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2" yWindow="7289" windowWidth="28833" windowHeight="7344"/>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Oprema!$A$8:$IF$1005</definedName>
    <definedName name="_xlnm.Print_Area" localSheetId="2">'Klasifikacija - Uni-Leeds'!$A$1:$I$198</definedName>
    <definedName name="_xlnm.Print_Area" localSheetId="0">Oprema!$A$1:$AX$97</definedName>
    <definedName name="_xlnm.Print_Area" localSheetId="1">'Pojasnila k obrazcu'!$A$1:$B$29</definedName>
    <definedName name="_xlnm.Print_Titles" localSheetId="2">'Klasifikacija - Uni-Leeds'!$1:$1</definedName>
  </definedNames>
  <calcPr calcId="145621"/>
</workbook>
</file>

<file path=xl/calcChain.xml><?xml version="1.0" encoding="utf-8"?>
<calcChain xmlns="http://schemas.openxmlformats.org/spreadsheetml/2006/main">
  <c r="AF353" i="1" l="1"/>
  <c r="U350" i="1" l="1"/>
  <c r="Q350" i="1" s="1"/>
  <c r="U349" i="1"/>
  <c r="Q349" i="1" s="1"/>
  <c r="U348" i="1"/>
  <c r="Q348" i="1" s="1"/>
  <c r="U347" i="1"/>
  <c r="Q347" i="1" s="1"/>
  <c r="U346" i="1"/>
  <c r="Q346" i="1" s="1"/>
  <c r="U345" i="1"/>
  <c r="Q345" i="1" s="1"/>
  <c r="U342" i="1"/>
  <c r="U341" i="1"/>
  <c r="U340" i="1"/>
  <c r="Q340" i="1" s="1"/>
  <c r="U339" i="1"/>
  <c r="Q339" i="1" s="1"/>
  <c r="U335" i="1"/>
  <c r="U324" i="1"/>
  <c r="U321" i="1"/>
  <c r="U320" i="1"/>
  <c r="Q320" i="1" s="1"/>
  <c r="U319" i="1"/>
  <c r="U318" i="1"/>
  <c r="U317" i="1"/>
  <c r="U314" i="1"/>
  <c r="U311" i="1"/>
  <c r="U309" i="1"/>
  <c r="U304" i="1"/>
  <c r="U298" i="1"/>
  <c r="Q298" i="1" s="1"/>
  <c r="U707" i="1" l="1"/>
  <c r="U744" i="1" l="1"/>
  <c r="U743" i="1"/>
  <c r="U742" i="1"/>
  <c r="U741" i="1"/>
  <c r="U740" i="1"/>
  <c r="U739" i="1"/>
  <c r="U738" i="1"/>
  <c r="U737" i="1"/>
  <c r="U736" i="1"/>
  <c r="AL752" i="1"/>
  <c r="AF752" i="1" s="1"/>
  <c r="AI752" i="1"/>
  <c r="U752" i="1"/>
  <c r="AO751" i="1"/>
  <c r="AL751" i="1"/>
  <c r="AI751" i="1"/>
  <c r="U751" i="1"/>
  <c r="AD713" i="1"/>
  <c r="U713" i="1"/>
  <c r="AD712" i="1"/>
  <c r="U712" i="1"/>
  <c r="AD711" i="1"/>
  <c r="U711" i="1"/>
  <c r="AD710" i="1"/>
  <c r="U710" i="1"/>
  <c r="AD709" i="1"/>
  <c r="U709" i="1"/>
  <c r="Q611" i="1"/>
  <c r="AF751" i="1" l="1"/>
  <c r="Q453" i="1"/>
  <c r="U453" i="1" s="1"/>
  <c r="R451" i="1"/>
  <c r="U451" i="1" s="1"/>
  <c r="U431" i="1"/>
  <c r="R425" i="1"/>
  <c r="U425" i="1" s="1"/>
  <c r="R423" i="1"/>
  <c r="R421" i="1"/>
  <c r="U421" i="1" s="1"/>
  <c r="R419" i="1"/>
  <c r="U419" i="1" s="1"/>
  <c r="R418" i="1"/>
  <c r="U418" i="1" s="1"/>
  <c r="U417" i="1"/>
  <c r="R414" i="1"/>
  <c r="U414" i="1" s="1"/>
  <c r="R413" i="1"/>
  <c r="U413" i="1" s="1"/>
  <c r="R412" i="1"/>
  <c r="U412" i="1" s="1"/>
  <c r="J411" i="1"/>
  <c r="R411" i="1" s="1"/>
  <c r="U411" i="1" s="1"/>
  <c r="R410" i="1"/>
  <c r="U410" i="1" s="1"/>
  <c r="R571" i="1" l="1"/>
  <c r="U571" i="1" s="1"/>
  <c r="R570" i="1"/>
  <c r="U570" i="1" s="1"/>
  <c r="R569" i="1"/>
  <c r="U569" i="1" s="1"/>
  <c r="R568" i="1"/>
  <c r="S568" i="1" s="1"/>
  <c r="U568" i="1" s="1"/>
  <c r="R567" i="1"/>
  <c r="U567" i="1" s="1"/>
  <c r="U566" i="1"/>
  <c r="U565" i="1"/>
  <c r="U564" i="1"/>
  <c r="R563" i="1"/>
  <c r="U563" i="1" s="1"/>
  <c r="U562" i="1"/>
  <c r="U561" i="1"/>
  <c r="U560" i="1"/>
  <c r="U559" i="1"/>
  <c r="U558" i="1"/>
  <c r="U557" i="1"/>
  <c r="U556" i="1"/>
  <c r="U555" i="1"/>
  <c r="U554" i="1"/>
  <c r="R553" i="1"/>
  <c r="U553" i="1" s="1"/>
  <c r="U552" i="1"/>
  <c r="U551" i="1"/>
  <c r="U550" i="1"/>
  <c r="U549" i="1"/>
  <c r="U548" i="1"/>
  <c r="U547" i="1"/>
  <c r="U546" i="1"/>
  <c r="U545" i="1"/>
  <c r="U544" i="1"/>
  <c r="U543" i="1"/>
  <c r="U542" i="1" l="1"/>
  <c r="U541" i="1"/>
  <c r="U540" i="1"/>
  <c r="U539" i="1"/>
  <c r="U538" i="1"/>
  <c r="U537" i="1"/>
  <c r="U536" i="1"/>
  <c r="U535" i="1"/>
  <c r="U534" i="1"/>
  <c r="U533" i="1"/>
  <c r="U532" i="1"/>
  <c r="U531" i="1"/>
  <c r="U530" i="1"/>
  <c r="U529" i="1"/>
  <c r="U528" i="1"/>
  <c r="U527" i="1"/>
  <c r="U526" i="1"/>
  <c r="U525" i="1"/>
  <c r="U524" i="1"/>
  <c r="U523" i="1"/>
  <c r="AF479" i="1"/>
  <c r="AF478" i="1"/>
  <c r="U478" i="1"/>
  <c r="Q478" i="1"/>
  <c r="AF477" i="1"/>
  <c r="U477" i="1"/>
  <c r="Q477" i="1"/>
  <c r="AF476" i="1"/>
  <c r="U476" i="1"/>
  <c r="Q476" i="1"/>
  <c r="AF475" i="1"/>
  <c r="U475" i="1"/>
  <c r="Q475" i="1"/>
  <c r="AF474" i="1"/>
  <c r="U474" i="1"/>
  <c r="Q474" i="1"/>
  <c r="AF473" i="1"/>
  <c r="U473" i="1"/>
  <c r="Q473" i="1"/>
  <c r="AF472" i="1"/>
  <c r="U472" i="1"/>
  <c r="Q472" i="1"/>
  <c r="AF471" i="1"/>
  <c r="U471" i="1"/>
  <c r="Q471" i="1"/>
  <c r="AF470" i="1"/>
  <c r="U470" i="1"/>
  <c r="Q470" i="1"/>
  <c r="AD370" i="1" l="1"/>
  <c r="U370" i="1"/>
  <c r="Q370" i="1"/>
  <c r="U119" i="1" l="1"/>
  <c r="U118" i="1"/>
  <c r="U117" i="1"/>
  <c r="U116" i="1"/>
  <c r="U115" i="1"/>
  <c r="U114" i="1"/>
  <c r="U113" i="1"/>
  <c r="U112" i="1"/>
  <c r="U111" i="1"/>
  <c r="U110" i="1"/>
  <c r="U109" i="1"/>
  <c r="U108" i="1"/>
  <c r="U107" i="1"/>
  <c r="U104" i="1"/>
  <c r="U103" i="1"/>
  <c r="U101" i="1"/>
  <c r="U98" i="1"/>
  <c r="R38" i="1" l="1"/>
  <c r="U38" i="1" s="1"/>
  <c r="R37" i="1"/>
  <c r="U37" i="1" s="1"/>
  <c r="R36" i="1"/>
  <c r="U36" i="1" s="1"/>
  <c r="R35" i="1"/>
  <c r="U35" i="1" s="1"/>
  <c r="R34" i="1"/>
  <c r="U34" i="1" s="1"/>
  <c r="R33" i="1"/>
  <c r="U33" i="1" s="1"/>
  <c r="U32" i="1"/>
  <c r="U31" i="1"/>
  <c r="U30" i="1"/>
  <c r="U29" i="1"/>
  <c r="U28" i="1"/>
  <c r="U27" i="1"/>
  <c r="U26" i="1"/>
  <c r="U25" i="1"/>
  <c r="U24" i="1"/>
  <c r="U23" i="1"/>
  <c r="R22" i="1"/>
  <c r="U22" i="1" s="1"/>
  <c r="U21" i="1"/>
  <c r="R20" i="1"/>
  <c r="U20" i="1" s="1"/>
  <c r="U19" i="1"/>
  <c r="U18" i="1"/>
  <c r="U17" i="1"/>
  <c r="U16" i="1"/>
  <c r="R15" i="1"/>
  <c r="U15" i="1" s="1"/>
  <c r="U14" i="1"/>
  <c r="U13" i="1"/>
  <c r="U12" i="1"/>
  <c r="U11" i="1"/>
  <c r="U269" i="1" l="1"/>
  <c r="U268" i="1"/>
  <c r="AD662" i="1"/>
  <c r="U662" i="1"/>
  <c r="Q662" i="1" s="1"/>
  <c r="AD661" i="1"/>
  <c r="U661" i="1"/>
  <c r="Q661" i="1" s="1"/>
  <c r="AD660" i="1"/>
  <c r="U660" i="1"/>
  <c r="Q660" i="1" s="1"/>
  <c r="AD659" i="1"/>
  <c r="U659" i="1"/>
  <c r="Q659" i="1" s="1"/>
  <c r="AD658" i="1"/>
  <c r="U658" i="1"/>
  <c r="Q658" i="1" s="1"/>
  <c r="AD657" i="1"/>
  <c r="U657" i="1"/>
  <c r="Q657" i="1" s="1"/>
  <c r="AD656" i="1"/>
  <c r="U656" i="1"/>
  <c r="Q656" i="1" s="1"/>
  <c r="AD655" i="1"/>
  <c r="U655" i="1"/>
  <c r="Q655" i="1" s="1"/>
  <c r="AD654" i="1"/>
  <c r="U654" i="1"/>
  <c r="Q654" i="1" s="1"/>
  <c r="AD653" i="1"/>
  <c r="U653" i="1"/>
  <c r="Q653" i="1" s="1"/>
  <c r="AD652" i="1"/>
  <c r="U652" i="1"/>
  <c r="Q652" i="1" s="1"/>
  <c r="AD651" i="1"/>
  <c r="U651" i="1"/>
  <c r="Q651" i="1" s="1"/>
  <c r="AD650" i="1"/>
  <c r="U650" i="1"/>
  <c r="Q650" i="1" s="1"/>
  <c r="AD649" i="1"/>
  <c r="U649" i="1"/>
  <c r="Q649" i="1" s="1"/>
  <c r="AD648" i="1"/>
  <c r="U648" i="1"/>
  <c r="Q648" i="1" s="1"/>
  <c r="AD647" i="1"/>
  <c r="U647" i="1"/>
  <c r="Q647" i="1" s="1"/>
  <c r="AD646" i="1"/>
  <c r="U646" i="1"/>
  <c r="Q646" i="1" s="1"/>
  <c r="AD645" i="1"/>
  <c r="U645" i="1"/>
  <c r="Q645" i="1" s="1"/>
  <c r="AD644" i="1"/>
  <c r="U644" i="1"/>
  <c r="Q644" i="1" s="1"/>
  <c r="AD643" i="1"/>
  <c r="U643" i="1"/>
  <c r="Q643" i="1" s="1"/>
  <c r="AD642" i="1"/>
  <c r="U642" i="1"/>
  <c r="Q642" i="1" s="1"/>
  <c r="AD641" i="1"/>
  <c r="U641" i="1"/>
  <c r="Q641" i="1" s="1"/>
  <c r="AD640" i="1"/>
  <c r="U640" i="1"/>
  <c r="Q640" i="1" s="1"/>
  <c r="AD639" i="1"/>
  <c r="U639" i="1"/>
  <c r="Q639" i="1" s="1"/>
  <c r="AD638" i="1"/>
  <c r="U638" i="1"/>
  <c r="Q638" i="1" s="1"/>
  <c r="AD637" i="1"/>
  <c r="U637" i="1"/>
  <c r="Q637" i="1" s="1"/>
  <c r="AD636" i="1"/>
  <c r="U636" i="1"/>
  <c r="Q636" i="1" s="1"/>
  <c r="AD635" i="1"/>
  <c r="U635" i="1"/>
  <c r="Q635" i="1" s="1"/>
  <c r="AD634" i="1"/>
  <c r="U634" i="1"/>
  <c r="Q634" i="1" s="1"/>
  <c r="AD633" i="1"/>
  <c r="U633" i="1"/>
  <c r="Q633" i="1" s="1"/>
  <c r="AD632" i="1"/>
  <c r="U632" i="1"/>
  <c r="Q632" i="1" s="1"/>
  <c r="AD631" i="1"/>
  <c r="U631" i="1"/>
  <c r="Q631" i="1" s="1"/>
  <c r="Q456" i="1"/>
  <c r="AF671" i="1" l="1"/>
  <c r="AF665" i="1"/>
  <c r="AF664" i="1"/>
  <c r="U664" i="1"/>
  <c r="AF522" i="1"/>
  <c r="U522" i="1"/>
  <c r="Q522" i="1" s="1"/>
  <c r="AF521" i="1"/>
  <c r="U521" i="1"/>
  <c r="Q521" i="1" s="1"/>
  <c r="J521" i="1"/>
  <c r="AF520" i="1"/>
  <c r="U520" i="1"/>
  <c r="Q520" i="1" s="1"/>
  <c r="AF519" i="1"/>
  <c r="U519" i="1"/>
  <c r="Q519" i="1" s="1"/>
  <c r="AF518" i="1"/>
  <c r="U518" i="1"/>
  <c r="Q518" i="1" s="1"/>
  <c r="AF517" i="1"/>
  <c r="U517" i="1"/>
  <c r="Q517" i="1" s="1"/>
  <c r="AF516" i="1"/>
  <c r="AF514" i="1"/>
  <c r="AF513" i="1"/>
  <c r="AF511" i="1"/>
  <c r="AF510" i="1"/>
  <c r="AF509" i="1"/>
  <c r="U509" i="1"/>
  <c r="U508" i="1"/>
  <c r="Q508" i="1" s="1"/>
  <c r="AF507" i="1"/>
  <c r="U507" i="1"/>
  <c r="J506" i="1"/>
  <c r="U505" i="1"/>
  <c r="J505" i="1"/>
  <c r="U504" i="1"/>
  <c r="Q504" i="1" s="1"/>
  <c r="J504" i="1"/>
  <c r="AF503" i="1"/>
  <c r="U503" i="1"/>
  <c r="Q503" i="1" s="1"/>
  <c r="AF502" i="1"/>
  <c r="U502" i="1"/>
  <c r="Q502" i="1" s="1"/>
  <c r="AF501" i="1"/>
  <c r="W501" i="1"/>
  <c r="U501" i="1"/>
  <c r="Q501" i="1" s="1"/>
  <c r="AF500" i="1"/>
  <c r="W500" i="1"/>
  <c r="U500" i="1"/>
  <c r="Q500" i="1" s="1"/>
  <c r="U499" i="1"/>
  <c r="Q499" i="1" s="1"/>
  <c r="AF498" i="1"/>
  <c r="U498" i="1"/>
  <c r="Q498" i="1" s="1"/>
  <c r="AF497" i="1"/>
  <c r="U497" i="1"/>
  <c r="Q497" i="1" s="1"/>
  <c r="U496" i="1"/>
  <c r="Q496" i="1" s="1"/>
  <c r="AF495" i="1"/>
  <c r="U495" i="1"/>
  <c r="Q495" i="1" s="1"/>
  <c r="AF494" i="1"/>
  <c r="U494" i="1"/>
  <c r="Q494" i="1" s="1"/>
  <c r="U493" i="1"/>
  <c r="Q493" i="1" s="1"/>
  <c r="AF492" i="1"/>
  <c r="U492" i="1"/>
  <c r="Q492" i="1" s="1"/>
  <c r="U491" i="1"/>
  <c r="Q491" i="1" s="1"/>
  <c r="AF490" i="1"/>
  <c r="U490" i="1"/>
  <c r="Q490" i="1" s="1"/>
  <c r="AF489" i="1"/>
  <c r="U489" i="1"/>
  <c r="Q489" i="1" s="1"/>
  <c r="AF488" i="1"/>
  <c r="U488" i="1"/>
  <c r="Q488" i="1" s="1"/>
  <c r="AF487" i="1"/>
  <c r="U487" i="1"/>
  <c r="Q487" i="1" s="1"/>
  <c r="U486" i="1"/>
  <c r="Q486" i="1" s="1"/>
  <c r="AF485" i="1"/>
  <c r="U485" i="1"/>
  <c r="Q485" i="1" s="1"/>
  <c r="AF484" i="1"/>
  <c r="U484" i="1"/>
  <c r="Q484" i="1" s="1"/>
  <c r="AF483" i="1"/>
  <c r="U483" i="1"/>
  <c r="Q483" i="1" s="1"/>
  <c r="AF482" i="1"/>
  <c r="U482" i="1"/>
  <c r="Q482" i="1" s="1"/>
  <c r="AF481" i="1"/>
  <c r="U481" i="1"/>
  <c r="Q481" i="1" s="1"/>
  <c r="U263" i="1" l="1"/>
  <c r="Q263" i="1" s="1"/>
  <c r="U262" i="1"/>
  <c r="Q262" i="1" s="1"/>
  <c r="U261" i="1"/>
  <c r="Q261" i="1" s="1"/>
  <c r="U260" i="1"/>
  <c r="Q260" i="1" s="1"/>
  <c r="U259" i="1"/>
  <c r="Q259" i="1" s="1"/>
  <c r="U258" i="1"/>
  <c r="Q258" i="1" s="1"/>
  <c r="U257" i="1"/>
  <c r="Q257" i="1" s="1"/>
  <c r="U256" i="1"/>
  <c r="Q256" i="1" s="1"/>
  <c r="U255" i="1"/>
  <c r="Q255" i="1" s="1"/>
  <c r="U254" i="1"/>
  <c r="Q254" i="1" s="1"/>
  <c r="U253" i="1"/>
  <c r="Q253" i="1" s="1"/>
  <c r="U252" i="1"/>
  <c r="Q252" i="1" s="1"/>
  <c r="U251" i="1"/>
  <c r="Q251" i="1" s="1"/>
  <c r="U250" i="1"/>
  <c r="Q250" i="1" s="1"/>
  <c r="U249" i="1"/>
  <c r="Q249" i="1" s="1"/>
  <c r="U248" i="1"/>
  <c r="Q248" i="1" s="1"/>
  <c r="U247" i="1"/>
  <c r="Q247" i="1" s="1"/>
  <c r="U246" i="1"/>
  <c r="Q246" i="1" s="1"/>
  <c r="U245" i="1"/>
  <c r="Q245" i="1" s="1"/>
  <c r="U244" i="1"/>
  <c r="Q244" i="1" s="1"/>
  <c r="U243" i="1"/>
  <c r="Q243" i="1" s="1"/>
  <c r="U242" i="1"/>
  <c r="Q242" i="1" s="1"/>
  <c r="U241" i="1"/>
  <c r="Q241" i="1" s="1"/>
  <c r="U240" i="1"/>
  <c r="Q240" i="1" s="1"/>
  <c r="U239" i="1"/>
  <c r="Q239" i="1" s="1"/>
  <c r="U238" i="1"/>
  <c r="Q238" i="1" s="1"/>
  <c r="U237" i="1"/>
  <c r="Q237" i="1" s="1"/>
  <c r="U236" i="1"/>
  <c r="Q236" i="1" s="1"/>
  <c r="U235" i="1"/>
  <c r="Q235" i="1" s="1"/>
  <c r="U234" i="1"/>
  <c r="Q234" i="1" s="1"/>
  <c r="U233" i="1"/>
  <c r="Q233" i="1" s="1"/>
  <c r="U232" i="1"/>
  <c r="Q232" i="1" s="1"/>
  <c r="AF47" i="1" l="1"/>
  <c r="AF48" i="1"/>
  <c r="AF50" i="1"/>
  <c r="AF51" i="1"/>
  <c r="AF92" i="1"/>
  <c r="U97" i="1"/>
  <c r="Q97" i="1" s="1"/>
  <c r="U96" i="1"/>
  <c r="Q96" i="1" s="1"/>
  <c r="U95" i="1"/>
  <c r="Q95" i="1" s="1"/>
  <c r="U94" i="1"/>
  <c r="Q94" i="1" s="1"/>
  <c r="U93" i="1"/>
  <c r="Q93" i="1" s="1"/>
  <c r="U90" i="1"/>
  <c r="Q90" i="1" s="1"/>
  <c r="U89" i="1"/>
  <c r="Q89" i="1" s="1"/>
  <c r="U71" i="1"/>
  <c r="Q71" i="1" s="1"/>
  <c r="U86" i="1"/>
  <c r="Q86" i="1" s="1"/>
  <c r="U85" i="1"/>
  <c r="Q85" i="1" s="1"/>
  <c r="U73" i="1"/>
  <c r="U84" i="1"/>
  <c r="Q84" i="1" s="1"/>
  <c r="U83" i="1"/>
  <c r="Q83" i="1" s="1"/>
  <c r="U82" i="1"/>
  <c r="Q82" i="1" s="1"/>
  <c r="U80" i="1"/>
  <c r="Q80" i="1" s="1"/>
  <c r="U79" i="1"/>
  <c r="Q79" i="1" s="1"/>
  <c r="U78" i="1"/>
  <c r="Q78" i="1" s="1"/>
  <c r="U77" i="1"/>
  <c r="Q77" i="1" s="1"/>
  <c r="U76" i="1"/>
  <c r="Q76" i="1" s="1"/>
  <c r="U75" i="1"/>
  <c r="Q75" i="1" s="1"/>
  <c r="U74" i="1"/>
  <c r="Q74" i="1" s="1"/>
  <c r="U72" i="1"/>
  <c r="Q72" i="1" s="1"/>
  <c r="U70" i="1"/>
  <c r="U69" i="1"/>
  <c r="U68" i="1"/>
  <c r="U67" i="1"/>
  <c r="U65" i="1"/>
  <c r="Q65" i="1" s="1"/>
  <c r="U64" i="1"/>
  <c r="Q64" i="1" s="1"/>
  <c r="U63" i="1"/>
  <c r="Q63" i="1" s="1"/>
  <c r="U62" i="1"/>
  <c r="Q62" i="1" s="1"/>
  <c r="U61" i="1"/>
  <c r="Q61" i="1" s="1"/>
  <c r="U60" i="1"/>
  <c r="Q60" i="1" s="1"/>
  <c r="U59" i="1"/>
  <c r="Q59" i="1" s="1"/>
  <c r="U58" i="1"/>
  <c r="Q58" i="1" s="1"/>
  <c r="U57" i="1"/>
  <c r="Q57" i="1" s="1"/>
  <c r="U56" i="1"/>
  <c r="Q56" i="1" s="1"/>
  <c r="U55" i="1"/>
  <c r="Q55" i="1" s="1"/>
  <c r="U52" i="1"/>
  <c r="U40" i="1"/>
  <c r="U39" i="1"/>
  <c r="U54" i="1"/>
  <c r="U53" i="1"/>
  <c r="U51" i="1"/>
  <c r="Q51" i="1" s="1"/>
  <c r="U50" i="1"/>
  <c r="Q50" i="1" s="1"/>
  <c r="U87" i="1"/>
  <c r="U92" i="1"/>
  <c r="U66" i="1"/>
  <c r="Q66" i="1" s="1"/>
  <c r="U91" i="1"/>
  <c r="U81" i="1"/>
  <c r="U49" i="1"/>
  <c r="Q49" i="1" s="1"/>
  <c r="U48" i="1"/>
  <c r="Q48" i="1" s="1"/>
  <c r="U47" i="1"/>
  <c r="Q47" i="1" s="1"/>
  <c r="U46" i="1"/>
  <c r="Q46" i="1" s="1"/>
  <c r="U88" i="1"/>
  <c r="Q88" i="1" s="1"/>
  <c r="U45" i="1"/>
  <c r="Q45" i="1" s="1"/>
  <c r="U44" i="1"/>
  <c r="Q44" i="1" s="1"/>
  <c r="U43" i="1"/>
  <c r="Q43" i="1" s="1"/>
  <c r="U42" i="1"/>
  <c r="Q42" i="1" s="1"/>
  <c r="U41" i="1"/>
  <c r="Q41" i="1" s="1"/>
  <c r="J89" i="1"/>
  <c r="J82" i="1"/>
  <c r="J44" i="1"/>
</calcChain>
</file>

<file path=xl/comments1.xml><?xml version="1.0" encoding="utf-8"?>
<comments xmlns="http://schemas.openxmlformats.org/spreadsheetml/2006/main">
  <authors>
    <author>Slavica Pečovnik</author>
    <author>Darja Veselič</author>
  </authors>
  <commentList>
    <comment ref="P83" authorId="0">
      <text>
        <r>
          <rPr>
            <b/>
            <sz val="9"/>
            <color indexed="81"/>
            <rFont val="Tahoma"/>
            <family val="2"/>
            <charset val="238"/>
          </rPr>
          <t>Slavica Pečovnik:</t>
        </r>
        <r>
          <rPr>
            <sz val="9"/>
            <color indexed="81"/>
            <rFont val="Tahoma"/>
            <family val="2"/>
            <charset val="238"/>
          </rPr>
          <t xml:space="preserve">
ali so lahko samo dograditve in ne OS? Prej samo KI 5279/2</t>
        </r>
      </text>
    </comment>
    <comment ref="G613" authorId="1">
      <text>
        <r>
          <rPr>
            <b/>
            <sz val="9"/>
            <color indexed="81"/>
            <rFont val="Tahoma"/>
            <family val="2"/>
            <charset val="238"/>
          </rPr>
          <t>Darja Veselič:</t>
        </r>
        <r>
          <rPr>
            <sz val="9"/>
            <color indexed="81"/>
            <rFont val="Tahoma"/>
            <family val="2"/>
            <charset val="238"/>
          </rPr>
          <t xml:space="preserve">
</t>
        </r>
      </text>
    </comment>
  </commentList>
</comments>
</file>

<file path=xl/sharedStrings.xml><?xml version="1.0" encoding="utf-8"?>
<sst xmlns="http://schemas.openxmlformats.org/spreadsheetml/2006/main" count="17198" uniqueCount="8677">
  <si>
    <t>Inventarna številka v knjigovodski evidenci</t>
  </si>
  <si>
    <t>Stroški amortizacije</t>
  </si>
  <si>
    <t>Stroški materiala in storitev za vzdrževanje opeme</t>
  </si>
  <si>
    <t>Stroški dela</t>
  </si>
  <si>
    <t>Uporabnik</t>
  </si>
  <si>
    <t>Drug namen</t>
  </si>
  <si>
    <t>Namembnost opreme in dodatne informacije (največ 5 stavkov)</t>
  </si>
  <si>
    <t>Stroški dela za operaterja (se prištejejo ceni za uporabo za neizučene uporabnike)</t>
  </si>
  <si>
    <t>Washing and Watering Systems</t>
  </si>
  <si>
    <t>In Vivo</t>
  </si>
  <si>
    <t>Agricultural</t>
  </si>
  <si>
    <t>Equipment</t>
  </si>
  <si>
    <t>Personnel</t>
  </si>
  <si>
    <t>Vehicles</t>
  </si>
  <si>
    <t>Liquefier</t>
  </si>
  <si>
    <t>Cryogenic</t>
  </si>
  <si>
    <t>Field Deployable</t>
  </si>
  <si>
    <t>Optical</t>
  </si>
  <si>
    <t>Electromagnetic Screening</t>
  </si>
  <si>
    <t>Controlled Environment Storage</t>
  </si>
  <si>
    <t>Controlled Environment Growth Room</t>
  </si>
  <si>
    <t>Controlled Atmosphere</t>
  </si>
  <si>
    <t>Medical</t>
  </si>
  <si>
    <t>Fluids</t>
  </si>
  <si>
    <t>Laboratory</t>
  </si>
  <si>
    <t>Other Cutting</t>
  </si>
  <si>
    <t>Sintering</t>
  </si>
  <si>
    <t>Sawing</t>
  </si>
  <si>
    <t>Milling</t>
  </si>
  <si>
    <t>Lathe</t>
  </si>
  <si>
    <t>Joining</t>
  </si>
  <si>
    <t>Grinding</t>
  </si>
  <si>
    <t>Drill</t>
  </si>
  <si>
    <t>CNC Machines</t>
  </si>
  <si>
    <t>Workshop</t>
  </si>
  <si>
    <t>Hydraulic</t>
  </si>
  <si>
    <t>Mechanical</t>
  </si>
  <si>
    <t>Display</t>
  </si>
  <si>
    <t>Data Management</t>
  </si>
  <si>
    <t>Parallel Computing</t>
  </si>
  <si>
    <t>Workstation</t>
  </si>
  <si>
    <t>Storage</t>
  </si>
  <si>
    <t>Server</t>
  </si>
  <si>
    <t>IT</t>
  </si>
  <si>
    <t>Infrastructure</t>
  </si>
  <si>
    <t>Flight</t>
  </si>
  <si>
    <t>Driving</t>
  </si>
  <si>
    <t>Combustion</t>
  </si>
  <si>
    <t>Acoustics</t>
  </si>
  <si>
    <t>Simulated Environments</t>
  </si>
  <si>
    <t>Large Scale Instruments</t>
  </si>
  <si>
    <t>Plasmas</t>
  </si>
  <si>
    <t>Gases</t>
  </si>
  <si>
    <t>Liquids</t>
  </si>
  <si>
    <t>Solids</t>
  </si>
  <si>
    <t>Audio</t>
  </si>
  <si>
    <t>Ultrasound</t>
  </si>
  <si>
    <t>Doppler</t>
  </si>
  <si>
    <t>Acoustic</t>
  </si>
  <si>
    <t>Tissues</t>
  </si>
  <si>
    <t>Cells</t>
  </si>
  <si>
    <t>Whole Body</t>
  </si>
  <si>
    <t>Dental</t>
  </si>
  <si>
    <t>Orthopedic Wear</t>
  </si>
  <si>
    <t>Cardiovascular</t>
  </si>
  <si>
    <t>Bio-Medical</t>
  </si>
  <si>
    <t>Electrophoresis</t>
  </si>
  <si>
    <t>Synthesisers</t>
  </si>
  <si>
    <t>Sequencers</t>
  </si>
  <si>
    <t>PCR</t>
  </si>
  <si>
    <t>Arrays</t>
  </si>
  <si>
    <t>Proteins/Nucleic Acids</t>
  </si>
  <si>
    <t>High Resolution Imaging</t>
  </si>
  <si>
    <t>Bolometric</t>
  </si>
  <si>
    <t>Dual-polarisation</t>
  </si>
  <si>
    <t>Surface Plasmon Resonance</t>
  </si>
  <si>
    <t>Quantum Information</t>
  </si>
  <si>
    <t>YAG</t>
  </si>
  <si>
    <t>Pulsed Femtosecond</t>
  </si>
  <si>
    <t>Opto-Acoustic Systems</t>
  </si>
  <si>
    <t>High Power</t>
  </si>
  <si>
    <t>Fibre</t>
  </si>
  <si>
    <t>Excimer</t>
  </si>
  <si>
    <t>Dye</t>
  </si>
  <si>
    <t>Characterisation</t>
  </si>
  <si>
    <t>Laser</t>
  </si>
  <si>
    <t>Haptics</t>
  </si>
  <si>
    <t>Fluid</t>
  </si>
  <si>
    <t>Telemetry</t>
  </si>
  <si>
    <t>Low Speed Video</t>
  </si>
  <si>
    <t>High Speed Video</t>
  </si>
  <si>
    <t>Motion</t>
  </si>
  <si>
    <t>Oscilloscope</t>
  </si>
  <si>
    <t>RF</t>
  </si>
  <si>
    <t>Microwave</t>
  </si>
  <si>
    <t>Network Analyser</t>
  </si>
  <si>
    <t>Electronic</t>
  </si>
  <si>
    <t>milli-Kelvin</t>
  </si>
  <si>
    <t>He3</t>
  </si>
  <si>
    <t>1.4K</t>
  </si>
  <si>
    <t>4K</t>
  </si>
  <si>
    <t>77K</t>
  </si>
  <si>
    <t>Analytical Centrifuges</t>
  </si>
  <si>
    <t>Balance</t>
  </si>
  <si>
    <t>Geometric</t>
  </si>
  <si>
    <t>Thermal</t>
  </si>
  <si>
    <t>Zeta Potential</t>
  </si>
  <si>
    <t>Particle Size Analysis</t>
  </si>
  <si>
    <t>Physical Properties</t>
  </si>
  <si>
    <t>Macromolecular</t>
  </si>
  <si>
    <t>Chromatography</t>
  </si>
  <si>
    <t>Water Analysis</t>
  </si>
  <si>
    <t>Distillation Analysis</t>
  </si>
  <si>
    <t>Air Analysis</t>
  </si>
  <si>
    <t>Chemical Analysis</t>
  </si>
  <si>
    <t>Vibration</t>
  </si>
  <si>
    <t>Tribometer</t>
  </si>
  <si>
    <t>Hardness</t>
  </si>
  <si>
    <t>Load</t>
  </si>
  <si>
    <t>Rheometer</t>
  </si>
  <si>
    <t>Tensometer</t>
  </si>
  <si>
    <t>Mechanical Properties</t>
  </si>
  <si>
    <t>Kerr Effect</t>
  </si>
  <si>
    <t>SQUID</t>
  </si>
  <si>
    <t>Vibrating Sample</t>
  </si>
  <si>
    <t>Magnetometry</t>
  </si>
  <si>
    <t>High Energy Electron</t>
  </si>
  <si>
    <t>Low Energy Electron</t>
  </si>
  <si>
    <t>X-ray</t>
  </si>
  <si>
    <t>Diffraction</t>
  </si>
  <si>
    <t>Adsorption</t>
  </si>
  <si>
    <t>Charge</t>
  </si>
  <si>
    <t>Surface analysis</t>
  </si>
  <si>
    <t>Magnetic Force</t>
  </si>
  <si>
    <t>Scanning Tunneling</t>
  </si>
  <si>
    <t>Atomic Force</t>
  </si>
  <si>
    <t>Surface Probe Microscopy</t>
  </si>
  <si>
    <t>Sample Manipulation</t>
  </si>
  <si>
    <t>Detectors</t>
  </si>
  <si>
    <t>Transmission</t>
  </si>
  <si>
    <t>Scanning Transmission</t>
  </si>
  <si>
    <t>Scanning</t>
  </si>
  <si>
    <t>Electron Microscopy</t>
  </si>
  <si>
    <t>Stereo</t>
  </si>
  <si>
    <t>Fluorescence</t>
  </si>
  <si>
    <t>Live Cell</t>
  </si>
  <si>
    <t>Microdissection</t>
  </si>
  <si>
    <t>Reflection</t>
  </si>
  <si>
    <t>Near Field</t>
  </si>
  <si>
    <t>Confocal</t>
  </si>
  <si>
    <t>Optical Microscopy</t>
  </si>
  <si>
    <t>In Vivo Fluorescence</t>
  </si>
  <si>
    <t>Infra-Red</t>
  </si>
  <si>
    <t>Magnetic Resonance</t>
  </si>
  <si>
    <t>Imaging</t>
  </si>
  <si>
    <t>Mass Spectrometry</t>
  </si>
  <si>
    <t>Spectrophotometry</t>
  </si>
  <si>
    <t>Spectrometry</t>
  </si>
  <si>
    <t>Circular Dichrometer</t>
  </si>
  <si>
    <t>X-ray Photoemission</t>
  </si>
  <si>
    <t>EPR</t>
  </si>
  <si>
    <t>Nuclear Magnetic Resonance</t>
  </si>
  <si>
    <t>Raman</t>
  </si>
  <si>
    <t>Spectroscopy</t>
  </si>
  <si>
    <t>Materials Characterisation</t>
  </si>
  <si>
    <t>Scintillation Counters</t>
  </si>
  <si>
    <t>Analysers</t>
  </si>
  <si>
    <t>Plate Readers</t>
  </si>
  <si>
    <t>Cell Counters</t>
  </si>
  <si>
    <t>UV</t>
  </si>
  <si>
    <t>Fluorescent Readers</t>
  </si>
  <si>
    <t>VHP Decontamination</t>
  </si>
  <si>
    <t>Irradiation</t>
  </si>
  <si>
    <t>Water Purification</t>
  </si>
  <si>
    <t>Autoclave</t>
  </si>
  <si>
    <t>Sterilisation</t>
  </si>
  <si>
    <t>Cell Disruptor</t>
  </si>
  <si>
    <t>Dehydration</t>
  </si>
  <si>
    <t>Immunostainer</t>
  </si>
  <si>
    <t>Microtome</t>
  </si>
  <si>
    <t>Cryostat</t>
  </si>
  <si>
    <t>Tissue Processor</t>
  </si>
  <si>
    <t>Tissue Processing</t>
  </si>
  <si>
    <t>High Speed</t>
  </si>
  <si>
    <t>Ultracentrifuges</t>
  </si>
  <si>
    <t>Centrifuge</t>
  </si>
  <si>
    <t>Fermentology</t>
  </si>
  <si>
    <t>Cell Culture</t>
  </si>
  <si>
    <t>Virology</t>
  </si>
  <si>
    <t>Bacteriology</t>
  </si>
  <si>
    <t>Growth and Manipulation</t>
  </si>
  <si>
    <t>Process Equipment – Biological</t>
  </si>
  <si>
    <t>Textiles Printer</t>
  </si>
  <si>
    <t>Textiles Production</t>
  </si>
  <si>
    <t>Textiles</t>
  </si>
  <si>
    <t>Stopped Flow</t>
  </si>
  <si>
    <t>Robot</t>
  </si>
  <si>
    <t>Liquid Handling</t>
  </si>
  <si>
    <t>Automated Synthesis</t>
  </si>
  <si>
    <t>Automated Extraction</t>
  </si>
  <si>
    <t>Particle Formation</t>
  </si>
  <si>
    <t>Parallel Synthesis</t>
  </si>
  <si>
    <t>Distillation</t>
  </si>
  <si>
    <t>Crystallisation</t>
  </si>
  <si>
    <t>Chemical Reactor</t>
  </si>
  <si>
    <t>Profilometer</t>
  </si>
  <si>
    <t>Ellipsometry</t>
  </si>
  <si>
    <t>Encapsulation</t>
  </si>
  <si>
    <t>Dicing</t>
  </si>
  <si>
    <t>Wire Bonding</t>
  </si>
  <si>
    <t>Packaging</t>
  </si>
  <si>
    <t>Atmospheric Reactors</t>
  </si>
  <si>
    <t>Glove Box</t>
  </si>
  <si>
    <t>Rapid Thermal Annealer</t>
  </si>
  <si>
    <t>Furnace</t>
  </si>
  <si>
    <t>Controlled Environment</t>
  </si>
  <si>
    <t>Ion Beam Milling</t>
  </si>
  <si>
    <t>Plasma</t>
  </si>
  <si>
    <t>Reactive Ion</t>
  </si>
  <si>
    <t>Etching</t>
  </si>
  <si>
    <t>Laser (Direct-Write)</t>
  </si>
  <si>
    <t>Ion Beam</t>
  </si>
  <si>
    <t>Electron beam</t>
  </si>
  <si>
    <t>Lithography</t>
  </si>
  <si>
    <t>Ion Beam Deposition</t>
  </si>
  <si>
    <t>Electrodeposition</t>
  </si>
  <si>
    <t>Chemical Vapour Deposition</t>
  </si>
  <si>
    <t>Pulsed Laser Deposition</t>
  </si>
  <si>
    <t>Sputterer</t>
  </si>
  <si>
    <t>Molecular Beam Epitaxy</t>
  </si>
  <si>
    <t>Evaporator</t>
  </si>
  <si>
    <t>Thin Film Deposition</t>
  </si>
  <si>
    <t>Process Equipment – Physical</t>
  </si>
  <si>
    <t>Genus</t>
  </si>
  <si>
    <t>#G</t>
  </si>
  <si>
    <t>Order</t>
  </si>
  <si>
    <t>#O</t>
  </si>
  <si>
    <t>Class</t>
  </si>
  <si>
    <t>#C</t>
  </si>
  <si>
    <t>Razred</t>
  </si>
  <si>
    <t>Red</t>
  </si>
  <si>
    <t>Vrsta</t>
  </si>
  <si>
    <t>Procesna Oprema – Fizikalna</t>
  </si>
  <si>
    <t>Nanašanje tankih filmov</t>
  </si>
  <si>
    <t>Izparjevalec</t>
  </si>
  <si>
    <t xml:space="preserve">Epitaksija z molekularnim žarkom  </t>
  </si>
  <si>
    <t>Pršilnik</t>
  </si>
  <si>
    <t>Nanašanje s pulznim laserjem</t>
  </si>
  <si>
    <t>Nanašanje s kemijskimi hlapi</t>
  </si>
  <si>
    <t>Elektro-nanašanje</t>
  </si>
  <si>
    <t>Nanašanje z ionskim žarkom</t>
  </si>
  <si>
    <t>Litografija</t>
  </si>
  <si>
    <t>Optična</t>
  </si>
  <si>
    <t>Elektronski žarek</t>
  </si>
  <si>
    <t>Karakterizacija</t>
  </si>
  <si>
    <t>Laser (nameri-piši)</t>
  </si>
  <si>
    <t>Jedkanje</t>
  </si>
  <si>
    <t>Reaktivni ion</t>
  </si>
  <si>
    <t>Plazma</t>
  </si>
  <si>
    <t>Mehansko</t>
  </si>
  <si>
    <t>Frezanje z ionskim žarkom</t>
  </si>
  <si>
    <t>Kontrolirano okolje</t>
  </si>
  <si>
    <t>Peč</t>
  </si>
  <si>
    <t>Hitri toplotni temperiranje</t>
  </si>
  <si>
    <t>Komora z rokavicami</t>
  </si>
  <si>
    <t>Atmosferski reaktor</t>
  </si>
  <si>
    <t>Pakiranje</t>
  </si>
  <si>
    <t>Vezava z žico</t>
  </si>
  <si>
    <t>Rezanje</t>
  </si>
  <si>
    <t>Enkapsulacija</t>
  </si>
  <si>
    <t>Elipsometrija</t>
  </si>
  <si>
    <t>Kemijski Reaktor</t>
  </si>
  <si>
    <t>Kristalizacija</t>
  </si>
  <si>
    <t>Distilacija</t>
  </si>
  <si>
    <t>Paralelna sinteza</t>
  </si>
  <si>
    <t>Tvorba delčkov</t>
  </si>
  <si>
    <t>Avtomatska ekstrakcija</t>
  </si>
  <si>
    <t>Avtomatska sinteza</t>
  </si>
  <si>
    <t>Manipulacija vzorcev</t>
  </si>
  <si>
    <t>Manipulacija tekočin</t>
  </si>
  <si>
    <t>Ustavljeni pretok</t>
  </si>
  <si>
    <t>Tekstili</t>
  </si>
  <si>
    <t>Produkcijo tekstilov</t>
  </si>
  <si>
    <t>Tiskanje tekstilov</t>
  </si>
  <si>
    <t>Procesna Oprema – Biološka</t>
  </si>
  <si>
    <t>Rast in manipulacija</t>
  </si>
  <si>
    <t>Bakteriologija</t>
  </si>
  <si>
    <t>Virologija</t>
  </si>
  <si>
    <t>Celične kulture</t>
  </si>
  <si>
    <t>Fermentologija</t>
  </si>
  <si>
    <t>Ultracentrifuge</t>
  </si>
  <si>
    <t>Visokih hitrosti</t>
  </si>
  <si>
    <t>Procesiranje tkiv</t>
  </si>
  <si>
    <t>Procesor tkiv</t>
  </si>
  <si>
    <t>Kriostat</t>
  </si>
  <si>
    <t>Mikrotom</t>
  </si>
  <si>
    <t>Imunski označevalec</t>
  </si>
  <si>
    <t>Dehidracija</t>
  </si>
  <si>
    <t>Celični disruptor</t>
  </si>
  <si>
    <t>Sterilizacija</t>
  </si>
  <si>
    <t>Avtoklav</t>
  </si>
  <si>
    <t>Purifikcija vode</t>
  </si>
  <si>
    <t>Iradiacija</t>
  </si>
  <si>
    <t>VHP dekontaminacija</t>
  </si>
  <si>
    <t>Fluorescenčni bralniki</t>
  </si>
  <si>
    <t>Infra-rdeča</t>
  </si>
  <si>
    <t>Celični števci</t>
  </si>
  <si>
    <t>Ploščni bralniki</t>
  </si>
  <si>
    <t>Analizatorji</t>
  </si>
  <si>
    <t>Scintilacijski števci</t>
  </si>
  <si>
    <t>Karakterizacija materialov</t>
  </si>
  <si>
    <t>Spektroskopija</t>
  </si>
  <si>
    <t>Jedrska magnetna resonanca</t>
  </si>
  <si>
    <t>Rentgenska fotoemisijska</t>
  </si>
  <si>
    <t>Fluorescenca</t>
  </si>
  <si>
    <t>Cirkularni dikrometer</t>
  </si>
  <si>
    <t>Spektrometrija</t>
  </si>
  <si>
    <t>Spektrofotometrija</t>
  </si>
  <si>
    <t>Rentgenska</t>
  </si>
  <si>
    <t>Masna spektrometrija</t>
  </si>
  <si>
    <t>Slikanje-Imaging</t>
  </si>
  <si>
    <t>Magnetna resonanca</t>
  </si>
  <si>
    <t>Ultrazvočna</t>
  </si>
  <si>
    <t>In Vivo Fluorescenca</t>
  </si>
  <si>
    <t>Optična mikroskopija</t>
  </si>
  <si>
    <t>Confokalna</t>
  </si>
  <si>
    <t>Bližnjega polja</t>
  </si>
  <si>
    <t>Transmisijska</t>
  </si>
  <si>
    <t>Reflekcijska</t>
  </si>
  <si>
    <t>Microdisekcijska</t>
  </si>
  <si>
    <t>Živih celic</t>
  </si>
  <si>
    <t>Fluorescenčna</t>
  </si>
  <si>
    <t>Elektronska mikroskopija</t>
  </si>
  <si>
    <t>Skenska</t>
  </si>
  <si>
    <t>Skenska transmisijska</t>
  </si>
  <si>
    <t>Detektorji</t>
  </si>
  <si>
    <t>Površinska mikroskopija</t>
  </si>
  <si>
    <t>Atomsa sila</t>
  </si>
  <si>
    <t>Skensko tuneliranje</t>
  </si>
  <si>
    <t>Magnetna sila</t>
  </si>
  <si>
    <t>Površinska analiza</t>
  </si>
  <si>
    <t>Naboj</t>
  </si>
  <si>
    <t>Adsorpcija</t>
  </si>
  <si>
    <t>Difrakcija</t>
  </si>
  <si>
    <t>Elektronov nizkih energij</t>
  </si>
  <si>
    <t>Elektronov visokih energij</t>
  </si>
  <si>
    <t>Magnetometrija</t>
  </si>
  <si>
    <t>Vibrirajočih vzorcev</t>
  </si>
  <si>
    <t>Kerrov pojav</t>
  </si>
  <si>
    <t>Mehanske lastnosti</t>
  </si>
  <si>
    <t>Tenzometer</t>
  </si>
  <si>
    <t>Reometer</t>
  </si>
  <si>
    <t>Breme</t>
  </si>
  <si>
    <t>Trdost</t>
  </si>
  <si>
    <t>Vibracija</t>
  </si>
  <si>
    <t>Kemijska analiza</t>
  </si>
  <si>
    <t>Analiza zraka</t>
  </si>
  <si>
    <t>Distilacijska analiza</t>
  </si>
  <si>
    <t>Analiza vode</t>
  </si>
  <si>
    <t>Trdne snovi</t>
  </si>
  <si>
    <t>Kromatografija</t>
  </si>
  <si>
    <t>Makromolekulska</t>
  </si>
  <si>
    <t>Electroforeza</t>
  </si>
  <si>
    <t>Fizikalne lastnosti</t>
  </si>
  <si>
    <t>Analiza velikosti delcev</t>
  </si>
  <si>
    <t>Zeta Potencial</t>
  </si>
  <si>
    <t>Toplotne</t>
  </si>
  <si>
    <t>Geometrijske</t>
  </si>
  <si>
    <t>Ravnovesje</t>
  </si>
  <si>
    <t>Vlakna</t>
  </si>
  <si>
    <t>Analitične centrifuge</t>
  </si>
  <si>
    <t>Meritve in analiza vzorcev</t>
  </si>
  <si>
    <t>Kriogenika</t>
  </si>
  <si>
    <t>mili-Kelvin</t>
  </si>
  <si>
    <t>Elektronska</t>
  </si>
  <si>
    <t>Analizator mrež</t>
  </si>
  <si>
    <t>Mikrovalovne</t>
  </si>
  <si>
    <t>Radiofrekvenčne</t>
  </si>
  <si>
    <t>Osciloskopi</t>
  </si>
  <si>
    <t>Gibanje</t>
  </si>
  <si>
    <t>Visokohitrostni video</t>
  </si>
  <si>
    <t>Nizkohitrostni video</t>
  </si>
  <si>
    <t>Telemetrija</t>
  </si>
  <si>
    <t>Tekočine</t>
  </si>
  <si>
    <t>Haptika</t>
  </si>
  <si>
    <t>Barvila</t>
  </si>
  <si>
    <t>Ekscimer</t>
  </si>
  <si>
    <t>Visokih moči</t>
  </si>
  <si>
    <t>Opto-akustični sistemi</t>
  </si>
  <si>
    <t>Pulzni femtosekundni</t>
  </si>
  <si>
    <t>Kvantne informacije</t>
  </si>
  <si>
    <t>Površinska plazmonska resonanca</t>
  </si>
  <si>
    <t>Dualna polarizacija</t>
  </si>
  <si>
    <t>Bolometrija</t>
  </si>
  <si>
    <t>Proteini/Nukleinske kisline</t>
  </si>
  <si>
    <t>Matrika</t>
  </si>
  <si>
    <t>Sekvencerji</t>
  </si>
  <si>
    <t>Sintetizatorji</t>
  </si>
  <si>
    <t>Bio-Medicinske</t>
  </si>
  <si>
    <t>Kardiovaskularne</t>
  </si>
  <si>
    <t>Ortopedske</t>
  </si>
  <si>
    <t>Zobne</t>
  </si>
  <si>
    <t>Celo telo</t>
  </si>
  <si>
    <t>Celice</t>
  </si>
  <si>
    <t>Tkiva</t>
  </si>
  <si>
    <t>Akustične</t>
  </si>
  <si>
    <t>Ultrazvok</t>
  </si>
  <si>
    <t>Avdio</t>
  </si>
  <si>
    <t>Terenske</t>
  </si>
  <si>
    <t>Plini</t>
  </si>
  <si>
    <t>Plazme</t>
  </si>
  <si>
    <t>Velika Instrumentacija</t>
  </si>
  <si>
    <t>Simulirana okolja</t>
  </si>
  <si>
    <t>Akustika</t>
  </si>
  <si>
    <t>Izgorevanje</t>
  </si>
  <si>
    <t>Vožnja</t>
  </si>
  <si>
    <t>Zračni prevoz</t>
  </si>
  <si>
    <t>Infrastruktura</t>
  </si>
  <si>
    <t>Informacijska tehnologija</t>
  </si>
  <si>
    <t>Skladiščenje</t>
  </si>
  <si>
    <t>Delovna postaja</t>
  </si>
  <si>
    <t>Paralelno računanje</t>
  </si>
  <si>
    <t>Delo s podatki</t>
  </si>
  <si>
    <t>Prikaz</t>
  </si>
  <si>
    <t>Mehanična</t>
  </si>
  <si>
    <t>Hidravlika</t>
  </si>
  <si>
    <t>Delavnica</t>
  </si>
  <si>
    <t>CNC stroji</t>
  </si>
  <si>
    <t>Vrtanje</t>
  </si>
  <si>
    <t>Drobljenje</t>
  </si>
  <si>
    <t>Spajanje</t>
  </si>
  <si>
    <t>Vrtilna miza</t>
  </si>
  <si>
    <t>Mletje</t>
  </si>
  <si>
    <t>Žaganje</t>
  </si>
  <si>
    <t>Sintranje</t>
  </si>
  <si>
    <t>Drzga rezanja</t>
  </si>
  <si>
    <t>Laboratorij</t>
  </si>
  <si>
    <t>Medicinski</t>
  </si>
  <si>
    <t>Kontrolirana atmosfera</t>
  </si>
  <si>
    <t>Kontrolirano okolje - soba za rast</t>
  </si>
  <si>
    <t>Kontrolirano okolje - skladiščenje</t>
  </si>
  <si>
    <t>Elektromagnetna zaščita</t>
  </si>
  <si>
    <t>Terenski</t>
  </si>
  <si>
    <t>Kriogenska</t>
  </si>
  <si>
    <t>Utekočinjevalec</t>
  </si>
  <si>
    <t>Vozila</t>
  </si>
  <si>
    <t>Za osebje</t>
  </si>
  <si>
    <t>Za opremo</t>
  </si>
  <si>
    <t>Kmetijska</t>
  </si>
  <si>
    <t>V živo</t>
  </si>
  <si>
    <t>Sistemi za pranje in namakanje</t>
  </si>
  <si>
    <t>Doba amortiziranja</t>
  </si>
  <si>
    <t>Pojasnila k obrazcu</t>
  </si>
  <si>
    <t>Splošno</t>
  </si>
  <si>
    <t>SICRIS</t>
  </si>
  <si>
    <t>Klasifikacija</t>
  </si>
  <si>
    <t>http://researchsupport.leeds.ac.uk/index.php/academic_staff/research_equipment_infrastructure/</t>
  </si>
  <si>
    <t>Cena uporabe opreme</t>
  </si>
  <si>
    <t>Cena na uro</t>
  </si>
  <si>
    <t>Struktura lastne cene za uporabo raziskovalne opreme  (v EUR/uro)</t>
  </si>
  <si>
    <t>Skupaj lastna cena/uro</t>
  </si>
  <si>
    <t>Spletna stran RO (predstavitev opreme, pogoj dostopa,cenik)</t>
  </si>
  <si>
    <t>Zap.št. nakupa
(če je vir sofinanciranja
Paket ARRS)</t>
  </si>
  <si>
    <t>Vir sofinanciranja iz javnih sredstev
(Paket ARRS, drugi javni viri)</t>
  </si>
  <si>
    <t>Cena za uporabo raziskovalne opreme za izučenega uporabnika
(v EUR/uro)</t>
  </si>
  <si>
    <t>Letna stopnja izkoriščenosti v % v pretek. koled. letu</t>
  </si>
  <si>
    <t>Stopnja odpisanosti v % konec pret. koled. leta</t>
  </si>
  <si>
    <t>Acoustic monitoring stations</t>
  </si>
  <si>
    <t>Aerospace and aerodynamics research facilities</t>
  </si>
  <si>
    <t>Agronomy, Forestry, Plant Breeding Centres</t>
  </si>
  <si>
    <t>Analytical Facilities</t>
  </si>
  <si>
    <t xml:space="preserve">Animal facilities </t>
  </si>
  <si>
    <t>Astro-particle and neutrino detectors and observatories</t>
  </si>
  <si>
    <t xml:space="preserve">Atmospheric Measurement Facilities </t>
  </si>
  <si>
    <t>Biobanks including Seed banks</t>
  </si>
  <si>
    <t>Bio-informatics Facilities</t>
  </si>
  <si>
    <t>Biomedical Imaging Facilities</t>
  </si>
  <si>
    <t xml:space="preserve">Cell Culture Facilities </t>
  </si>
  <si>
    <t>Centers for advanced research in mathematics</t>
  </si>
  <si>
    <t>Centers for development of industrial mathematics</t>
  </si>
  <si>
    <t>Centralised Computing Facilities</t>
  </si>
  <si>
    <t xml:space="preserve">Chemical Libraries and Screening Facilities </t>
  </si>
  <si>
    <t>Civil Engineering Research Infrastructures</t>
  </si>
  <si>
    <t xml:space="preserve">Clinical Research Centres </t>
  </si>
  <si>
    <t>Collections</t>
  </si>
  <si>
    <t>Communication Networks</t>
  </si>
  <si>
    <t>Complex Data Facilities</t>
  </si>
  <si>
    <t>Conceptual Models</t>
  </si>
  <si>
    <t>Cross disciplinary  centers in mathematics</t>
  </si>
  <si>
    <t xml:space="preserve">Data Archives, Data Repositories and Collections </t>
  </si>
  <si>
    <t>Databases</t>
  </si>
  <si>
    <t>Data Mining and Analysis (Methodological) Centers, including statistical analysis</t>
  </si>
  <si>
    <t>Distributed Computing Facilities</t>
  </si>
  <si>
    <t>Earth Observation satellites</t>
  </si>
  <si>
    <t>Earth, Ocean, Marine, Freshwater, and Atmosphere Data Centres</t>
  </si>
  <si>
    <t>Earthquake Simulation Laboratories</t>
  </si>
  <si>
    <t>Electrical and Optical Engineering Facilities</t>
  </si>
  <si>
    <t>Energy Engineering Facilities (non nuclear)</t>
  </si>
  <si>
    <t>Environmental Health Research Facilities</t>
  </si>
  <si>
    <t>Environmental Management Infrastructures</t>
  </si>
  <si>
    <t>Extreme Conditions Facilities</t>
  </si>
  <si>
    <t>Genomic, Transcriptomic, Proteomics and Metabolomics Facilities</t>
  </si>
  <si>
    <t>Geothermal Research Facilities</t>
  </si>
  <si>
    <t>Gravitational wave detectors and Observatories</t>
  </si>
  <si>
    <t>High Energy Physics Facilities</t>
  </si>
  <si>
    <t xml:space="preserve">In situ Earth Observatories </t>
  </si>
  <si>
    <t>In situ Marine/Freshwater Observatories</t>
  </si>
  <si>
    <t>Intense Light Sources</t>
  </si>
  <si>
    <t>Intense Neutron Sources</t>
  </si>
  <si>
    <t>Marine &amp;amp; Maritime Engineering Facilities</t>
  </si>
  <si>
    <t>Materials Synthesis or Testing Facilities</t>
  </si>
  <si>
    <t>Mathematics Centres of Competence</t>
  </si>
  <si>
    <t>Mechanical Engineering Facilities</t>
  </si>
  <si>
    <t>Micro- and Nanotechnology facilities</t>
  </si>
  <si>
    <t>National Statistical Facilities (offices)</t>
  </si>
  <si>
    <t>Natural History Collections</t>
  </si>
  <si>
    <t>Nuclear Research Facilities</t>
  </si>
  <si>
    <t>Pilot Plants for Process Testing</t>
  </si>
  <si>
    <t>Polar and Cryospheric Research Infrastructures</t>
  </si>
  <si>
    <t>Reference material repositories</t>
  </si>
  <si>
    <t>Registers and Survey-led Studies/Databases</t>
  </si>
  <si>
    <t>Repositories</t>
  </si>
  <si>
    <t xml:space="preserve">Research Aircraft </t>
  </si>
  <si>
    <t>Research Archives</t>
  </si>
  <si>
    <t>Research Bibliographies</t>
  </si>
  <si>
    <t>Research Data Service Facilities</t>
  </si>
  <si>
    <t>Research Facilities</t>
  </si>
  <si>
    <t>Research Libraries</t>
  </si>
  <si>
    <t>Safety Handling facilities</t>
  </si>
  <si>
    <t xml:space="preserve">Software Service Facilities </t>
  </si>
  <si>
    <t>Solid Earth Observatories, including Seismological Monitoring Stations</t>
  </si>
  <si>
    <t>Space Environment Test Facilities</t>
  </si>
  <si>
    <t xml:space="preserve">Structural Biology Facilities </t>
  </si>
  <si>
    <t>Systems Biology/Computational Biology Facilities</t>
  </si>
  <si>
    <t>Telemedicine laboratories and E-Health technologies</t>
  </si>
  <si>
    <t>Telescopes</t>
  </si>
  <si>
    <t>Translational Research Centres</t>
  </si>
  <si>
    <t>Underground Laboratories</t>
  </si>
  <si>
    <t>Akustične opazovalne postaje</t>
  </si>
  <si>
    <t>Centri za napredne raziskave v matematiki</t>
  </si>
  <si>
    <t>Zbirke</t>
  </si>
  <si>
    <t>Komunikacijska omrežja</t>
  </si>
  <si>
    <t>Konceptualni modeli</t>
  </si>
  <si>
    <t>Baze podatkov</t>
  </si>
  <si>
    <t>Raziskovalne bibliografije</t>
  </si>
  <si>
    <t>Raziskovalne knjižnice</t>
  </si>
  <si>
    <t>Teleskopi</t>
  </si>
  <si>
    <t>Podzemni laboratoriji</t>
  </si>
  <si>
    <t>Raziskovalna oprema za klinične raziskave</t>
  </si>
  <si>
    <t>Interdisciplinarni centri v matematiki</t>
  </si>
  <si>
    <t>Arhivi podatkov, repozitoriji in zbirke</t>
  </si>
  <si>
    <t>Sateliti za opazovanje Zemlje</t>
  </si>
  <si>
    <t xml:space="preserve">Laboratoriji za simulacije potresov </t>
  </si>
  <si>
    <t>Raziskovalna infrastruktura za gradbeništvo</t>
  </si>
  <si>
    <t>Raziskovalna oprema za celične kulture</t>
  </si>
  <si>
    <t>Intenzivni svetlobni viri</t>
  </si>
  <si>
    <t>Intenzivni neutronski viri</t>
  </si>
  <si>
    <t>Objekti za nacionalne statistike  (pisarne)</t>
  </si>
  <si>
    <t xml:space="preserve">Zbirke s področja zgodovine narave </t>
  </si>
  <si>
    <t>Repozitoriji referenčnih materialov</t>
  </si>
  <si>
    <t xml:space="preserve">Repozitoriji </t>
  </si>
  <si>
    <t xml:space="preserve">Observatoriji za trdno zemljo, vključno s seizmološkimi postajami </t>
  </si>
  <si>
    <t>Telemedicinski laboratoriji in tehnologije e-zdravja</t>
  </si>
  <si>
    <t xml:space="preserve">Porazdeljene računalniške zmogljivosti </t>
  </si>
  <si>
    <t>"In situ" zemljske opazovalnice</t>
  </si>
  <si>
    <t>"In situ" morske / sladkovodne opazovalnice</t>
  </si>
  <si>
    <t>Polarne in kriosferske raziskovalne infrastrukture</t>
  </si>
  <si>
    <t>Sistemi za genomiko, transkriptomiko, proteomiko in metabolomiko</t>
  </si>
  <si>
    <t>Centralizirani računalniški sistemi</t>
  </si>
  <si>
    <t>Kemične knjižnice in presejalni sistemi</t>
  </si>
  <si>
    <t>Sistemi za kompleksne podatke</t>
  </si>
  <si>
    <t>Sistemi za zbiranje in analize podatkov, vključno s statistično analizo</t>
  </si>
  <si>
    <t>Sistemi električnega in optičnega inženiringa</t>
  </si>
  <si>
    <t>Sistemi energetskega inženiringa (nejedrskega)</t>
  </si>
  <si>
    <t>Sistemi za raziskave na področju varstva okolja</t>
  </si>
  <si>
    <t>Infrastrukture za upravljanje z okoljem</t>
  </si>
  <si>
    <t>Sistemi za ekstremne razmere</t>
  </si>
  <si>
    <t>Sistemi za geotermalne raziskave</t>
  </si>
  <si>
    <t xml:space="preserve">Observatoriji in detektorji gravitacijskih valov </t>
  </si>
  <si>
    <t>Sistemi fizike visokih energij</t>
  </si>
  <si>
    <t>Morski in pomorski inženirski sistemi</t>
  </si>
  <si>
    <t xml:space="preserve">Sistemi za sintezo ali testiranje materialov </t>
  </si>
  <si>
    <t xml:space="preserve">Sistemi s področja strojništva </t>
  </si>
  <si>
    <t>Mikro-in nanotehnološki sistemi</t>
  </si>
  <si>
    <t xml:space="preserve">Sistemi za jedrske raziskave </t>
  </si>
  <si>
    <t>Sistemi za raziskave podatkov</t>
  </si>
  <si>
    <t>Raziskovalni sistemi</t>
  </si>
  <si>
    <t xml:space="preserve">Sistemi za za varnost </t>
  </si>
  <si>
    <t>Testni sistemi za vesoljsko okolje</t>
  </si>
  <si>
    <t>Sistemi za strukturno biologijo</t>
  </si>
  <si>
    <t>Sistemi za sistemsko/računsko biologijo</t>
  </si>
  <si>
    <t>Prevajalni raziskovalni centri</t>
  </si>
  <si>
    <t>Sistemi za programsko opremo</t>
  </si>
  <si>
    <t>Raziskovalna letala</t>
  </si>
  <si>
    <t>Raziskovalni arhivi</t>
  </si>
  <si>
    <t>Registri in študije/podatkovne baze na osnovi anket</t>
  </si>
  <si>
    <t>Pilotni pogoni za procesna testiranja</t>
  </si>
  <si>
    <t>Matematični kompetenčni centri</t>
  </si>
  <si>
    <t>Podatkovni centri o zemlji, oceanih,  morjih, sladkih vodah in atmosferi</t>
  </si>
  <si>
    <t>Centri za razvoj industrijske matematike</t>
  </si>
  <si>
    <t>Sistemi za biomedicinsko slikanje</t>
  </si>
  <si>
    <t>Sistemi za bioinformatiko</t>
  </si>
  <si>
    <t>Bio-banke vključno s semenskimi bankami</t>
  </si>
  <si>
    <t>Atmosferski merilni sistemi</t>
  </si>
  <si>
    <t>Detektorji in opazovalnice astro-delcev in nevtrinov</t>
  </si>
  <si>
    <t>Sistemi s poskusnimi živalmi</t>
  </si>
  <si>
    <t>Sistemi za analize</t>
  </si>
  <si>
    <t>Centri za agronomijo, gozdarstvo in žlahtnjenje rastlin</t>
  </si>
  <si>
    <t>Sistemi za letalske in vesoljske ter aerodinamične raziskave</t>
  </si>
  <si>
    <t>http://portal.meril.eu/converis-esf/static/about</t>
  </si>
  <si>
    <t>ARRS spremlja dve klasifikaciji opreme:</t>
  </si>
  <si>
    <t>Klasifikacijo opreme je razvila Univerza v Leedsu, VB.  Spletna stran je:</t>
  </si>
  <si>
    <t xml:space="preserve">MERIL klasifikacija predstavlja pregled najodličnejše evropske raziskovalne infrastrukture; več o tem na </t>
  </si>
  <si>
    <t>Pripombe ali predloge k klasifikaciji ali k prevodu v slovenščino prosimo javite na ARRS.</t>
  </si>
  <si>
    <t>Polja z zelenim ozadjem v zavihku Oprema-Equipment so lahko objavljena na SICRIS.</t>
  </si>
  <si>
    <t>Če je uporaba možna ali predpisana z operaterjem, ceno operaterja DODATNO navedite v stolpcu "Stroški dela za operaterja (se prištejejo ceni za uporabo za neizučene uporabnike)".</t>
  </si>
  <si>
    <r>
      <t>Ceno vedno navedite preračunano na uro</t>
    </r>
    <r>
      <rPr>
        <sz val="10"/>
        <rFont val="Arial"/>
        <family val="2"/>
      </rPr>
      <t>, tudi če meritev obvezno traja več ur ali cel dan (to podrobnost dodajte v "Dostop do opreme").</t>
    </r>
  </si>
  <si>
    <t>V tem primeru je cena uporabe enaka 
(ceni uporabe za izučenega uporabnika) + (stroški dela za operaterja).</t>
  </si>
  <si>
    <r>
      <t>Cene uporabe ne pišete v druga polja</t>
    </r>
    <r>
      <rPr>
        <sz val="10"/>
        <rFont val="Arial"/>
        <family val="2"/>
      </rPr>
      <t>, npr. "Dostop do opreme".</t>
    </r>
  </si>
  <si>
    <t>EVIDENCA RAZISKOVALNE OPREME S PODATKI O MESEČNI UPORABI</t>
  </si>
  <si>
    <r>
      <rPr>
        <sz val="11"/>
        <rFont val="Calibri"/>
        <family val="2"/>
        <charset val="238"/>
      </rPr>
      <t>Slikanje-Imaging</t>
    </r>
    <r>
      <rPr>
        <sz val="11"/>
        <rFont val="Calibri"/>
        <family val="2"/>
        <charset val="238"/>
      </rPr>
      <t xml:space="preserve"> visoke ločljivosti</t>
    </r>
  </si>
  <si>
    <t>Category</t>
  </si>
  <si>
    <t>Številka</t>
  </si>
  <si>
    <t>Klasifikacija
Univ. v Leedsu</t>
  </si>
  <si>
    <t>Številka RS</t>
  </si>
  <si>
    <t>Številka skrbnika</t>
  </si>
  <si>
    <t xml:space="preserve"> Skrbnik opreme</t>
  </si>
  <si>
    <t>Naziv opreme</t>
  </si>
  <si>
    <t>Leto nabave</t>
  </si>
  <si>
    <t>Naziv opreme v angleškem jeziku</t>
  </si>
  <si>
    <t>Nabavna vrednost (EUR)</t>
  </si>
  <si>
    <t>Opis postopka dostopa do opreme - (čas, največ 5 stavkov)</t>
  </si>
  <si>
    <t>Opis postopka dostopa do opreme v angleškem jeziku</t>
  </si>
  <si>
    <t>Namembnost opreme in dodatne informacije v angleškem jeziku</t>
  </si>
  <si>
    <t>Projekt oz. program 1</t>
  </si>
  <si>
    <t>Šifra programa oz. projekta</t>
  </si>
  <si>
    <t>Klasif. MERIL</t>
  </si>
  <si>
    <t>% upor.</t>
  </si>
  <si>
    <t>Projekt oz. program 2</t>
  </si>
  <si>
    <t>Projekt oz. program 3</t>
  </si>
  <si>
    <t>Namen</t>
  </si>
  <si>
    <t>Mesečna stopnja izkoriščenosti (v %) v navednem mesecu</t>
  </si>
  <si>
    <t>Projekt oz. program 4</t>
  </si>
  <si>
    <t>Polja z zelenim ozadjem so lahko objavljena na portalu SICRIS</t>
  </si>
  <si>
    <t>Stroški dela za operaterja</t>
  </si>
  <si>
    <t>Sample Measurement/ Analysis</t>
  </si>
  <si>
    <t>Številka RO</t>
  </si>
  <si>
    <t>Naziv RO</t>
  </si>
  <si>
    <r>
      <t xml:space="preserve">Ceno uporabe in lastno ceno (stolpca 17 in 21) navedete </t>
    </r>
    <r>
      <rPr>
        <b/>
        <sz val="10"/>
        <rFont val="Arial"/>
        <family val="2"/>
        <charset val="238"/>
      </rPr>
      <t>za izučenega uporabnika.</t>
    </r>
  </si>
  <si>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</si>
  <si>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 xml:space="preserve">Kemijski inštitut </t>
  </si>
  <si>
    <t>P2-0393</t>
  </si>
  <si>
    <t>Bele Marjan</t>
  </si>
  <si>
    <t>Mikroskop na atomsko silo / vrstični tunelski mikroskop z elektrokemijsko celico</t>
  </si>
  <si>
    <t>MultiMode V Scanning Probe Microscope (Veeco Instruments Inc.)</t>
  </si>
  <si>
    <t>Paket 13</t>
  </si>
  <si>
    <t>Trenutno je oprema na voljo zgolj partnerjem pri nakupu opreme, ki obsegajo raziskovalce na KI ter zunanje solastnike iz FKKT, FFA, IJS in FS MB.</t>
  </si>
  <si>
    <t>Access to the machine is limited to partners, which claim a share. These are employes of different laboratories of NIC, Faculty of chemistry and chemical technology, Faculty of pharmacy and Faculty of mechanical engineering MB.</t>
  </si>
  <si>
    <t>Karakterizacija vse vrste materialov na molekularnem nivoju. Možnost meritev v sistemih med njihovim delovanjem ter uporaba v bioloških sistemih pri pogojih, ki so prisotni v njihovih naravnih okoljih.</t>
  </si>
  <si>
    <t>Characterisation of different materials at the molecular level. Possiblity of in situ measurements and use to analyse biological systems in their living environment.</t>
  </si>
  <si>
    <t>P4-0176</t>
  </si>
  <si>
    <t>Benčina Mojca</t>
  </si>
  <si>
    <t>Večnamenski kinetični optični čitalec mikrotiterskih plošč</t>
  </si>
  <si>
    <t>Plater reader</t>
  </si>
  <si>
    <t>Paket 12</t>
  </si>
  <si>
    <t>dostop ni omejen za raziskovalce s ARRS financiranjem</t>
  </si>
  <si>
    <t>acces is not limited for researchers with ARRS projects</t>
  </si>
  <si>
    <t>Detekcija sprememb luminiscence, fluorescence ali absorbance večjega števila vzorcev .</t>
  </si>
  <si>
    <t>Detection of changes in luminiscence, fluorescence or absorbance of a larger number of samples.</t>
  </si>
  <si>
    <t xml:space="preserve">Mikroskop za prostorsko in časovno upodabljanje sprememb v živih celicah </t>
  </si>
  <si>
    <t xml:space="preserve">Microscope for spatial and temporal imaging of life cells </t>
  </si>
  <si>
    <t>Časovno dostop ni omejen, če oprema ni zasedena. Zunanji uporabniki plačajo ceno ure z ali brez tehnične pomoči. Vrednost je izračunana iz vrednosti opreme, tekočih stroškov in stroškov servisiranja ter ure tehnične pomoči.</t>
  </si>
  <si>
    <t>If the machine is not occupaied, the time is available for external users. The external users pay the price per hour with or without technical assistance. The value is calculated from the value of the machine, running costs and servicing costs, and hours of technical assistance.</t>
  </si>
  <si>
    <t>Upodabljanje prostorskih in časovnih sprememb fluorescenčno označenih molekul v fiksiranih ali živih celičnih preparatih.</t>
  </si>
  <si>
    <t>Imaging of spatial and temporal changes in fluorescence-labeled molecules in live or fixed cell preparations.</t>
  </si>
  <si>
    <t>Sistem za gojenje živali za delo s patogeni drugega varnostnega razreda: Modul opreme za anestezijo, Lumi-Box, 1.sklop</t>
  </si>
  <si>
    <t xml:space="preserve">The laboratory for exerimental animals for work with pathogens second security class: anesthesia, Lumi-Box, 1. part
 </t>
  </si>
  <si>
    <t>Paket 14</t>
  </si>
  <si>
    <t>Uporaba opreme je omejena in je možna samo po dogovoru.</t>
  </si>
  <si>
    <t>Use of equipment is limited and is only possible by appointment.</t>
  </si>
  <si>
    <t>Gojenje eksperimentalnih živali.</t>
  </si>
  <si>
    <t xml:space="preserve">Hausing of experimental animals.
Growing experimental animals.
</t>
  </si>
  <si>
    <t>P1-0391</t>
  </si>
  <si>
    <t>Caserman Simon</t>
  </si>
  <si>
    <t>Kriobanka elementi in postavitev</t>
  </si>
  <si>
    <t>Cryobank</t>
  </si>
  <si>
    <t>Zaradi nevarnosti okužb hranjenih kultur, opreme ni možno uporabljati za zunanje interesente.</t>
  </si>
  <si>
    <t>Due to the risk of infection of stored cell cultures, equipment can not be used for any external clients.</t>
  </si>
  <si>
    <t xml:space="preserve">Oprema je namenjena za shranjevanje celičnih kultur, ki se uporabljajo na oddelku L-11. </t>
  </si>
  <si>
    <t>The equipment is used for storage of cell cultures, which are used in Labooratory L-11.</t>
  </si>
  <si>
    <t>P1-0392</t>
  </si>
  <si>
    <t xml:space="preserve">Šakanović Aleksandra </t>
  </si>
  <si>
    <t>Aparatura za merjenje molekulskih interakcij, Biacore X100</t>
  </si>
  <si>
    <t>Measurement of molecular interactions, Biacore X100</t>
  </si>
  <si>
    <t>Paket 16</t>
  </si>
  <si>
    <t>Raziskovalci, ki želijo opremo uporabljati, lahko rezervirajo aparaturo preko aplikacije na spletni strani in jo nato uporabljajo po začetnem uvajanju samostojno.</t>
  </si>
  <si>
    <t>Researchers who want to use the equipment can reserve the appliance through the application on the web site and then use it after the initial introduction independently.</t>
  </si>
  <si>
    <t>Oprema je namenjena študiji molekulskih interakcij.  Opremo uporabljajo raziskovalci z D11 in drugih odsekov na KI, kot tudi zunanji uporabniki po predhodnem dogovoru.</t>
  </si>
  <si>
    <t>The eequipment is being used by the researchers from D11 and other deparments from NIC and other researchers from different institutes or University.</t>
  </si>
  <si>
    <t>Dominko Robert</t>
  </si>
  <si>
    <t>Potenciostat/galvanostat board with EIS</t>
  </si>
  <si>
    <t>Potentiostat/galvanostat board with EIS(/Z) option for SP-200/SP-240 (without cell cable) – uses one slot – +/-12 V +/-500 mA</t>
  </si>
  <si>
    <t>Oprema je locirana na D10 na Kemijskem inštitutu. Praviloma se uporablja v laboratoriju, ker pa gre za prenosno opremo, se uporablja tudi za operando meritve</t>
  </si>
  <si>
    <t>The equipment is located at D10 at the Institute of Chemistry. It is used in the laboratory, but since it is a portable equipment, it is also used for the operando measurements</t>
  </si>
  <si>
    <t>Uporablja za namen preizkušanja laboratorijskih baterij. Najvišji tok je 500mA pri napetosti preiskušanja 10V</t>
  </si>
  <si>
    <t>It is used for the purpose of testing laboratory batteries. The maximum current is 500mA at the voltage of 10V testing</t>
  </si>
  <si>
    <t>P2-0148</t>
  </si>
  <si>
    <t>Dražič Goran</t>
  </si>
  <si>
    <t>02556</t>
  </si>
  <si>
    <t>Supermikroskop HR TEM (Jeol)</t>
  </si>
  <si>
    <t xml:space="preserve">ARSTEM - Atomic resolution Cs corrected scanning transmission electron microscope </t>
  </si>
  <si>
    <t>Dostop je projekten. Na eni do dveh straneh potencialni uporabnik opiše problem, ki ga želi rešiti z napravo. Če je metoda ustrezna, se z odgovorno osebo dogovori za začetek in obseg dela. Možno je tudi izobraževanje operaterjev s predznanjem.</t>
  </si>
  <si>
    <t>Project type. Customer describes the problem on one to two pages and in the case that the equipment is suitable the customer and responsible person define the date of the start and the extent of the work.</t>
  </si>
  <si>
    <t>Preiskovanje mikrostrukture na atomskem nivoju. Določanje kristalne strukture, kemijske sestave, načina vezave in oksidacijskih stanj. Določanje morfologije in velikosti nanodelcev, tomografija.</t>
  </si>
  <si>
    <t xml:space="preserve">Study of microstructure at atomic level. Determination of crystal structure, chemical composition, bonding, valence state, morphology and size of the nanoparticles. Tomography. </t>
  </si>
  <si>
    <t>P2-0149</t>
  </si>
  <si>
    <t>Segrevalno-napetostni nosilec za vzorce</t>
  </si>
  <si>
    <t>Protochips Fusion in situ nosilec za vzorce</t>
  </si>
  <si>
    <t>Programi, projekti ARRS, trg</t>
  </si>
  <si>
    <t>In situ nosilec za vzorce je dodatek k ARSTEM mikroskopu (ga ni mogoče uporabljati ločeno), zato zanj veljajo enaka pravila kot za zgoraj opisano opremo.</t>
  </si>
  <si>
    <t>In situ sample holder is just an attachment to the ARSTEM microscope (can not be used alone), so all the rules for access to the equipment are the same.</t>
  </si>
  <si>
    <t>In situ 4 točkovne meritve električne prevodnosti, študij vpliva električnega polja (+/- 50V DC/AC) na spremembe v strukturi materialov, in situ segrevanje (v vakumu) do 1200 °C.</t>
  </si>
  <si>
    <t>In situ 4 probe electrical conductivity measurements, study of structural changes durigng electrical biasing (+/- 50V DC/AC), in situ heating experiments (in vacuum) up to 1200 °C.</t>
  </si>
  <si>
    <t>P2-0152</t>
  </si>
  <si>
    <t>Fele Žilnik Ljudmila</t>
  </si>
  <si>
    <t>HP ravnotežna celica</t>
  </si>
  <si>
    <t>HP equilibrium cell</t>
  </si>
  <si>
    <t xml:space="preserve">Meritve so mogoče po predhodnem dogovoru. </t>
  </si>
  <si>
    <t xml:space="preserve">Measurements available after prelimenary agreement. </t>
  </si>
  <si>
    <t xml:space="preserve">HP ravnotežna celica (visokotlačna ravnotežna celica) je prvenstveno namenjena določanju faznih ravnotežij pri visokih tlakih z uporabo različnih eksperimentalnih metod ter za določevanje kritičnih točk v večkomponentnih mešanicah. Meritve lahko izvajamo pri konstantnem ali spremenljivem volumnu celice, pri tlakih do 350 bar in temperaturi do 200˚C. Z novo aparaturo lahko študiramo in načrtujemo separacijske in reakcijske procese tudi v bližini ali pod superkritičnimi pogoji. </t>
  </si>
  <si>
    <t>HP equilibrium cell (high-pressure equilibrium cell) is primarily for the determination of phase equilibria at high pressures using a variety of experimental methods and the determination of critical points in multicomponent mixtures. Measurements can be carried out at a constant or a variable volume cell at pressures up to 350 bar and temperatures up to 200 ˚ C. The new apparatus can be studied and planned separation and reaction processes in the near or under supercritical conditions.</t>
  </si>
  <si>
    <t>P1-0104</t>
  </si>
  <si>
    <t>Pirc Katja</t>
  </si>
  <si>
    <t xml:space="preserve"> 30762 </t>
  </si>
  <si>
    <t>Aparatura za merjenje molekularnih interakcij, Microscale Thermophoresis MST MonoLith NT.115, NanoTemper Technologies</t>
  </si>
  <si>
    <t>Measurements of molecular interactions, Microscale Thermophoresis MST MonoLith NT.115, NanoTemper Technologies</t>
  </si>
  <si>
    <t>Oprema dostopna po predhoni rezervaciji. Rezervacija na spletni strani: http://www.molekulske-interakcije.si/en/reservations/6/mst-monolith-nt115</t>
  </si>
  <si>
    <t>Equipment available by prior reservation on website: http://www.molekulske-interakcije.si/en/reservations/6/mst-monolith-nt115</t>
  </si>
  <si>
    <t>Študije molekularnih interakcij.</t>
  </si>
  <si>
    <t>Analyses of molecular interactions.</t>
  </si>
  <si>
    <t>P2-0150</t>
  </si>
  <si>
    <t>Švigelj Tomaž</t>
  </si>
  <si>
    <t>Naprava za elektrofiziološke meritve, Orbit mini, Nanion Technologies</t>
  </si>
  <si>
    <t>Instrument for electrophysiological measurements, Orbit mini, Nanion Technologies</t>
  </si>
  <si>
    <t>Kontakt za rezervacijo opreme: tomaz.svigelj@ki.si.  Minimalni cas rezervacije je en dan. Rezervacija naj bo sporocena nekaj dni vnaprej.</t>
  </si>
  <si>
    <t>Contact for reservation: tomaz.svigelj@ki.si. Minimum period for reservation is one day. Reservation should be reported couple of day in advance.</t>
  </si>
  <si>
    <t xml:space="preserve">Naprava je namenjena za merjenje karakteristike por. Naredimo umetni lipidni dvosloj in dodamo protein, ki tvori pore. Apliciramo napetost in merimo spremembe v toku. </t>
  </si>
  <si>
    <t>Purpose of this equipment is to measure pore characteristics.  We prepare an artificial lipid bilayer and add a pore forming protein. Than we apply voltage and measure changes in the current.</t>
  </si>
  <si>
    <t xml:space="preserve">Mohorčič Martina </t>
  </si>
  <si>
    <t>Sistem za gojenje živali za delo s patogeni drugega varnostnega razreda - 2. sklop, Centrifuga</t>
  </si>
  <si>
    <t xml:space="preserve">Animal facility for work with BSL2 pathogens, Centrifuge </t>
  </si>
  <si>
    <t>Dostop ni omejen za raziskovalce s financiranjem ARRS</t>
  </si>
  <si>
    <t>Access is not limited to researchers with ARRS projects</t>
  </si>
  <si>
    <t>Centrifugiranje</t>
  </si>
  <si>
    <t>Centrifugation</t>
  </si>
  <si>
    <t>Sistem za tekočinsko kromatografijo ultra visoke ločljivosti (UPLC) Waters Acquitiy H-Class Bio</t>
  </si>
  <si>
    <t xml:space="preserve">Waters Acquity H-Class Bio UPLC System </t>
  </si>
  <si>
    <t>Oprema se uporablja za analize na oddelku L-11. Uporaba za zunanje partnerje je možna ob dogovoru, kjer analize izvedejo zaposleni na L-11, ki so ustrezno izobraženi za uporabo aparature.</t>
  </si>
  <si>
    <t>Equipment is used for analytics in Laboratory L-11. The use for external partners is possible, under the conditions, where our trained staff performs analysis.</t>
  </si>
  <si>
    <t>Oprema je namejnena za analitiko proteinov in peptidov.</t>
  </si>
  <si>
    <t>The equipment is used for protein and peptide analytics.</t>
  </si>
  <si>
    <t>P2-0145</t>
  </si>
  <si>
    <t>Diferenčni dinamični kalorimeter</t>
  </si>
  <si>
    <t>Differential Scanning calorimeter</t>
  </si>
  <si>
    <t xml:space="preserve">Za merjenje na DSC je potrebno poklicati skrbnika instrumenta ali vodjo Laboratorija za polimerno kemijo in tehnologijo. Čas za izvedbo meritev običajno ni daljši od 1 tedna.  </t>
  </si>
  <si>
    <t xml:space="preserve">To perform measurements it is necessary to contact caretaker or head of Laboratory for Polymer Chemistry and Technology. Waiting time is usually not longer than one week. 
</t>
  </si>
  <si>
    <t>DSC je instrument s katerim določamo termične spremembe v materialu. Te so lahko fizikalne (temperatura in entalpija taljenja, temperatura steklastega prehoda, toplotna kapaciteta) ali kemijske (entalpija reakcije).</t>
  </si>
  <si>
    <t>DSC is instrument used to determine thermal changes in material. The changes can be physical (temperature and enthalpy of melting, glass transition temperature, heat capacity) or chemical (enthalpy of reaction).</t>
  </si>
  <si>
    <t>Kapun Gregor</t>
  </si>
  <si>
    <t>Napraševalec PECS za pripr.vzorc.za mikroskopijo</t>
  </si>
  <si>
    <t>Sputer Coater PECS 682 (precision etching coating system</t>
  </si>
  <si>
    <t xml:space="preserve">Napraševalec PECS je pripomoček pri pripravi vzorcev za vrstično elektronsko mikroskopijo, transmisijsko elektronsko mikroskopijo, služi pa tudi kot tehnika oblaganja delcev. Pri elektronski mikroskopiji, še posebej pri kvantitativni elementni analizi, je pomembno, da je površina prevodna. Zaradi te omejitve imamo večkrat težave pri analizi organskih vzorcev, ki so večinoma neprevodni. Pri konkurenčnih aparatih, ki so dostopni na tržišču je največja pomanjkljivost, da pri nanosu prevodne obloge, posamezni delci v nanešeni oblogi, zaradi svoje velikosti, zakrijejo številne morfološke značilnosti in tako popačijo površino. Napraševalec PECS se ponaša z izjemno majhnimi delci v nanosu, s čemer preseže vso konkurenco. Omenjene lastnosti omogočajo vrhunsko pripravo vzorcev, ki je nepogrešljiva za vrhunske objave. </t>
  </si>
  <si>
    <t xml:space="preserve">Sputter Coater PECS is a tool in the preparation of samples for scanning electron microscopy, transmission electron microscopy, and also serves as a cladding technique particles. In electron microscopy, especially in quantitative elemental analysis, it is important that the surface is conductive. Because of this limitation, we have several problems in the analysis of organic samples, most of which are non-conductive. In case of competing appliances, which are available on the market is the biggest drawback to the application of conductive coatings, individual particles in the deposited coating, due to its size, many obscure morphological characteristics and thus distort the surface. Sputter Coater PECS offers exceptionally small particle size in the application, with which exceeds all competition. These features provide superior sample preparation, which is indispensable for the top post.
</t>
  </si>
  <si>
    <t>Kisovec Matic</t>
  </si>
  <si>
    <t>Sklop naprav za PCR in PCR v realnem času</t>
  </si>
  <si>
    <t>PCR Gradient Palm–Cycler (Corbett) (12) and Real time PCR Light Cycler 480 (Roche) (11)</t>
  </si>
  <si>
    <t>Druge raziskovalne organizacije imajo dostop ob predhodni rezervaciji. Dostop časovno ni omejen, v kolikor naprave niso zasedene. Ceno uporabe naprav izračunamo iz vrednosti aparature, tekočih stroškov, stroškov servisiranja, časa uporabe ter časa tehnične pomoči.</t>
  </si>
  <si>
    <t>Other research organizations  can use the equipment upon request. The costs  are estimated from the value of the apparatus, running and servicing costs,  time of usage, and hours of technical assistance.</t>
  </si>
  <si>
    <t xml:space="preserve">Z napravo PCR izvajamo verižno reakcijo s polimerazo (PCR). Naprava PCR v realnem času omogoča sprotno zasledovanje količine nastalega produkta in kvantitativno detekcijo nukleinskih kislin s pomočjo reakcije PCR. </t>
  </si>
  <si>
    <t>The polymerase chain reaction (PCR) is performed in a PCR thermal cycler. The LightCycler ® 480 Real-Time PCR System is a rapid high-throughput, plate-based real-time PCR amplification and detection instrument.</t>
  </si>
  <si>
    <t>P1-0005</t>
  </si>
  <si>
    <t>Križman Mitja</t>
  </si>
  <si>
    <t>Sklopljeni analizni sistem ionska kromatografija - masna spektrometrija</t>
  </si>
  <si>
    <t>Hyphenated analytical system Ion chromatography - mass spectrometry</t>
  </si>
  <si>
    <t>Usposobljeni uporabniki sistema dostopajo do le-tega po predhodnem medsebojnem dogovoru in z dovoljenjem skrbnika sistema.</t>
  </si>
  <si>
    <t>Qualified users access to the system by a previous mutual agreement and with the permission of the system manager.</t>
  </si>
  <si>
    <t>Analitika anorganskih in organskih analitov, sistem je prednostno namenjen separacijam na osnovi ionske izmenjave.</t>
  </si>
  <si>
    <t xml:space="preserve">Analytics of inorganic and organic analytes. The primary system purpose are ion-exchange separations. </t>
  </si>
  <si>
    <t>LC-MS (Tekočinski kromatograf sklopljen z masnim spektrometrom)</t>
  </si>
  <si>
    <t>LC-MS (Liquid chromatograph hyphenated with mass spectrometer)</t>
  </si>
  <si>
    <t>Določanje analitev na osnovi MS po separaciji s tekočinsko kromatografijo visoke ločljivosti.</t>
  </si>
  <si>
    <t>Determination of analytes based on MS after separation by high-performance liqid chromatography.</t>
  </si>
  <si>
    <t>Tekočinski kromatograf HPLC</t>
  </si>
  <si>
    <t>Liquid chromatograph HPLC</t>
  </si>
  <si>
    <t>Analitika organskih analitov, sistem je prednostno namenjen separacijam na osnovi reverzne faze.</t>
  </si>
  <si>
    <t xml:space="preserve">Analytics of organic analytes. The primary system purpose are reversed-phase separations. </t>
  </si>
  <si>
    <t>HPLC sistem 
(HPLC-PDA-FL-CAD-ECD)</t>
  </si>
  <si>
    <t>HPLC system 
(HPLC-PDA-FL-CAD-ECD)</t>
  </si>
  <si>
    <t>HPLC–MS sistem z masnim analizatorjem na osnovi 3D ionske pasti</t>
  </si>
  <si>
    <t xml:space="preserve">HPLC–MS system with mass analyzer based on 3D ion trap </t>
  </si>
  <si>
    <t>Paket 17</t>
  </si>
  <si>
    <t>P1-0152</t>
  </si>
  <si>
    <t>Likozar Blaž</t>
  </si>
  <si>
    <t xml:space="preserve">Reaktorski/termogravimetrični sistem DynTHERM (TG)   -&gt; Rubotherm TG-GC MS </t>
  </si>
  <si>
    <t xml:space="preserve">Reaction/thermogravimetric system DynTHERM (TG)   -&gt; Rubotherm TG-GC MS </t>
  </si>
  <si>
    <t>Oprema je dostopna vsak delavnik, najmanj med 8:00 in 16:00 uro, in sicer samo ob spremstvu izšolanega (laboratorijskega) operaterja. Za raziskovalce, ki so že predhodno ustrezno izšolani glede uporabe opreme, je dostop možen tudi izven običajnega delovnega časa.</t>
  </si>
  <si>
    <t>Equipment is accessible every work day, at least between 8 am and 4 pm that is only when accompanied by a trained (laboratory) operator. For the researchers, which have been suitably trained beforehand regarding equipment use, the access is possible also beyond the usual working hours.</t>
  </si>
  <si>
    <t>Oprema oziroma reaktor je namenjena za meritve s tehtnico, oziroma ponuja možnost termogravimetrične analize, pri čemer so njegove glavne značilnosti sorazmerno široko območje obratovalnih temperatur, tlakov in pretokov nosilnih plinov. Druga značilnost je možnost uvajanja tako ali drugače agresivnih (oksidativnih, reduktivnih, korozivnih…) plinov v reaktorski del brez poškodbe tehtnice.</t>
  </si>
  <si>
    <t>The equipment, that is the reactor, equipped with a scale or an alternate thermogravimetric analysis, is intended for reaction/process measurements within wide range of operating temperatures, pressures and carrier gas flow rates. The other essential characteristic is the possibility of dosing gases, which are aggressive in this way or the other (oxidative, reducing, corrosive, etc.), into the reaction partition without causing any permanent damage to the scale.</t>
  </si>
  <si>
    <t>Kromatograf plinski Shimadzu + detektor</t>
  </si>
  <si>
    <t>Oprema je namenjena za kvalitativno in kvantitavno analizo vzorcev, ki jih je moč upariti, na podlagi kromatografske ločbe posamičnih komponent.</t>
  </si>
  <si>
    <t>Equipment is intended for the qualitative and quantitative of samples, which can be evaporated, based on the chromatographic separation of individual components.</t>
  </si>
  <si>
    <t>P2-0153</t>
  </si>
  <si>
    <t>Reaktorski sistem (6x Multiple Autoclave system)</t>
  </si>
  <si>
    <t>Reactor system (6x Multiple Autoclave system)</t>
  </si>
  <si>
    <t>Reaktorski sistem s šestimi paralelnimi mešalnimi reaktorji je namenjem hitrejšemu testiranju ter optimizaciji reakcijskih in separacijskih procesov pri povišanih temperaturah in tlakih (max: 350 °C , 200 bar). Volumen posameznega reaktorja je 250 mL.</t>
  </si>
  <si>
    <t>Reactor system with six parallel mixing reactors for  testing and optimization of reaction and separation processes at elevated temperatures and pressures (max: 350 ° C, 200 bar). The volume of each reactor is 250 mL.</t>
  </si>
  <si>
    <t>P2-0154</t>
  </si>
  <si>
    <t>Kromatograf tekočinski ultra visoke ločljivosti  (Thermo-Fisher Scinetific UltiMate™ 3000 UHPLC z DAD/RI)</t>
  </si>
  <si>
    <t xml:space="preserve">Thermo-Fisher Scientific UltiMate™ 3000 UHPLC with DAD/RI </t>
  </si>
  <si>
    <t xml:space="preserve">UHPLC is a chromatography technique normally used for separation, identification and quantification of compounds dissolved in liquid phase. Compounds are adsorbed at the stationary phase of the column, gradually eluted by the mobile phase and detected by the UV-VIS or RI detector. </t>
  </si>
  <si>
    <t>UHPLC je kromatografska tehnika, ki se uporablja za ločevanje, identifikacijo in kvantifikacijo spojin, raztopljenih v tekoči fazi. Spojine se adsorbirajo v stacionarno fazo kolone, ki se postopoma eluirajo z mobilno fazo in so detektirane s pomočjo detektorja UV-VIS ali RI.</t>
  </si>
  <si>
    <t>P1-0010</t>
  </si>
  <si>
    <t>Mavri Janez</t>
  </si>
  <si>
    <t>Gruča računalnikov Supermicro sistem Quad</t>
  </si>
  <si>
    <t>Computer claster Supermicro system Quad</t>
  </si>
  <si>
    <t>Oddaljen dostop preko SSH protocola in Client-Server Integracijska shema. Dostop je mogoč po predhodnem dogovoru.</t>
  </si>
  <si>
    <t xml:space="preserve">SSH remote access and Client-Server Integration Scheme. Access is possible after prelimenary agreement. </t>
  </si>
  <si>
    <t>Sistem 50 32-jedrnih strežnikov (skupaj 1600 procesorskih jeder), nameščenih v strežniških omarah in povezanih z GigaBit Ethernet stikali. Za določeno število enot, predvidenih za najbolj zahtevne simulacije, je možna nadgradnja na InfiniBand komunikacijo. 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</si>
  <si>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consists of 50 32-core servers (with total of 1600 processor cores) installed in server racks and connected by Gigabit Ethernet switches. For the most demanding simulations it is possible to upgrade to the InfiniBand communication. 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</si>
  <si>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P1-0011</t>
  </si>
  <si>
    <t>Gruča računalnikov - supermicro Mlacom (16x kom)</t>
  </si>
  <si>
    <t xml:space="preserve">Computer claster Supermicro system Mlacom </t>
  </si>
  <si>
    <t>Oddaljen dostop preko SSH protocola in Client-Server Integracijska shema.  Dostop je mogoč po predhodnem dogovoru.</t>
  </si>
  <si>
    <t>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</si>
  <si>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</si>
  <si>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Sistem za hlajenje In Row Cooling system, APC</t>
  </si>
  <si>
    <t>APC Netshelter SX 42U, ACRC 103, ACRC301S</t>
  </si>
  <si>
    <t>oprema služi kot podpora delovanju računalniške gruče - ni dostopna uporabnikom</t>
  </si>
  <si>
    <t>supporting equipment - not accessible to users</t>
  </si>
  <si>
    <t>hlajenje računalniške gruče</t>
  </si>
  <si>
    <t>cooling of computer cluster</t>
  </si>
  <si>
    <t>P1-0021</t>
  </si>
  <si>
    <t>Mazaj Matjaž, Ristić Alenka</t>
  </si>
  <si>
    <t>Termogravimetrični analizator Q5000IR povezan z masnim spektrometrom ThermoStar GSD320</t>
  </si>
  <si>
    <t>Thermogravimetric Analyzer Q5000IR Coupled with a Mass Spectrometer ThermoStar GSD320</t>
  </si>
  <si>
    <t xml:space="preserve">Meritve na voljo vse delovne dni  po predhodnem dogovoru. </t>
  </si>
  <si>
    <t xml:space="preserve">Measurements available on all the working days after prelimenary agreement. </t>
  </si>
  <si>
    <t xml:space="preserve">TG analizator z masnim spektrometrom je nepogrešljivo orodje za karakterizacijo adsorbentov, nanoporoznhi katalizatorjev, ionskih imenjevalcev, polimerov, keramike, zdravil, in drugih materialov. Ti analizatorji služijo za določevanje lastnosti materialov, kot so termična stabilnost materialov, oksidativna stabilnost materialov, sestava večkomponentnih sistemov, kinetika razgradnje materialov, življenjska doba materialov, vplivi korozivne atmosfere na materiale, vsebnost vlage in hlapnih komponent v materialih. Q5000IR je vrhunska raziskovalna TGA aparatura s temperaturno-kontrolirano termotehtnico z visoko občutljivostjo (&lt; 0,1 mikrogram) in ločljivostjo (0,01 mikrogram) ter z dinamičnim odklonom bazne linije: &lt; 10 µg (od 50 do 1.000 °C) in je sklopljen z masnim spektrometrom ThermoStar GSD 320 (merilno območje od 1 do 200 AMU; inštrument ima visoko občutljivost in selektivnost), kar omogoča identifikacijo plinastih komponent, ki nastajajo ali se sproščajo med analizo, kar je še posebej pomembno pri analizi novih materialov. </t>
  </si>
  <si>
    <t xml:space="preserve">TG analyzer with mass spectrometry is an indispensable tool for the characterization of nanoporous catalysts, ion exchangersi, polymers, ceramics, medicine, and other materials. These analyzers are used for the determination of material properties such as thermal stability of materials, oxidative stability of materials, the composition of multicomponent systems, the kinetics of degradation of materials, materials life cycle, the effects of corrosive materials in the atmosphere, moisture and volatile components in materials. Q5000IR is a top research TGA apparatus with a temperature-controlled termotehtnico with high sensitivity (&lt;0.1 microgram) and resolution (0.01 microgram) and a dynamic baseline deviation: &lt;10 mg (50 to 1000 ° C) and is coupled with a mass spectrometer ThermoStar GSD 320 (measuring range from 1 to 200 AMU; instrument has high sensitivity and selectivity), enabling the identification of gaseous components produced or released during the analysis, which is especially important in the analysis of new materials. 
</t>
  </si>
  <si>
    <t>Temperaturno moduliran diferenčno dinamični kalorineter (Q2000 MDSC)</t>
  </si>
  <si>
    <t>Differential scanning calorimeter (Q2000 MDSC)</t>
  </si>
  <si>
    <t>Diferenčni dinamični kalorimeter se uporablja za proučevanje fizikalno-kemijskih lastnosti trdnih vzorcev, kot je polimorfizem, kristaliničnost in amorfnost. Določamo tališče, temperaturno območje taljenja, temperaturo kristalizacije, entalpijo taljenja, toplotno kapaciteto in steklasti prehod. Q2000 Temperaturno moduliran diferenčno dinamični kalorineter (MDSC) ima avtomatski podajalec vzorcev, omogoča delovanje v temperaturnem območju od -90 ºC do 550 ºC ter kontrolo masnega pretoka plinov. Patentirana T-Zero tehnologija omogoča veliko občutljivost (&lt; 0,2 mW), ločljivost (&gt; 60) ter linearni potek bazne linije z majhnim odstopanjem (&lt; 10 mW),  in direktne meritve toplotne kapacitete preiskovanega vzorca.  Kontrolo, upravljanje ter prikaz trenutnega statusa inštrumenta omogoča programski paket Thermal Advantage preko menijev in programskih funkcij na barvnem ekranu, občutljivem na dotik.</t>
  </si>
  <si>
    <t xml:space="preserve">DSC provides rapid and precise determinations of transition temperatures using minimum amounts of a sample. Common temperature measurements include the following: melting, crystallization, glass transition, heat capacity, polymorphic transition, thermal stability,... Q2000 Modulated Differential Scanning Calorimeter with Autosampler and Mass Flow Control: An advanced research grade MDSC, whose patented Tzero technology provides best sensitivity (&lt; 0.2 uW), resolution (RRI &gt;60), baseline bow and baseline drift (&lt;10 uW) and provides direct heat capacity measurements. The operating temperature range is cooling system dependent with a maximum of 550 to -90 °C. The Q2000 includes  a full VGA color touch screen display for convenient control and monitoring of instrument status. </t>
  </si>
  <si>
    <t>P1-0017</t>
  </si>
  <si>
    <t>Merzel Franci</t>
  </si>
  <si>
    <t>13627</t>
  </si>
  <si>
    <t>Gruča računalnikov - Mlacom Supermicro</t>
  </si>
  <si>
    <t>Računalniška gruča z 20 vozlišči (Supermicro, Intel Xeon E5-2660v2x2, 32GB RAM, 1TB HDD, Mellanox ConnetX-2 VPI Infiniband) in Infiniband switch (Mellanox IS5030)</t>
  </si>
  <si>
    <t>Oddaljen dostop preko SSH protocola in Client-Server Integracijska shema</t>
  </si>
  <si>
    <t>SSH remote access and Client-Server Integration Scheme</t>
  </si>
  <si>
    <t>Modeliranje in simuliranje procesov na področju znanosti o življenju s poudarkom na optimizaciji procesov pri odkrivanju novih zdravilnih učinkovin (Accelrys Enterprise Platform (AEP)); Kvantno-kemijski izračuni grafenskih sistemov (Gaussian); Optimizacija umetnih nevronskih mrež z genetskim algoritmom (Fortran)</t>
  </si>
  <si>
    <t>Life science modeling and simulation focused on optimizing the drug discovery processes (Accelrys Enterprise Platform (AEP)); Quantum chemical calculations on graphenes (Gaussian); Optimization of Artificial Neural Networks by Genetic Algorithm (Fortran)</t>
  </si>
  <si>
    <t>Računalniški sistem za Preglov računski center</t>
  </si>
  <si>
    <t>Računalniška gruča z 20 vozlišči (Supermicro, Intel Xeon E5-2660v3 @ 2.60 GHz 64GB RAM, 1TB HDD Toshiba, Infiniband)</t>
  </si>
  <si>
    <t>Tekočinski kromatograf visoke ločljivosti za hitro analitsko in preparativno separacijo proteinov in organskih spojin</t>
  </si>
  <si>
    <t>HPLC chromatograph</t>
  </si>
  <si>
    <t>Paket 11</t>
  </si>
  <si>
    <t>Opremo lahko uporabljajo usposobljeni operaterji ali pa separacijo izvede tehnik laboratorija L-12.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</si>
  <si>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Collaborative research</t>
  </si>
  <si>
    <t xml:space="preserve">Naprava je namenjana za separacijo proteinov in peptidov iz bioloških vzorcev. Doslej so bili to večinoma rekombinantni proteini ter peptidi označeni z različnimi reagenti. Naprava ima UV detektor in je računalniško krmiljena. </t>
  </si>
  <si>
    <t>HPLC with manual injector and fraction collector</t>
  </si>
  <si>
    <t>Kromatografski sistem 
za čiščenje proteinov</t>
  </si>
  <si>
    <t>Äkta chromatographic system for protein purification</t>
  </si>
  <si>
    <t>Opremo lahko uporabljajo usposobljeni operaterji ali pa separacijo izvede tehnik odseka D-12.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</si>
  <si>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Äkta - chromatographic system for protein purification with programmable injector and fraction collector</t>
  </si>
  <si>
    <t>Sistem za gojenje živali za delo s patogeni drugega varnostnega razreda-3. sklop, Modul IVC</t>
  </si>
  <si>
    <t>The laboratory for exerimental animals for work with pathogens second security class - IVC</t>
  </si>
  <si>
    <t xml:space="preserve">Do opreme za vzrejo živali je dostop na dnevni bazi, za opremo menjave in čišlenja kletk na tedenski bazi. Do določenih kosov opreme namenjenih za izvajanje postopkov na živalih (aparat za anestezijo, laminar) se dosopta po potrebi gleden an vrsto poskusa </t>
  </si>
  <si>
    <t xml:space="preserve">Equipment for breeding animals is accessible on a daily basis, whereas equipement for cage washing and changing on a weekly basis. Some aparati are used on demand (anestesia aparatus, procedure laminar flow etc) whenever needed for certain experiments. </t>
  </si>
  <si>
    <t>Oprema je namenjena vzreji poskusinh živali ter izvedbi poskusov in vivo.</t>
  </si>
  <si>
    <t>Equipmetn is dedicated for animal breeding and performing in vivo experiments.</t>
  </si>
  <si>
    <t>J7-8270 </t>
  </si>
  <si>
    <t>Moškon Jože</t>
  </si>
  <si>
    <t>Potenciostat/Galvanostat 
50A</t>
  </si>
  <si>
    <t>The Arbin instrument (5V-50A) has a multi-channel configuration, whereby each of 8 channels are totally independent potentiostats/galvanostats. Software allows straightforward writing of test settings, real-time monitoring of the condition at each channel with multi-mode graphical displaying of the data and possibility of direct data transfer, processing, and plotting. Connection to cell(s) is with 4-point terminals; maximum current (per channel) is 50 A. Current ranges are: 50 A, 10 A, 1 A, 0.1 A; voltage range from 0 V to +5 V. Auxiliary module for recording of temperature is included.</t>
  </si>
  <si>
    <t xml:space="preserve">Vpenjanje (vezava) merilnih celic, kakor tudi nastavitve, sprožitev in spremljanje meritev se izvajajo ročno na mestu inštalacije opreme (PRC -1.18). Dostop na daljavo ni omogočen.  </t>
  </si>
  <si>
    <t>Mounting (connecting) of meassuring cells, as well as test settings, initiating and monitoring of the measurements progress are carried out manually on-site where the equipment is installed (PRC -1.18). Remote access is not enabled.</t>
  </si>
  <si>
    <t>Oprema se uporablja za izvajanje elektrokemijskih meritev na polindustrijskih in industrijskih (komercialnih) kondenzatorjih in baterijah s cilindrično geometrijo ohišja.</t>
  </si>
  <si>
    <t xml:space="preserve">The equipment is used to conduct electrochemical measurements of semi-industrial and industrial (commercial) capacitors and batteries with cylindric </t>
  </si>
  <si>
    <t>Pintar Albin</t>
  </si>
  <si>
    <t>Sistem za avtomatsko karakterizacijo katalizatorjev in trdnih snovi (AutoChem 2910)</t>
  </si>
  <si>
    <t>Computer Controlled Device for Characterization of Catalysts and Solid Materials (Micromeritics, AutoChem II 2920)</t>
  </si>
  <si>
    <t>Trajanje izvedbe analiz: 5-7 dni.</t>
  </si>
  <si>
    <t>Sample turnaround time: 5-7 days.</t>
  </si>
  <si>
    <t>Instrument omogoča računalniško podprto karakterizacijo katalizatorjev z naslednjimi metodami: temperaturno-programirana redukcija (-100 - 1100 stopinj Celzija), temperaturno-programirana oksidacija, temperaturno-programirana desorpcija (med drugim določitev kislinsko-bazičnih lastnosti katalizatorjev, adsorbentov in drugih trdnih snovi, tj. koncentracije in porazdelitve jakosti kislinsko-bazičnih centrov na površini materiala, določitev toplote adsorpcije z uporabo različnih adsorbatov (npr. CO, CO2, H2, NH3, voda, ogljikovodiki (npr. benzen, toluen, piridin) na površini trdnih materialov), temperaturno-programirana reakcija, kemisorpcijska analiza (selektivno določitev specifične površine aktivnih faz in stopnje disperzije kovinskih skupkov na nosilcih (katalizatorjih) s kemisorpcijo ogljikovega monoksida, vodika, metana, dušikovih oksidov, amoniaka in drugih kemijsko aktivnih plinov z uporabo dinamične metode), enotočkovna določitev BET specifične površine.</t>
  </si>
  <si>
    <t>The instrument enables computer assisted characterization of catalysts by means of the following techniques: temperature-programmed reduction (-100 – 1100 deg. Centigrade), temperature-programmed oxidation, temperature-programmed desorption (determination of acidic/basic properties of catalysts and other solids, determination of heat of adsorption by using various adsorbates such as CO, CO2, H2, water vapour, saturated and unsaturated hydrocarbons (e.g., benzene, toluene, pyridine)), temperature-programmed reaction, chemisorption analysis (determination of active metal area, crystallite size, active metal dispersion by means of dynamic chemisorption method using various probe molecules such as carbon monoxide, hydrogen, methane, nitrogen oxides, ammonia etc.), single-point determination of BET surface area.</t>
  </si>
  <si>
    <t>Računalniško vodeni sistem za določevanje teksturalnih in adsorpcijskih lastnosti katalizatorjev in trdnih materialov (ASAP 2020)</t>
  </si>
  <si>
    <t>Computer Controlled Device for Determination of Textural and Adsorption Properties of Catalysts and Solid Materials (Micromeritics, ASAP 2020 MP/C)</t>
  </si>
  <si>
    <t xml:space="preserve">Trajanje izvedbe analiz: 5-7 dni. </t>
  </si>
  <si>
    <t>Instrument omogoča: eno- in večtočkovno določitev specifične površine prahov, katalizatorjev, adsorbentov, tabletk, filmov, gelov, kompozitov, polnil, rudnin itd. na osnovi B.E.T. adsorpcijske izoterme v območju od 0.001 do preko 3000 m2/g; določevanje Langmuirjeve površine; določevanje Freundlichovih in Temkinovih izoterm; določevanje volumna por in porazdelitve velikosti por v območju od 0.35 do 500 nm ter evaluacijo rezultatov meritev z uporabo različnih metod (mikropore: MP metoda, t-plot, alfa-S plot, Dubinin-Raduškevič metoda, Dubinin-Astakhov metoda, Horvath-Kawazoe metoda; mezo- in makropore: BJH metoda); analizo adsorpcijskih/desorpcijskih izoterm v celotnem območju mikro- in mezopor z uporabo DFT (Density Functional Theory) metode; določitev volumna in oblike por ter porazdelitve površine por in površinske energije v odvisnosti od velikosti por; določevanje adsorpcijskih/desorpcijskih izoterm in toplote adsorpcije z uporabo različnih adsorbatov (N2, Ar, Kr, CO, CO2, H2, He, voda, ogljikovodiki (benzen, toluen)), ciklično izvajanje adsorpcijskih/desorpcijskih izoterm v poljubno izbranem območju tlakov; določevanje hitrosti adsorpcije različnih adsorbatov na površino adsorbentov pri izbranem tlaku; določitev kislinsko-bazičnih lastnosti katalizatorjev, adsorbentov in drugih trdnih snovi, tj. koncentracije in porazdelitve jakosti kislinsko-bazičnih centrov na površini materiala z uporabo statične (volumetrične) metode; selektivno določitev specifične površine aktivnih faz in stopnje disperzije kovinskih skupkov na nosilcih (katalizatorjih) s kemisorpcijo ogljikovega monoksida, vodika, metana, dušikovih oksidov, amoniaka in drugih kemijsko aktivnih plinov z uporabo statične (volumetrične) metode; določitev jakosti in toplote kemisorpcije različnih adsorbatov na površino trdnih materialov.</t>
  </si>
  <si>
    <t>The device enables: determination of single- and multipoint BET surface area of solid materials in the range of 0.001-3000 m2/g; determination of Langmuir surface area; determination of Freundlich and Temkin isotherms; determination of pore volume and pore area distributions in the range 0.35-500 nm and the evaluation of results by means of various methods (such as MP method, t-plot, alpha-S plot, Dubinin-Radushkevich method, Dubinin-Astakhov method, Horvath-Kavazoe method, BJH method, etc.); analysis of adsorption/desorption isotherms by means of DFT (Density Functional Theory) method in the entire range of micro- and mesopores; determination of adsorption/desorption isotherms and heat of adsorption by using various adsorbates (N2, Ar, Kr, CO, CO2, H2, He, water vapour, saturated and unsaturated hydrocarbons); cyclic determination of adsorption/desorption isotherms in the selected pressure range; determination of rate of adsorption of various adsorbates on the surface of investigated solid at a selected pressure; determination of acidic/basic properties of catalysts and other solids by means of static (volumetric) method; determination of active metal area, crystallite size, active metal dispersion, heat of chemical adsorption, strong and weak chemisorption by means of static (volumetric) chemisorption method.</t>
  </si>
  <si>
    <t>11874</t>
  </si>
  <si>
    <t>Računalniško vodeni večfazni katalitski reaktor</t>
  </si>
  <si>
    <t xml:space="preserve">Computer Controlled Multiphase Catalytic Reactor </t>
  </si>
  <si>
    <t xml:space="preserve">Trajanje izvedbe poskusov: 5 do 15 delovnih dni. </t>
  </si>
  <si>
    <t xml:space="preserve">Duration of catalytic tests: 5 to 15 working days. </t>
  </si>
  <si>
    <t>Računalniško vodeni večfazni katalitski reaktor ima naslednje lastnosti: (i) omogoča računalniško podprto vodenje dvo- in trifaznih katalitskih reakcij pri temperaturah do 900 stopinj Celzija (z natančnostjo +/- 2 stopinji Celzija) in celokupnem tlaku do 100 bar (z natančnostjo +/- 0.2 bar) v kontinuirnem načinu obratovanja (kapalni LIR tokovni režim); (ii) opremljen je s šestimi elektronskimi regulatorji pretoka, s čimer omogoča kontrolirano in ločeno uvajanje več plinskih mešanic ter zagotavlja njihovo učinkovito mešanje pred vstopom plinaste faze v katalitski reaktor; (iii) reaktorski sistem je skonstruiran tako, da omogoča predgrevanje plinaste in kapljevinaste faze pred njunim vstopom v katalitski reaktor, v katerem se nahaja katalizator (do pet gramov); (iv) opremljen je s hladilnikom/kondenzatorjem kapljevinaste faze, ki deluje na Peltier-evem principu; (v) reaktorski sistem je opremljen z visokotlačnim separatorjem plinaste in kapljevinaste faze, pri čemer je zadrževani volumen kapljevinaste faze v separatorju manjši od 0.5 mililitra; (vi) reaktorski sistem je opremljen s HPLC črpalko, ki zagotavlja natančno uvajanje kapljevinaste faze v reaktorski sistem z volumskim pretokom od 0.01 do 5.0 ml/min; (vii) reaktorski sistem ima priključek za sklopitev z analiznim instrumentom (npr. s plinskim kromatografom) za analizo plinske faze ob izstopu iz katalitičnega sloja.</t>
  </si>
  <si>
    <t>Computer Controlled Multiphase Catalytic Reactor has the following properties: (i) the reactor unit enables to carry out computer-controlled two- or three-phase heterogeneously catalyzed reactions at temperatures up to 900 degrees Centigrade (precision +/- 2 deg. C) and pressures up to 100 bar (precision +/- 0.2 bar) in a continuous operating mode (LIR trickle-flow regime in the case of three-phase reactions); (ii) the reactor system is equipped with six electronic mass-flow controllers that enable controlled delivery of several gas mixtures to the top of the catalytic bed. The unit is equipped with a gas mixer that provides efficient mixing of fed gases before entering the catalytic reactor; (iii) the construction of reactor system enables preheating of both gas and liquid phase before entering the catalytic reactor; (iv) the unit enables testing of up to 5 grams of a solid catalyst in the catalytic reactor.; (v) the reactor is equipped with a high-pressure gas-liquid separator that is cooled by a Peltier-based cooler. Dead volume of the liquid phase in the separator is below 0.5 ml; (vi) the reactor system is equipped with a HPLC pump that enables accurate delivery of a feed liquid-phase in the volumetric range of 0.01-5.0 ml/min; (vii) the reactor system is designed in such a way that it enables to connect an analytical instrument (e.g. GC chromatograph) to the reactor outlet in order to perform representative analysis of gas phase discharged from the catalytic bed.</t>
  </si>
  <si>
    <t>Instrument za karakterizacijo heterogenih katalizatorjev (Micromeritics, model AutoChem II 2920)</t>
  </si>
  <si>
    <t>Computer Controlled Device for Characterization of Catalysts and Solid Materials (Micromeritics, model AutoChem II 2920)</t>
  </si>
  <si>
    <t>Instrument za sklopitveno karakterizacijo heterogenih katalizatorjev (Pfeiffer Vacuum, model Thermostar)</t>
  </si>
  <si>
    <t>Instrument for hyphenated characterization of heterogeneous catalysts (Pfeiffer Vacuum, model Thermostar)</t>
  </si>
  <si>
    <t>Analizator za sklopitveno karakterizacijo heterogenih katalizatorjev (i) omogoča sklopitev z inštrumenti za karakterizacijo heterogenih katalizatorjev, in sicer za izvajanje temperaturno programiranih (TPR, TPO, TPD) in kemisorpcijskih analiz, kot tudi temperaturno programiranih reakcij; (ii) omogoča kvalitativno, semikvantitativno in kvantitativno selektivno spremljanje teh analiz, kakor tudi temperaturno programiranih reakcij, z različnimi testnimi specijami v masnem območju od 1 do 300 amu; (iii) opremljen je s cevno in neprestano odprto kvarčno kapilaro in končnim modulom za povezavo z inštrumentom za TPR/TPO/TPD in kemisorpcijske analize; (iv) opremljen je z dvema detektorjema (C-SEM detektor in Faradayev detektor), ki omogočata časovno selektivno in neprekinjeno spremljanje sestave plinske faze. Programska oprema aparata deluje v Windows okolju in omogoča računalniško vodeno obratovanje inštrumenta ter naknadno analizo izmerjenih podatkov.</t>
  </si>
  <si>
    <t>The instrument for hyphenated characterization of heterogeneous catalysts (i) enables hyphenation with instruments for characterization of heterogeneous catalysts that perform temperature-programmed (TPR, TPO, TPD) and chemisorption analyses, as well as temperature-programmed reactions; (ii) enables qualitative, semi-quantitative and quantitative as well as selective monitoring of these analyses and temperature-programmed reactions with a variety of test species in a mass range of 1-300 amu; (iii) it is equipped with a constantly open quartz capillary and a module for connection to the instrument for TPR/TPO/TPD and chemisorption analyses; (iv) it is equipped with two (C-SEM and Faraday) detectors, which allow selective and time-continuous monitoring of the composition of the gas phase. The software operates in a Windows environment and allows computerized operation of the instrument and subsequent analysis of the measured data.</t>
  </si>
  <si>
    <t>Ionski kromatograf za analizo anionov</t>
  </si>
  <si>
    <t>Ion chromatograph for analysis of anions in liquid samples</t>
  </si>
  <si>
    <t>Ionski kromatograf s prevodniškim detektorjem omogoča analizo anionov v tekočih vzorcih. Kromatograf je sklopljen z avtomatskim vzorčnikom, ki omogoča analizo do 148 vzorcev. Analiza lahko poteka izokratično - pri konstantni sestavi eluenta ali gradientno - s spreminjajočo sestavo eluenta. Instrument ima vgrajen supresor, kar omogoča analizo sledov  v µg/l.</t>
  </si>
  <si>
    <t>Ion chromatograph equipped with the conductivity detector enables the analysis of anions in liquid samples. The chromatograph is hyphenated with an automatic sampler which is capable to analyse up to 148 samples. Two types of analysis are available: isocratic analyses with the constant eluent composition, and gradient analyses with the varying eluent composition. The instrument has a built in suppressor which enables the analysis of traces (µg/l).</t>
  </si>
  <si>
    <t>Sistem za določanje elektronskih lastnosti trdnih praškastih katalizatorjev (Metrohm Autolab, model PGSTAT 302N)</t>
  </si>
  <si>
    <t>System for determing electronic properties of solid powder catalysts - potentiostat (Metrohm Autolab, model PGSTAT 302N)</t>
  </si>
  <si>
    <t>Potenciostat/galvanostat (Metrohm Autolab, model PGSTAT 302N),opremljen z impedančnim modulom FRA32, omogoča določevanje elektronskih lastnosti katalizatorjev v različnih elektrolitih z naslednjimi metodami: ciklična voltametrija , impedančna spektroskopija in določanje gostote električnega toka na površini katalizatorja, pridobljenega z vzbujanjem katalizatorja z vidno ali UV svetlobo. Rezultati elektrokemičnih meritev nam omogočajo določiti hitrost migracije nosilcev nabojev  in gostot električnega toka na površini testiranih katalizatorjih, kar nam omogoča podrobnejši vpogled v  delovanje katalizatorjev, npr. v naprednih oksidacijskih procesih čiščenja voda s uporabo UV ali vidne svetlobe. Sistem za določanje elektronskih lastnosti je sestavljen iz potentiostata/galvanostata in tri-elektrodne elektrokemijske celice. Tri-elektrodna elektrokemijska celica je  sestavljene iz števne elektrode (Pt elektroda), referenčne elektrode (Ag/AgCl elektroda) in delovne elektrode (steklena ogljikova elektroda).</t>
  </si>
  <si>
    <t>The potentiostat/galvanostat (Metrohm Autolab, model PGSTAT 302N), equipped with the impedance module FRA32, allows us to determinate electronic properties of solid powder catalysts in different electrolytes with the following methods: cyclic voltammetry, impedance spectroscopy and determination of photocurrent density on the surface of catalysts obtained by exciting the catalyst with visible or UV light. The results of electrochemical measurements allow us to determine the migration rate of carrier charges and the current density on the surface of tested catalysts, which enables a more detailed insight into the operating  mechanism of catalysts, for example in advanced oxidation processes for cleaning water with the use of UV or visible light. The system for determining the electronic properties consists of the potentiostat/galvanostat and a three-electrode electrochemical cell. The three-electrode electrochemical cell is made of counter electrode (Pt electrode), reference electrode (Ag / AgCl electrode), and working electrode (glassy carbon electrode).</t>
  </si>
  <si>
    <t>P1-0242</t>
  </si>
  <si>
    <t>Plavec Janez</t>
  </si>
  <si>
    <t>Sonde in pomožna oprema za 800 MHz NMR spektrometer</t>
  </si>
  <si>
    <t>Probes and accessories for the 800 MHz NMR spectrometer</t>
  </si>
  <si>
    <t>Rezervacija uporabe sonde poteka sočasno z rezervacijo 800 MHz spektrometra. Največji uporabniki so raziskovalci s KI, IJS, UL FKKT, UL FFa, KIS, Krke in Leka.</t>
  </si>
  <si>
    <t>Booking the use of the probe takes place simultaneously with the reservation of 800 MHz spectrometer. The biggest users are researchers from NIC, Krka and Lek.</t>
  </si>
  <si>
    <t xml:space="preserve">Hladna sonda omogoča izredno visoko občutljivost meritev. Primerna je tudi za študij nizkih koncentracij vzorcev. </t>
  </si>
  <si>
    <t>Cold probe enables extremely high sensitivity measurements. It is suitable for the study of low concentration samples.</t>
  </si>
  <si>
    <t>Sonda za snemanje v trdnem za 600 MHz NMR spektrometer</t>
  </si>
  <si>
    <t>Solid-state probe for the 600 MHz NMR spectrometer</t>
  </si>
  <si>
    <t>Drugi javni viri</t>
  </si>
  <si>
    <t>Rezervacija uporabe sonde poteka sočasno z rezervacijo 600 MHz NMR spektrometra.</t>
  </si>
  <si>
    <t xml:space="preserve">The booking of the probe use is arranged simultaneously with the reservation of the 600 MHz NMR spectrometer. </t>
  </si>
  <si>
    <t>Sonda omogoča merjenje trdnih vzorcev s hitrostjo vrtenja vzorcev do 40 kHz.</t>
  </si>
  <si>
    <t>Solid-state probe allows measurement of samples in the solid state with the spinning up to 40 kHz.</t>
  </si>
  <si>
    <t>10082</t>
  </si>
  <si>
    <t>Broadband sonda za 600 MHz NMR spektrometer</t>
  </si>
  <si>
    <t>Broadband probe for the 600 MHz NMR spectrometer</t>
  </si>
  <si>
    <t>Broadband sonda omogoča merjenje hetero-jeder z dobrim razmerjem med signalom in šumom.</t>
  </si>
  <si>
    <t>Broadband probe allows measurement of heteronuclei with good signal-to-noise ratio.</t>
  </si>
  <si>
    <t>Izotermalni titracijski kalorimeter (VP-ITC, Microcal)</t>
  </si>
  <si>
    <t>Isothermal Titration Calorimeter (VP-ITC, Microcal)</t>
  </si>
  <si>
    <t>VP-ITC je instrument kupljen in uporabljen znotraj konzorcija treh laboratorijev s Kemijskega inštituta in enega iz Leka. Ocena (groba) cene ure za zunanje uporabnike temelji na njeni nabavni vrednosti (oziroma stroških amortizacije), stroških dela in materialov. Odstopanje od te cene je možno glede na različne dejavnike. Uporaba aparature - po dogovoru s skrbnico.</t>
  </si>
  <si>
    <t>VP-ITC is an instrument bought and used by the group of laboratories from the National Institute of Chemistry and by the company Lek.  We are offering a rough estimation of a service price  for external users. This includes the purchase price of the instrument (or amortization), costs of work and materials. The price may vary due to several factors. External users should contact the person responsible for the equipment.</t>
  </si>
  <si>
    <t>Izotermalna titracijska kalorimetrija (ITC) je zlati standard za merjenje biomolekularnih interakcij. Z ITC lahko določimo parametre vezave med molekulami (n, K, ∆H in ΔS) istočasno v enem eksperimentu, kar je velika prednost, saj nam tega ne nudi nobena druga metoda.</t>
  </si>
  <si>
    <t>Isothermal Titration Calorimetry (ITC) is the gold standard for measuring biomolecular interactions.  ITC simultaneously determines all binding parameters (n, K, ∆H and ΔS) in a single experiment – information that cannot be obtained from any other method.</t>
  </si>
  <si>
    <t>Praprotnik Matej</t>
  </si>
  <si>
    <t>VRANA 15 - nadgradnja (27x računalnik)</t>
  </si>
  <si>
    <t>27 X compute node (Intel(R) Core(TM) i7-6700 CPU @ 3.40GHz; 16 GiB RAM; 25 X GM204 [GeForce GTX 980])</t>
  </si>
  <si>
    <t>Oprema je dostopna vsem sodelavcem Laboratorija za molekularno modeliranje. Dostopnost za ostale uporabnike je mogoča po predhodnem dogovoru.</t>
  </si>
  <si>
    <t>The equipment is available to all the coworkers from the Laboratory for Molecular Modeling. The accessibility of the equipment is also possible for other users with prior agreement.</t>
  </si>
  <si>
    <t xml:space="preserve">Računalniško gručo VRANA uporabljamo za izvajanje simulacij na področju ved o življenju in materialov, pri čemer uporabljamo pristope molekularnega modeliranja. Z opremo tako večskalno modeliramo in simuliramo mehke in biološke snovi, razvijamo simulacijske algoritme za molekularne sisteme z odprtimi mejami in študiramo strukture in funkcije proteinov ter njihove interakcije. </t>
  </si>
  <si>
    <t>The computer cluster VRANA is used for research in life and material sciences using molecular modeling approaches. With the equipment we perform multiscale modeling and simulation of soft and biological matter, we develop open boundary molecular simulation algorithms, and study  structure and function of proteins and protein interactions.</t>
  </si>
  <si>
    <t>VRANA 15 - nadgradnja (40xračunalnik)</t>
  </si>
  <si>
    <t>40 X compute node (Intel(R) Core(TM) i7-7700 CPU @ 3.60GHz; 16GiB RAM)</t>
  </si>
  <si>
    <t>Sistem za gojenje živali za delo s patogeni drugega varnostnega razreda, Elektroporator</t>
  </si>
  <si>
    <t>Biorad Gene Pulser  Xcell</t>
  </si>
  <si>
    <t xml:space="preserve">Elektroporator se nahaja v laboratoriju za biotehnologijo (L12) v celičnem laboratoriju 106 (varnostni razred 2). </t>
  </si>
  <si>
    <t>Electroporator can be found in the department of biotecnology  L12 in the  cell culture  106 (safety level 2) laboratory</t>
  </si>
  <si>
    <t xml:space="preserve">Elektroporator se uporablja za vnos plazmidne DNA v prokariontske in evkariontkske celice. </t>
  </si>
  <si>
    <t xml:space="preserve">Electroporator is used to facilitate entry of plasmid DNA into pro and eu kariont cells. </t>
  </si>
  <si>
    <t>P1-0034</t>
  </si>
  <si>
    <t>Šelih Vid Simon</t>
  </si>
  <si>
    <t xml:space="preserve">Elementni masni spektrometer z lasersko ablacijo </t>
  </si>
  <si>
    <t>Elemental Mass Spectrometer with Laser Ablation Unit (LA-ICP-MS)</t>
  </si>
  <si>
    <t>Sistem LA-ICP-MS je dostopen neomejeno, razen v času, ko je že zaseden. Zunanji naročniki plačajo ceno instrumentalne ure z ali brez operaterja. Cena instrumentalne ure je izračunana na podlagi cene sistema, tekočih stroškov, servisiranja in tekočih stroškov. Ura operaterja je izračunana po klasifikaciji ARRS. Nadaljne informacije so dostopne na lokaciji sistema.</t>
  </si>
  <si>
    <t xml:space="preserve">The hyphenated system LA-ICP-MS in accessible unlimited, except for the time, when it is already in use. The external users pay the price per hour, with or without the operator. Price (per hour) is based on the value of the system, running costs, service costs and consumable costs. The price of the operator is calculated according to the ARRS classification. Futher information available on site. </t>
  </si>
  <si>
    <t>Sklopljeni analizni sistem LA-ICP-MS je sestavljen iz dveh komponent in sicer iz enote za lasersko ablacijo (LA), namenjeno za direktno mikrovzorčenje trdnih materialov s pomočjo laserskega žarka, in masnega spektrometra z ionizacijo v sklopljeni plazmi (ICP-MS), ki služi za detekcijo praktično vseh elementov periodnega sistema. ICP-MS enoto se lahko uporablja tudi ločeno za elementno analitiko različnih raztopin. LA-ICP-MS je sodobna oprema namenjena za površinsko sondiranje (vzdolžno in globinsko
profiliranje) in hkratno določevanje elementov v sledovih in ultrasledovih ter je uporabna na mnogih področjih kot so razvoj novih materialov, farmacija, medicina, biologija, arheologija, forenzika, geologija itd.</t>
  </si>
  <si>
    <t>The hyphenated analytical LA-ICP-MS system consists of two components: a laser ablation unit (LA) for direct microsampling of solid materials, and an inductively coupled plasma mass spectrometer (ICP-MS) for the detection of practicaly all elements of the periodic table. The ICP-MS unit can also be separately used for elemental analysis of various solutions. LA-ICP-MS is an advanced instrument used for surface and depth microprofiling (mapping) of solid materials for trace and ultratrace element analysis and can be applied in different fields, such as material science R&amp;D, farmaceutics, medicine, biology, archeology, forensics, geology, etc.</t>
  </si>
  <si>
    <t>23492</t>
  </si>
  <si>
    <t>Elementni masni spektrometer z ionizacijo v induktivno sklopljeni plazmi (Agilent, ICP-MS 7900x) + Instrument za lasersko ablacijo (Photon Machines, Analyte G2)</t>
  </si>
  <si>
    <t>Inductively coupled plasma elemental mass spectrometer (Agilent ICP-MS 7900x) + Laser Ablation instrument (Photon Machines, Analyte G2)</t>
  </si>
  <si>
    <t>Po dogovoru s skrbnikom (Vid Simon Šelih)</t>
  </si>
  <si>
    <t xml:space="preserve">Upon agreement with a responsible person (Vid Simon Šelih) </t>
  </si>
  <si>
    <t>Analize sledov elementov, vzorčenje in analiza trdnih vzorcev, površinsko elementno oslikovanje</t>
  </si>
  <si>
    <t>Trace elemental analysis, solid sample analysis, elemental imaging</t>
  </si>
  <si>
    <t>Zabukovec Logar Nataša</t>
  </si>
  <si>
    <t>Rentgenski praškovni difraktometer za visokotemperaturne meritve</t>
  </si>
  <si>
    <t>High-Temperature X-Ray Powder Diffractometer</t>
  </si>
  <si>
    <t xml:space="preserve">Meritve kadarkoli (24 ur na dan, 365 dni v letu) po predhodnem dogovoru. </t>
  </si>
  <si>
    <t xml:space="preserve">Measurements available during 24 hours, 365 days a year at any time, after prelimenary agreement. </t>
  </si>
  <si>
    <t>Meritve praškovnih difraktogramov pri temperaturah od sobne do 1200 st C (sledenje faznih sprememb in kristaliničnosti vzorcev v odvisnosti od temperature)</t>
  </si>
  <si>
    <t>Measurements of powder X-Ray diffractograms in the temperature interval from the room temperature up to 1200 degrees Celsius (to follow phase changes and crystallinity of samples as a function of temperature).</t>
  </si>
  <si>
    <t>Analizator za paro, gravimetrični, adsorpcijski</t>
  </si>
  <si>
    <t>Analyzer for steam, gravimetric, adsorption</t>
  </si>
  <si>
    <t xml:space="preserve">Gravimetrični sorpcijski analizator za vodo (IGA-100) je namenjen meritvam adsorpcije/desorpcije vode par v tlačnem območju od 10-7 do 1 bar z gravimetrično metodo. Meritve se lahko izvajajo v širokem temperaturnem območju (20 – 500 oC), možne pa so tudi meritve pri nižjih  temperaturah (77 K). Namen nakupa je bil pridobiti aparaturo za testiranje sorpcijskih kapacitet za vodo pri različnih pogojih v novih anorganskih in kovinsko-organskih poroznih materialih ter drugih nanostrukturnih materialih v okviru raziskovalnega projekta Napredni materiali za shranjevanje toplotne energije (2010-2013). Študije sorpcijskih kapacitet so nujno potrebne za oceno možnosti uporabe preiskovanih materialov za shranjevanje toplote za daljše obdobje brez izgub (npr. shranjevanje sončne toplote v sončnih kolektorjih pridobljene v toplejših mesecih za uporabo le-te v zimskem času). Nova aparatura nam omogoča efektivnejši  razvoj novih materialov z izboljšanimi sorpcijskimi lastnostmi v primerjavi z dosedaj znanimi adsorbenti, pri katerih je gostota shranjene energije premajhna za širšo uporabo. </t>
  </si>
  <si>
    <t>Gravimetric sorption analyzer for water (IGA-100) is designed to measure the adsorption / desorption of water in porous solids in the pressure range from 10-7 to 1 bar by the gravimetric method. Measurements can be made over a wide temperature range (20 - 500 oC), and also at low temperatures (77 K). The purpose of the purchase was to acquire the apparatus for testing sorption capacity for water at various conditions of new inorganic and metal-organic porous materials and other nanostructured materials in a research project Advanced materials for thermal energy storage (2010-2013). Sorption capacity studies are necessary to evaluate the use of test materials to store heat for long periods without loss (eg solar heat storage in solar thermal collectors produced in the warmer months to use it in the winter). The new apparatus allows the most effective development of new materials with improved sorption properties compared to previously known adsorbents, where the density of the stored energy is too low for wider use.</t>
  </si>
  <si>
    <t>Žagar Ema</t>
  </si>
  <si>
    <t>Laserski fotometer za statične in dinamične meritve sipanja svetlobe za povezavo s tekočinsko kromatografijo</t>
  </si>
  <si>
    <t xml:space="preserve">Static and Dynamic Light Scattering Device for Light Scattering Measurements in Combination with Liquid Chromatography </t>
  </si>
  <si>
    <t>kontaktna oseba: dr. Ema Žagar (tel. št.: 01-4760203);
cena analize: se obračunava po efektivnih delovnih urah</t>
  </si>
  <si>
    <t>Contact person: dr. Ema Žagar 
Price analysis: is charged at the actual working hours</t>
  </si>
  <si>
    <t xml:space="preserve">Določanje:
absolutnih povprečij molskih mas polimerov
porazdelitvi molskih mas (polidisperznost) polimerov 
povprečno velikost makromolekul (povprečen radij sukanja)
kvaliteta izbranega topila (drugi virialni koeficient)
konformacija makromolekul v raztopini
interakcije različnih polimerov v raztopini
preferenčna solvatacija polimerov v večkomponentnih topilih
heterogenosti kemijske sestave polimerov </t>
  </si>
  <si>
    <t>Determination of:
Absolute molar mass averages of polymers
Molar mass distribution (polydispersity) of polymers
Average macromolecular size (average radius of gyration)
Solvent quality (second virial coefficient) 
Macromolecular conformation in solution
Interactions of polymers in solutions
Polymer preferential solvatation in multicomponent solvents
Heterogeneity of polymer chemical composition</t>
  </si>
  <si>
    <t>Pretočni sistem za ločevanje makromolekul ali delcev po velikosti z uporabo asimetričnega prečnega pretoka kot zunanjega polja (Asimetric Flow - Field Flow Fractionation, AFFF)</t>
  </si>
  <si>
    <t>Asimetric Flow - Field Flow Fractionation, AFFFF</t>
  </si>
  <si>
    <t xml:space="preserve">Določanje:
absolutnih povprečij molskih mas polimerov
porazdelitvi molskih mas (polidisperznost) polimerov 
povprečno velikost makromolekul (povprečen radij sukanja)
</t>
  </si>
  <si>
    <t xml:space="preserve">Determination of:
Absolute molar mass averages of polymers
Molar mass distribution (polydispersity) of polymers
Average macromolecular size (average radius of gyration)
</t>
  </si>
  <si>
    <t>Laserski fotometer</t>
  </si>
  <si>
    <t>Laser photometer</t>
  </si>
  <si>
    <t xml:space="preserve">Laserski fotometer je detektor, ki meri sipanje svetlobe raztopin makromolekul in omogoča določitev povprečij in porazdelitev molskih mas polimerov ter konformacije makromolekul v raztopini. Uporablja se v kombinaciji z AFFF pretočnim sistemom frakcioniranja. </t>
  </si>
  <si>
    <t>Laser photometer, a detector that measures the light scattering of solutions of macromolecules and to determine averages and molecular weight distribution of polymers and conformation of macromolecules in solution. Used in combination with AFFF flow fractionation system.</t>
  </si>
  <si>
    <t>KI 9798, KI 9797</t>
  </si>
  <si>
    <t>KI 7526, KI 7526/1</t>
  </si>
  <si>
    <t>KI 8391, KI 8391/1, KI 8391/2,KI 8391/3,KI 8391/4,KI 8391/5</t>
  </si>
  <si>
    <t>KI 10530, KI 10276, KI 9998</t>
  </si>
  <si>
    <t>KI 9359</t>
  </si>
  <si>
    <t>KI 15130</t>
  </si>
  <si>
    <t>KI 13964/1</t>
  </si>
  <si>
    <t>KI 13393</t>
  </si>
  <si>
    <t>KI 15325</t>
  </si>
  <si>
    <t>KI 11159</t>
  </si>
  <si>
    <t>KI 13517, KI 13517/1</t>
  </si>
  <si>
    <t>KI 14346</t>
  </si>
  <si>
    <t>K1 10275</t>
  </si>
  <si>
    <t>KI 11756</t>
  </si>
  <si>
    <t>KI 13476</t>
  </si>
  <si>
    <t>KI 9799, KI 9799/1</t>
  </si>
  <si>
    <t>KI 9326</t>
  </si>
  <si>
    <t>KI 9787</t>
  </si>
  <si>
    <t>KI 11566, KI 11566/1</t>
  </si>
  <si>
    <t>KI 13516</t>
  </si>
  <si>
    <t>KI 15340</t>
  </si>
  <si>
    <t>KI 15885,     KI 15886</t>
  </si>
  <si>
    <t>KI 12128, KI 12128/1</t>
  </si>
  <si>
    <t>KI 15074</t>
  </si>
  <si>
    <t>KI 15297</t>
  </si>
  <si>
    <t>KI 15206</t>
  </si>
  <si>
    <t>KI 11007, KI 11007/1, KI 11007/2, KI 11007/3</t>
  </si>
  <si>
    <t>KI15204, KI 15204/1</t>
  </si>
  <si>
    <t>KI 15203</t>
  </si>
  <si>
    <t>KI 11752, KI 11787</t>
  </si>
  <si>
    <t>KI 11786</t>
  </si>
  <si>
    <t>KI 13418, KI 13418/1, KI 13418/2, KI 13418/3</t>
  </si>
  <si>
    <t xml:space="preserve">KI 15203,
KI 15204, KI 15204/1
</t>
  </si>
  <si>
    <t>KI 6777</t>
  </si>
  <si>
    <t>KI 15333</t>
  </si>
  <si>
    <t>K1 10532</t>
  </si>
  <si>
    <t>KI 15656</t>
  </si>
  <si>
    <t>KI 15345</t>
  </si>
  <si>
    <t>KI 7019</t>
  </si>
  <si>
    <t>KI 8711, KI 8711/1, KI 8711/2</t>
  </si>
  <si>
    <t>KI 10208, KI 10208/1</t>
  </si>
  <si>
    <t>KI 13758</t>
  </si>
  <si>
    <t>KI 15010</t>
  </si>
  <si>
    <t>KI 15144</t>
  </si>
  <si>
    <t>KI 15336</t>
  </si>
  <si>
    <t>KI 8484, KI 8484/1, KI 5278, KI 5278/1, KI 5279/2, KI 5278/3</t>
  </si>
  <si>
    <t>KI 5279/2</t>
  </si>
  <si>
    <t>KI 8484/1</t>
  </si>
  <si>
    <t>KI 8135, KI 8135/1, KI 8136, KI 8136/1</t>
  </si>
  <si>
    <t>KI 13780/1</t>
  </si>
  <si>
    <t>KI 15616</t>
  </si>
  <si>
    <t>K1 10303</t>
  </si>
  <si>
    <t>KI 8225, KI 8070, KI 8070/1</t>
  </si>
  <si>
    <t>KI 13514, KI 13514/1, KI 13515</t>
  </si>
  <si>
    <t>KI 9664, KI 9664/1, KI 9664/2</t>
  </si>
  <si>
    <t>KI 11660</t>
  </si>
  <si>
    <t>KI 8682, KI 8682/1, KI 8683</t>
  </si>
  <si>
    <t>KI 10531, KI 10531/1</t>
  </si>
  <si>
    <t>KI 10628</t>
  </si>
  <si>
    <t>https://www.ki.si/odseki/d10-odsek-za-kemijo-materialov/elektronska-mikroskopija-in-katalizatorji/elektronska-mikroskopija/</t>
  </si>
  <si>
    <t>https://www.ki.si/odseki/d12-odsek-za-sintezno-biologijo-in-imunologijo/oprema/</t>
  </si>
  <si>
    <t>www.ki.si</t>
  </si>
  <si>
    <t>https://www.ki.si/index.php?id=704</t>
  </si>
  <si>
    <t>https://www.ki.si/departments/d10-department-of-materials-chemistry/modern-battery-systems/arrs-project/</t>
  </si>
  <si>
    <t>http://www.molekulske-interakcije.si/en/equipment/6/mst-monolith-nt115</t>
  </si>
  <si>
    <t>https://www.nanion.de/en/products/orbit-mini.html</t>
  </si>
  <si>
    <t>https://www.ki.si/za-gospodarstvo/storitve/kemijska-analiza/termicna-analiza/termicna-karakterizacija-polimerov/</t>
  </si>
  <si>
    <t>LINK</t>
  </si>
  <si>
    <t>https://www.ki.si/odseki/d04-odsek-za-analizno-kemijo/oprema/</t>
  </si>
  <si>
    <t>https://www.ki.si/departments/d06-department-of-food-chemistry/equipment/</t>
  </si>
  <si>
    <t>www.ki.sihttps://www.ki.si/odseki/d13-odsek-za-katalizo-in-reakcijsko-inzenirstvo/oprema/</t>
  </si>
  <si>
    <t>https://www.ki.si/odseki/d01-teoreticni-odsek/azmanov-racunski-center/</t>
  </si>
  <si>
    <t>https://www.ki.si/departments/d09-department-of-inorganic-chemistry-and-technology/equipment/</t>
  </si>
  <si>
    <t>https://www.ki.si/o-institutu/raziskovalna-infrastruktura/</t>
  </si>
  <si>
    <t>Delo poteka v skladu s programom dela NMR centra. NMR center sodeluje pri izvajanju več kot 70 domačih in tujih programov in projektov.</t>
  </si>
  <si>
    <t>www.slonmr.si in www.ki.si</t>
  </si>
  <si>
    <t>http://www.ki.si/index.php?id=704</t>
  </si>
  <si>
    <t>http://www.cmm.ki.si/vrana/</t>
  </si>
  <si>
    <t>https://www.ki.si/departments/d04-department-of-analytical-chemistry/equipment/</t>
  </si>
  <si>
    <t>https://www.ki.si/odseki/d09-odsek-za-anorgansko-kemijo-in-tehnologijo/oprema/</t>
  </si>
  <si>
    <t>https://www.ki.si/odseki/d07-odsek-za-polimerno-kemijo-in-tehnologijo/l07equipment/</t>
  </si>
  <si>
    <t>-</t>
  </si>
  <si>
    <t>2015/138</t>
  </si>
  <si>
    <t>2018/165</t>
  </si>
  <si>
    <t>N4-0080</t>
  </si>
  <si>
    <t>OBELICS</t>
  </si>
  <si>
    <t>FKKT, Lenarčič</t>
  </si>
  <si>
    <t>114391: L 11 P1-0391 (Anderluh) 2016 in 111248: L 11 J7-7248 (Ravnikar NIB Podobnik) 2016</t>
  </si>
  <si>
    <t>Industrija</t>
  </si>
  <si>
    <t>P1-0012</t>
  </si>
  <si>
    <t>100% - 97% uporaba, 3% vzdrževanje in servis (ob 24-7 delavniku)</t>
  </si>
  <si>
    <t xml:space="preserve">P1-0034 </t>
  </si>
  <si>
    <t xml:space="preserve">P2-0145 </t>
  </si>
  <si>
    <t>Roman Jerala</t>
  </si>
  <si>
    <t>dr. Simon Caserman</t>
  </si>
  <si>
    <t>Aleksandra Šakanović</t>
  </si>
  <si>
    <t>Jože Moškon</t>
  </si>
  <si>
    <t>Goran Dražić, Francisco Ruiz Zepeda, Elena Tchernychova, Sorour Parapari, Gorazd Koderman Podboršek</t>
  </si>
  <si>
    <t>Ljudmila Fele Žilnik</t>
  </si>
  <si>
    <t>Katja Bergant</t>
  </si>
  <si>
    <t>Katja Pirc</t>
  </si>
  <si>
    <t>dr. Gorazd Hribar, Tea Tomšič</t>
  </si>
  <si>
    <t>KI</t>
  </si>
  <si>
    <t>dr. Miran Gaberšček</t>
  </si>
  <si>
    <t>Irena Grgić, Johannes T. Van Elteren, Martin Šala, Breda Novak</t>
  </si>
  <si>
    <t>Mitja Križman, Alen Albreht,</t>
  </si>
  <si>
    <t>Mitja Križman, Alen Albreht, Vesna Glavnik, Eva Kranjc, Urška Jug, Mateja Puklavec</t>
  </si>
  <si>
    <t>Urška Jug, Katerina Naumoska</t>
  </si>
  <si>
    <t>Urška Kavčič / Blaž Likozar</t>
  </si>
  <si>
    <t>Urška Kavčič / Miha Grilc</t>
  </si>
  <si>
    <t>Urška Kavčič / Miha Grilc/ Brigita Hočevar</t>
  </si>
  <si>
    <t>Urška Kavčič / Uroš Novak</t>
  </si>
  <si>
    <t>dr. Janez Mavri</t>
  </si>
  <si>
    <t>Alenka Ristić, Matjaž Mazaj</t>
  </si>
  <si>
    <t>Alenka Ristić</t>
  </si>
  <si>
    <t>L03-sodelavci</t>
  </si>
  <si>
    <t>Urška Kavčič</t>
  </si>
  <si>
    <t>Simon Preložnik</t>
  </si>
  <si>
    <t>Petar Djinović</t>
  </si>
  <si>
    <t>Špela Božič</t>
  </si>
  <si>
    <t xml:space="preserve">doc. dr. Matej Praprotnik </t>
  </si>
  <si>
    <t xml:space="preserve">Johannes T van Elteren, Bojan Budič, Vid Simon Šelih, Martin Šala  </t>
  </si>
  <si>
    <t>Laboratorij za analizno kemijo in FKKT (UL)</t>
  </si>
  <si>
    <t>Nataša Zabukovec Logar</t>
  </si>
  <si>
    <t>KI, industrija, EU projekti</t>
  </si>
  <si>
    <t>KI - L12</t>
  </si>
  <si>
    <t>Angelja Kjara Surca</t>
  </si>
  <si>
    <t>J3-9268</t>
  </si>
  <si>
    <t>Mojca Benčina</t>
  </si>
  <si>
    <t>HELIS</t>
  </si>
  <si>
    <t>Sara Drvarič Talian</t>
  </si>
  <si>
    <t>P2-0089,P1-0099</t>
  </si>
  <si>
    <t>Dare Makovec, Maja Remškar</t>
  </si>
  <si>
    <t>L2-5571</t>
  </si>
  <si>
    <t>dr. Nataša Zabukovec Logar</t>
  </si>
  <si>
    <t>Gregor Anderluh</t>
  </si>
  <si>
    <t>P1-0014</t>
  </si>
  <si>
    <t>dr. Franci Avbelj</t>
  </si>
  <si>
    <t>L01 - Mavri</t>
  </si>
  <si>
    <t xml:space="preserve"> </t>
  </si>
  <si>
    <t>L1-4276</t>
  </si>
  <si>
    <t>Johannes T van Elteren, Vid Simon Šelih, Martin Šala, Bojan Budič</t>
  </si>
  <si>
    <t>Miran Gaberšček</t>
  </si>
  <si>
    <t xml:space="preserve"> P2.-0145, POLYNSPIRE, - ARRS J2-9214, - ARRS J4-8225, J3-9255</t>
  </si>
  <si>
    <t>Ema Žagar</t>
  </si>
  <si>
    <t>Iva Hafner Bratkovič</t>
  </si>
  <si>
    <t>redni letni servis</t>
  </si>
  <si>
    <t>Servis Jeol</t>
  </si>
  <si>
    <t>Zuananji uporabniki</t>
  </si>
  <si>
    <t>Franc Avbelj</t>
  </si>
  <si>
    <t>L14 - Avbelj</t>
  </si>
  <si>
    <t>ERA-NET M-ERA Medisurf</t>
  </si>
  <si>
    <t>J3-8196</t>
  </si>
  <si>
    <t>Mateja Manček Keber</t>
  </si>
  <si>
    <t>J3-9257</t>
  </si>
  <si>
    <t>J1-4029</t>
  </si>
  <si>
    <t>Johannes T van Elteren, Vid Simon Šelih</t>
  </si>
  <si>
    <t>dr. Janez Levec</t>
  </si>
  <si>
    <t>L11 - Anderluh</t>
  </si>
  <si>
    <t>L13 - Likozar</t>
  </si>
  <si>
    <t>Zunanji naročnik</t>
  </si>
  <si>
    <t>Uroš Maver</t>
  </si>
  <si>
    <t>J1-9173</t>
  </si>
  <si>
    <t>industrija</t>
  </si>
  <si>
    <t>dr. Samo Hočevar</t>
  </si>
  <si>
    <t>dr. Ema Žagar</t>
  </si>
  <si>
    <t>Albreht Alen</t>
  </si>
  <si>
    <t>Kranjc Eva</t>
  </si>
  <si>
    <t xml:space="preserve">Omersa Neža </t>
  </si>
  <si>
    <t>Tomšič Tea</t>
  </si>
  <si>
    <t>D12</t>
  </si>
  <si>
    <t>Prosen Polona</t>
  </si>
  <si>
    <t>17270</t>
  </si>
  <si>
    <t>Bojan Podgornik</t>
  </si>
  <si>
    <t>15269</t>
  </si>
  <si>
    <t>INSTRON- STATIČNI 500KN</t>
  </si>
  <si>
    <t>Renovation and upgrade of static-dynamic test device INSTRON 1255 (500 kN)</t>
  </si>
  <si>
    <t>Obnovljena in nadgrajena naprava je namenjena statičnim mehanskim preskusom kovinskih materialov z obremenitvijo do 500 kN. Po predhodnem dogovoru so možne storitve tudi za zunanje naročnike.</t>
  </si>
  <si>
    <t>Renewed and upgraded device enables static mechanical tests of metallic materials with loads up to 500 kN. External services are possible after previous appointment of interested customers.</t>
  </si>
  <si>
    <t>Oprema omogoča raziskovalno delo kot tudi storitve za zunanje zainteresirane uporabnike pri statičnem preskušanju kovinskih materialov s tlačno in natezno obremenitvijo do 500 kN.</t>
  </si>
  <si>
    <t>Equipment enables research work as well as services for external interested customers for tests in static mode with tensile or compression loads up to 500 kN.</t>
  </si>
  <si>
    <t>625</t>
  </si>
  <si>
    <t>https://www.imt.si/organizacijske-enote/infrastrukturna-organizacijska-enota</t>
  </si>
  <si>
    <t>P2-0050</t>
  </si>
  <si>
    <t>Matjaž Godec</t>
  </si>
  <si>
    <t>10842</t>
  </si>
  <si>
    <t>MICROLAB 310 F</t>
  </si>
  <si>
    <t>AES and AXP spectrometer</t>
  </si>
  <si>
    <t>Izvajanje storitev po dogovoru</t>
  </si>
  <si>
    <t xml:space="preserve">Performing service by agreement </t>
  </si>
  <si>
    <t>oprema se uporablja za določevanje kemijske sestave materialov na površini</t>
  </si>
  <si>
    <t>Equipment is used for chemichal analysis for surface of the materials</t>
  </si>
  <si>
    <t>2234</t>
  </si>
  <si>
    <t>P2-0132</t>
  </si>
  <si>
    <t xml:space="preserve">MIKROSKOP JEOL JSM 6500 F - vrstični elektronski mikroskop z EDS/WDS/EBSD </t>
  </si>
  <si>
    <t>Electron microanalyzer JOEL JSM 6500 F with EDS/WDS/EBSD</t>
  </si>
  <si>
    <t>Sodobna raziskovalna oprema Analitski elektronski mikroskop s Schotkyjevim izvorom elektronov (FE)opremljen z EDS in WDS analitskima tehnikama, HKL -EBSD in BSE za raziskave materialov</t>
  </si>
  <si>
    <t>Advanced research equipment -analytical electron microscope with Schotky electron source (FE) equiped with EDS and WDS analytical techniques and HKL-EBSD and BSE for materials investigations</t>
  </si>
  <si>
    <t>4014</t>
  </si>
  <si>
    <t>raziskave materialov</t>
  </si>
  <si>
    <t>Slovenska industrija</t>
  </si>
  <si>
    <t>Janez Šetina</t>
  </si>
  <si>
    <t>4254</t>
  </si>
  <si>
    <t>VAKUUMSKI SISTEM ZA KALIBRACIJE IN MER</t>
  </si>
  <si>
    <t>Vacuum system for calibration and metrology research in UHV and XHV range</t>
  </si>
  <si>
    <t>Možnost izvajanja zunanjih storitev po predhodnem dogovoru.</t>
  </si>
  <si>
    <t>External service is posible after previous appointment of vacuum systems.</t>
  </si>
  <si>
    <t>Oprema se uporablja za kalibracije vakuumskih merilnikov po metodi neposredne primerjave z referenčnimi etaloni v območju tlakov od 1E-10 mbar do 1E-3 mbar in kot primarni etalon po metodi statične ekspanzije v območju tlakov od 1E-7 mbar do 1 mbar. Kalibracije se izvajajo tako za uporabnike v industriji za zagotavljanje sledljivosti kot za raziskave meroslovnih lastnosti izbranih vakuumskih merilnikov.</t>
  </si>
  <si>
    <t>Equipment is used for calibration of vacuum gauges by means of the reference gauge comparison method in the pressure range from 1E-10 mbar to 1E-3 mbar, and as a primary standard based in the static expansion method in pressure range from 1E-7 mbar to 1 mbar. Calibration are performed for both users in industry to assure the measurement tracebility and research of metrological properties of selected vacuum gauges.</t>
  </si>
  <si>
    <t>4036</t>
  </si>
  <si>
    <t>P2-0058</t>
  </si>
  <si>
    <t>PRAVICA DO UPORABE RAZISKOVALNE OPREME</t>
  </si>
  <si>
    <t>TEGRAPOL 21, DICSOTOM 6</t>
  </si>
  <si>
    <t>Ostalo (CO-NiN)</t>
  </si>
  <si>
    <t>Uporaba za razrez vzorcev, brušenje in poliranje</t>
  </si>
  <si>
    <t>Equipment is used for cutting, grinding and polishing</t>
  </si>
  <si>
    <t>4056</t>
  </si>
  <si>
    <t>raziskave materialov za industrijo</t>
  </si>
  <si>
    <t xml:space="preserve">MASNI SPEKTOMETER HIDEN HAL/3F RC 301 </t>
  </si>
  <si>
    <t xml:space="preserve">Mass spectrometer HIDEN HAL/3F RC 301 </t>
  </si>
  <si>
    <t>Oprema se uporabja za analiziranje kemijske sestave plinov</t>
  </si>
  <si>
    <t>Equipment is used for gas chemical analysis</t>
  </si>
  <si>
    <t>4058</t>
  </si>
  <si>
    <t>GATAN PECS 682 (IONSKI NAPRAŠEVALNIK)</t>
  </si>
  <si>
    <t>GATAN PECS 682 (ion sputtering)</t>
  </si>
  <si>
    <t>Izvajanje storitev po dogovoru.</t>
  </si>
  <si>
    <t xml:space="preserve"> Performing service by agreement.</t>
  </si>
  <si>
    <t>Naprava za nanos tankih plasti C, Au, itd za potrebe raziskav vzorcev na FE-SEM eletronski analitski mikroskop</t>
  </si>
  <si>
    <t>Device for C or AU etc. Thin films deposition for the sample preparation for use of FE-SEM electron analytical microscope</t>
  </si>
  <si>
    <t>4062</t>
  </si>
  <si>
    <t>MERILNIK  TLAKA RPM 4</t>
  </si>
  <si>
    <t>Working ethalon</t>
  </si>
  <si>
    <t>Uporaba za namene kalibracije</t>
  </si>
  <si>
    <t>Using for calibrations</t>
  </si>
  <si>
    <t>4110</t>
  </si>
  <si>
    <t>JEOL CROSS SECTION POLISHER</t>
  </si>
  <si>
    <t>Ostalo (CO AMM)</t>
  </si>
  <si>
    <t>Uporaba za pripravo vzorcev</t>
  </si>
  <si>
    <t>Using for sample preparation</t>
  </si>
  <si>
    <t>4123</t>
  </si>
  <si>
    <t>JEOL ION SLICER</t>
  </si>
  <si>
    <t>4124</t>
  </si>
  <si>
    <t>INSTRON-DINAMIČNI 250 KN</t>
  </si>
  <si>
    <t>Dynamic testing machine +/- 250 kN load, with high temperature furnace, extensiometer and software.</t>
  </si>
  <si>
    <t>Oprema je namenjena dinamičnemu preskušanju materialov pri sobni in povišani temperaturi (do 1250 oC). Možnost izvajanja zunanjih storitev po predhodnem dogovoru.</t>
  </si>
  <si>
    <t>Equipment is for dynamic testing of materials at room and elevated temperatures (up to 1250 oC). External service is posible after previous appointment.</t>
  </si>
  <si>
    <t>Raziskovalna oprema je najsodobnejša in omogoča kvalitetno raziskovalno delo na področju dinamičnih obremenitev kovinskih materialov in tehnologij .</t>
  </si>
  <si>
    <t>Equipment is modern and enables quality research work in the field of dynamic loads of metallic materials as well as services for external customers.</t>
  </si>
  <si>
    <t>4125</t>
  </si>
  <si>
    <t>MERILNIK TRDOTE VICKERS</t>
  </si>
  <si>
    <t>Vickers micro-hardness</t>
  </si>
  <si>
    <t>Oprema je namenjena merjenju mikrotrdo</t>
  </si>
  <si>
    <t>Equipment is used for Vickers micro-hardness</t>
  </si>
  <si>
    <t>4126</t>
  </si>
  <si>
    <t>PROGRAMSKA OPREMA MICROLAB 310F</t>
  </si>
  <si>
    <t>software for MICROLAB 310F</t>
  </si>
  <si>
    <t>Programska oprema je podpora delovanju MICROLAB 310F</t>
  </si>
  <si>
    <t>Software is used for operation sistem for MICROLAB 310 F</t>
  </si>
  <si>
    <t>4291</t>
  </si>
  <si>
    <t>PROGRAMSKA OPREMA THERMO-CALC</t>
  </si>
  <si>
    <t xml:space="preserve"> THERMO-CALC</t>
  </si>
  <si>
    <t>Program se uporablja za simulacijo napovedi faznih diagramov</t>
  </si>
  <si>
    <t>Program is used for simulation of phase diagrams</t>
  </si>
  <si>
    <t>4293</t>
  </si>
  <si>
    <t>SPEKTROMETER PRISMA PLUS MASNI</t>
  </si>
  <si>
    <t xml:space="preserve">PRISMA PLUS MASS SPEKTROMETER </t>
  </si>
  <si>
    <t xml:space="preserve">Spektrometer se uporablja za določevanje kemijske sestave </t>
  </si>
  <si>
    <t>Spectrometer is used for kemichal analysis</t>
  </si>
  <si>
    <t>4296</t>
  </si>
  <si>
    <t>SISTEM ZA KARAKTERIZACIJO GETROV</t>
  </si>
  <si>
    <t>Ultrahigh vacuum system for characterizing getter materials</t>
  </si>
  <si>
    <t>Oprema je namenjena za določanje sorpcijksih lastnosti nenaparljivih getrov (NEG) na osnovi Ti- in Zr-zlitin. NEG se uporabljajo v majhnih statičnih vakuumskih napravah za vzdrževanje UVV do EVV pogojev. Oprema je osnova na IMT razvite statične sorpcijske metode za karakterizacijo NEG.</t>
  </si>
  <si>
    <t>Equipment is used for determining sorption properies of non-evaporable getters (NEGs) based on Ti- and Zr- alloys. NEGs are applied in small-volume static vacuums devices to maintain UHV to XHV conditions. Equipment represents the base of a static gas-sorption method (developed at IMT) for NEG characterization.</t>
  </si>
  <si>
    <t>4297</t>
  </si>
  <si>
    <t>MIKROSKOP JEOL JEM 2100 HR</t>
  </si>
  <si>
    <t xml:space="preserve">Jeol JEM  2100 HR with STEM and EDS unit </t>
  </si>
  <si>
    <t>Performing service by agreement.</t>
  </si>
  <si>
    <t>Raziskovalna oprema je najsodobnejša in omogoča kvalitetno raziskovalno delo na področju kovinskih materialov in tehnologij kot tudi na področju naprednih materialov.</t>
  </si>
  <si>
    <t xml:space="preserve">Sophisticated research equipment enables the quality resarch work in the field of metallic materials and technoogy  as well as  advanced materials </t>
  </si>
  <si>
    <t>4298</t>
  </si>
  <si>
    <t>GATAN NOSILEC ZA GRETJE VZORCEV</t>
  </si>
  <si>
    <t>GATAN for sample heating</t>
  </si>
  <si>
    <t>Nosilec se uporablja za in-situ analize</t>
  </si>
  <si>
    <t>Heating stage is used for in-situ analysis</t>
  </si>
  <si>
    <t>4299</t>
  </si>
  <si>
    <t>Aleksandra Kocijan</t>
  </si>
  <si>
    <t>18475</t>
  </si>
  <si>
    <t>ANALIZATOR ZLITIN XL3T 980S HE GOLDD +</t>
  </si>
  <si>
    <t>portable XRF analyser</t>
  </si>
  <si>
    <t>Naprava se uporablje za deločitev kemijske swestave materiala</t>
  </si>
  <si>
    <t>Equipoment for kemichal analysis for materials</t>
  </si>
  <si>
    <t>4595</t>
  </si>
  <si>
    <t>VAKUUMSKA INDUKCIJSKA LABORATORIJSKA PEČ ZA IZDELAVO JEKLA IN DRUGIH ZLITIN</t>
  </si>
  <si>
    <t>VAKUUMSKA,INDUKCIJSKA,LAB. PEČ ZA IZDEL.JEKLA IN DRUGIH ZLITIN</t>
  </si>
  <si>
    <t>Naprava se uporablja za izdelavo novih zlitin</t>
  </si>
  <si>
    <t>Equipment for melting and casting of alloys</t>
  </si>
  <si>
    <t>ELEKTRIČNA LABORATORIJSKA PEČ ZA IONSKO NITRIRANJE</t>
  </si>
  <si>
    <t>Naprava se uporablja za nitriranje površin orodij</t>
  </si>
  <si>
    <t>Equipment for plasma nitriding</t>
  </si>
  <si>
    <t>VAKUUMSKA PEČ ZA TOPLOTNO OBDELAVO IPSEN VTTC-324R Z HOLOGENIM OHLAJANJEM POD VISOKIM PRITISKOM DUŠIKA</t>
  </si>
  <si>
    <t>Naprava se uporablja za toplotno obdelavo zlitin</t>
  </si>
  <si>
    <t>Equipment for heat treatment of tool steel</t>
  </si>
  <si>
    <t>Tuja industrija</t>
  </si>
  <si>
    <t>TRIBOLOŠKO PREIZKUŠEVALIŠČE ZA IZMENIČNO DRSENJE</t>
  </si>
  <si>
    <t>Naprava se uporablja za tribološke preiskave</t>
  </si>
  <si>
    <t>Equipment fo tribological evaluation</t>
  </si>
  <si>
    <t xml:space="preserve">DEFORMACIJSKI DILATOMETER </t>
  </si>
  <si>
    <t>Strain dilatometer</t>
  </si>
  <si>
    <t xml:space="preserve">Naprava je namenjena študiju termo-mehanskih fizikalnih lastnosti materialov </t>
  </si>
  <si>
    <t>Equipment for thermo-mechanical studies</t>
  </si>
  <si>
    <t>AGILENT 720 ICP-OES SPEKTROMETER</t>
  </si>
  <si>
    <t>AGILENT 720 ICP-OES SPECTROMETER</t>
  </si>
  <si>
    <t>Naprava je namenjena kemijski analizi</t>
  </si>
  <si>
    <t>Equipment for chemical analysis</t>
  </si>
  <si>
    <t>Konfokalni  mikroskop</t>
  </si>
  <si>
    <t>Confocal  microscope</t>
  </si>
  <si>
    <t>Naprava je namenjena raziskavam materialov</t>
  </si>
  <si>
    <t>Equipment for materials research</t>
  </si>
  <si>
    <t>ODPRTA INDUKCIJSKA TALILNA PEČ Z GENERATORJEM</t>
  </si>
  <si>
    <t>Open induction furnace with generator</t>
  </si>
  <si>
    <t>P16 - 141</t>
  </si>
  <si>
    <t>PEČ EUP-K 650/1300</t>
  </si>
  <si>
    <t>Furnace EUP-K 650/1300</t>
  </si>
  <si>
    <t>THERMO-CALC</t>
  </si>
  <si>
    <t>P2-056</t>
  </si>
  <si>
    <t>ANALITIČNI KVADROPOLNI SPEKTROMETER</t>
  </si>
  <si>
    <t>Analytical mass spectometer</t>
  </si>
  <si>
    <t>P16 - 142</t>
  </si>
  <si>
    <t>ELTRA CS-800 analizator</t>
  </si>
  <si>
    <t>ELTRA CS-800 analyser</t>
  </si>
  <si>
    <t>Naprava je namenjena kemijski analizi vsebnosti C in S</t>
  </si>
  <si>
    <t>Equipment for chemical analysis of C and S</t>
  </si>
  <si>
    <t>Elektronski mikroskop</t>
  </si>
  <si>
    <t>Mikroskop Crossbeam 550 FE-SEM Gemini II</t>
  </si>
  <si>
    <t>Sodobna raziskovalna oprema Vrstični elektronski mikroskop opremljen s FIB, EDS, STEM, EBSD za raziskave materialov</t>
  </si>
  <si>
    <t>Advanced research equipment Scanning electron microscope equiped with FIB, EDS, STEM, EBSD for materials investigations</t>
  </si>
  <si>
    <t>Geološki zavod Slovenije</t>
  </si>
  <si>
    <t>Univerzitetni rehabilitacijski inštitut Republike Slovenije - Soča</t>
  </si>
  <si>
    <t>prof. dr. Zlatko Matjačić</t>
  </si>
  <si>
    <t>14038</t>
  </si>
  <si>
    <t>Večkanalni telemetrični EMG sistem</t>
  </si>
  <si>
    <t>Multichannel telemetry EMG system</t>
  </si>
  <si>
    <t xml:space="preserve">Oprema je načelno lahko dostopna za druge raziskovalne organizacije vsak teden od ponedeljka do četrtka med 13.00 in 15.00 pod pogojem da z njo rokuje ustrezno usposobljena oseba z URI-Soča. Cena se oblikuje glede na urno postavko sodelujočega zaposlenega na URI-Soča ter glede na stopnjo amortizacije opreme.  </t>
  </si>
  <si>
    <t>Equipment may be available for other research organisations every week from Monday to Thursday between 13:00 and 15.00 under the condition that an appropriate person from URI-Soča handles it. The price for using the equipment will depend.</t>
  </si>
  <si>
    <t>Večkanalni telemetrični EMG sistem je namenjen merjenju električne aktivnosti skeletnih mišic med gibanjem.</t>
  </si>
  <si>
    <t>Multichannel telemetry EMG system is intended for measure ments of electrical activity of muscles during movement.</t>
  </si>
  <si>
    <t>http://www.uri-soca.si/sl/Raziskovalna_oprema/</t>
  </si>
  <si>
    <t>P2-0228</t>
  </si>
  <si>
    <t>Znanstvenoraziskovalni center Slovenske akademije znanosti in umetnosti</t>
  </si>
  <si>
    <t>P6-0119, I0-0031</t>
  </si>
  <si>
    <t>Franci Gabrovšek, Tanja Pipan, Andrej Mihevc</t>
  </si>
  <si>
    <t>16180, 15687, 9652</t>
  </si>
  <si>
    <t>Krasoslovna terenska in laboratorijska oprema</t>
  </si>
  <si>
    <t>Karstological field and laboratory equipment</t>
  </si>
  <si>
    <t>Oprema je postavljena na terenu in tako stalno v rabi v sklopu raziskovalnih projektov.</t>
  </si>
  <si>
    <t>The equipment is installed in the field and therefore permanently used in the frame of our research projects.</t>
  </si>
  <si>
    <t>Dežemere Onset uporabljamo za merjenje padavin v Postojni in Vrh Korena na Javornikih ter količine prenikle vode v Postojnski jami. Z avtomatsko merilno postajo za spremljanje letnih oscilacij temperature, vlage in lastnosti kapljajoče vode proučujemo v vhodnem delu Postojnske jame vplive turistične rabe jame na jamsko okolje. Gealog S s sondami za merjenje višine vode, temperature in spec.el. prevodnosti uporabljamo za zvezne meritve prenikle vode v Postojnski jami. Enake parametre merimo s sondami Levelogger v kraških jamah, kjer se pretakajo podzemne vode rek Pivke, Unice in Reke.  Dodatna optična oprema za že obstoječi mikroskop Nikon Eclipse 600 je v rabi za opazovanje in proučevanje biološkega in mikrobiološkega materiala v podzemeljskih habitatih.</t>
  </si>
  <si>
    <t>Raingauges Onset are used for the measurement of precipitation in Postojna and Vrh Korena on Javorniki Mountains, and of dripwater in the Postojna Cave. An automatic measurement station for the monitoring of annual oscillations of temperature, air humidity, and parameters of dripwater is used for the assessment of the impact of tourist use on the cave environment in the entrance part of the Postojna Cave. Gealog S with sondes for measurement of water level, temperature, and specific electrical conductivity is used for continuous monitoring of dripwater in the Postojna Cave. The same parameters are measured with the Levelogger sondes in karst caves with underground flow of the Pivka, Unica, and Reka Rivers. Additional optical parts for the existing microscope Nikon Eclipse 600 are used for the microscopy and study of biological and microbiological materials in underground habitats.</t>
  </si>
  <si>
    <t>105845,103256,105846,105847</t>
  </si>
  <si>
    <t xml:space="preserve">http://is.zrc-sazu.si/oprema </t>
  </si>
  <si>
    <t>042532</t>
  </si>
  <si>
    <t>P6-0119</t>
  </si>
  <si>
    <t>Tadej Slabe</t>
  </si>
  <si>
    <t>I0-0031</t>
  </si>
  <si>
    <t>Jerneja Fridl</t>
  </si>
  <si>
    <t>P6-0038</t>
  </si>
  <si>
    <t>Nina Ledinek, Andrej Perdih</t>
  </si>
  <si>
    <t>29395, 30798</t>
  </si>
  <si>
    <t>Informacijski strežnik za tvorjenje, upravljanje in uporabo gradivskih slovarskih zbirk in programski paket SlovarRed</t>
  </si>
  <si>
    <t>Corpora Laboratory Equipment and SlovarRed (software)</t>
  </si>
  <si>
    <t>Oprema se nahaja na Inštitutu za slovenski jezik Frana Ramovša in v računalniškem centru ZRC SAZU in je namenjena samo interni uporabi (licenca).</t>
  </si>
  <si>
    <t>The equipment is located at the SRC SASA’s Fran Ramovš Institute for Slovenian Language and at the SRC SASA's Computer Centre. It is licensed for internal use only.</t>
  </si>
  <si>
    <t>Oprema je namenjena tvorjenju, upravljanju in nadaljnji uporabi slovarskih zbirk, ki nastajajo na osnovi besedilnega korpusa in  spletnega seznama besed slovenskega jezika.</t>
  </si>
  <si>
    <t>The equipment is intended for composition, management and further use of dictionary collections, which are being developed upon the textual corpus and the online collection of the Slovenian language words.</t>
  </si>
  <si>
    <t>105833,105834,105835,104072,104073,104074,104075,104076,104077,104078,104291,105836,105837,105838,105839,105840,105841</t>
  </si>
  <si>
    <t>020132</t>
  </si>
  <si>
    <t>Kozma Ahačič</t>
  </si>
  <si>
    <t>P5-0217</t>
  </si>
  <si>
    <t>Grega Strban</t>
  </si>
  <si>
    <t>P1-0236</t>
  </si>
  <si>
    <t>Branko Vreš</t>
  </si>
  <si>
    <t>Programski paket FloVegSi</t>
  </si>
  <si>
    <t>FloVegSi (software, information system)</t>
  </si>
  <si>
    <t>Oprema se nahaja na Biološkem inštitutu Jovana Hadžija ZRC SAZU. Pogoji uporabe se določijo glede na specifiko poizvedbe morebitnih interesentov.</t>
  </si>
  <si>
    <t>The equipment is located at the SRC SASA’s Jovan Hadži Biological Institute. Terms of use are determined according to specific inquiries by potential users.</t>
  </si>
  <si>
    <t>FLOVEGSI je relacijska baza in aplikacija za hranjenje, obdelavo, izpise, grafične prikaze in povezave z drugimi programskimi orodji (Turboveg, Syntax idr.) in aplikacijami geografskega informacijskega sistema (GIS) za floristične, vegetacijske in favnistične podatke.</t>
  </si>
  <si>
    <t>Floristical and fitocenological database</t>
  </si>
  <si>
    <t>107415, 107416</t>
  </si>
  <si>
    <t>030117</t>
  </si>
  <si>
    <t>Matjaž Kuntner</t>
  </si>
  <si>
    <t>V4-1619</t>
  </si>
  <si>
    <t>PoLJUBA (št. Pogodbe 430-113/2018-17)</t>
  </si>
  <si>
    <t>Tatjana Čelik</t>
  </si>
  <si>
    <t>P6-0064</t>
  </si>
  <si>
    <t>Maja Andrič</t>
  </si>
  <si>
    <t>Oprema za laboratorij za raziskovanje paleookolja</t>
  </si>
  <si>
    <t>Livingstone coring eqipment (modification after Stitz) attached to an electric hammer Makita. Coldstore. Palynological laboratory (with centrifuge Hettich Rotanta 460, water bath Memmert WB10, fume cupboard, ultrasonic bath Iskra Pio Sonis, muffle furnace Aurodent G9-5206, el. mixer Vibromix 114).</t>
  </si>
  <si>
    <t>Oprema se nahaja na Inštitutu za arheologijo ZRC SAZU in raziskovalci imajo stalen dostop do raziskovalne opreme.</t>
  </si>
  <si>
    <t>The research equipment is located at the Institute of archaeology SRC SASA and researchers have premanent access to research equipment</t>
  </si>
  <si>
    <t>Vrtalna oprema se uporablja za terensko delo (vzorčenje sedimenta). Palinološki laboratorij se uporablja za pripravo vzorcev za analizo peloda, rastlinskih makrofosilov in loss-on-ignition analizo.</t>
  </si>
  <si>
    <t>Coring equipment is used for fieldwork  - palynological coring  (sediment sampling). Samples for pollen, plant macrofossil and and loss-on-ignition analysis are prepared in palynological laboratory.</t>
  </si>
  <si>
    <t>103646,107846,103582,103629,103640,103641,103642,103643,103644,103647,107300</t>
  </si>
  <si>
    <t>020104</t>
  </si>
  <si>
    <t>Anton Velušček</t>
  </si>
  <si>
    <t>Franjo Drole</t>
  </si>
  <si>
    <t>AV programska oprema</t>
  </si>
  <si>
    <t>2002/2003</t>
  </si>
  <si>
    <t>Audio-visual equipment</t>
  </si>
  <si>
    <t>Oprema je postavljena v predavalnici Inštituta za raziskovanje krasa ZRC SAZU in je ni možno premeščati. Za določene prireditve (Muzejski večeri Notranjskega muzeja iz Postojne, razstave različnih društev z območja Postojne, domači in mednarodnih sestanki, študijski programi) pa ob predhodni rezervaciji prostega termina omogočamo  uporabo predavalnice in opreme.</t>
  </si>
  <si>
    <t>The equipment is installed in the lecture room of the Karst Research Institute ZRC SAZU and could not be removed. By a preceding booking of a free term we enable a free use of the lecture room and equipment for certain perfomances (Museum Evenings of Notranjski muzej Postojna, expositions of various associations from the Postojna area, our and international meetings, study programmes).</t>
  </si>
  <si>
    <t>Oprema je postavljena v predavalnici Inštituta za raziskovanje krasa ZRC SAZU in jo uporabljamo za predavanja, seminarje, sestanke in podobno. Omogoča nam javne predstavitve dosežkov našega dela na področju raziskovanja krasa, še posebej pri proučevanju in ocenjevanju vplivov človekovih posegov na to občutljivo pokrajino. Predavanja vabljenih domačih in tujih gostov ter njihovo sodelovanje pri seminarjih ali sestankih pa nam omogočajo vključevanje v različne aktivnosti v domačih in mednarodnih strokovnih krogih.</t>
  </si>
  <si>
    <t>The equipment is installed in the lecture room of the Karst Research Institute ZRC SAZU and is used for lectures, seminars, meetings and similar. It enables the public presentation of our work related to  karst research, and  in particular to study and assessment of human impacts on this sensitive landscape. On the other hand the lectures of invited both Slovene and foreign experts and their engagement at seminars or meetings enable the incorporation into various activities of Slovene and international professional circles.</t>
  </si>
  <si>
    <t>100998,101322,101343,104787,106170</t>
  </si>
  <si>
    <t>030028</t>
  </si>
  <si>
    <t>Mednarodna krasoslovna šola »Klasični kras« - International karstological school »Classical Karst«</t>
  </si>
  <si>
    <t>P6-0111</t>
  </si>
  <si>
    <t>Marjetka Golež Kaučič, Drago Kunej</t>
  </si>
  <si>
    <t>8191, 14493</t>
  </si>
  <si>
    <t>Digitalna računalniško podprta avdio delovna postaja</t>
  </si>
  <si>
    <t>Digital computer supported audio work station</t>
  </si>
  <si>
    <t xml:space="preserve">Oprema je predvsem namenjena raziskovalnemu delu in izvajanju projektov na GNI in drugih inštitutih ZRC SAZU. </t>
  </si>
  <si>
    <t xml:space="preserve">The access is supported for scinetists and researchers on the Institute of Ethnomusicology, and other institutes of SRC SASA. </t>
  </si>
  <si>
    <t xml:space="preserve">Oprema omogoča kakovostno digitalizacijo zvočnega gradiva in shranjevanje gradiva v arhivskem digitalnem formatu. Takšen zapis omogoča preprosto in kvalitetno kopiranje in s tem lažjo dolgoročno zaščito in varovanje gradiva, katerega kopije lahko hranimo tudi v drugih sistemih in na različnih lokacijah. Oprema omogoča shranjevanje v več digitalnih formatih in s tem zagotavlja optimalno uporabo zvočnega gradiva različnim uporabnikom glede na njihove vsebinske in tehnične zahteve. </t>
  </si>
  <si>
    <t>Enables quality digitization of sound materials and storage in digital archival format. The focus is on standardization: simple and quality copying of materials and thus easier long-term preservation of material; copies can be stored in different systems and locations. The software enables storage of materials in various digital formats and therefore optimal use of sound materials for different groups of users, depending on their thematic or technical requirements.</t>
  </si>
  <si>
    <t>101043,101081,101052,101070,101082</t>
  </si>
  <si>
    <t>030036</t>
  </si>
  <si>
    <t>Marjetka Golež Kaučič</t>
  </si>
  <si>
    <t>N6-0044</t>
  </si>
  <si>
    <t>Drago Kunej</t>
  </si>
  <si>
    <t>J6-8261</t>
  </si>
  <si>
    <t>Mojca Kovačič</t>
  </si>
  <si>
    <t>J6-9369</t>
  </si>
  <si>
    <t>Marija Klobčar</t>
  </si>
  <si>
    <t>J7-9426</t>
  </si>
  <si>
    <t>Interreg SLO-MAD</t>
  </si>
  <si>
    <t>Rebeka Kunej</t>
  </si>
  <si>
    <t>Digitalni terenski laboratorij</t>
  </si>
  <si>
    <t>2006/2007</t>
  </si>
  <si>
    <t>Digital field laboratory</t>
  </si>
  <si>
    <t>Omogoča digitalno avdio, avdiovizualno in slikovno snemanje ter osnovno urejanje in segmentacijo gradiva na terenu, direktno dokumentiranje in shranjevanje gradiva v informacijski sistem ter integracijo z osrednjim informacijskim sistemom Digitalnega arhiva GNI. Gre za pomemben prehod iz analognih v digitalne tehnologije že pri pridobivanju gradiva.</t>
  </si>
  <si>
    <t>Enables digital audio and audio-visual recording and photographing. Further, the system (part of Ethnom use) has been developed to support segmentation of field recording, documenting and storing, and integration with other collections within Ethnomuse archive. The main goal of the system is to support digital manipulation of material throughout the whole process.</t>
  </si>
  <si>
    <t>101208,101285,101287,101112,101206,101210,101211,101212,101215,101218,101219,101221,101222,101223,107843,101296,101298,105790,105791,105792,105793,105794</t>
  </si>
  <si>
    <t>070266</t>
  </si>
  <si>
    <t>Digitalni arhiv GNI</t>
  </si>
  <si>
    <t>GNI digital archive</t>
  </si>
  <si>
    <t>The access is supported for scinetists and researchers on the Institute of Ethnomusicology, and other institutes of SRC SASA. .</t>
  </si>
  <si>
    <t xml:space="preserve">Osnovni namen opreme je izgradnja digitalnega arhiva, ki omogoča sodobno znastvenoraziskovalno in izobraževalno delo z raznovrstnim gradivom zbirk GNI ter multimedijsko prezentacijo in integracijo slovenske kulturne dediščine v evropski in tudi širši prostor. Povezuje specifično in raznoliko gradivo: zvočno, dokumentarne filme in video, rokopise ljudskih pesmi in tekstovno gradivo, kinetograme, terenske zapise, notne zapise, fotografije idr. Oprema omogoča dokumentacijo, hrambo in dolgoročno digitalno zaščito gradiva ter njegovo preprosto vključevanje v formate in sisteme, ki so v digitalni obliki preprosto dostopne javnosti. </t>
  </si>
  <si>
    <t>Main goal of Ethnomuse is construction of the digital multimedia archive for the purpose scientific research work on varius collections from the Institute of Ethnomusicology. Further, the focus is on multimedia representation and integration of rich Slovenian cultural heritage into wider, European and international context. Ethnomuse contains specific multimedia materials and formats: audio material, video and film documentaries, manuscripts and other text materials, kinetograms, field recordings, musical notation, photo materials... The Ethnomuse system enables both digital production and post-production processes of  recording, documenting, archiving (storage) and long-term digital preservation of collections. Web application has also been developed for browsing and searching the collections (www.ethnomuse.info).</t>
  </si>
  <si>
    <t>101041,101190,101217,101282,105789,105788</t>
  </si>
  <si>
    <t>040994</t>
  </si>
  <si>
    <t>Adrijan Košir, Anton Velušček</t>
  </si>
  <si>
    <t>15155, 13607</t>
  </si>
  <si>
    <t>Sistem za izdelavo mikroskopskih preparatov Logitech</t>
  </si>
  <si>
    <t>Logitech - thin-section preparation system</t>
  </si>
  <si>
    <t xml:space="preserve">Oprema je postavljena v laboratoriju ZRC SAZU na Novem trgu 2. Laboratorij izdeluje preparate za raziskovalce ZRC SAZU in za zunanje naročnike. </t>
  </si>
  <si>
    <t xml:space="preserve">The equipment is placed in the laboratory at the SRC SASA on Novi trg 2. Ljubljana. Laboratory makes thin sections of various natural and artificial materials for researchers at the SRC SASA and for the external clients. </t>
  </si>
  <si>
    <t>Sistem za izdelavo mikroskopskih preparatov Logitech je namenjen za kon_no izdelavo zbruskov iz arheolo_kih, geolo_kih, biolo_kih (rastlinskih in skeletnih), pedolo_kih in drugih nekovinskih in kovinskih materialov za prou_evanje pod opti_nim mikroskopom (v presevni in odsevni svetlobi, s katodno luminiscenco, UV luminiscenco itd.) ter z drugimi mikroskopskimi tehnikami (z vrsti_nim elektronskim mikroskopom, mikrosondo itd.). Jedro sistema je naprava za precizno bru_enje in poliranje vzorcev (Logitech PM5 single-workstation precision lapping and polishing machine), dodatni deli pa so prilagojeni za monta_o (lepljenje) vzorcev, predpripravo preparatov (grobo rezanje vzorcev, prilepljenih na steklo), obdelavo razli_nih materialov in za razli_ne velikosti vzorcev.</t>
  </si>
  <si>
    <t>The system for making slides Logitech is designed for final production of thin sections from archaeological, geological, biological (floral and skeletal), soil and other non-metallic and metallic materials for the study under an optical microscope (transmitted and reflective light, the cathodoluminescence, UV luminescence, etc. .) and other microscopic techniques (with SEM, microprobe etc..). The core system is a device for precision grinding and polishing of samples (Logitech PM5 precision single-workstation Lapping and polishing machine); other parts are adapted for assembly (gluing) of the samples, pre-preparation (rough cut samples, pasted on the glass), the processing of various materials and for different sample sizes.</t>
  </si>
  <si>
    <t>102181</t>
  </si>
  <si>
    <t xml:space="preserve">P6-0064 
</t>
  </si>
  <si>
    <t xml:space="preserve">P1-0008 
</t>
  </si>
  <si>
    <t>Špela Goričan</t>
  </si>
  <si>
    <t>Nadja Zupan Hajna</t>
  </si>
  <si>
    <t>Namizni rentgenski praškovni difraktometer XRD Bruker</t>
  </si>
  <si>
    <t>Bruker XRD benchtop</t>
  </si>
  <si>
    <t>Oprema je postavljena v pisarni št. 201 na Inštitutu za raziskovanje krasa ZRC SAZU v Postojni, Titov trg 2. Oprema je predvsem namenjena raziskovalnemu delu in izvajanju projektov Inštituta  (licenca). Pogoji uporabe se določijo glede na specifiko poizvedbe morebitnih interesentov.</t>
  </si>
  <si>
    <t>The equipment is installed in room 201 of the Karst Research Institute ZRC SAZU in Postojna, Titov trg 2. The equipment is primarily intended for the research work and implementation of projects of the Institute  (license). Terms of use are determined according to specific inquiries by potential users.</t>
  </si>
  <si>
    <t>XRD je namenjen določanju mineralne sestave vzorcev kamnin in sipkih sedimentov.</t>
  </si>
  <si>
    <t>XRD is intended to determine the mineral composition of rock samples and bulk sediments.</t>
  </si>
  <si>
    <t>INŠTITUT ZA HMELJARSTVO IN PIVOVARSTVO SLOVENIJE</t>
  </si>
  <si>
    <t>dr.Radišek Sebastjan,</t>
  </si>
  <si>
    <t>20162</t>
  </si>
  <si>
    <t>Equpment for giagnostic research in phytophatology</t>
  </si>
  <si>
    <t>Oprema je lahko na voljo ostalim raziskovalnim organizacijam max do 20% uporabe.Podrobnosti se definirajo v pogodbi</t>
  </si>
  <si>
    <t>Equipment could beaccessible in joint use to other research institutions max.to 20%.Terms and conditions should be defined by the contract</t>
  </si>
  <si>
    <t>Oprema omogoča delo z mikroorganizmi(glive,bakterije) in detekcijo pri molekularnih analizah</t>
  </si>
  <si>
    <t>Equpment manage manipulation with microorganisms(fungi.bacteria) and molekular detection</t>
  </si>
  <si>
    <t>32956-komora mikrobiološka telstar biosta-laminar/ Laminarium chamber</t>
  </si>
  <si>
    <t>P4-0077</t>
  </si>
  <si>
    <t>dr.Radišek Sebastjan in tehnični sodelavci</t>
  </si>
  <si>
    <t>L4-6809</t>
  </si>
  <si>
    <t>32953-parni sterilizator systec 3870 ELV / Steam sterilizator – avtoclav</t>
  </si>
  <si>
    <t>32958-Genius bio digital sistem za arhiviranje agaroze / Digital system for photo agarose gels</t>
  </si>
  <si>
    <t xml:space="preserve">32954-hibridizacijska pečica / Hibridization chamber </t>
  </si>
  <si>
    <t>http://www.ihps.si/raziskave-in-razvoj/oprema/</t>
  </si>
  <si>
    <t>Oprema za izvajanje raziskovalnih in diagnostičnih laboratorijskih analiz s področja fitopatologije - komora mikrobiološka telstar biosta-laminar</t>
  </si>
  <si>
    <t>Equpment for giagnostic research in phytophatology - Laminarium chamber</t>
  </si>
  <si>
    <t>Oprema za izvajanje raziskovalnih in diagnostičnih laboratorijskih analiz s področja fitopatologije - Genius bio digital sistem za arhiviranje agaroze</t>
  </si>
  <si>
    <t>Equpment for giagnostic research in phytophatology -Digital system for photo agarose gels</t>
  </si>
  <si>
    <t>Oprema za izvajanje raziskovalnih in diagnostičnih laboratorijskih analiz s področja fitopatologije - hibridizacijska pečica</t>
  </si>
  <si>
    <t xml:space="preserve">Equpment for giagnostic research in phytophatology - Hibridization chamber </t>
  </si>
  <si>
    <t>Univerza v Ljubljani, Fakulteta za strojništvo</t>
  </si>
  <si>
    <t>0782-004</t>
  </si>
  <si>
    <t>P2-0241</t>
  </si>
  <si>
    <t>prof.dr.E.Govekar</t>
  </si>
  <si>
    <t>Sistem za vizualno karakterizacijo obdelovalnih procesov in parametrov</t>
  </si>
  <si>
    <t>System for visual characterisation of manufacturing</t>
  </si>
  <si>
    <t>Oprema je dostopna v laboratoriju in je na razpolago večim souporabnikom Fakultete pod nadzorom usposobljenega člana raziskovalne skupine. Kontakt: edvard.govekar@fs.uni-lj.si</t>
  </si>
  <si>
    <t>The equipment is available in the laboratory and is available to several users under the supervision of a qualified member of the research group. Contact: edvard.govekar@fs.uni-lj.si</t>
  </si>
  <si>
    <t>Oprema se uporablja za vizualizacijo procesov v vidnem in infrardečem spektru.</t>
  </si>
  <si>
    <t>Equipment is used for visualization in the visible and infrared spectrum.</t>
  </si>
  <si>
    <t>https://www.fs.uni-lj.si/raziskovalna_dejavnost/raziskovalna_dejavnost/oprema/2016050519260135/</t>
  </si>
  <si>
    <t>Edvard Govekar</t>
  </si>
  <si>
    <t>0782-034</t>
  </si>
  <si>
    <t>P2-0223</t>
  </si>
  <si>
    <t>prof.dr.I.Golobič</t>
  </si>
  <si>
    <t>Hitrotekoči sistem za spremljanje dinamičnih in termičnih procesov</t>
  </si>
  <si>
    <t>Fast speed fluid system for monitoring dynamical and thermo processes</t>
  </si>
  <si>
    <t>Preko spletnega ali e-mail kontakta iztok.golobic@fs.uni-lj.si je oprema skupaj z operaterjem razpoložljiva z najavo vsaj  3 dni pred snemanjem</t>
  </si>
  <si>
    <t>Via web or e-mail contact iztok.golobic@fs.uni-lj.si the equipment is available together with the operator. The reservation in needed at least 3 days before.</t>
  </si>
  <si>
    <t>Spremljanje hitrih in izjemno hitrih pojavov v laboratorijskem, industrijskem in naravnem okolju ob snemanju z več deset tisoč slik na sekundo. Omogočeno snemanje tudi preko mikroskopa do 1500 kratne povačave.</t>
  </si>
  <si>
    <t>https://www.fs.uni-lj.si/raziskovalna_dejavnost/raziskovalna_dejavnost/oprema/2016051309323693/</t>
  </si>
  <si>
    <t>Iztok Golobič</t>
  </si>
  <si>
    <t>Tržni projekti</t>
  </si>
  <si>
    <t>0782-016</t>
  </si>
  <si>
    <t>P2-0231</t>
  </si>
  <si>
    <t>prof.dr. M. Kalin</t>
  </si>
  <si>
    <t>Naprava za raziskavo fretinga s pripradajočo opremo za analizo površin</t>
  </si>
  <si>
    <t>Fretting test rig with equipment for contact surface analysis</t>
  </si>
  <si>
    <t>Oprema je na razpolago na CTD, Bogišičeva 8 po predhodnem dogovoru. Kontakt: mitjan.kalin@fs.uni-lj.si</t>
  </si>
  <si>
    <t xml:space="preserve">Equipment is available at CTD, Bogišičeva 8 with preliminary arrangement. Contact: mitjan.kalin@fs.uni-lj.si
</t>
  </si>
  <si>
    <t xml:space="preserve">Oprema je namenjena raziskavi mehanizma fretting obrabe, ki se pojavlja pri nihanjih z veliko frekvenco in amplitudo v mikrometerskem področju. S pomočjo opreme je moč zasledovati in analizirati odpornost materialov, površinskih plasti in obdelav pri fretting utrujanju.  </t>
  </si>
  <si>
    <t>The equipment is intended for the research of fretting wear mechanism, which arises at high frequency and high amplitude oscillations in micrometre domain.</t>
  </si>
  <si>
    <t>https://www.fs.uni-lj.si/raziskovalna_dejavnost/raziskovalna_dejavnost/oprema/2016051310145549/</t>
  </si>
  <si>
    <t>Mitjan Kalin</t>
  </si>
  <si>
    <t>L2-9244</t>
  </si>
  <si>
    <t>L2-7668</t>
  </si>
  <si>
    <t>LV EU</t>
  </si>
  <si>
    <t>0782-039</t>
  </si>
  <si>
    <t>P2-0270</t>
  </si>
  <si>
    <t>izr. prof. dr. R. Petkovšek</t>
  </si>
  <si>
    <t>Laserski izvori z opremo</t>
  </si>
  <si>
    <t>Laser sources with equipment</t>
  </si>
  <si>
    <t>Dostop do opreme je v domeni vodje Laboratorija. Kontakt: rok.petkovsek@fs.uni-lj.si</t>
  </si>
  <si>
    <t>Laserski izvori z opremo so namenjeni raziskavam laserskih obdelovalnih procesov in laserskih merilnih metod.</t>
  </si>
  <si>
    <t>https://www.fs.uni-lj.si/raziskovalna_dejavnost/raziskovalna_dejavnost/oprema/2016051310180795/</t>
  </si>
  <si>
    <t>Roman Šturm</t>
  </si>
  <si>
    <t xml:space="preserve">Pedagoški proces </t>
  </si>
  <si>
    <t xml:space="preserve">Rok Petkovšek, Matija Jezeršek   </t>
  </si>
  <si>
    <t>Naprava za analizo degredacije biološko razgradljivih olj</t>
  </si>
  <si>
    <t>Instrumentation for degradation stability analysis of biodegradable oils</t>
  </si>
  <si>
    <t>Naprava je namenjena analizi obstojnosti biološko razgradljivih olj in drugih olj in masti, s poudarkom na degradacijski stabilnosti. .</t>
  </si>
  <si>
    <t>The instrumentation is intended for analysis of stability of biologically degradable and other oils and greases with emphasis on degradation stability.</t>
  </si>
  <si>
    <t>https://www.fs.uni-lj.si/raziskovalna_dejavnost/raziskovalna_dejavnost/oprema/2016051310343418/</t>
  </si>
  <si>
    <t>0782-028</t>
  </si>
  <si>
    <t>P2-0264</t>
  </si>
  <si>
    <t>doc. dr. L. Slemenik Perše</t>
  </si>
  <si>
    <t>Sistem za analizo mikrodeformacij submikronskih vlaken pri termomehanskem obremenjevanju s pulznim laserjem</t>
  </si>
  <si>
    <t>2003/2004</t>
  </si>
  <si>
    <t>System for analayzing of microdeformations submicronic fibers by thermo-mechanical loading with pulse laser</t>
  </si>
  <si>
    <t>Dostop do opreme je v domeni vodje laboratorija. Kontakt: cem@fs.uni-lj.si</t>
  </si>
  <si>
    <t>Oprema ja namenjena preučevanju morfologije materialov. Omogoča povečavo do 100x10 pri transmisijski ali reflektivni svetlobi. Dodatna oprema omogoča preizkavo pri povišanih temperaturah, do 350°C, spreminjajočih temperaturah s hitrostjo spreminjanja 0,01 do 30°C/min in pripravo vzorcev.</t>
  </si>
  <si>
    <t xml:space="preserve">The main purpose of equipment is specimen morphology investigation. It can be done at magnification up to 100x10 at transmitted or reflected light. Additional equipment allows also investigation at elevated temperature, up to 350°C, temperature scan from 0.01 to 30°C/min and sample preparation.  </t>
  </si>
  <si>
    <t>https://www.fs.uni-lj.si/raziskovalna_dejavnost/raziskovalna_dejavnost/oprema/2016051310390393/</t>
  </si>
  <si>
    <t xml:space="preserve">Lidija Slemenik Perše </t>
  </si>
  <si>
    <t>L2-7550</t>
  </si>
  <si>
    <t>Igor Emri</t>
  </si>
  <si>
    <t>Pedagoški proces</t>
  </si>
  <si>
    <t>0782-013</t>
  </si>
  <si>
    <t>P2-0266</t>
  </si>
  <si>
    <t xml:space="preserve">izr. prof. dr. F. Pušavec </t>
  </si>
  <si>
    <t>Skenirna naprava Cyclom s tipali</t>
  </si>
  <si>
    <t>Cyclom scanning device with sensors</t>
  </si>
  <si>
    <t>Dostop do skenirne naprave Cyclone je možen po dogovoru z vodjo laboratorija. Opremo je možno najeti stupaj z kvaliificiranim operaterjem. Kontakt: franci.pusavec@fs.uni-lj.si</t>
  </si>
  <si>
    <t>Access to the Cyclon scaning device is possible on a rent bases. Condition for a rent is that with equipment handled qualified operator  and that a rent is paid after use of equipment. Contact: franci.pusavec@fs.uni-lj.si</t>
  </si>
  <si>
    <t xml:space="preserve">Skenirna naprava Cyclone 2 je primerna za zelo natančno 3D-skeniranje površin predmetov oz. dimenzijsko preverjanje predmetov izven proizvodne linije. Skeniranje površine lahko poteka v ravnini (2D-skeniranje) oz. v prostoru (3D-skeniranje), pri čemer se oblikuje t.i. "oblak točk", ki je pravzaprav digitalni zapis površine. </t>
  </si>
  <si>
    <t xml:space="preserve">Renishaw Cyclone 2 scanning device is independant unit for very precise 3D-scanning and measuring tasks outside the production lines. Enclosed software offers a lot options concerning different ways to gather data from unknown 2D- profiles and 3D-surface.
</t>
  </si>
  <si>
    <t>https://www.fs.uni-lj.si/raziskovalna_dejavnost/raziskovalna_dejavnost/oprema/2016051310413723/</t>
  </si>
  <si>
    <t>P2-0226</t>
  </si>
  <si>
    <t>Franci Pušavec</t>
  </si>
  <si>
    <t>0782-001</t>
  </si>
  <si>
    <t>P2-0162</t>
  </si>
  <si>
    <t>prof. dr. B. Šarler</t>
  </si>
  <si>
    <t>CTA anemometer</t>
  </si>
  <si>
    <t>Constant Temperature Anemometer</t>
  </si>
  <si>
    <t>Dostop do opreme je v domeni vodje Laboratorija. Kontakt:bozidar.sarler@fs.uni-lj.si</t>
  </si>
  <si>
    <t>Access to equipment is in the domain of the Head of Laboratory. Contact: bozidar.sarler@fs.uni-lj.si</t>
  </si>
  <si>
    <t>CTA anemometer omogoča merjenje lokalne dinamike hitrosti v kapljevinah in plinih.</t>
  </si>
  <si>
    <t>CTA anemometer allows measurements of local velocity dynamics in gases and liquids.</t>
  </si>
  <si>
    <t>https://www.fs.uni-lj.si/raziskovalna_dejavnost/raziskovalna_dejavnost/oprema/2016051310590162/</t>
  </si>
  <si>
    <t>Božidar Šarler</t>
  </si>
  <si>
    <t>0782-030</t>
  </si>
  <si>
    <t>prof.dr. R. Šturm</t>
  </si>
  <si>
    <t>Sistem za popis integritete površin po mehanski in toplotni obdelavi</t>
  </si>
  <si>
    <t>System for survey of surface integrity after mechanical and thermo processing</t>
  </si>
  <si>
    <t>Ponedeljek - petek,  kadar oprema ni zasedena zaradi vaj. Kontakt:  roman.sturm@fs.uni-lj.si</t>
  </si>
  <si>
    <t>Monday - Friday, when the equipment is available. Contact:  roman.sturm@fs.uni-lj.si</t>
  </si>
  <si>
    <t>SEM - elektronska mikroskopija, EDS analiza, WDS analiza; Natezni preizkus do 45 kN upogibni  in tlačni preizkus, preizkušanje lepljenih in varjenih spojev, preizkušanje dinamične trdnosti, določanje da/dn oz. hitrosti širjenja razpok, določanje odpornosti materialov in površinskih zaščitnih slojev proti koroziji. Možnost uporabe različnih vrst korozivnih medijev z različno koncentracijo.</t>
  </si>
  <si>
    <t>https://www.fs.uni-lj.si/raziskovalna_dejavnost/raziskovalna_dejavnost/oprema/2016051312194154/</t>
  </si>
  <si>
    <t>Modificiran ekstruder z regulacijo termo-mehanske obremenitve materiala</t>
  </si>
  <si>
    <t>Modificated extrudor with regulation of thermo-mechanical load of material</t>
  </si>
  <si>
    <t>Izposoja možna v skladu z dogovorom, kontakt: cem@fs.uni-lj.si</t>
  </si>
  <si>
    <t>Ekstrudor je namenjen ekstrudiranju prahu in granul plastike pri temperaturnem območju med sobno temp. in 400 °C. Ekstrudiran material ima lahko krožno obliko prereza ali pa je ekstrudiran v obliki traku.</t>
  </si>
  <si>
    <t xml:space="preserve">Extruder is designed for extrusion of powder and plastic granules in a temperature range between room temp. and 400 ° C. Extruded material may have circular or tape shape. </t>
  </si>
  <si>
    <t>https://www.fs.uni-lj.si/raziskovalna_dejavnost/raziskovalna_dejavnost/oprema/2016051312255269/</t>
  </si>
  <si>
    <t>novo – procesiranje</t>
  </si>
  <si>
    <t>novo – ekstrudor</t>
  </si>
  <si>
    <t>0782-015</t>
  </si>
  <si>
    <t>P2-0182</t>
  </si>
  <si>
    <t>prof.dr. M. Nagode</t>
  </si>
  <si>
    <t>Merilna in računalniška oprema za specialna razvojna vrednotenja</t>
  </si>
  <si>
    <t>Mesurement and CAE equipment for special R&amp;D evaluations</t>
  </si>
  <si>
    <t>Do opreme imajo dostop partnerji razvojnega centra CRV ter ostali partnerji laboratorija LAVEK na UL-FS, s katerimi sodelujemo na skupnih razvojnih in raziskovalnih projektih. Kontakt: marko.nagode@fs.uni-lj.si</t>
  </si>
  <si>
    <t>Merilna in računalniška oprema, ki je bila kupljena v sklopu paketa 12, je namenjena izključno za eksperimentalno in numerično vrednotenje obnašanja konstrukcij, ki so obremenjene z ekstremnimi mehanskimi obremenitvami (npr. trk vozila). Eksperimentalna oprema obsega triosne pospeškomerje z univerzalnimi moduli za kondicioniranje signalov, hitro kamero in laserska senzorja pomikov. Oprema za numerično vrednotenje obsega programsko opremo za izvajanje simulacij izrazito dinamičnih pojavov ter ustrezno razširitev strojne opreme.</t>
  </si>
  <si>
    <t>https://www.fs.uni-lj.si/raziskovalna_dejavnost/raziskovalna_dejavnost/oprema/2016051312260770/</t>
  </si>
  <si>
    <t>Marko Nagode</t>
  </si>
  <si>
    <t>Oprema za raziskave in karakterizacijo obrabnih mehanizmov na področju nanotribologije</t>
  </si>
  <si>
    <t xml:space="preserve">Equipment for investigation and characterization of wear nano-tribological mechanisms </t>
  </si>
  <si>
    <t xml:space="preserve">Oprema omogoča raziskavo obrabnih mehanizmov na nano področju, kar vključuje obremenitve v območju nN in pomike v področju 10nm – 10 µm. S pomočjo opreme je možna raziskava in karakterizacija triboloških procesov v nanopodročju za različne vrste materialov, površinskih plasti in obdelav s poudarkom na interakcijah med površino in mazivom. </t>
  </si>
  <si>
    <t>The equipment provides means of research for nano-scale wear mechanisms, which involves loads in nN range and strokes in the 10 nm - 10 µm range. The equipment provides possibilities for research and characterization of nano-scale tribological processes for different types of materials, surface layers and surface treatement with emphasis on interactions between surface and lubricant.</t>
  </si>
  <si>
    <t>https://www.fs.uni-lj.si/raziskovalna_dejavnost/raziskovalna_dejavnost/oprema/2016051312341101/</t>
  </si>
  <si>
    <t>0782-002</t>
  </si>
  <si>
    <t>P2-0263</t>
  </si>
  <si>
    <t>doc.dr. M. Brojan</t>
  </si>
  <si>
    <t>Temperaturna komora z zahtevanim priborom, merilno in programsko opremo za mehansko analizo inteligentnih gradiv</t>
  </si>
  <si>
    <t>Temperature chamber with required equipment, mesurament and programm equipment for analyzing intelligent elements</t>
  </si>
  <si>
    <t>Dostop do opreme je v domeni vodje laboratorija. Kontakt miha.brojan@fs.uni-lj.si</t>
  </si>
  <si>
    <t>Uporablja se za analizo mehanskih lastnosti gradiv.</t>
  </si>
  <si>
    <t>https://www.fs.uni-lj.si/raziskovalna_dejavnost/raziskovalna_dejavnost/oprema/2016051312442302/</t>
  </si>
  <si>
    <t>Miha Boltežar</t>
  </si>
  <si>
    <t>Laserska izvora z opremo</t>
  </si>
  <si>
    <t>Dostop do opreme je v domeni vodje laboratorija. Kontakt rok.petkovsek@fs.uni-lj.si</t>
  </si>
  <si>
    <t>Access to equipment is in the domain head of the laboratory. Contact rok.petkovsek@fs.uni-lj.si</t>
  </si>
  <si>
    <t>Lasersik izvori z opremo so namenjeni raziskavam laserskih obdelovalnih procesov in laserskih merilnih metod.</t>
  </si>
  <si>
    <t>https://www.fs.uni-lj.si/raziskovalna_dejavnost/raziskovalna_dejavnost/oprema/2016051312464629/</t>
  </si>
  <si>
    <t xml:space="preserve">Pedagoški proces  </t>
  </si>
  <si>
    <t>Sistem za karakterizacijo tehnoloških procesov</t>
  </si>
  <si>
    <t>2004/2005</t>
  </si>
  <si>
    <t>System for characterization of technological processes</t>
  </si>
  <si>
    <t>Direktni kontakt s skrbnikom; za vsak primer posebej. Kontakt: edvard.govekar@fs.uni-lj.si</t>
  </si>
  <si>
    <t>Oprema se uporablja pri zajemanju in analizi podatkov.</t>
  </si>
  <si>
    <t>https://www.fs.uni-lj.si/raziskovalna_dejavnost/raziskovalna_dejavnost/oprema/2016051312521682/</t>
  </si>
  <si>
    <t>0782-009</t>
  </si>
  <si>
    <t>prof. dr. A. Kitanovski/   izr. prof. dr. U. Stritih</t>
  </si>
  <si>
    <t>18580,   15163</t>
  </si>
  <si>
    <t>Merilna oprema za merjenje temparaturnih polj (termovizijska kamera)</t>
  </si>
  <si>
    <t>FLIR ThermaCAM S65 -FLIR Systems</t>
  </si>
  <si>
    <t>Možnost izposoje za največ 3 dni. Kontakt: andrej.kitanovski@fs.uni-lj.si in  uros.stritih@fs.uni-lj.si.</t>
  </si>
  <si>
    <t>Possible renting for max. 3 days. Contact:  andrej.kitanovski@fs.uni-lj.si and  uros.stritih@fs.uni-lj.si.</t>
  </si>
  <si>
    <t>Termokamera za brezdotično merjenje površinskih temperatur. Dodatne informacije Fakulteta za strojništvo, tel. 01 4771103.</t>
  </si>
  <si>
    <t>Infrared camera for contactless measurements of the surface temperatures. Additional info Fakulteta za strojništvo, tel. 01 4771103.</t>
  </si>
  <si>
    <t>https://www.fs.uni-lj.si/raziskovalna_dejavnost/raziskovalna_dejavnost/oprema/2016051312550686/</t>
  </si>
  <si>
    <t>Andrej Kitanovski,    Uroš Stritih</t>
  </si>
  <si>
    <t>prof. dr. Božidar Šarler</t>
  </si>
  <si>
    <t>Tlačni senzor s procesno enoto</t>
  </si>
  <si>
    <t>Pressure sensor processing unit</t>
  </si>
  <si>
    <t>Dostop do opreme je v domeni vodje laboratorija. Kontakt:bozidar.sarler@fs.uni-lj.si</t>
  </si>
  <si>
    <t>Access to equipment is in the domain of the head of laboratory. Contact: bozidar.sarler@fs.uni-lj.si</t>
  </si>
  <si>
    <t>Optični senzor omogoča lokalne meritve dinamike tlaka v fluidih.</t>
  </si>
  <si>
    <t>Optical sensor allows local measurements of pressure dynamics in fluids.</t>
  </si>
  <si>
    <t>https://www.fs.uni-lj.si/raziskovalna_dejavnost/raziskovalna_dejavnost/oprema/2016051312583891/</t>
  </si>
  <si>
    <t xml:space="preserve">Sistem za refunkcionalizacijo konstrukcijskih polimerov
</t>
  </si>
  <si>
    <t>2007/2008</t>
  </si>
  <si>
    <t>System for refunctionanalayzing of construction polymers</t>
  </si>
  <si>
    <t>Opreme je namenjena reološkim preiskavam materiala v skladu z ISO 3219 in ISO 6721 standardom. Poleg tega pa je na napravi možno izvesti tudi teste strižnega lezenja in relaksacije.</t>
  </si>
  <si>
    <t>The main purpose of equipment is investigation of a material rheology in compliance with ISO 3219 and ISO 6721. Besides that, also shear creep/relaxation characterization can be performed.</t>
  </si>
  <si>
    <t>https://www.fs.uni-lj.si/raziskovalna_dejavnost/raziskovalna_dejavnost/oprema/2016051313101573/</t>
  </si>
  <si>
    <t>0782-026</t>
  </si>
  <si>
    <t>P2-0401</t>
  </si>
  <si>
    <t>izr. prof. dr. J. Prezelj</t>
  </si>
  <si>
    <t>Akustična kamera s sistemom za modeliranje širjenja hrupa v prostoru in okolju</t>
  </si>
  <si>
    <t>Acustic camera with system for modeliring the spread of noise in place and environment</t>
  </si>
  <si>
    <t>Dostop do kamere je možen na principu izposoje. Pogoj izposoje so, da s kamero rokuje usposobljen operater.  Kontakt: jurij.prezelj@fs.uni-lj.si</t>
  </si>
  <si>
    <t>Access to the camera is possible on a rent bases. Condition for a rent is that with camera handled qualified operator and that a rent is paid after use of camera. Contact: jurij.prezelj@fs.uni-lj.si</t>
  </si>
  <si>
    <t>Z akustiočno kamero je možno identificirati, locirati in okarakterizirati vire hrupa po frekvenci in času in sicer tako znotraj industrijskega obrata, npr. proizvodne hale, kakor tudi zunaj hale oz. tovarne, npr. toplarne.</t>
  </si>
  <si>
    <t>By acoustic camera is possible to identified, localized and characterized sound sources in time and frequency domain, and so within an industrial environment, e.g. in production hall, as well as outdoors, outside the factory, e.g. heating plant.</t>
  </si>
  <si>
    <t>https://www.fs.uni-lj.si/raziskovalna_dejavnost/raziskovalna_dejavnost/oprema/2016051313142865/</t>
  </si>
  <si>
    <t>Tomaž Katrašnik</t>
  </si>
  <si>
    <t>Doktorski študij</t>
  </si>
  <si>
    <t>Jurij Prezelj</t>
  </si>
  <si>
    <t>Industrijski projekti</t>
  </si>
  <si>
    <t>Naprava za izvajanje prilagojenih triboloških testov</t>
  </si>
  <si>
    <t>Interchangeable machine for adjustable tribological testing</t>
  </si>
  <si>
    <t>Naprava za izvajnaje prilagojenih triboloških testov s silami, ki omogočajo analizo vpliva pojavov majhnih sil, predvsem adsorbiranih mejnih plasti, ki zahtevajo resolucijo učinka Van der Waalsovih sil, elektrostatskih sil, sil meniskus učikov ipd, torej preizkusi v redu velikosti mini-Newronov.</t>
  </si>
  <si>
    <t>Interchangeable machine for adjustable tribological testing. Enables the analysis of effects of small forces (mN), adsorbed boundary films, Van der Waals and electrostacic forces, meniscus forces etc.</t>
  </si>
  <si>
    <t>https://www.fs.uni-lj.si/raziskovalna_dejavnost/raziskovalna_dejavnost/oprema/2016051313183017/</t>
  </si>
  <si>
    <t>Naprava za merjenje debelin "in-situ" mejnih mazalnih  filmov v rangu nanometrske skale</t>
  </si>
  <si>
    <t>Traction machine for “in-situ” measurement of boundary lubricating films on nanoscale range</t>
  </si>
  <si>
    <t>Naprava za merjenje debelin "in-situ" mejnih mazalnih  filmov v rangu nanometrske skale.</t>
  </si>
  <si>
    <t>Machine for in-situ measurement of boundary lubrication films in the nanometre range.</t>
  </si>
  <si>
    <t>https://www.fs.uni-lj.si/raziskovalna_dejavnost/raziskovalna_dejavnost/oprema/2016051313211320/</t>
  </si>
  <si>
    <t>Sistem za karakterizacijo vedenja časovno-odvisnih materialov na nano in mikro skali (Nanoindenter – sistem za nanoin-dentacijo)</t>
  </si>
  <si>
    <t xml:space="preserve">Nanoindenter – system for nano-indentation </t>
  </si>
  <si>
    <t>Sistem za nanoindentacijo omogoča določitev Young-ovega modula in trdote v skladu s standardom ISO 14577. Sistem je nadgrajen z modulom za meritve modula elastičnosti in trdote (togosti) kot kontinuirne (dinamične) funkcije globine indentacije, primerno za različne materiale (kovine, polimeri, tanke plasti, zlitine, keramika, itd.).</t>
  </si>
  <si>
    <t>The Nano Indenter enables to measure Young’s modulus and hardness in compliance with ISO 14577. System is upgraded with Continuous Stiffness Measurement module that allows dynamic properties characterization of different kinds of materials (metals, polymers, thin films, alloys, ceramics, etc.).</t>
  </si>
  <si>
    <t>https://www.fs.uni-lj.si/raziskovalna_dejavnost/raziskovalna_dejavnost/oprema/2016051313231697/</t>
  </si>
  <si>
    <t>novo – nanoindenter</t>
  </si>
  <si>
    <t>0782-040</t>
  </si>
  <si>
    <t>izr. prof. dr. M. Jezeršek</t>
  </si>
  <si>
    <t>Eksperimentalni laserski sistem za mikro-obdelave</t>
  </si>
  <si>
    <t>Experimental laser based micro-machining system</t>
  </si>
  <si>
    <t>Oprema je dostopna v laboratoriju KOLT po predhodnem dogovoru s skrbnikom opreme. Kontakt: matija.jezersek@fs.uni-lj.si</t>
  </si>
  <si>
    <t>Equipment is available in the laboratory KOLT by prior arrangement with the administrator of the equipment. Contact: matija.jezersek@fs.uni-lj.si</t>
  </si>
  <si>
    <t xml:space="preserve">Oprema je namenjena raziskavam laserskih mikro-obdelovalnih procesov ter pripadajočih optodinamskih pojavov. Poseben poudarek je namenjen optimizaciji procesov z uporabo sprotnih metod merjenja procesnih parametrov.  </t>
  </si>
  <si>
    <t>The equipment is intended for research into laser micro-processing and related optodynamic phenomena. Special emphasis is given to optimization of processes by using real-time measuring of process parameters.</t>
  </si>
  <si>
    <t>https://www.fs.uni-lj.si/raziskovalna_dejavnost/raziskovalna_dejavnost/oprema/2016051313263563/</t>
  </si>
  <si>
    <t>P2-0392</t>
  </si>
  <si>
    <t>Matija Jezeršek</t>
  </si>
  <si>
    <t>Matija Jezeršek, Rok Petkovšek</t>
  </si>
  <si>
    <t xml:space="preserve">Vertikalni rezkalni center - visokohitrostni obdelovalni stroj
</t>
  </si>
  <si>
    <t>High speed milling machine Sodick MC 430L</t>
  </si>
  <si>
    <t>drugi javni viri</t>
  </si>
  <si>
    <t>Zunanji uporabniki, ki bi želeli uporabljati kapacitete stoja za izdelavo svojih testnih izdelkov je lahko izdelavo izdelkov na stroju naročijo operaterju v laboratoriju za odrezavnje po dogovoru s predstojnikom in vljavnem ceniku delovne ure stroja+operaterja. Kontakt: franci.pusavec@fs.uni-lj.si</t>
  </si>
  <si>
    <t>Access to the high speed milling machine is possible on a rent bases. Condition for a rent is that with equipment handled qualified operator  and that a rent is paid after use of equipment. Contact: franci.pusavec@fs.uni-lj.si</t>
  </si>
  <si>
    <t>CNC-stroj (tip: MC 430L) proizvajalca SODICK, je namenjen za raziskave in izobraževanje na področju visoko- preciznega frezanja in mikro-frezanja najbolj zahtevnih materialov in kompleksnih geometrij. Nova generacija visoko hitrostnih (HSC) frezalnih centrov združuje linearne pogone na vseh oseh, s čimer je zagotovljena visoka dinamična odzivnost stroja (pospeški do 10 m/s2) in najvišja stopnja preciznosti obdelave v mikrometrskem področju pri maksimalnih vrtljajih glavnega vretena (do 40.000 vrt/min). Upravljanje stroja je izredno enostavno zahvaljujoč novemu krmilniku zasnovanem na Windows XP-okolju, ki je kombiniran s Sodick-ovo kontrolo gibanja. Vsa omenjena inovativna tehnologija, združena v CNC-stroju postavlja nove standarde za naslednjo generacijo mikro frezanja.</t>
  </si>
  <si>
    <t>CNC-machine (type: MC 430l) manufactured by SODICK , is used for research and education in the field of high-precision micro-milling and milling most challenging materials and complex geometries. A new generation of high-speed (HSC) milling centers combines linear drives in all axes, thus ensuring a high dynamic response of the machine (accelerations up to 10 m/s2) and the highest level of precision processing in the field of micrometers in maximum spindle speeds (up to 40,000 rev / min). To operate the machine is very easy thanks to the new controller concept based on Windows XP-environment, which is combined with Sodick ovo movement control. All mentioned innovative technology combined into a CNC machine sets new standards for the next generation of micro-milling.</t>
  </si>
  <si>
    <t>https://www.fs.uni-lj.si/raziskovalna_dejavnost/raziskovalna_dejavnost/oprema/2016051314404743/</t>
  </si>
  <si>
    <t>L2-8184</t>
  </si>
  <si>
    <t>0782-037</t>
  </si>
  <si>
    <t>I0-0022</t>
  </si>
  <si>
    <t>doc. dr. T. Češnovar</t>
  </si>
  <si>
    <t xml:space="preserve">Visokozmogljivi računski sestav  HPCFS
</t>
  </si>
  <si>
    <t>2010            2016 (nadgradnja)</t>
  </si>
  <si>
    <t>High performance compute cluster HPCFS</t>
  </si>
  <si>
    <t>Zunanji uporabniki, ki bi želeli uporabljati računske kapacitete za svoje namene lahko le te najamejo po dogovoru in veljavnem ceniku za zunanje uporabnike. Kontakt:
leon.kos@fs.uni-lj.si      (cena je določena za 150 jeder na uro)</t>
  </si>
  <si>
    <t>External access to computing facilities is granted on the basis of agreement and price list for external users. Contact:
leon.kos@fs.uni-lj.si</t>
  </si>
  <si>
    <t>Sestav računalnikov (cluster) lahko s porazdelitvijo na več vzporednih procesov rešuje probleme, ki bi zahtevali tedne, mesec ali celo leto pri dveh, treh ali štirih procesorskih enotah. S sestavom, ki ima 500 ali več procesorskih enot se ta čas bistveno skrajša in predvsem omogoča pospešen vpogled v rezultate. Tako dosežemo hitrejše iskanje rešitve, ki je na namiznem računalniku celo nemogoča. Na področju simulacij tehničnih sistemov je uporaba takih super računalnikov samoumevna.</t>
  </si>
  <si>
    <t>Computing cluster enables parallel solving of numerical problem tat could take weeks and more on desktop computer. Cluster with 768 procesors can quickly solve such problems and provides results in a timely maner. Faster turnaround enables research that is on desktop computer nearly impossible.</t>
  </si>
  <si>
    <t>http://hpc.fs.uni-lj.si/</t>
  </si>
  <si>
    <t>PS ULFS 0782</t>
  </si>
  <si>
    <t xml:space="preserve">prof. dr. Mitjan Kalin, dekan </t>
  </si>
  <si>
    <t>Programska oprema ANSYS za HPCFS</t>
  </si>
  <si>
    <t>ANSYS simulation software suite for HPCFS</t>
  </si>
  <si>
    <t>Zunanji uporabniki, ki bi želeli uporabljati računske kapacitete za svoje namene lahko le te najamejo po dogovoru in veljavnem ceniku za zunanje uporabnike. Kontakt:
leon.kos@fs.uni-lj.si</t>
  </si>
  <si>
    <t>Usage of the software is linked to valid HPCFS access and project requiring such software based on the total available licences and academic research agreement with ANSYS for such use. Contact:
leon.kos@fs.uni-lj.si</t>
  </si>
  <si>
    <t>ANSYS simulation sofware provides numerical finite element and finite volume simualtions to the compute cluster. Multiphysics simulated includes static, dynamic, stability, temperature and heat transfer analyses of solids and fluids.</t>
  </si>
  <si>
    <t>v ceni HPCFS</t>
  </si>
  <si>
    <t>prof. dr. M. Kalin</t>
  </si>
  <si>
    <t>Profilometer optični 3D</t>
  </si>
  <si>
    <t>3D optical interferometer</t>
  </si>
  <si>
    <t>Oprema je na razpolago na TINT, Bogišičeva 8 po predhodnem dogovoru. Kontakt: mitjan.kalin@fs.uni-lj.si</t>
  </si>
  <si>
    <t xml:space="preserve">Equipment is available at TINT, Bogišičeva 8 with preliminary arrangement. Contact: mitjan.kalin@fs.uni-lj.si
</t>
  </si>
  <si>
    <t>Interferometer se uporablja za analizo topografij gladkih in hrapavoh površin z resolucijo pod 1 nm. Uporablja se lahko za analizo teksturiranih površin, za analizo obrabnih mehanizmov in obrabnih sledi, za geometrijske meritve, …</t>
  </si>
  <si>
    <t>3D optical interferoemter can be used for the topographical analyses of smooth and rough surfaces witn sub-nanometer resolutions. It can also be used for analyses of textured surfaces, analyses of wear mechanism and wear tracks, for the geometrical measurements, ...</t>
  </si>
  <si>
    <t>https://www.fs.uni-lj.si/raziskovalna_dejavnost/raziskovalna_dejavnost/oprema/2016051314543412/</t>
  </si>
  <si>
    <t>0782-007</t>
  </si>
  <si>
    <t xml:space="preserve">prof. dr. M. Boltežar </t>
  </si>
  <si>
    <t>Kalibrator pospeškov z opremo</t>
  </si>
  <si>
    <t>Accelerometer calibrator</t>
  </si>
  <si>
    <t xml:space="preserve">Dostop do opreme je v domeni vodje laboratorija.
Kontakt: miha.boltežar@fs.uni-lj.si </t>
  </si>
  <si>
    <t xml:space="preserve">One should send an email to prof. Boltežar. Contact: miha.boltežar@fs.uni-lj.si </t>
  </si>
  <si>
    <t>Oprema omogoča izvajanje kalibracije pospeškomerov.</t>
  </si>
  <si>
    <t>The equipment allows one to calibrate accelerometers.</t>
  </si>
  <si>
    <t>https://www.fs.uni-lj.si/raziskovalna_dejavnost/raziskovalna_dejavnost/oprema/2016051314582530/</t>
  </si>
  <si>
    <t>pedagoški proces</t>
  </si>
  <si>
    <t>0782-029</t>
  </si>
  <si>
    <t>izr. prof. dr. P. Podržaj</t>
  </si>
  <si>
    <t xml:space="preserve">Oprema za nadzor in procesiranja aktivnih optičnih vlaken z ohranjanjem polarizacije
</t>
  </si>
  <si>
    <t>Equipment for control and processing of PM optical fibers</t>
  </si>
  <si>
    <t>Kontakt skrbnika opreme. Tel: 4771 213; E-mail: primoz.podrzaj@fs.uni-lj.si</t>
  </si>
  <si>
    <t>Contact with the person responsible for the equipment. Contact: primoz.podrzaj@fs.uni-lj.si</t>
  </si>
  <si>
    <t>Oprema za nadzor in procesiranja aktivnih optičnih vlaken z ohranjanjem polarizacije</t>
  </si>
  <si>
    <t>Equipment for control and processing of PM optical fibers.</t>
  </si>
  <si>
    <t>https://www.fs.uni-lj.si/raziskovalna_dejavnost/raziskovalna_dejavnost/oprema/2016051315013907/</t>
  </si>
  <si>
    <t>prof. dr. E. Govekar</t>
  </si>
  <si>
    <t>Laserski sistemi in merilni pribor</t>
  </si>
  <si>
    <t>Laser systems and measurement equipment</t>
  </si>
  <si>
    <t>Paket  16</t>
  </si>
  <si>
    <t>Direct contact with the administrator for each case. Contact: edvard.govekar@.uni-lj.si</t>
  </si>
  <si>
    <t>Oprema se uporablja za lasersko obdelavo snovi ter karakterizacijo laserskega sistema in procesa.</t>
  </si>
  <si>
    <t>The equipment is used for laser manufacturing and characterization of the laser system and process.</t>
  </si>
  <si>
    <t>https://www.fs.uni-lj.si/raziskovalna_dejavnost/raziskovalna_dejavnost/oprema/2016051315044480/</t>
  </si>
  <si>
    <t>0782-024</t>
  </si>
  <si>
    <t>prof. dr. T. Katrašnik</t>
  </si>
  <si>
    <t>PEMS sistem</t>
  </si>
  <si>
    <t>Portable emission measurement system</t>
  </si>
  <si>
    <t>Oprema je na voljo po predhodnem dogovoru. Opremo je možno najeti le z operaterjem. Kontakt: tomaz.katrasnik@fs.uni-lj.si</t>
  </si>
  <si>
    <t>Equipment is available by prior arrangement. The equipment can only be rented with an operator. Contact: tomaz.katrasnik@fs.uni-lj.si</t>
  </si>
  <si>
    <t>Oprema je namenjena merjenju plinskih onesnažil v izpušnih plinih motorjev z notranjim zgorevanjem med vožnjo z vozilom.</t>
  </si>
  <si>
    <t>Equipment is aimed for measurements of gaseous exhaust emissions of internal combustion engine during regular driving with a vehicle.</t>
  </si>
  <si>
    <t>https://www.fs.uni-lj.si/raziskovalna_dejavnost/raziskovalna_dejavnost/oprema/2016051315073121/</t>
  </si>
  <si>
    <t>SPS Mobilnost: Eva4Green</t>
  </si>
  <si>
    <t>3D tiskalnik ProJet 3510 SD</t>
  </si>
  <si>
    <t>3D printer ProJet 3510 SD</t>
  </si>
  <si>
    <t>Stroja ne morejo uporabljati posamezniki, lahko pa vsak naroči izdelke iz stroja. Kontakt: david.homar@fs.uni-lj.si</t>
  </si>
  <si>
    <t>The machine can not be used by individuals, but you can order any product from the machine. Contact: david.homar@fs.uni-lj.si</t>
  </si>
  <si>
    <t>3D tiskalnik ProJet 3510 SD je namenjen izdelavi prototipov in končnih izdelkov. Izdelki so narejeni s tehnologijo dodajanja plasti. Izdelek je narejen direktno iz računalniškega modela.</t>
  </si>
  <si>
    <t>3D printer ProJet 3510 SD is intended for rapid prototyping and production of plastic parts by photopolymer jetting process. That is process where product is built directly from computer model by adding layers.</t>
  </si>
  <si>
    <t>https://www.fs.uni-lj.si/raziskovalna_dejavnost/raziskovalna_dejavnost/oprema/2016051315094136/</t>
  </si>
  <si>
    <t>prof. dr. I. Golobič</t>
  </si>
  <si>
    <t xml:space="preserve">Sistem za analizo hitrih dogodkov pri prenosu toplote in snovi v vidnem in v infrardečem spektru
</t>
  </si>
  <si>
    <t>System for the analysis of fast heat and mass transfer events in visible and infrared spectrum</t>
  </si>
  <si>
    <t>Preko spletnega ali telefonskega kontakta z Laboratorijem za toplotno tehniku FS UL je oprema skupaj z operaterjem razpoložljiva z najavo vsaj  3 dni pred snemanjem. Kontakt: iztok.golobic@fs.uni-lj.si</t>
  </si>
  <si>
    <t>Via e-mail or phone contact  with Laboratory for thermal technology Faculty of Mechanical Engineering University of Ljubljana  the equipment is available together with the operator. The reservation is needed at least 3 days before. Contact: iztok.golobic@fs.uni-lj.si</t>
  </si>
  <si>
    <t>Spremljanje hitrih dogodkov prenosa toplote in snovi v vidnem in v infrardečem spektru v laboratorijskem, industrijskem in naravnem okolju. V vidnem spektru lahko uporabimo mikroskop. Za Joulovo gretje je na razpolago 1000 A DC usmernik.</t>
  </si>
  <si>
    <t xml:space="preserve">Observation of fast events during heat and mass transfer processes in visual and infrared spectrum for laboratory purposes, industrial applications and in a natural environment. For visual observations the microscope could be used as well. 1000 Amp DC power supply is used for Joule heating. </t>
  </si>
  <si>
    <t>https://www.fs.uni-lj.si/raziskovalna_dejavnost/raziskovalna_dejavnost/oprema/2016051613491067/</t>
  </si>
  <si>
    <t>Vrstični elektronski mikroskop (SEM) - z delovanjem pri nizkem vakuumu (LV-SEM) in EDS analizatorjem, z možnostjo analize z oljem kontaminiranih in neprevodnih vzorcev</t>
  </si>
  <si>
    <t xml:space="preserve">Scanning Electron Microscope (SEM) with  low vacuum mode (LV-SEM) and EDS analyzer, also for analyzing with oil contaminated or non-conductive samples      </t>
  </si>
  <si>
    <t xml:space="preserve">Oprema je dostopna v laboratoriju TINT. S predhodno najavo vsaj en teden pred izvedbo analiz,  je oprema skupaj z operaterjem razpoložljiva vsem fakultetnim in zunanjim partnerjem laboratorija TINT. Kontakt: mitjan.kalin@tint.fs.uni-lj.si   </t>
  </si>
  <si>
    <t xml:space="preserve">Equipment is available in the Laboratory TINT for faculty staff and other laboratory partners. Reservation of the eqipment and a qualified member of the research group is mandatory at least one week in advance. Contact: mitjan.kalin@tint.fs.uni-lj.si     </t>
  </si>
  <si>
    <t xml:space="preserve">Oprema je namenjena izvedbi površinskih analiz (ugotavljanje obrabnih mehanizmov, stanja površin in kemijske sestave vzorcev) na vseh tipih vzorcev (električno prevodnih in neprevodnih) pri povečavah od 5x do 300.000x. Delovanje v režimu nizkega vakuuma omogoča tudi  izvedbo analiz z oljem kontaminiranih vzorcih. </t>
  </si>
  <si>
    <t>Equipment allows a performance of surface analyses (identification of wear mechanisms, surface's conditions and chemical composition of spacimens) for all types of specimens (electrically conductive and non-conductive) at magnifications 5x-300.000x. Low vacuum mode also enables to perform analyses on samples contaminated with oil.</t>
  </si>
  <si>
    <t>https://www.fs.uni-lj.si/raziskovalna_dejavnost/raziskovalna_dejavnost/oprema/2016051613514191/</t>
  </si>
  <si>
    <t xml:space="preserve">Optični brezkontaktni 3D mikroskop
</t>
  </si>
  <si>
    <t>Optical contactless
3D microscope</t>
  </si>
  <si>
    <t>Oprema je dostopna po predhodnem 
dogovoru s predstojnikom katerdre
za management obdelovalnih tehnologij,
Fakulteta za strojništvo, Univeza v Ljubljani. Kontakt: franci.pusavec@fs.uni-lj.si</t>
  </si>
  <si>
    <t>The equipment is available based on the agreement with the head of Department for management of manufacturing technologies. Contact: franci.pusavec@fs.uni-lj.si</t>
  </si>
  <si>
    <t>Naprava je namenjena za zajem in 
karakterizacije topografije (3D) površin,
vključno z evalvacijo karakteristik
površin (hrapavost, valovitost, radiji, itd.). Naprava omogoča zajem in diagnostiko na makro in mikro nivoju, z negotovostjo do nano območja.</t>
  </si>
  <si>
    <t>The equipment is used for grab
and characterization of the surface
topology (3D), including the evaluation
of characteristics (roughness, waviness, radius, etc.). The device offers grabbing and diagnostics on macro and micro level, with the uncertainty down to nano range.</t>
  </si>
  <si>
    <t>https://www.fs.uni-lj.si/raziskovalna_dejavnost/raziskovalna_dejavnost/oprema/2016051613571814/</t>
  </si>
  <si>
    <t xml:space="preserve">Tržni projekti </t>
  </si>
  <si>
    <t xml:space="preserve">Visokoločljiva hitra kamera za raziskave laserskih procesov, kavitacije in deformacij
</t>
  </si>
  <si>
    <t>Highresolution and highspeed camera for research of laser processes, cavitation and deformation</t>
  </si>
  <si>
    <t>Dostop do opreme je v domeni laboratorijev LASTEH, FOLAS, LADISK in LVTS. Kontakt janko.slavic@fs.uni-lj.si</t>
  </si>
  <si>
    <t>Access to equipment is in the domain of laboratories LASTEH, FOLAS, LADISK and LVTS. Contact: janko.slavic@fs.uni-lj.si</t>
  </si>
  <si>
    <t>Kamera je namenjena vizualizaciji ekstremno hitrih pojavov. Hitrost snemanja: do 20000 slik/sek pri polni ločljivosti in do 2.000.000 slik/s pri zmanjšani ločljivosti. Polna ločljivost: 1024x1024 točk.</t>
  </si>
  <si>
    <t>The camera is intended for visualization of extremely fast phenomena. Recording speed: up to 20,000 fps at full resolution and up to 2,000,000 fps at reduced resolution. Full resolution: 1024x1024 pixels.</t>
  </si>
  <si>
    <t>https://www.fs.uni-lj.si/raziskovalna_dejavnost/raziskovalna_dejavnost/oprema/2016112913004251/</t>
  </si>
  <si>
    <t>Matija Jezeršek, Janko Slavič, Marko Hočevar  Rok Petkovšek</t>
  </si>
  <si>
    <t>Pikosekundni vlakenski laser s spremenljivo dolžino bliskov za optodinamske mikroobdelave</t>
  </si>
  <si>
    <t>Picosecond fibre laser with adjustable pulse duration for optodynamic microprocessing</t>
  </si>
  <si>
    <t>Dostop do opreme je v domeni laboratorija LASTEH. Kontakt: matija.jezersek@fs.uni-lj.si</t>
  </si>
  <si>
    <t>Access to equipment is in the domain of laboratory LASTEH. Contact: matija.jezersek@fs.uni-lj.si</t>
  </si>
  <si>
    <t>Kupljeni laserski izvor odpira nove možnosti naprednega procesiranja materialov. Zaradi kratkih laserskih bliskov (trajanje pod 10 ps) in relativno visoke povprečne moči (6 W) omogoča raziskave na področju napredne funkcionalizacije površin, izdelave mikroizvrtin brez toplotno vplivanega območja, mikro obdelave toplotno občutljivih materialov ter laserskega hladnega označevanja.</t>
  </si>
  <si>
    <t>https://www.fs.uni-lj.si/raziskovalna_dejavnost/raziskovalna_dejavnost/oprema/2017031618055595/</t>
  </si>
  <si>
    <t>prof. dr. R. Šturm</t>
  </si>
  <si>
    <t xml:space="preserve">XRD System za merjenje zaostalih napetosti in zaostalega avstenita 
</t>
  </si>
  <si>
    <t>XRD stress analysis system</t>
  </si>
  <si>
    <t>Naročilo na Katedro za tehnologijo materialov. Meritve izvede izučen operater.</t>
  </si>
  <si>
    <t>Direct order at Katedra za tehnologijo materialov (Materials technology). Measurements are performed by trained operator.</t>
  </si>
  <si>
    <t>Meritve zaostalih napetosti in zaostalega avstenita. Možnost elektrokemičnega odtapljanja material.</t>
  </si>
  <si>
    <t>Measurements of residual stresses and retained austenite. It is possible to perform electrochemical etching.</t>
  </si>
  <si>
    <t>https://www.fs.uni-lj.si/raziskovalna_dejavnost/raziskovalna_dejavnost/oprema/2017031618122303/</t>
  </si>
  <si>
    <t>dr. Andrej Jeromen</t>
  </si>
  <si>
    <t>Digitalni optični mikroskop z zajemom topografije</t>
  </si>
  <si>
    <t>Digital optical microscope with capture of topography</t>
  </si>
  <si>
    <t>Dostop je mogoč po predhodnem dogovoru. Kontakt: andrej.jeromen@fs.uni-lj.si</t>
  </si>
  <si>
    <t>Access is possible upon prior arrangement. Contact: andrej.jeromen@fs.uni-lj.si</t>
  </si>
  <si>
    <t>Digitalni optični mikroskop je namenjen opazovanju in slikanju vzorcev s pomočjo vidne svetlobe. Omogoča razpon povečav 0,1-2000x, različne vrste osvetlitve ter nagib glave. 3D motorizacija mizice in programska oprema omogočata samodejno sestavljanje slik, 3D meritve vzorcev ter analizo velikosti delcev.</t>
  </si>
  <si>
    <t>The digital optical microscope is intended for observation and imaging of samples by means of visible light. It provides a magnification range of 0.1-2000x, different types of illumination, and tilting of the head. 3D motorized table and software allow automated image stitching, 3D sample measurements, and grain size analysis.</t>
  </si>
  <si>
    <t>https://www.fs.uni-lj.si/raziskovalna_dejavnost/raziskovalna_dejavnost/oprema/2018082715234390/</t>
  </si>
  <si>
    <t xml:space="preserve">P2-0241      P2-0266        P2-0248       P2-0270       </t>
  </si>
  <si>
    <t>Edvard Govekar Franci Pušavec  Niko Herakovič   Roman Šturm</t>
  </si>
  <si>
    <t>Damjan Klobčar  Tomaž Pepelnjak   Joško Valentinčič</t>
  </si>
  <si>
    <t>prof. dr. Marko Nagode</t>
  </si>
  <si>
    <t>2016
2017 (nadgradnja 1)
2018 (nadgradnja 2 in 3)</t>
  </si>
  <si>
    <t>Upgrade of the MTS 100 kN testing machine with the uniaxial 25 kN servo-pulsating testing machine</t>
  </si>
  <si>
    <t>Oprema se uporablja za lastne raziskave. Oprema je na voljo tudi za zunanje narocnike. Cena za storitve se za vsakega narocnika dogovori individualno glede na zahteve narocnika in potrebno opremo. Kontaktna oseba za izdelavo ponudbe je prof. Jernej Klemenc.</t>
  </si>
  <si>
    <t>The equipment is used for our R&amp;D. The equipment is also available for external clients. The quote is prepared individually according to requested service and equipment. Inquiries are handled by prof. Jernej Klemenc.</t>
  </si>
  <si>
    <t>Oprema omogoča izvajanje ločenih enoosnih natezno-tlačnih preizkusov gradiv do maksimalne sile +/-100 kN oz. +/-25 kN; statično (natezni test) ali dinamično (malociklično in velikociklično utrujanje). Oprema je pripravljena tudi za preizkuse pri povišanih temperaturah z uporabo temperaturnih komor.</t>
  </si>
  <si>
    <t>The equipment can be used to conduct separate uniaxial tensile-compression tests on material up to max. force +/- 100 kN and +/- 25 kN, respectively; static (tensile test) and dynamic (low cycle and high cycle fatigue tests). The equipment is ready for tests at high temperatures by using the temperature chambers.</t>
  </si>
  <si>
    <t>https://www.fs.uni-lj.si/raziskovalna_dejavnost/raziskovalna_dejavnost/oprema/2019021313254114/</t>
  </si>
  <si>
    <t>Jernej Klemenc</t>
  </si>
  <si>
    <t>OPOMBA:        St. odpisanosti OS z nadgradnjami 31.12.18 = 24%</t>
  </si>
  <si>
    <t>prof. dr. Mitjan Kalin</t>
  </si>
  <si>
    <t>Mikroskop na atomsko silo (atomic force microscope, AFM) z možnostjo kvantitativne analize mehanskih lastnosti inženirskih triboloških površin in mejnih filmov</t>
  </si>
  <si>
    <t>Atomic force microscope (AFM) with possibility of quantitative analysis of mechanical properties of tribological surfaces and boundary films</t>
  </si>
  <si>
    <t>Nova pridobitev laboratorija je mikroskop na atomsko silo (AFM) MFP 3D Origin, Asylum Research, Oxford Instruments. Ena izmed glavnih prednosti novega mikroskopa je možnost kvantitativnega vrednotenja mehanskih in triboloških lastnosti površin ter mejnih filmov, kot so elastičnost, dušenje, togost, trenje, disipacija energije, itd. Prav te lastnosti mejnih filmov imajo bistven pomen pri novejših triboloških študijah in omogočajo nov razvoj zelenih tehnologij mazanja, ki uporabljajo nove aditive in tvorijo filme, ki so običajno šibkejši, zato je kvantitativna primerjava med njimi ključnega pomena.</t>
  </si>
  <si>
    <t>We have recently purchased a new atomic force microscope (AFM) MFP 3D Origin, Asylum Research, Oxford Instruments. One of the main advantages of the new AFM is quantitative evaluation of the mechanical and tribological properties of surfaces and boundary films, such as for instance elasticity, damping, stiffness, friction, energy dissipation, etc. These properties of the boundary films are essential for newer tribological studies and allow for the new development of green lubrication technologies that use new additives and form films that are usually weaker, therefore quantitative comparison between them is crucial.</t>
  </si>
  <si>
    <t>https://www.fs.uni-lj.si/raziskovalna_dejavnost/raziskovalna_dejavnost/oprema/2019021313215767/</t>
  </si>
  <si>
    <t>prof. dr. Andrej Kitanovski</t>
  </si>
  <si>
    <t xml:space="preserve">Modularni raziskovalni hladilni sistem </t>
  </si>
  <si>
    <t>Modular research refrigerator system</t>
  </si>
  <si>
    <t>Oprema je na voljo po dogovoru z vodjo laboratorija. Opremo je možno najeti skupaj z operaterjem. Kontakt: andrej.kitanovski@fs.uni-lj.si</t>
  </si>
  <si>
    <t>Equipment is available by arrangement with the head of the laboratory. The equipment can be rented together with the operator. Contact: andrej.kitanovski@fs.uni-lj.si</t>
  </si>
  <si>
    <t>Ta sistem omogoča merjenje dinamičnih lastnosti parno-kompresijskih ciklov. Pri tem je možna enostavna menjava komponent, za namene parametričnih analiz.</t>
  </si>
  <si>
    <t>This system enables dynamic measurements of vapor-compression cycles. The components can be easily replaced to allow for parametric analyses.</t>
  </si>
  <si>
    <t>https://www.fs.uni-lj.si/raziskovalna_dejavnost/raziskovalna_dejavnost/oprema/2019021313150909/</t>
  </si>
  <si>
    <t>Andrej Kitanovski</t>
  </si>
  <si>
    <t>Znanstveno-raziskovalno središče Koper</t>
  </si>
  <si>
    <t>P6-0272</t>
  </si>
  <si>
    <t>Peter Čerče</t>
  </si>
  <si>
    <t>Arhiv spomina</t>
  </si>
  <si>
    <t>Memory archive</t>
  </si>
  <si>
    <t>Oprema je fiksno nameščena v prostorih ZRS Koper in je v uporabi brez prekinitev</t>
  </si>
  <si>
    <t>The equipment is permanently installed in the premises of the SRC Koper and is in the conitunous use</t>
  </si>
  <si>
    <t>Oprema je namenjena informacijski podpori raziskovalnemu delu vseh raziskovalnih inštitutov matične ustanove</t>
  </si>
  <si>
    <t>Purpose of the equipment is ICT support of all the research institutes of SRC Koper</t>
  </si>
  <si>
    <t>http://www.zrs-kp.si/index.php/research/infra-program/</t>
  </si>
  <si>
    <t>I0-0052</t>
  </si>
  <si>
    <t>Arhiv spomina 2</t>
  </si>
  <si>
    <t>Memory archive 2</t>
  </si>
  <si>
    <t>Oprema je fiksno nameščena v sistemskem prostoru ZRS Koper in je v uporabi brez prekinitev</t>
  </si>
  <si>
    <t>Oprema je namenjena informacijski podpori raziskovalnemu delu vseh raziskovalnih inštitutov in infrastrukturnih enot matične ustanove</t>
  </si>
  <si>
    <t>Purpose of the equipment is ICT support of all the research institutes and infrastructural units of SRC Koper</t>
  </si>
  <si>
    <t>Jože Pirjevec</t>
  </si>
  <si>
    <t>P5-0381</t>
  </si>
  <si>
    <t>Rado Pišot</t>
  </si>
  <si>
    <t>P6-0279</t>
  </si>
  <si>
    <t>Milan Bufon</t>
  </si>
  <si>
    <t>raziskovalni projekti</t>
  </si>
  <si>
    <t>Milena Bučar Miklavčič</t>
  </si>
  <si>
    <t>Tekočinski kromatograf</t>
  </si>
  <si>
    <t>HPLC Agilent 1100 with Fluorescence detektor and highly sensitive UV -visible detector</t>
  </si>
  <si>
    <t>Oprema je fiksno nameščena v prostorih akreditiranega Laboratorija za preskušanje oljčnega olja ZRS Koper.</t>
  </si>
  <si>
    <t>The equipment is permanently installed in the accreditated laboratory of olive oil testing at the SRC Koper</t>
  </si>
  <si>
    <t>Oprema je namenjena raziskavam in rednemu spremljanju kakovostnih parametrov oljk in oljčnega olja. Z navedeno opremo preučujemo biofenolno sestavo, tokoferole, sestavo maščobnih kislin, hlapne substance, potvorbe oljčnega olja.</t>
  </si>
  <si>
    <t>Research equipment for olive oil analyses</t>
  </si>
  <si>
    <t>Armin Paravlič</t>
  </si>
  <si>
    <t>Telemetrični merilni sistem za diagnostiko srčne in živčno-mišične aktivnosti</t>
  </si>
  <si>
    <t>Telemetric system for cardio-vascular and skeletal muscle diagnostics</t>
  </si>
  <si>
    <t>Oprema je dostopna v času razpoložljivosti (predvsem od ponedeljka do petka med 8. in 13. uro) v prostorih Mediteranskega centra zdravja ZRS Koper ter po predhodnem individualnem dogovoru. Uporabo opreme zaračunavamo po internem veljavnem ceniku.</t>
  </si>
  <si>
    <t>The equipment is installed in the Laboratory of the Mediterranean Health Centre of ZRS Koper. Use of the equipement by other research institutions is subject of availability and accessible through prior individual agreement, but mainly from Monday till Friday between 8AM and 1PM. The cost is regulated by internal price list and is subject to change.</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</si>
  <si>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</si>
  <si>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 On the basis of this information coach couold delegate the training session or competition. Furthermore, it could measures skeletal muscle activation patternsst and functional tests (sprint velocity, jumping power)</t>
  </si>
  <si>
    <t xml:space="preserve">Noraxon Telemetry TeleMyo </t>
  </si>
  <si>
    <t>Noraxon Telemetry TeleMyo</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</si>
  <si>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</si>
  <si>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</si>
  <si>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 xml:space="preserve">Odskočna deska Kistler </t>
  </si>
  <si>
    <t>Kistler vaulting board</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</si>
  <si>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</si>
  <si>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</si>
  <si>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 xml:space="preserve">Tekoča preproga Zebris </t>
  </si>
  <si>
    <t>Zebris treadmill ergometer</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</si>
  <si>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</si>
  <si>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</si>
  <si>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 xml:space="preserve">TMG MWave modul tenziomiogram </t>
  </si>
  <si>
    <t>TMG MWave modul Tensiomyogram</t>
  </si>
  <si>
    <t>Ostalo</t>
  </si>
  <si>
    <t>Sistem je namenjen merjenju funkcionalne in lateralne asimetrije v hitrosti krčenja mišic in njihovega tonusa.</t>
  </si>
  <si>
    <t>Sistem je namenjen merjenju funkcionalne in lateralne asimetrije v hitrosti krčenja mišic in njihovega tonusa</t>
  </si>
  <si>
    <t>Sistem za analizo mišične učinkovitosti in funkcionalnosti</t>
  </si>
  <si>
    <t>System for analysis of muscular performance and functionality</t>
  </si>
  <si>
    <t>Oprema je dostopna v času razpoložljivosti (predvsem od ponedeljka do petka med 8. in 13. uro) v prostorih laboratorija Mediteranski center zdravja ZRS Koper ter po predhodnem individualnem dogovoru. Uporabo opreme zaračunavamo po internem veljavnem ceniku.</t>
  </si>
  <si>
    <t>Sklop vsebuje štiri sisteme za celovito analizo gibanja človeka, in sicer: 1) sistem za meritev gibljivosti posameznih segmentov človekovega telesa v 3D prostoru; 2) sistem za meritev eksplozivne moči celotnega telesa; 3) sistem za merjenje ravnotežja; 4) sistem za merjenje kognitivno-motorične učinkovitosti. Oprema tako predstavlja posebnost na področju analize gibanja, saj združuje merjenja kognitivno-gibalnega stika in tako omogoča spremljanje motoričnega razvoja, snovanje in spremljanje individualnih prilagoditev treninga ter intervencij.</t>
  </si>
  <si>
    <t>Research equipment consists of four systems for a comprehensive analysis of human motion: 1) a 3D system for measuring the flexibility of individual body segments; 2) a system for measuring the full body explosive power; 3) a system for measuring static and dynamic balance; 4) a system for measuring cognitive-motor efficiency. The equipment represents a specialty in the field of motion analysis, since it combines measurements of cognitive-motor space, thus enabling the monitoring of motor development, designing physical and cognitive interventions and monitoring individual responses and adaptations.</t>
  </si>
  <si>
    <t>L5-8245</t>
  </si>
  <si>
    <t>TRG</t>
  </si>
  <si>
    <t>Univerza v Ljubljani, Naravoslovnotehniška fakulteta</t>
  </si>
  <si>
    <t>Mirjam Leskovšek</t>
  </si>
  <si>
    <t>JSM 6060 LV - nizko vakuumski scanning elektronski mikroskop</t>
  </si>
  <si>
    <t>JSM 6060 LV - Low vakuum scanning electron microscope</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</si>
  <si>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</si>
  <si>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</si>
  <si>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</si>
  <si>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</si>
  <si>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901580,901580/1</t>
  </si>
  <si>
    <t>http://www.ntf.uni-lj.si/ntf/raziskovanje/raziskovalno-delo/raziskovalna-oprema/</t>
  </si>
  <si>
    <t>NMP projekt</t>
  </si>
  <si>
    <t>MR Štular</t>
  </si>
  <si>
    <t>MR Verbič</t>
  </si>
  <si>
    <t>SPS projekt CEL KROG</t>
  </si>
  <si>
    <t>študijski proces</t>
  </si>
  <si>
    <t xml:space="preserve">1.st.      </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</si>
  <si>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</si>
  <si>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</si>
  <si>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</si>
  <si>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</si>
  <si>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</si>
  <si>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</si>
  <si>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</si>
  <si>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</si>
  <si>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260374,od 260374-1 do 260374-9,   260375,260375/1,od 260375-1 do 260375-2</t>
  </si>
  <si>
    <t>P2-0205</t>
  </si>
  <si>
    <t>L2-50113</t>
  </si>
  <si>
    <t>MR J.Arbeiter</t>
  </si>
  <si>
    <t>Peter Fajfar</t>
  </si>
  <si>
    <t>05204</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</si>
  <si>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</si>
  <si>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</si>
  <si>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</si>
  <si>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</si>
  <si>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</si>
  <si>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</si>
  <si>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260424, od 260424-1 do 260424-8</t>
  </si>
  <si>
    <t>P2-0344</t>
  </si>
  <si>
    <t>štud.proc.</t>
  </si>
  <si>
    <t>doktorat Resnik      drugo</t>
  </si>
  <si>
    <t>trg</t>
  </si>
  <si>
    <t>RCJ d.o.o.</t>
  </si>
  <si>
    <t>Diana Gregor Svetec</t>
  </si>
  <si>
    <t>08610</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</si>
  <si>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</si>
  <si>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</si>
  <si>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</si>
  <si>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</si>
  <si>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</si>
  <si>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</si>
  <si>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</si>
  <si>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</si>
  <si>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</si>
  <si>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901540,901540/1</t>
  </si>
  <si>
    <t>Projekt APLAUSE</t>
  </si>
  <si>
    <t>2.st.</t>
  </si>
  <si>
    <t>Primož Mrvar</t>
  </si>
  <si>
    <t>Sistem za analizo slike</t>
  </si>
  <si>
    <t>Analysis Materials Research Lab</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</si>
  <si>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</si>
  <si>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</si>
  <si>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260465, 260465-1</t>
  </si>
  <si>
    <t>Projekt SPS "Martina"</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</si>
  <si>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</si>
  <si>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</si>
  <si>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</si>
  <si>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</si>
  <si>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</si>
  <si>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</si>
  <si>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</si>
  <si>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260307,260307/1,260307-1,260307-2</t>
  </si>
  <si>
    <t>Lotrič  Mahle   Gorenje</t>
  </si>
  <si>
    <t>Študijski proces</t>
  </si>
  <si>
    <t>Vakumska indukcijska talilna in livna peč</t>
  </si>
  <si>
    <t>Induction vacuum melting and casting furnace</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</si>
  <si>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</si>
  <si>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</si>
  <si>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260648,260648/1</t>
  </si>
  <si>
    <t>MR Berčič</t>
  </si>
  <si>
    <t>MR Arbeiter</t>
  </si>
  <si>
    <t>Boštjan Markoli</t>
  </si>
  <si>
    <t>Vrstični elektronski mikroskop</t>
  </si>
  <si>
    <t>JEOL JSM-7600F field emission scanning electron microscope</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</si>
  <si>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</si>
  <si>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</si>
  <si>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</si>
  <si>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</si>
  <si>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250000,250000/1</t>
  </si>
  <si>
    <t>MR B Leskovar</t>
  </si>
  <si>
    <t>Miran Udovč</t>
  </si>
  <si>
    <t>Mikroskop NIKON Eclipse</t>
  </si>
  <si>
    <t>Geološki mikroskop s presevno in odsevno svrtlobo 4 kos; 1 kos nadgradnja za fotografiranje vzorcev</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</si>
  <si>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</si>
  <si>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</si>
  <si>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</si>
  <si>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</si>
  <si>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340688,340688/1</t>
  </si>
  <si>
    <t>Štud. proces</t>
  </si>
  <si>
    <t>Dinamično mehanski analizator</t>
  </si>
  <si>
    <t>Dynamic Mechanical Analyzer Q800</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</si>
  <si>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</si>
  <si>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</si>
  <si>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</si>
  <si>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901927,901927/1</t>
  </si>
  <si>
    <t>drugo</t>
  </si>
  <si>
    <t>kalibracija</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</si>
  <si>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</si>
  <si>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</si>
  <si>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</si>
  <si>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</si>
  <si>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</si>
  <si>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</si>
  <si>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</si>
  <si>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</si>
  <si>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 xml:space="preserve">902490,902490/1 </t>
  </si>
  <si>
    <t>promocija</t>
  </si>
  <si>
    <t>Goran Vižintin</t>
  </si>
  <si>
    <t>Georadar Proex system KIT optical</t>
  </si>
  <si>
    <t>2010, 2016</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</si>
  <si>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</si>
  <si>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</si>
  <si>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</si>
  <si>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</si>
  <si>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150800,150800/1</t>
  </si>
  <si>
    <t>Računalniški program Thermo - Calc</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</si>
  <si>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</si>
  <si>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</si>
  <si>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260301,260301/1,od 260301-1 do 260301-5</t>
  </si>
  <si>
    <t xml:space="preserve">Boštjan Markoli </t>
  </si>
  <si>
    <t>Mikroskop Zeiss Axio Imager.A1m</t>
  </si>
  <si>
    <t>Light optical microscope ZEISS Axio Imager.A1m</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</si>
  <si>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</si>
  <si>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</si>
  <si>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</si>
  <si>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</si>
  <si>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L2-4099</t>
  </si>
  <si>
    <t>MR Leskovar</t>
  </si>
  <si>
    <t xml:space="preserve">diploma   </t>
  </si>
  <si>
    <t xml:space="preserve">Borut Kosec </t>
  </si>
  <si>
    <t>Kalorimeter C 200</t>
  </si>
  <si>
    <t xml:space="preserve">Calorimeter 200 C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</si>
  <si>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</si>
  <si>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</si>
  <si>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</si>
  <si>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</si>
  <si>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260696,260696/1</t>
  </si>
  <si>
    <t xml:space="preserve">Milan Bizjak         </t>
  </si>
  <si>
    <t>06073</t>
  </si>
  <si>
    <t>Aparat za merjenje defektov v kov. materialih z metodo vrtinčnih tokov</t>
  </si>
  <si>
    <t>Eddy current</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</si>
  <si>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</si>
  <si>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</si>
  <si>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</si>
  <si>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</si>
  <si>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260715,260715/1</t>
  </si>
  <si>
    <t>Matej Dolenec</t>
  </si>
  <si>
    <t>Prenosni rentgenski fluorescenčni (XRF) analizator Thermo NITON XL3t 900S-He</t>
  </si>
  <si>
    <t>Portable handheld X-ray fluoresece  analyser for elemental determination in soil, rocks, alloys, and minerals.</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</si>
  <si>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</si>
  <si>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</si>
  <si>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</si>
  <si>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</si>
  <si>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340778,340778/1</t>
  </si>
  <si>
    <t>P1-0195</t>
  </si>
  <si>
    <t>trg          servis XRF</t>
  </si>
  <si>
    <t>Andrej Demšar</t>
  </si>
  <si>
    <t>FT - IR spektrometer (Polarizer KIT)</t>
  </si>
  <si>
    <t>FT-IR spectrometer (Polarizer KIT)</t>
  </si>
  <si>
    <t>FT-IR spektrometer vključuje FT-IR spektrometer "Spectrum GX in FT-IR mikroskop Autoimage in omogoča identifikacijo kemijske in delno tudi fizikalne strukture snovi (identifikacija funkcionalnih skupin v molekulah). Območje merjenja: od 4000 cm-1 do 500 cm-1. Omogoča uporabo ATR in transmisijske tehnike snemanja.</t>
  </si>
  <si>
    <t>The FT-IR spectrometer includes FT-IR spectrometer »Spectrum GX« and FT-IR microscope Avtoimage. It was designed for identification of chemical and partially physical structure of substance (identification of functional groups in molecules). Scanning range: from 4000 cm-1 to 500 cm-1. It enables the use of ATR and transmission methods of IR scanning.</t>
  </si>
  <si>
    <t>901560/1</t>
  </si>
  <si>
    <t>Klementina Možina</t>
  </si>
  <si>
    <t>Naprava za sledenje očesnih premikov</t>
  </si>
  <si>
    <t>TOBII X120 - Flexible eye tracking</t>
  </si>
  <si>
    <t>Oprema je na razpolago po dogovoru; čas dostopa je odvisen od zasedenosti opreme. Rezervacije: uros.miklavcic@ntf.uni-lj.si</t>
  </si>
  <si>
    <t>The equipment is available upon agreement; access time is dependable on equipment occupation. Reservation: uros.miklavcic@ntf.uni-lj.si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</si>
  <si>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</si>
  <si>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</si>
  <si>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902432,902432/1</t>
  </si>
  <si>
    <t>1.st            3.st.</t>
  </si>
  <si>
    <t>Instrument za analizo toplotnih konstant Hot Disk TPS 2200</t>
  </si>
  <si>
    <t>Thermal Constant Analyser Instrument Hot Disk TPS 2200</t>
  </si>
  <si>
    <t>P2-0213</t>
  </si>
  <si>
    <t>Barbara Simončič</t>
  </si>
  <si>
    <t>08393</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</si>
  <si>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</si>
  <si>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</si>
  <si>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</si>
  <si>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</si>
  <si>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</si>
  <si>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Projekt CEL KROG</t>
  </si>
  <si>
    <t xml:space="preserve">1.st.     </t>
  </si>
  <si>
    <t>Univerza na Primorskem, Inštitut Andrej Marušič</t>
  </si>
  <si>
    <t>P1-0294</t>
  </si>
  <si>
    <t>Tomaž pisanski</t>
  </si>
  <si>
    <t>Mobilna integruirana vzorčevalno meteorološka postaja</t>
  </si>
  <si>
    <t>Mobile integrated meteorological station</t>
  </si>
  <si>
    <t>Merilna naprava je namenjena merjenju meteoroloških parametrov in meritvi kakovosti zraka.</t>
  </si>
  <si>
    <t>Equipment is intended for meteorological measurments and for monitoring of air pollution</t>
  </si>
  <si>
    <t>Meteorološke meritve in meritve kakovosti zraka – PM10.</t>
  </si>
  <si>
    <t>meteorological measurements and monitoring of air pollution</t>
  </si>
  <si>
    <t>110, 111, 113, 114, 120, 124, 126, 127, 128, 129, 131, 136, 146, 147, 148, 150, 151</t>
  </si>
  <si>
    <t>http://www.iam.upr.si/sl/oddelki/ot/raziskovalna-oprema/</t>
  </si>
  <si>
    <t>Pogodba z gospodarstvom</t>
  </si>
  <si>
    <t>Jure Praznikar, Miha Perosa, Smiljana Skvarc</t>
  </si>
  <si>
    <t>Univerza v Mariboru, Fakulteta za kmetijstvo in biosistemske vede</t>
  </si>
  <si>
    <t>mag.Mateja Muršec, dr.Janja Kristl, dr. Franci Bavec</t>
  </si>
  <si>
    <t>Analitska oprema laboratorija za fitofiziološke raziskave II</t>
  </si>
  <si>
    <t>Equipment for molecular analyses and tissue culture</t>
  </si>
  <si>
    <t>Oprema se nahaja v raziskovalnih laboratorijih FKBV. Skrbniki  opreme so Mateja Muršec, Vesna Weingerl, Janja Kristl in dr.Franci Bavec. Dostop do uporabe opreme je omogočen vsem raziskovalcem po predhodnem dogovoru, vsak dan od pon-pet od 8.00 do 18.00</t>
  </si>
  <si>
    <t xml:space="preserve">The equipment is located in research laboratories at the FALS. Persons responsible for equipment are Mateja Muršec, Vesna Weingerl, Janja Kristl and dr.Franci Bavec. Equipment is available for all researchers to use after previous agreement, evry working day from 8.00 to 18.00  </t>
  </si>
  <si>
    <t>V raziskavah genetske strukture rastlinskih materialov in v tkivnih kulturah</t>
  </si>
  <si>
    <t>Plant genetic analyses, tissue cultures</t>
  </si>
  <si>
    <t>3405,3406,3407,3408,3409,3486</t>
  </si>
  <si>
    <t>50-60</t>
  </si>
  <si>
    <t>www.fkbv.um.si</t>
  </si>
  <si>
    <t>P1-0164</t>
  </si>
  <si>
    <t>dr. Janja Kristl, dr. Andreja Urbanek-Krajnc, mag. Vesna weingerl, Danica Štefok</t>
  </si>
  <si>
    <t>MR</t>
  </si>
  <si>
    <t>dr. Andreja-Urbanek Krajnc, dr. Janja Kristl, Nataša Imenšek, Tina Ogulin</t>
  </si>
  <si>
    <t>N1-0041</t>
  </si>
  <si>
    <t>dr.Andreja Urbanek, dr. Janja Kristl</t>
  </si>
  <si>
    <t>dr.Tomaž Langerholc</t>
  </si>
  <si>
    <t>Ultracentrifuga RC-28S</t>
  </si>
  <si>
    <t>Ultracentrifuge RC-28S</t>
  </si>
  <si>
    <t>Vsak dan od 6.00 do 20.00, izven tega časa po dogovoru po urniku, predhodni dogovor s predstojnikom</t>
  </si>
  <si>
    <t xml:space="preserve">Every working day from 8.00 do 20.00, out of working days upon agremeent, agreement with the Chair od the dept.  </t>
  </si>
  <si>
    <t>v biokemiji , mikrobiologiji, biotehnologiji</t>
  </si>
  <si>
    <t xml:space="preserve">Biochemistry, microbiology, biotechnology </t>
  </si>
  <si>
    <t xml:space="preserve"> dr Tomaž Langerholc,  dr.Maša Primec</t>
  </si>
  <si>
    <t>Čitalec mikrotitrskih ploščic</t>
  </si>
  <si>
    <t>Microtiter plate reader</t>
  </si>
  <si>
    <t>Programi, projekti ARRS, tržni viri</t>
  </si>
  <si>
    <t>Čitanje mikrotitrskih ploščic različnih formatov. Merjenje absorbance, fluorescence in luminiscence. Kinetične mertive.</t>
  </si>
  <si>
    <t>Quantitative readings from microtiter plates in different formats. Readings of absorption, fluorescence and luminescence. Kinetic measurements.</t>
  </si>
  <si>
    <t xml:space="preserve"> dr Tomaž Langerholc,  mag. Maša Primec</t>
  </si>
  <si>
    <t>Nataša Imenšek</t>
  </si>
  <si>
    <t>mag. Maksimiljan Brus</t>
  </si>
  <si>
    <t>Laboratorij za prehrano neprežvekovalcev</t>
  </si>
  <si>
    <t xml:space="preserve">Laboratory for non-ruminants nutrition </t>
  </si>
  <si>
    <t>Laboratorij  je na dislocirani enoti. Uporaba laboratorija je po predhodnem dogovoru s skrbnikom. Uporaba je možna za obdobje 50 dni.</t>
  </si>
  <si>
    <t>The laboratory is on a dislocated unit. The use of the laboratory is by prior arrangement.</t>
  </si>
  <si>
    <t>Testiranje učinkovitosti prehranskih dodatkov v krmi in vodi za živali.</t>
  </si>
  <si>
    <t>Testing the effectiveness of dietary supplements  in feed and water for animals.</t>
  </si>
  <si>
    <t xml:space="preserve">www.fkbv.um.si </t>
  </si>
  <si>
    <t>15/82</t>
  </si>
  <si>
    <t>V4-1604</t>
  </si>
  <si>
    <t>dr. Dejan Škorjanc, Mag. Maksimiljan Brus, projektni partnerji (BF,VF)</t>
  </si>
  <si>
    <t>V4-1817</t>
  </si>
  <si>
    <t>dr. Maja Prevolnik Povše, mag. Maksimiljan Brus</t>
  </si>
  <si>
    <t>PC</t>
  </si>
  <si>
    <t>izvajalci pedagoškega procesa na programih ŽIV.,UNI,</t>
  </si>
  <si>
    <t>mag.Maša Primec</t>
  </si>
  <si>
    <t>Aparat za analizo DNK - REAL PCR</t>
  </si>
  <si>
    <t>REAL TIME PCR</t>
  </si>
  <si>
    <t xml:space="preserve">Every working day from 6.00 do 20.00, out of working days upon agremeent, agreement with the Chair od the dept.  </t>
  </si>
  <si>
    <t>Kvantitativna določitev DNK</t>
  </si>
  <si>
    <t>Quantification of DNA</t>
  </si>
  <si>
    <t>http://www.fkbv.um.si/raziskovalna-dejavnost-fkbv</t>
  </si>
  <si>
    <t>Zavod za gradbeništvo Slovenije</t>
  </si>
  <si>
    <t>Mihael Ramšak</t>
  </si>
  <si>
    <t>ANALIZATOR ZVOKA 2270 G-4 BRUEL &amp; KJAER S PRIBOROM</t>
  </si>
  <si>
    <t>Sound level meter and analyser type 2270 Bruel@Kjaer</t>
  </si>
  <si>
    <t>Programi, projekti in/ali tržni presežek</t>
  </si>
  <si>
    <t>Merilne opreme ni možno isposoditi, možno jo je najeti skupaj z za delo usposobljeno osebo</t>
  </si>
  <si>
    <t>The equipment is not for renting, it can be hired including qualified personel</t>
  </si>
  <si>
    <t>Oprema se uporablja za merjenje in analizo zvočnih ravni.</t>
  </si>
  <si>
    <t>Equipment is used for measurment and analysis of sound levels</t>
  </si>
  <si>
    <t>http://www.zag.si/si/oprema/548102a6eb8ef9821de4eee0fd64e662</t>
  </si>
  <si>
    <t>I0-0032</t>
  </si>
  <si>
    <t>Uroš Bohinc</t>
  </si>
  <si>
    <t>P2-0273</t>
  </si>
  <si>
    <t>Andraž Legat</t>
  </si>
  <si>
    <t>tržni nalogi</t>
  </si>
  <si>
    <t>razni</t>
  </si>
  <si>
    <t>Stanislav Lenart</t>
  </si>
  <si>
    <t>Dinamični torzijski triosni aparat</t>
  </si>
  <si>
    <t>Dynamic torsional hollow cylinder apparatus</t>
  </si>
  <si>
    <t>Dostop do opreme je možen po predhodnem dogovoru.</t>
  </si>
  <si>
    <t xml:space="preserve">Use of the equipment is possible and depends upon the preliminary agreement. The equipment can be used only by qualified and authorized person. </t>
  </si>
  <si>
    <t>Primerno za preiskave nevezanih zemljin (melji, peski). Obremenjevanje v osni in torzijski smeri (rotiranje glavnih osi). Frekvenca obremenitve do 50 Hz. Anizotropno napetostno stanje.</t>
  </si>
  <si>
    <t>Suitable to cohesionless soils tests (silts, sands). Loading in axial and torsional mode (principal stress rotation). Frequency of loading up to 50 Hz. Anisotropic stress state.</t>
  </si>
  <si>
    <t>2673600     2673699</t>
  </si>
  <si>
    <t>http://www.zag.si/si/oprema/179174dbef0e2057da6ac0316c5f0273</t>
  </si>
  <si>
    <t>V okvari</t>
  </si>
  <si>
    <t>P2-0273 Gradbeni objekti in materiali</t>
  </si>
  <si>
    <t>Sabina Jordan</t>
  </si>
  <si>
    <t>Kalorimetrična komora za laboratorijsko merjenje toplotnih lastnosti gradbenih konstrukcij in elementov</t>
  </si>
  <si>
    <t>Calorimetric chamber for laboratory measurment of thermal properties of construction products and elements</t>
  </si>
  <si>
    <t>Dostop do opreme je možen po predhodnem dogovoru. Cena preiskave je odvisna od zahtevnosti eksperimenta.</t>
  </si>
  <si>
    <t>Use of the equipment is possible and depends upon the preliminary agreement. The study cost depends of the complexy of the experiment.</t>
  </si>
  <si>
    <t>Komora omogoča merjenje toplotnih tokov v nadzorovanih pogojih. Omogoča merjenje transmisijskih in sevalnih tokov ter količin kot sta toplotna prehodnost in prepustnost za energijo sončnega sevanja.</t>
  </si>
  <si>
    <t>The chamber is used to measure heat flows in controlled conditions. It is possible to measure transmissive and radiative heat transfer. Quantities such as thermal transmission and g-value can be measured.</t>
  </si>
  <si>
    <t>2829399     2829300</t>
  </si>
  <si>
    <t>http://www.zag.si/si/oprema/d00ff0c247747c10588e35aefb922f50</t>
  </si>
  <si>
    <t xml:space="preserve">Merilni sistem za meritve deformacij z optičnimi vlakni </t>
  </si>
  <si>
    <t xml:space="preserve">SMARTEC SOFO fibre optic deformation measurement system
</t>
  </si>
  <si>
    <t xml:space="preserve">Merilni sistem za meritev deformacij z optičnimi vlakni si je mogoče izposoditi ob vnaprejšnji rezervaciji - najmanj 3 mesece pred izposojo. Delo na opremi lahko izvaja za to usposobljena oseba. </t>
  </si>
  <si>
    <t>The system is available for renting. The reservation should be made at least 3 months prior to the date of rent. The price per day consists of two parts: - MGCplus instrument 250eur/day, MGCplus amplifier module 50eur/day. The system can be used only by qualified and authorized person.</t>
  </si>
  <si>
    <t>Sistem SOFO proizvajalca SMARTEC je namenjen meritvam deformacij s pomočjo optičnih vlaken. Sestavlja ga optična čitalna enota s senzorji različnih dolžin. Omogoča vzpostavitev dolgotrajnega monitoringa pomikov oddaljenih objektov.</t>
  </si>
  <si>
    <t>System for optical measurement of displacement SOFO from SMARTEC. It consists of optical measuring unit and fibre optic sensors of various lengths. It is possible to set up a long term monitoring of displacements on a distant object.</t>
  </si>
  <si>
    <t>2522400     2522499</t>
  </si>
  <si>
    <t>http://www.zag.si/si/oprema/81136360e7af6299ab2359aeb3568306</t>
  </si>
  <si>
    <t>NI v uporabi</t>
  </si>
  <si>
    <t>Merilni sistem za meritve dinamičnih vplivov na konstrukcije</t>
  </si>
  <si>
    <t>Data acquisition system for measurement of dynamic influences on structures</t>
  </si>
  <si>
    <t xml:space="preserve">Sistem si je mogoče izposoditi ob vnaprejšnji rezervaciji - najmanj 3 mesece pred izposojo. Delo na opremi lahko izvaja za to usposobljena oseba. </t>
  </si>
  <si>
    <t>Oprema je namenjena dinamični meritvi različnih, predvsem mehanskih veličin (pomik, sila, moment, deformacija, temperatura …). Sestavljata jo dva merilna ojačevalnika MGCplus proizvajalca HBM, z različnimi enokanalnimi ojačevalnimi moduli.</t>
  </si>
  <si>
    <t>The system consists of two measuring amplifiers MGCplus with additional amplifier modules from HBM. It is possible to connect various sensors: force, moment, displacement, acceleration, temperature,…</t>
  </si>
  <si>
    <t xml:space="preserve">2459399    2459499   2459300   2459400 </t>
  </si>
  <si>
    <t>http://www.zag.si/si/oprema/58384c368e539870b23ef09aa7e8fe46</t>
  </si>
  <si>
    <t>Oprema za preiskave dinamičnega obnašanja zemljin med potresom - III.sklop</t>
  </si>
  <si>
    <t xml:space="preserve">Single axis seismic shaking table with servohydraulic regulation system </t>
  </si>
  <si>
    <t>Oprema je vgrajena v preskusni hali laboratorija in jo je mogoče le najeti. Delo na opremi lahko izvaja za to usposobljena oseba. Rezervacija opreme se opravi vsaj 3 mesece pred izvedbo preiskav.</t>
  </si>
  <si>
    <t>Since the test equipment is installed in the laboratory it is available for use only at its original location. The equipment can be used only by qualified and authorized person. The reservation should be made at least 3 months prior to the date of rent.</t>
  </si>
  <si>
    <t>Enokomponentna potresna miza se uporablja le skupaj s servohidravličnim sistemom INOVA. Je trajno vgrajena v preskusni hali Laboratorija za konstrukcije. Njena nosilnost je 5000 kg, največji pospešek 6 g.</t>
  </si>
  <si>
    <t>Seismic shaking table is used only in conjuction with servohydraulic system INOVA. It is permanently installed in the Laboratory for structures. Its capacity is 5t of useful load. The maximum acceleration is 6g.</t>
  </si>
  <si>
    <t>2444399   2444499   2444599   2444300   2444400   2444500</t>
  </si>
  <si>
    <t>ODSLUŽENA NEUPORABNA</t>
  </si>
  <si>
    <t>Tadeja Kosec</t>
  </si>
  <si>
    <t>Potenciostat/galvanostat Autolab 100 - Sistem za karakterizacijo mehansko-korozijskih procesov - I. sklop</t>
  </si>
  <si>
    <t>Potentiastat/galvanostat</t>
  </si>
  <si>
    <t>Dostop do opreme je možen po predhodnem dogovoru.  Delo na opremi lahko izvaja za to usposobljena oseba. Cena preiskave je odvisna od zahtevnosti eksperimenta.</t>
  </si>
  <si>
    <t>Potenciostat/galvanostat omogoča številne elektrokemijske eksperimente, korozijske eksperimente ter meritve elektrokemijsko impedančno spektroskopijo.</t>
  </si>
  <si>
    <t>Potenciostat/galvanostat enables  to conduct versatile electrochemical experiments, corrosion experiments and electrochemical impedance spectroscopy of different materials.</t>
  </si>
  <si>
    <t>2768600   2768699</t>
  </si>
  <si>
    <t>http://www.zag.si/si/oprema/7490edd74c8651e20dd60ecbe135e1d3</t>
  </si>
  <si>
    <t>BI-FR/CEA/17-19-006</t>
  </si>
  <si>
    <t>J2-9211</t>
  </si>
  <si>
    <t>J7-9404</t>
  </si>
  <si>
    <t>Anton Štibler</t>
  </si>
  <si>
    <t>Preskusni stroj s pripadajočo opremo za etalon za silo</t>
  </si>
  <si>
    <t>Zwick Z600 with auxiliary equipment as force standard machine</t>
  </si>
  <si>
    <t>Delo na opremi lahko izvaja za to usposobljena oseba iz Laboratorija za metrologijo.</t>
  </si>
  <si>
    <t>The equipment can be used only by qualified and authorized person of Laboratory for metrology ZAG</t>
  </si>
  <si>
    <t>Referenčni etalon za silo od 500 N do 600 kN za nateg in tlak.</t>
  </si>
  <si>
    <t>Force standard machine 500 N to 600 kN for tension and compression.</t>
  </si>
  <si>
    <t>2849300
2883500
2855500</t>
  </si>
  <si>
    <t>http://www.zag.si/si/oprema/a2f84ce1ec6f3de59f1b34b05d2f8f18</t>
  </si>
  <si>
    <t>Aljoša Šajna</t>
  </si>
  <si>
    <t>SISTEM ZA DETEKCIJO AKUSTIČNE EMISIJE III ZUNANJI</t>
  </si>
  <si>
    <t>Acoustic Emission Testing Equipment</t>
  </si>
  <si>
    <t>Oprema je namenjena za spremljanje novonastajajočih in aktivnost obtoječih razpok v betonu</t>
  </si>
  <si>
    <t>The equiment is to be used for the detection of new-born and activity of old cracks in cincrete.</t>
  </si>
  <si>
    <t>http://www.zag.si/si/oprema/fed67ba7e3cb151305e655c70299c1af</t>
  </si>
  <si>
    <t>drugi projekti H2020 InnoWee</t>
  </si>
  <si>
    <t>trži nalogi</t>
  </si>
  <si>
    <t>Sistem za karakterizacijo mehansko-korozijskih procesov - II. sklop</t>
  </si>
  <si>
    <t>SSRT autoclave with scratching device for mechanical and corrosion tests-II.part</t>
  </si>
  <si>
    <t>Dostop do opreme je možen po predhodnem dogovoru. Delo na opremi lahko izvaja za to usposobljena oseba. Cena preiskave je odvisna od zahtevnosti eksperimenta.</t>
  </si>
  <si>
    <t>SSRT avtoklav omogoča mehanske natezne statične in dinamične obremenitve pri povišani temperaturi ter tlaku z možnostjo tribološke obrabe z dodatnim elektrokemijskim spremljanjem.</t>
  </si>
  <si>
    <t>SSRT avtoclave  enables mechanical dinamic and static loading with possible sctratching and electrochemical evaluation of the processes at elevated temperatures and pressures.</t>
  </si>
  <si>
    <t>2829099     2829000     2829100     2829200</t>
  </si>
  <si>
    <t>http://www.zag.si/si/oprema/33c5cdcb62d1c7dc46e59a3f914d88cd
in
http://www.zag.si/si/oprema/7490edd74c8651e20dd60ecbe135e1d3</t>
  </si>
  <si>
    <t>Lidija Korat</t>
  </si>
  <si>
    <t>Sistem za rentgensko mikrotomografijo</t>
  </si>
  <si>
    <t>Micro-computed tomography system</t>
  </si>
  <si>
    <t xml:space="preserve">Dostop do opreme je možen po predhodnem dogovoru. Z opremo lahko rokuje le za to usposobljeno osebje (usposobljeno s strani proizvajalca). Potrebno je slediti zahtevam za varnost pri delo z virom sevanja. </t>
  </si>
  <si>
    <t>Equipment is available by preliminary arrangement, but it can be used only by qualified person, which has been previously trained by producer. There are special safety requirements for handling x-ray sources.</t>
  </si>
  <si>
    <t>Oprema se uporablja za 3D globinsko in površinsko skeniranje. Ločljivost je odvisna od velikosti vzorca, njegove gostote, atomskega števila in debeline. Poleg osnovne opreme je na voljo dodatna oprema za določanje in-situ natezne in tlačne trdnosti in za staranje pri povišanj/znižani temperaturi. Možno je opazovati mokre ali nasičene vzorce.</t>
  </si>
  <si>
    <t xml:space="preserve">Equipment is used for 3D structural and surface visualisation. Resolution is dependent on size of the sample, its density, atomic number and thickness. Beisde basic equipment, environmnetal chamber (heating-cooling) and stage for in-situ tensile and compressive experiments are available. Scanning of wet and humid samples is also possible.  </t>
  </si>
  <si>
    <t>2829499     2829400</t>
  </si>
  <si>
    <t>http://www.zag.si/si/oprema/e236cb4d35f0ebd8d2c1e332ea80e3ca</t>
  </si>
  <si>
    <t>J1-7148</t>
  </si>
  <si>
    <t>Alenka Mauko Pranjić</t>
  </si>
  <si>
    <t>BI-AT/16-17-021 (DuS NFCC) SN 0332/16J</t>
  </si>
  <si>
    <t>MR 1128/14</t>
  </si>
  <si>
    <t>Miha Hren</t>
  </si>
  <si>
    <t>drugi projekti (RRI SPS NMP in H2020 InnoWEE)</t>
  </si>
  <si>
    <t>Vilma Ducman</t>
  </si>
  <si>
    <t>SISTEM ZA TEST.NESATURIRANIH ZEMLJIN</t>
  </si>
  <si>
    <t>Unsaturated Soil Testing System</t>
  </si>
  <si>
    <t>Oprema omogoča direktne meritve pornega tlaka za potrebe določevanja matrične sukcije na delnosaturiranih zemljinah. Porozne ploščice s točko vstopa zraka 500 ali 1500 kPa za testiranje nesaturiranih zemljin.</t>
  </si>
  <si>
    <t>Equipment provides a direct measurement of pore water pressure for the measurement of matric suction on partly saturated soils. High-air-entry porous disc (either 500 or 1500kPa) for unsaturated soil testing</t>
  </si>
  <si>
    <t>http://www.zag.si/si/oprema/425b66871d5320c8f1b222f1a3f17b40</t>
  </si>
  <si>
    <t>RRI SPS NMP</t>
  </si>
  <si>
    <t>SPEKTROMETER OES OPTIČNI EMISIJSKI</t>
  </si>
  <si>
    <t>optical emission spectroscope</t>
  </si>
  <si>
    <t>kemijska analiza kovin</t>
  </si>
  <si>
    <t>chemical analysis of metals</t>
  </si>
  <si>
    <t>http://www.zag.si/si/oprema/a53148a3276cb4c8c6e925ced4e17bf2</t>
  </si>
  <si>
    <t>Tribokorozimeter - Sistem za karakterizacijo mehansko-korozijskih procesov - I. sklop</t>
  </si>
  <si>
    <t>Tribocorrosimeter</t>
  </si>
  <si>
    <t>Use of the equipment is possible and depends upon the preliminary agreement. The equipment can be used only by qualified and authorized person. The study cost depends of the complexy of the experiment.</t>
  </si>
  <si>
    <t>Tribokorozimeter je naprava za določanje tako triboloških lastnosti  (pin on disc in recipročni kontakt) materiala kot tudi korozijskih lastnosti, ločeno ali v skupnem delovanju. Tribokorozimeter obsega tudi profilometer za določanje hrapavosti in obrabe materiala.</t>
  </si>
  <si>
    <t>Tribocorrsimeter is an equipment for determination of tribocorrosive characteristics of metal material (pin on disc and reciprocating sliding contact) as well as abrasive and corrosion properties alone. Tribocorrosimeter includes prophylometer for determination of roughness and abrasive wear of the material.</t>
  </si>
  <si>
    <t>2761400   2761499</t>
  </si>
  <si>
    <t>http://www.zag.si/si/oprema/33c5cdcb62d1c7dc46e59a3f914d88cd</t>
  </si>
  <si>
    <t>Slavko Pandža</t>
  </si>
  <si>
    <t>Univerzalni stroj za določanje mehanskih lastnosti do 2500 kN</t>
  </si>
  <si>
    <t>2004, 2017 nadgradnja</t>
  </si>
  <si>
    <t>Universal testing machine ZWICK Z2500Y + nadgradnja 2017</t>
  </si>
  <si>
    <t>866.749,28, 175.277,89 nadgdadnja</t>
  </si>
  <si>
    <t>Oprema je dostopna po predhodnem dogovoru, uporablja pa jo lahko le za to usposobljena in pooblaščena oseba.</t>
  </si>
  <si>
    <t>Equipment is available by preliminary arrangement, but it can be used only by qualified and authorized person.</t>
  </si>
  <si>
    <t>Za izvajanje nateznih, tlačnih in upogibnih preskusov za kovine, beton in les. Stroj je opremljen z digitalno merilno opremo in kontrolno elektroniko ter programsko opremo za izvajanje nateznih, tlačnih in upogibnih preskusov. Maksimalna sila 2500 kN, delovni gib s hidravličnimi čeljustmi max. 2000 mm. Z opremo izvajamo tudi nestandarne preskuse po željah strank. Na opremi izvajamo preskušanja v sklopu certificiranja in priprave slovenskih tehničnih soglasij.</t>
  </si>
  <si>
    <t xml:space="preserve">For carrying out tensile, compresion and benting tests for metals, concrete and wood. Machine is equiped with digial mesurment and control electronics and software for tensile, compresion and bending tests. Fmax, at least 2500 kN, tewst stroke with hydraulic grips at least 2000mm.  With machine perform also non-standard test on request of customer. With machine we perform tests for certificatoin of products and preparation of Slovenian tehnical approvals. </t>
  </si>
  <si>
    <t>2507800     2507898    2507899   2507900      2507998    2507999    2507801</t>
  </si>
  <si>
    <t>http://www.zag.si/si/oprema/5aad5a6459b68bbe5747da9f1c076b30</t>
  </si>
  <si>
    <t>Živosrebrni porozimeter</t>
  </si>
  <si>
    <t>Mercury Porosimeter Autopore IV 9510</t>
  </si>
  <si>
    <t xml:space="preserve">Oprema zaradi rokovanja s Hg ni splošno dostopna. Uporablja jo lahko le za to usposobljena in pooblaščena oseba. Pogoji dostopa (cena in čas) se oblikujejo glede na število meritev in zahtevnost vzorca individualno za vsakega naročnika. </t>
  </si>
  <si>
    <t>Equipment is not generally available due to handling with mercury. It can be used only by trained and authorised personnel. Services conditions (costs, time) are being arranged individually based on number of measurements and complexity of sample.</t>
  </si>
  <si>
    <t>Oprema deluje v območju tlaka do 414 MPa, kar omogoča določitev por s premerom od 360 µm do 0.003 µm. Ločljivost meritev pri vtiskanju in iztiskanju je najmanj 0.1 mL volumna živega srebra. Parametri, ki se jih da določiti, so: celokupni volumen por, porazdelitev velikosti por, delež poroznosti, gostota materiala ter transportne lastnosti zgradbe sistema por.</t>
  </si>
  <si>
    <t>The equipment works within the pressure range from almost zero up to 414 MPa, which makes it possible to measure pore diameters with sizes ranging from 360 µm to 0.003 µm. Data resolution is better than 0.1 mL for mercury intrusion and extrusion volumes. Prameters that can be determined: total pore volume, pore size distribution, percent porosity, density of the material, transport properties of the pore structure.</t>
  </si>
  <si>
    <t>2615100     2615199</t>
  </si>
  <si>
    <t>http://www.zag.si/si/oprema/c3d8266be7f90ec1346a5984d3aa40fc</t>
  </si>
  <si>
    <t>J2-9197</t>
  </si>
  <si>
    <t>Razni</t>
  </si>
  <si>
    <t>EraMIN FLOW</t>
  </si>
  <si>
    <t>Nataša Knez</t>
  </si>
  <si>
    <t>ANALIZATOR PLINOV FTIR</t>
  </si>
  <si>
    <t>FTIR Gas Analyser</t>
  </si>
  <si>
    <t>v roku enega meseca po predhodni najavi samo ob prisotnosti strokovnjaka ZAG</t>
  </si>
  <si>
    <t>within one month by appointment only, in the presence of an expert from ZAG</t>
  </si>
  <si>
    <t>Naprava omogoča sprotno merjenje koncentracije strupenih plinov, ki se sproščajo pri gorenju</t>
  </si>
  <si>
    <t>The device allows simultaneous measurement of the concentration of toxic gases emitted during combustion</t>
  </si>
  <si>
    <t>http://www.zag.si/si/oprema/b44daa37ec6ffd87e49f3fd08b3ee9ab</t>
  </si>
  <si>
    <t>KONUSNI KALORIMETER</t>
  </si>
  <si>
    <t>2015, nadgradnja 2018</t>
  </si>
  <si>
    <t>Cone Calorimeter</t>
  </si>
  <si>
    <t>Naprava omogoča spremljanje mase, sproščanja toplote, koncentracije O2, CO2, CO, temperature, prosojnosti dimnih plinov med obremenitvijo vzorca s toplotnim sevanjem do 50 kW/m2. Programska oprema omogoča oceno razreda odziva preskušanega proizvoda na ogenj. Mogoča povezava in meritev sestave dimnih plinov s FTIR.</t>
  </si>
  <si>
    <t>Measurement of mass loss rate, rate of heat release, concentration of O2, CO2, CO, temperature, smoke release rate during radiant heat of up to 50 kW/m2. Software allowes prediction of classification of reaction to fire of product. Possible measurement of released gases with FTIR.</t>
  </si>
  <si>
    <t>2959500     2959501         2959502</t>
  </si>
  <si>
    <t>http://www.zag.si/si/oprema/965c0e0d4dc1099151dff4819af1b6c6</t>
  </si>
  <si>
    <t>DIMNA KOMORA</t>
  </si>
  <si>
    <t>Smoke Density Chamber</t>
  </si>
  <si>
    <t>Zrakotesna komora za merjenje specifične optične gostote dima in izgube mase pri gorenju vzorca, izpostavljenega toplotnemu sevanju do 50 kW/m2. Mogoča povezava in meritev sestave dimnih plinov s FTIR.</t>
  </si>
  <si>
    <t xml:space="preserve">Airtight chamber for measurement of specific optical density of smoke and mass loss of product exposed to radiant heat of up to 50 kW/m2. Possible measurement of released gases with FTIR.  </t>
  </si>
  <si>
    <t>http://www.zag.si/si/oprema/1cc4aa92d0fbbf4603a607b29787bab4</t>
  </si>
  <si>
    <t>Peter Nadrah</t>
  </si>
  <si>
    <t>NAPRAVA ZA MERITEV VELIKOSTI DELCEV IN ZETA POTENCIALA</t>
  </si>
  <si>
    <t>Instrument for particle sizing and zeta potential measurement</t>
  </si>
  <si>
    <t>Dostop je možen po predhodnem dogovoru z vodjo laboratorija.</t>
  </si>
  <si>
    <t>Access is possible in agreement with the head of the laboratory.</t>
  </si>
  <si>
    <t>Oprema je namenjena merjenju velikosti delcev v suspenzijah, meritvi zeta potenciala in določitvi izoelektrične točke s titracijo.</t>
  </si>
  <si>
    <t>The instrument is used for measurement of particle sizes in suspensions, of zeta potential and determinataion of isoelectric point.</t>
  </si>
  <si>
    <t>http://www.zag.si/si/oprema/2552609ebe28169b6d7a32dcd664e040</t>
  </si>
  <si>
    <t>Z1-8149</t>
  </si>
  <si>
    <t>Erika Švara Fabjan</t>
  </si>
  <si>
    <t>NC-0002</t>
  </si>
  <si>
    <t>Andrijana Sever Škapin</t>
  </si>
  <si>
    <t>Tomislav Tomše</t>
  </si>
  <si>
    <t>KOMORA TIP IWB-600 CCK ZA PRESKUŠANJE NOTRANJE ODPORNOSTI</t>
  </si>
  <si>
    <t>Chamber for measurement of internal durability</t>
  </si>
  <si>
    <t>po predhodnem dogovoru samo ob navzočnosti operaterja</t>
  </si>
  <si>
    <t>Access is possible in agreement with the head of the laboratory and under supervision of the operator</t>
  </si>
  <si>
    <t>preizkušanje notranje odpornosti betona proti zmrzovanju in tajanju</t>
  </si>
  <si>
    <t>testing of internal durabitily of concrete against freezing and melting</t>
  </si>
  <si>
    <t>http://www.zag.si/si/oprema/6bc7a479765a629ec05932750f9eea59</t>
  </si>
  <si>
    <t>H2020 InnoWee</t>
  </si>
  <si>
    <t>DIGESTORIJ TIP TA 1500/ST HEMLING</t>
  </si>
  <si>
    <t>Fume hood</t>
  </si>
  <si>
    <t>Digestoriji so namenjeni izvajanju kemijskih reakcij, kjer so uporabljene nevarne ali hlapne kemikalije.</t>
  </si>
  <si>
    <t>Fume hoods are used for carrying out chemical reactions involving dangerous or volatile chemicals.</t>
  </si>
  <si>
    <t>2913600, 2913500, 2913800, 2913700</t>
  </si>
  <si>
    <t>http://www.zag.si/si/oprema/38ae27f3192854bae9fa1453430c9e91</t>
  </si>
  <si>
    <t>Mateja Štefančič</t>
  </si>
  <si>
    <t>REOMETER MODULARNI OSCILACIJSKI MCR 302</t>
  </si>
  <si>
    <t>MCR rheometer</t>
  </si>
  <si>
    <t>Dostop do opreme je možen po predhodnem dogovoru s skrbnikom opreme in samo ob navzočnosti enega od usposobljenih operaterjev</t>
  </si>
  <si>
    <t>Access is possible in agreement with the person responsible for the equipment and only under the supervision of one of the qualified operators</t>
  </si>
  <si>
    <t>Preizkušanje reoloških lastnosti anorganskih veziv ali drugih tekočih do viskoplastičnih materialov v rotaciji in oscilaciji, v odvisnosti od časa in temperature (-40° - +200 °C). Preizkušanje reoloških značilnosti bitumnov po standardiziranih metodah SIST EN 14470 - Ugotavljanje kompleksnega strižnega modula in faznega kota - DSR), EN 16659 - Multiple Stress Creep and Recovery Test - MSCRT.</t>
  </si>
  <si>
    <t>Testing of the rheological properties of inorganic binders and other liquid to viskoplastic materials in the rotation and/or oscillation mode as a function of time and temperature (-40 ° - 200 ° C). Testing rheological characteristics of bituminous binders using standardized methods SIST EN 14470 - Determination of complex shear modulus and phase angle - DSR), EN 16659 - Multiple Stress Creep and Recovery Test - MSCRT.</t>
  </si>
  <si>
    <t>2983100, 2982900, 2983000</t>
  </si>
  <si>
    <t>http://www.zag.si/si/oprema/020fa6a269c0e2e4fa74adb355741e95</t>
  </si>
  <si>
    <t>Aleš Traven</t>
  </si>
  <si>
    <t>KOMORA UV MODEL Q-SUN XE-3</t>
  </si>
  <si>
    <t>Q SUN chamber</t>
  </si>
  <si>
    <t>Dostop je možen po predhodnem dogovoru z vodjo laboratorija. Oprema se uporablja za daljše teste, ki trajajo tudi do več mesecev, cena v €/uro je preračunana na 24 ur</t>
  </si>
  <si>
    <t>Access is possible in agreement with the head of the laboratory. Equipment is used for longer exposures, that last up to few months, price in €/hour is calculated per 24 hours</t>
  </si>
  <si>
    <t xml:space="preserve">Komora je namenjena izpostavi vzorcev pospešenemu umetnemu staranju (simulacija vremenskih razmer): UV sevanje, pršenje z vodo, spreminjanje temperature in relativne vlage. </t>
  </si>
  <si>
    <t>Chamber is used for exposure the samples to accelerating artifical ageing (simulation of weather conditions): UV exposure, rainning, cycling different temperature and relative humidity</t>
  </si>
  <si>
    <t>http://www.zag.si/si/oprema/2053000f3f8a871121fe27b5ca2426cd</t>
  </si>
  <si>
    <t>L4-7547</t>
  </si>
  <si>
    <t>Sabina Kramar</t>
  </si>
  <si>
    <t>IZOTERMNI KALORIMETER TAM Air 8 in TAM Air 3</t>
  </si>
  <si>
    <t>Isothermal calorimeter Tam Air 8 and Tam Air 3</t>
  </si>
  <si>
    <t>Izotermni kalorimeter kontinuirano meri in prikazuje toplotni tok, ki nastane kot posledica različnih reakcij v preiskanem vzorcu in je učinkovita metoda pri študiju procesa hidratacije cementnih past, malt ali betonov pri konstantni temperaturi.</t>
  </si>
  <si>
    <t>Isothermal calorimeter continuously measures and displays the heat flow, as a result of various reactions. It is an effective method in studying the hydration of cement pastes, mortars or concrete at a constant temperature.</t>
  </si>
  <si>
    <t>3020800, 3020900</t>
  </si>
  <si>
    <t>http://www.zag.si/si/oprema/3fa966eb75c28aae170e1deae327361e</t>
  </si>
  <si>
    <t>Raziskovalni projekti (RRI SPS NMP - CEL.KROG in H2020 InnoWEE, Raziskovalci na začetku kariere 2.0 - Oarga)</t>
  </si>
  <si>
    <t>Barbara Likar</t>
  </si>
  <si>
    <t>MERILNIK PREPUSTNOSTI GEOSINTETIKOV</t>
  </si>
  <si>
    <t>Instrument for testing the water permeability of geotextiles, fleeces and related materials.</t>
  </si>
  <si>
    <t>Inštrument je namenjen merjenju vodoprepustnosti geotekstilov in podobnih materialov.</t>
  </si>
  <si>
    <t xml:space="preserve">The instrument is used for measurement water permeability of geotextiles and other similar materials. </t>
  </si>
  <si>
    <t>http://www.zag.si/si/oprema/07b427f4bb3c5a273b6900554c8de728</t>
  </si>
  <si>
    <t>V2-1740</t>
  </si>
  <si>
    <t>BAT HIDRAVLIČNI 1000 kN MTS</t>
  </si>
  <si>
    <t>Hydraulic actuator 1000kN</t>
  </si>
  <si>
    <t>Za izvajanje dinamičnih obremenitev konstrukcijskih elementov</t>
  </si>
  <si>
    <t>For application of dynamic loading of structural elements</t>
  </si>
  <si>
    <t>http://www.zag.si/si/oprema/4a6ebe07b72b583584ebdad89b313c87</t>
  </si>
  <si>
    <t>KOMORA HIGROTERMALNA TIP TVK-30/85</t>
  </si>
  <si>
    <t>Hygrothermal Chamber TVK-30/85</t>
  </si>
  <si>
    <t>Komora za vzpostavitev in cikliranje higro-termalnih razmer, v temperaturnem območju od -30°C do 85°C in območju relativne vlažnosti od 10% do 98%, namenjena za testiranje higrotermalnega odziva oziroma pospešenega staranja velikih vzorcev (npr. ETICS z ometom)</t>
  </si>
  <si>
    <t>Chamber for sustaining and cycling of hygro-thermal conditions, in the temperature range from -30°C to 85°C and in the relative humidity range from 10% to 98%, intended for hygrothermal behavior testing or accelerated aging of large samples (e.g. ETICS with rendering)</t>
  </si>
  <si>
    <t>http://www.zag.si/si/oprema/e77181f636c07a9580f87dabf203a33a</t>
  </si>
  <si>
    <t>Janez Bernard</t>
  </si>
  <si>
    <t>22313 </t>
  </si>
  <si>
    <t>19997, 2017 nadgradnja</t>
  </si>
  <si>
    <t>Universal testing machine ZWICK Z100 + upgrade 2017</t>
  </si>
  <si>
    <t>250.942,5, 116.260,51 nadgradnja</t>
  </si>
  <si>
    <t>Univerzalni preskusni stroj se uporablja za določanje nateznih, strižnih in ostalih mehanskih lastnosti materialov</t>
  </si>
  <si>
    <t xml:space="preserve">The universal testing machine is ussually used for determination of tensile, compressive and other mechanical properties of the materials  </t>
  </si>
  <si>
    <t>2302300    2302301</t>
  </si>
  <si>
    <t>http://www.zag.si/si/oprema/29bd1831be43efb6f01f796bded26108</t>
  </si>
  <si>
    <t>Z4-9298</t>
  </si>
  <si>
    <t>Andreja Pondelak</t>
  </si>
  <si>
    <t>KALORIMETER BOMBNI 6200CL S SISTEMOM ZA DOVAJANJE</t>
  </si>
  <si>
    <t xml:space="preserve">Isoperibolic bomb calorimeter </t>
  </si>
  <si>
    <t>Določitev sežigne toplote (PCS)</t>
  </si>
  <si>
    <t>Determination of gross heat of combustion (PCS)</t>
  </si>
  <si>
    <t>http://www.zag.si/si/oprema/18b281ec0ef035222e5160be3407080b</t>
  </si>
  <si>
    <t>Luka Škrlep</t>
  </si>
  <si>
    <t>SPEKTROMETER SPECTRUM TWO FT-IR PERKIN ELMER Z ATR</t>
  </si>
  <si>
    <t xml:space="preserve">FT-IR spectrometer with ATR - Perkin Elmer </t>
  </si>
  <si>
    <t>Uporablja se za analizo snovi, študij
interakcij, spremljanje poteka reakcij in
podobno. Preiskujemo lahko tako trdne
snovi, tekočine kot tudi pline.</t>
  </si>
  <si>
    <t xml:space="preserve">It is used for analysis of substances, study of interactions, monitoring of reactions' directions etc. Analysis can be performed on solid substances as well as on liquids and gases. </t>
  </si>
  <si>
    <t>http://www.zag.si/si/oprema/5aa0eadbb3ef497cb59f926fe78f4723</t>
  </si>
  <si>
    <t>Andrej Kranjc</t>
  </si>
  <si>
    <t>Stiskalnica Instron hidravlična Univerzalna + nadgradnja s 250 kN hidravličnimi čeljustmi s črpalko za Instron 1342</t>
  </si>
  <si>
    <t>1988 + 2018 nadgradnja</t>
  </si>
  <si>
    <t xml:space="preserve">250 kN hydraulic grips with grip power supply for Instron 1342 </t>
  </si>
  <si>
    <t>185.588,37, nadgradnja 42.928,75</t>
  </si>
  <si>
    <t>Uporablja se za dinamičneo preskušanje armaturnega jekla</t>
  </si>
  <si>
    <t>It is used for fatigue test on reinforcing steel bars</t>
  </si>
  <si>
    <t>http://www.zag.si/si/oprema/b2ae83d6b86d3e1cdd1323e1522dfc57</t>
  </si>
  <si>
    <t>Andrej Krajnc</t>
  </si>
  <si>
    <t>ONKOLOŠKI INŠTITUT LJUBLJANA</t>
  </si>
  <si>
    <t>Srdjan Novaković</t>
  </si>
  <si>
    <t>SEKVENTOR DRUGE GENERACIJE-MISEQDX-ILLUMINA</t>
  </si>
  <si>
    <t>NGS – next generation sequenator</t>
  </si>
  <si>
    <t>Oprema se uporablja samo za potrebe Onkološkega inštituta Ljubljana. Cena za uporabo opreme je zgolj informativne narave in je ne zaračunavamo zunanjim inštitucijami.</t>
  </si>
  <si>
    <t>The equipment is used only for the needs of the Institute of Oncology Ljubljana. The price for the use of the equipment is only for the informative use.</t>
  </si>
  <si>
    <t>Sekvenciranje. Napravo uporabljamo za  rutinsko diagnostiko in raziskovalne namene.</t>
  </si>
  <si>
    <t>Sequencing. The device is used for routine diagnostic and research purposes.</t>
  </si>
  <si>
    <t xml:space="preserve">37981 SEKVENTOR DRUGE GENERACIJE-MISEQDX-ILLUMINA
38256 RAČ. THINK STATION P900TWR MT (ZA SEKVENTOR INV. 3
38257 RAČ.LENOVO THINKCENTRE M93p (ZA SEKVENTOR INV. 379
38258 MONITOR DELL P2815Q 28" (ZA SEKVENTOR INV. 37981)
38259 MONITOR DELL P2815Q 28" (ZA SEKVENTOR INV. 37981)
38260 UPS SMC1500I- APC SMART8ZA SEKVENTOR INV. 37981)
</t>
  </si>
  <si>
    <t>https://www.onko-i.si/dejavnosti/raziskovalna_in_izobrazevalna_dejavnost/raziskovalna_oprema/</t>
  </si>
  <si>
    <t>P3-0352</t>
  </si>
  <si>
    <t>Vida Stegel</t>
  </si>
  <si>
    <t>P3-0321</t>
  </si>
  <si>
    <t>Gregor Serša</t>
  </si>
  <si>
    <t>APARAT X-RAY GULMAY MOD. D3225</t>
  </si>
  <si>
    <t>X-RAY MACHINE GULMAY</t>
  </si>
  <si>
    <t>Za izvajanje ionizirajočega obsevanja celic, tkiv in celotnega organizma laboratorijskih miši</t>
  </si>
  <si>
    <t>For ionizing iradiation of cells, tissues and whole laboratory mice.</t>
  </si>
  <si>
    <t>P3-0003</t>
  </si>
  <si>
    <t xml:space="preserve">Simona Kranjc, Urška Kamešek,  Maša Bošnjak, Martina Žakelj, Katja Uršič </t>
  </si>
  <si>
    <t>J3-8202</t>
  </si>
  <si>
    <t>Boštjan Markelc, Urška Kamenšek, Špela Kos, Urša Tratar Lampreht, Katja Uršič, Barbara Starešinič, Maja Čemažar</t>
  </si>
  <si>
    <t>Maja Čemažar</t>
  </si>
  <si>
    <t>Laserski skenirni sistem in konfokalni mikroskop</t>
  </si>
  <si>
    <t>Laser scanning system and confocal microscope</t>
  </si>
  <si>
    <t>Za opazovanje fizioloških procesov v živih živalih</t>
  </si>
  <si>
    <t>For obseervation of physiological processes in live animals</t>
  </si>
  <si>
    <t>39698-MIKROSKOP KONFOKALNI-LASERSKI SKENIRNI SISTEM LSM8 39699-MONITOR DELL ULTRASHARP U3017 30" WIDE-ZA LSM800  39700-RAČ.ESPRIMO P920 ZA LSM800 S PROG. ZEN 2,3 Z MODUL</t>
  </si>
  <si>
    <t>P16-200</t>
  </si>
  <si>
    <t>Simona Kranjc, Urška Kamešek,  Maša Bošnjak, Martina Žakelj, Katja Uršič, Barbara Starešinič</t>
  </si>
  <si>
    <t xml:space="preserve"> CELICA, biomedicinski center, d.o.o.</t>
  </si>
  <si>
    <t>P3-0310</t>
  </si>
  <si>
    <t>Robert Zorec</t>
  </si>
  <si>
    <t>03702</t>
  </si>
  <si>
    <t>Kamera EM-CCD iXON DU-885</t>
  </si>
  <si>
    <t>Camera EM-CCD iXON DU-885</t>
  </si>
  <si>
    <t>27.931,50</t>
  </si>
  <si>
    <t xml:space="preserve">Najava pri skrbniku opreme najmanj 15 dni pred želenim terminom uporabe. Določen termin v skladu z razpoložljivostjo. Terminska souporaba v 24-urnih sklopih. </t>
  </si>
  <si>
    <t xml:space="preserve">Reservation with the equipment coordinator at least 15 days in advance. The booking in accordance to availability. Term use in 24-hour time period. </t>
  </si>
  <si>
    <t>Slikanje živih in fiksiranih celic, shranjevanje in analiza slik</t>
  </si>
  <si>
    <t>Imaging live and fixed cells, storage and analysis of images</t>
  </si>
  <si>
    <t>30 eur/uro</t>
  </si>
  <si>
    <t>http://celica.si/lab.php?id=7</t>
  </si>
  <si>
    <t>člani programske skupine</t>
  </si>
  <si>
    <t>I0-0034-1683</t>
  </si>
  <si>
    <t>Uporabniki infrastrukturnega programa Večnimensijska mikroskopija</t>
  </si>
  <si>
    <t>Kamera EM-CCD iXON DU-997</t>
  </si>
  <si>
    <t>Camera EM-CCD iXON DU-997</t>
  </si>
  <si>
    <t>43.817,25</t>
  </si>
  <si>
    <t>Nanomehanooptična mikroskopija</t>
  </si>
  <si>
    <t>Nanomchanooptical microscopy</t>
  </si>
  <si>
    <t>21.658,89</t>
  </si>
  <si>
    <t>Oprema za hitro zajemanje AWX/3543/P</t>
  </si>
  <si>
    <t>Equipment for fast data acquisition AWX/3543/P</t>
  </si>
  <si>
    <t>Univerza v Mariboru, Fakulteta za naravoslovje in matematiko</t>
  </si>
  <si>
    <t>2547-022</t>
  </si>
  <si>
    <t>P1-0055</t>
  </si>
  <si>
    <t>dr. Uroš Tkalec</t>
  </si>
  <si>
    <t>Optična pinceta z modulom za fluorescenco</t>
  </si>
  <si>
    <t>Optical tweezers with a fluorescence module</t>
  </si>
  <si>
    <t>Za dostop do opreme prosim pošlji email na uros.tkalec@um.si s kratkim opisom predvidenega dela in oceno časa, ki je potreben za dokončanje le tega.</t>
  </si>
  <si>
    <t>In order to access the equipment please write an email to uros.tkalec@um.si with a brief description of the work planed and the approximate time needed to complete it.</t>
  </si>
  <si>
    <t>Optična pinceta je raziskovalna naprava, ki uporablja zelo zgoščen laserski žarek z namenom zagotoviti privlačno ali odbojno silo (tipično velikostnega reda pN) odvisno od razlike v lomnem količniku za držanje in premikanje mikroskopsko majhnih dielektričnih predmetov. Na Inštitutu za fiziko jo uporabljamo za raziskovalne in izobraževalne namene.</t>
  </si>
  <si>
    <t>Optical tweezers are a scientific instrument that uses a highly-focused laser beam to provide an attractive or repulsive force (typically on the order of pN), depending on the refractive index mismatch to physically hold and move microscopic dielectric objects. At the Institute of Physics this equipment is used for research and educational purposes.</t>
  </si>
  <si>
    <t>15987, 16356</t>
  </si>
  <si>
    <t>https://www.fnm.um.si/index.php/raziskovalna-dejavnost/intitut-za-fiziko/</t>
  </si>
  <si>
    <t>Uroš Tkalec, Tadej Emeršič, Rok Štanc</t>
  </si>
  <si>
    <t>Vojko Jazbinšek</t>
  </si>
  <si>
    <t>P2-0348</t>
  </si>
  <si>
    <t>fizika.imfm.si/IP</t>
  </si>
  <si>
    <t>Measurements of electric properties (dielectrics, ferroelectrics, multiferroics)</t>
  </si>
  <si>
    <t>Merjenje električnih  lastnosti snovi (dielektriki, feroelektriki, multiferoiki)</t>
  </si>
  <si>
    <t>Agreement with dr. Vojko Jazbinšek  (email: vojko.jazbinsek@imfm.si)</t>
  </si>
  <si>
    <t>Oprema ja dostopna na Jadranski 19, soba 308. Za zunanje uporabnike je dostopna v dogovoru z Vojkom Jazbinškom (email: vojko.jazbinsek@imfm.si)</t>
  </si>
  <si>
    <t>Ferroelectric analyzator with magnetic module</t>
  </si>
  <si>
    <t>Feroelektrični analizator z magnetnim modulom</t>
  </si>
  <si>
    <t>I0-0002</t>
  </si>
  <si>
    <t>101-3</t>
  </si>
  <si>
    <t>Inštitut za matematiko, fiziko in mehaniko</t>
  </si>
  <si>
    <t>Zoran Mazej</t>
  </si>
  <si>
    <t>P1-0045</t>
  </si>
  <si>
    <t>Dragan Mihailović</t>
  </si>
  <si>
    <t>P1-0040</t>
  </si>
  <si>
    <t>Darko Makovec</t>
  </si>
  <si>
    <t>P2-0089</t>
  </si>
  <si>
    <t>Janez Dolinšek</t>
  </si>
  <si>
    <t>P1-0125</t>
  </si>
  <si>
    <t>Zvonko Jagličić</t>
  </si>
  <si>
    <t>Precise measurements of magnetic properties of substances in the temperature interval from 1.9 K to 400 K</t>
  </si>
  <si>
    <t>Natančno merjenje magnetnih lastnosti snovi v temperaturnem območju od 1.9 K do 400 K.</t>
  </si>
  <si>
    <t>Agreement with prof. dr. Zvonko Jagličić (email: zvonko.jaglicic@imfm.si)</t>
  </si>
  <si>
    <t>Oprema je dostopna v Centru za magnetne meritve (Cmag). Meritve izvajamo  predvsem za člane skupine CMag. Za zunanje uprabnike so meritve možne v dogovoru s prof. dr. Zvonkom Jagličićem (email: zvonko.jaglicic@imfm.si)</t>
  </si>
  <si>
    <t>Magnetic properties measuring system  (QD MPMS-XL-5) with SQUID magnetometer</t>
  </si>
  <si>
    <t>Merilnik magnetnih lastnosti  (QD-MPMS-XL5) s SQUID magnetometrom</t>
  </si>
  <si>
    <t>001</t>
  </si>
  <si>
    <t>Janez Košmrlj</t>
  </si>
  <si>
    <t>Bruker AVANCE 500 MHz NMR spektrometer</t>
  </si>
  <si>
    <t xml:space="preserve"> Bruker AVANCE 500 MHz NMR spectrometer</t>
  </si>
  <si>
    <t>Načela za uporabo inštrumentalnega časa so objavljena na spletni strani IC UL FKKT (http://www.fkkt.uni-lj.si/sl/raziskovalna-infrastruktura/enota-za-analizo-organskih-molekul/nmr-500/)</t>
  </si>
  <si>
    <t>Services are available to all subject to previous notice. Details can be found at http://www.fkkt.uni-lj.si/en/research-infrastructure/nmr-spectroscopy-unit-ic-ul-fkkt-equipment/</t>
  </si>
  <si>
    <t>Oprema je namenjena raziskovalcem za določanje strukture, konformacij in dinamike molekul v raztopini</t>
  </si>
  <si>
    <t>The equipment enables the determination of structure, conforamtion, and dynamics of molecules in solution</t>
  </si>
  <si>
    <t>013767</t>
  </si>
  <si>
    <t>http://www.fkkt.uni-lj.si/sl/storitve/#c397</t>
  </si>
  <si>
    <t>P1-0230</t>
  </si>
  <si>
    <t>P-0179</t>
  </si>
  <si>
    <t>Jurij Svete</t>
  </si>
  <si>
    <t>P1-0175</t>
  </si>
  <si>
    <t>Anton Meden</t>
  </si>
  <si>
    <t>P1-0134</t>
  </si>
  <si>
    <t>Urška Lavrenčič Štangar</t>
  </si>
  <si>
    <t>Drugi programi</t>
  </si>
  <si>
    <t>Vzdrževanje, pedagoško delo, ostali programi in projekti, zunanji</t>
  </si>
  <si>
    <t>006</t>
  </si>
  <si>
    <t>P1-0201</t>
  </si>
  <si>
    <t>Ksenija Kogej</t>
  </si>
  <si>
    <t>04614</t>
  </si>
  <si>
    <t>"3D-DLS Research Lab" raziskovalni inštrument za merjenje (3D) dinamičnega in statičnega sipanja laserske svetlobe</t>
  </si>
  <si>
    <t>3D DLS Spectrometer, LS Instruments GmbH</t>
  </si>
  <si>
    <t>Oprema je dostopna le po predhodnem dogovoru in pod vodstvom strokovno usposobljene osebe. Cena določitve hidrodinamskega radija  in molske mase je odvisna od zahtevnosti meritve in računskih postopkov ter interpretacije rezultatov. Določi se s skrbnikom inštrumenta.</t>
  </si>
  <si>
    <t>The qeuipment is available on the basis of a previous agreement and with a supervision of authorized personel. The price  for the determination of molar mass and/or size depends on the pretentiousness of measurements, on the complexity of data treatment (if required) and on the used time.</t>
  </si>
  <si>
    <t>določanje velikosti (molske mase, hidrodinamskega radija in radija sukanja) delcev v koloidnih sistemih</t>
  </si>
  <si>
    <t>determination of size (molar mass, hydrodynamic radius and radius of gyration) of colloidal particles</t>
  </si>
  <si>
    <t>012577</t>
  </si>
  <si>
    <t>Vojeslav Vlachy</t>
  </si>
  <si>
    <t>002</t>
  </si>
  <si>
    <t>P2-0191</t>
  </si>
  <si>
    <t>Matjaž Krajnc</t>
  </si>
  <si>
    <t>Avtomatiziran laboratorijski reaktor Labmax Automatic LAB</t>
  </si>
  <si>
    <t>Mettler Tolledo LabMax Automatic Lab Reactor</t>
  </si>
  <si>
    <t>Po dogovoru</t>
  </si>
  <si>
    <t>Agreement with operator/institution</t>
  </si>
  <si>
    <t>Oprema omogoča avtomatsko kontrolo parametrov in obratovalnih pogojev v reaktorju, kot so temperatura, pH vrednost, mešalni pogoji in doziranje reaktantov.</t>
  </si>
  <si>
    <t>automatic controll of process paremeters and operating conditions in a lab reactor</t>
  </si>
  <si>
    <t>012983</t>
  </si>
  <si>
    <t>Andreja Žgajnar Gotvajn</t>
  </si>
  <si>
    <t>pedagoško delo</t>
  </si>
  <si>
    <t>008</t>
  </si>
  <si>
    <t>Andrej Pevec</t>
  </si>
  <si>
    <t>Avtomtski rentgenski difraktometer s CCD detektorjem za monokristale</t>
  </si>
  <si>
    <t>Automatic X-ray diffractometer with CCD detector for monocrystals</t>
  </si>
  <si>
    <t>Aparatura je dostopna vsem ob predhodni najavi</t>
  </si>
  <si>
    <t xml:space="preserve">Services are available to all subject to previous notice. </t>
  </si>
  <si>
    <t>Zbiranje rentgenskih difrakcijskih podatkov za monokristale (male molekule)</t>
  </si>
  <si>
    <t>X-ray data collection for monocrystals (small molecules)</t>
  </si>
  <si>
    <t>007219</t>
  </si>
  <si>
    <t>Matija Tomšič</t>
  </si>
  <si>
    <t xml:space="preserve">Detektor v Sistemu za merjenje ozkokotnega rentgenskega sipanja (Mythen 1K) - SAXS </t>
  </si>
  <si>
    <t xml:space="preserve">(Mythen 1K) - SAXS </t>
  </si>
  <si>
    <t>Zainteresirani uporabnik se obrne na skrbnika opreme, ki organizira izvedbo eksperimentov. Cena meritev je odvisna od zahtevnosti eksperimentov in interpretacije podakov. Informacijo o ceni dobite od skrbnika ob dogovoru za izvedbo eksperimentov.</t>
  </si>
  <si>
    <t>Interested customer contacts the caretaker of the instrument, who organizes the data collection. The price depends on the complexity of the data collection needed. The information about the price is obtained from the caretaker before the agreement for data collection.</t>
  </si>
  <si>
    <t>Strukturne raziskave vzorcev z metodo SAXS.</t>
  </si>
  <si>
    <t>Structural studies of the samples utilizint the SAXS technique.</t>
  </si>
  <si>
    <t>014591</t>
  </si>
  <si>
    <t>Jurij Lah</t>
  </si>
  <si>
    <t>Diferenčni dinamični kalorimeter-NANO II DSC</t>
  </si>
  <si>
    <t>NANO II DSC Calorimeter</t>
  </si>
  <si>
    <t>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t>
  </si>
  <si>
    <t>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t>
  </si>
  <si>
    <t>Stabilnost biološko pomembnih molekul v raztopinah. Termodinamika strukturnih prehodov bioloških makromolekul.</t>
  </si>
  <si>
    <t>Stability of biologically important molecules in solutions. Thermodynamics of structural transitions  of biopolymers.</t>
  </si>
  <si>
    <t>007109</t>
  </si>
  <si>
    <t>DMA/SDTA861e Dinamični mehanski analizator - komplet</t>
  </si>
  <si>
    <t>Mettler Tolledo DMA/SDTA 861e Dynamic Mechanical Analyzer (complete)</t>
  </si>
  <si>
    <t>Oprema je namenjena testiranju mehanskih lastnosti trdnih in visoko-viskoznih materialov v odvisnosti od temperature in uporabljene frekvence. Omogoča obremenjevanje vzorcev na nateg, kompresijo, upogib in strig.</t>
  </si>
  <si>
    <t>determination of dynamic mechanical properties of materials</t>
  </si>
  <si>
    <t>011702</t>
  </si>
  <si>
    <t>N2-0033</t>
  </si>
  <si>
    <t>FTIR "in-situ" reakcijski sistem ReactIR iC10</t>
  </si>
  <si>
    <t>Mettler Toledo reactIR iC10, an FTIR-based in situ reaction analysis system</t>
  </si>
  <si>
    <t>Oprema je namenjena spremljanju kemijskih reakcij in nekaterih faznih sprememb med procesom s pomočjo "in-line" beleženja FTIR spektrov.</t>
  </si>
  <si>
    <t>in-line FTIR data collection</t>
  </si>
  <si>
    <t>010292</t>
  </si>
  <si>
    <t>009</t>
  </si>
  <si>
    <t>P1-0153</t>
  </si>
  <si>
    <t>Matevž Pompe</t>
  </si>
  <si>
    <t>Ionski kromatograf Dionex</t>
  </si>
  <si>
    <t>The cost of the service depends on the duration of the experiment and the time needed for data evaluation.</t>
  </si>
  <si>
    <t>Določanje organskin in anorganskih ionov</t>
  </si>
  <si>
    <t>Determination of organic and inorganic ions</t>
  </si>
  <si>
    <t>013896</t>
  </si>
  <si>
    <t>Matevž Pompe Gregor Marolt</t>
  </si>
  <si>
    <t xml:space="preserve">Izotermni filtracijski mikrokalorimeter </t>
  </si>
  <si>
    <t>Nano ITC isothermal titration calorimeter</t>
  </si>
  <si>
    <t>Termodinamika vezanja molekul v raztopinah.</t>
  </si>
  <si>
    <t>Thermodynamics of molecular binding in solutions.</t>
  </si>
  <si>
    <t>014710</t>
  </si>
  <si>
    <t>Izotermni titracijski (ITC) mikrokalorimeter</t>
  </si>
  <si>
    <t>VP-ITC Isothermal Titration Calorimeter</t>
  </si>
  <si>
    <t>011247</t>
  </si>
  <si>
    <t>010</t>
  </si>
  <si>
    <t xml:space="preserve"> P2-0346</t>
  </si>
  <si>
    <t>Barbara Novosel</t>
  </si>
  <si>
    <t>07027</t>
  </si>
  <si>
    <t>Komora eksplozijska 20l</t>
  </si>
  <si>
    <t>Kuhner</t>
  </si>
  <si>
    <t>Po dogovoru, več informacij zainteresirane osebe dobijo pri doc. dr. Barbari Novosel, barbara.novosel@fkkt.uni-lj.si.</t>
  </si>
  <si>
    <t>The equipment is avalable for pedagogical and research work and interested customer.</t>
  </si>
  <si>
    <t>Določitev eksplozijskih parametrov prašnih, plinskih in hibridnih eksplozij. Določitev maksimalnega tlaka, maksimalne hitrosti porasta tlaka in izračun Kst. Določitev Minimalne eksplozijske koncentracije in mejne koncentracije kisika.</t>
  </si>
  <si>
    <t>Determination of explosion parameters of dust, gas and hybrid explosions. Determination of the maximum pressure, maximum pressure rate and calculation of Kst. Determination of Minimum Explosion Concentrations and Limit Oxygen Concentrations.</t>
  </si>
  <si>
    <t>014582</t>
  </si>
  <si>
    <t>diplomanti 1. in 2. stopnje</t>
  </si>
  <si>
    <t>Katedra KPPPV</t>
  </si>
  <si>
    <t>Barbara Novosel, vzdrževanje</t>
  </si>
  <si>
    <t>Romana Cerc Korošec</t>
  </si>
  <si>
    <t>Masni spektrometer GSD</t>
  </si>
  <si>
    <t xml:space="preserve">Thermostar Gas GSD </t>
  </si>
  <si>
    <t>Oprema  se uporablja sklopljeno s termično analizo, kadar je potrebna analiza plinov pri termični razgradnji snovi.</t>
  </si>
  <si>
    <t>The instrument is used for coupled thermogravimetry-mass spectrometry analysis, when analysis of evolved gases during thermal decomposition is required.</t>
  </si>
  <si>
    <t>013883</t>
  </si>
  <si>
    <t>FKKT - Oddelek za tehnično varnost</t>
  </si>
  <si>
    <t>Mitja Kožuh</t>
  </si>
  <si>
    <t>diplomanti 1. in 2. stopnje, vzdrževanje</t>
  </si>
  <si>
    <t>P1-0179</t>
  </si>
  <si>
    <t>08284</t>
  </si>
  <si>
    <t>PE 2400 Series II Elemental analyser (Perkin-Elmer analizator za CHN Model 2400)</t>
  </si>
  <si>
    <t>Perkin Elmer CHN Analyzator 2400 II</t>
  </si>
  <si>
    <t>Po dogovoru s prof.dr. Jurijem Svetetom. Aparatura za mikroanalizo C, H, N v organskih spojinah je dostopna vsem potencialnim uporabnikom, glede na njihovo povpraševanje.</t>
  </si>
  <si>
    <t>Agreement with operator Prof.Dr. Jurij Svete:Phone No. +386 479 8562; E-mail: jurij.svete@fkkt.uni-lj.si</t>
  </si>
  <si>
    <t>Mikroanalize CHN</t>
  </si>
  <si>
    <t>Elemental microanalyses</t>
  </si>
  <si>
    <t>010562</t>
  </si>
  <si>
    <t>P1-0134, 2144, 1129</t>
  </si>
  <si>
    <t>za pedagoško delo - 10</t>
  </si>
  <si>
    <t>Helena Prosen</t>
  </si>
  <si>
    <t>Plinski kromatograf z MS detektorjem in TD ter pirolizno enoto (Agilent GC-7890A, MS-5975C)</t>
  </si>
  <si>
    <t>GC-MS System with TD and Pyrolysis units (Agilent GC-7890A, MS-5975C)</t>
  </si>
  <si>
    <t>GC-MS sistem za analizo organskih hlapnih komponent</t>
  </si>
  <si>
    <t>GC-MS system for analysis of volatile organic compounds</t>
  </si>
  <si>
    <t>012564</t>
  </si>
  <si>
    <t>003</t>
  </si>
  <si>
    <t>Physica MCR 301</t>
  </si>
  <si>
    <t>Agreement with operator/Institution</t>
  </si>
  <si>
    <t>Celica za določanje reoloških lastnosti polimerov do 400 °C. Modul za določanje nizkoviskoznih tekočin.</t>
  </si>
  <si>
    <t>Rheological characterisation of non-newtionian materials in wide range of shear deformations: highly viscous materials in temp. range -20°C to 200°C and low viscosity fluids in tem pange -20 to 100°C.</t>
  </si>
  <si>
    <t>012692</t>
  </si>
  <si>
    <t>005</t>
  </si>
  <si>
    <t>P1-0207</t>
  </si>
  <si>
    <t>Gregor Gunčar</t>
  </si>
  <si>
    <t>Robot za proteinsko kristalizacijo DUNN</t>
  </si>
  <si>
    <t>Crystal Gryphon mit Laptop</t>
  </si>
  <si>
    <t>Oprema je dostopna po predhodnem dogovoru in jo lahko uporablja uporabnik sam, če je za to usposobljen. Drugače je na voljo strokovna pomoč.</t>
  </si>
  <si>
    <t>Equipment is available to all qualified users upon request. For other users we will provide on-site support.</t>
  </si>
  <si>
    <t>Priprava kristalizacijskih nastavkov proteinov z različnimi pufri v nanokapljicah (100nL) na mikrotiterskih ploščah s 96-vdolbinicami.</t>
  </si>
  <si>
    <t>Nanoliter pipetting of 96-well plate protein crystalization screens and protein samples.</t>
  </si>
  <si>
    <t>013842</t>
  </si>
  <si>
    <t>Katedra za Biokemijo,FKKT</t>
  </si>
  <si>
    <t>zunanji</t>
  </si>
  <si>
    <t>Kemijski inštitut</t>
  </si>
  <si>
    <t>Robotizirani sistem za pripravo vzorcev-Zymark Prelude</t>
  </si>
  <si>
    <t>Robotic sample preparation system-Zymark Prelude</t>
  </si>
  <si>
    <t>Avtomatizirana priprava vzorcev</t>
  </si>
  <si>
    <t>Automated sample preparation</t>
  </si>
  <si>
    <t>010219 in 010231</t>
  </si>
  <si>
    <t>13822</t>
  </si>
  <si>
    <t>Tekočinski kromatograf z masnim detektorjem na čas preleta (TOF)</t>
  </si>
  <si>
    <t>Agilent 6224 Accurate Mass TOF LC/MS system</t>
  </si>
  <si>
    <t>Načela za uporabo inštrumentalnega časa so objavljena na spletni strani IC UL FKKT (http://www.fkkt.uni-lj.si/sl/raziskovalna-infrastruktura/enota-za-analizo-organskih-molekul/hrms/)</t>
  </si>
  <si>
    <t>Services are available to all subject to previous notice. Details can be found at http://nmr-slave.fkkt.uni-lj.si</t>
  </si>
  <si>
    <t>Oprema je namenjena raziskovalcem za določanje čitoče in natančne molekulske mase spojin.</t>
  </si>
  <si>
    <t>The equipmnet is intended for the determination of purity and exact molecular mass of compounds</t>
  </si>
  <si>
    <t>013835</t>
  </si>
  <si>
    <t>Ostali programi</t>
  </si>
  <si>
    <t>Vzdrževanje in pedagoško delo</t>
  </si>
  <si>
    <t xml:space="preserve">Tekočinski kromatograf z masno spektrometričnim detektorjem (HPLC-MS/MS, Perkin Elmer Series 2000, Applied Biosystems 3200 Q Trap) </t>
  </si>
  <si>
    <t>HPLC-MS/MS System (Perkin Elmer Series 2000, Applied Biosystems 3200 Q Trap)</t>
  </si>
  <si>
    <t>Določanje in identifikacija organskih komponent</t>
  </si>
  <si>
    <t>Determination and identification of organic constituents</t>
  </si>
  <si>
    <t>011914</t>
  </si>
  <si>
    <t>Matevž Pompe Jernej Markelj</t>
  </si>
  <si>
    <t xml:space="preserve">Visokoločljivi rentgenski praškovni difraktometer </t>
  </si>
  <si>
    <t>High resolution X-ray powder diffractometer</t>
  </si>
  <si>
    <t>Zainteresirani uporabnik se obrne na skrbnika opreme, ki organizira snemanje vzorcev in po potrebi poskrbi za interpretacijo. Za uporabnike z UL FKKT je storitev brezplačna, drugi uporabniki plačajo stroške snemanja in interpretacije. Cena je zelo odvisna od načina senamnja in zahtevnosti interpretacije, informacijo o ceni dobite od skrbnika pred dogovorom za snemanje, okvirna vrednost je 100 EUR na uro snemanja.</t>
  </si>
  <si>
    <t>Interested customer contacts the caretaker of the instrument, who then organizes the data collection and, if needed, interpretation of the patterns. For the customers from UL FKKT, the service is free of charge, other customers pay the expenses of the data collection and interpretation. The price is strongly dependent on the data collection parameters and the difficulty of the interpretation, the information on the price is obtained fom the caretaker before the agreement for data collection, informational price is 100 EUR per hour of data collection.</t>
  </si>
  <si>
    <t>Osnovna uporaba je kvalitativna in kvantitativna fazna anliza polikristaliničnih snovi (trdnih ali uprašenih). V določenih primerih je možno  tudi natančno merjenje parametrov osnovne celice, indeksiranje, Rietveldova analiza in reševanje kristalne strukture.</t>
  </si>
  <si>
    <t>The basic application is qualitative and quantitative phase analysis of polycrystalline samples (solid or powdered). Precise measurement of the unit cell parameters, indexing, Rietveld refinement and crystal structure determination are also possible in certain cases.</t>
  </si>
  <si>
    <t>011405</t>
  </si>
  <si>
    <t>Peter Bukovec</t>
  </si>
  <si>
    <t>007</t>
  </si>
  <si>
    <t>Marjan Marinšek</t>
  </si>
  <si>
    <t>Visokoločljivi vrstični električni mikroskop na poljsko emisijo (FE-SEM)</t>
  </si>
  <si>
    <t>High resolution electron microscope Zeiss FE-SEM ULTRA plus</t>
  </si>
  <si>
    <t>Načela za uporabo inštrumentalnega časa so objavljena na spletni strani IC UL FKKT (http://www.fkkt.uni-lj.si/sl/raziskovalna-infrastruktura/enota-za-analizo-malih-molekul/sem-ultra/)</t>
  </si>
  <si>
    <t>Services are available to all subject to previous notice. Details can be found at (http://www.fkkt.uni-lj.si/sl/raziskovalna-infrastruktura/enota-za-analizo-malih-molekul/sem-ultra/)</t>
  </si>
  <si>
    <t>Oprema je namenjena raziskovalcem za opazovanje površine vzorcev (SE, BSE, EDX) na mikro in nano nivoju</t>
  </si>
  <si>
    <t>The equipment enables the determination of samples' microstructure (SE, BSE, EDX) on micro- and nano-level</t>
  </si>
  <si>
    <t>013635</t>
  </si>
  <si>
    <t>http://www.fkkt.uni-lj.si/sl/raziskovalna-infrastruktura/enota-za-analizo-malih-molekul/zeiss-ultra-plus/</t>
  </si>
  <si>
    <t>KI, Zavod za gradbeništvo, Calcit, IJS</t>
  </si>
  <si>
    <t>Ručigaj Aleš</t>
  </si>
  <si>
    <t xml:space="preserve">Multi-detektorski GPC sistem;
Tekočinski kromatograf s kombinacijo detektorjev za UV, refrakcijski indeks, sipanje svetlobe in viskoznost
</t>
  </si>
  <si>
    <t xml:space="preserve">Multi-detector GPC system; 
Liquid chromatography with the combination of UV, refractive index, light scattering and viscosity detectors.
</t>
  </si>
  <si>
    <t>Po dogovoru z odgovorno osebo. Načela za uporabo inštrumentalnega časa so objavljena na spletni strani IC UL FKKT (http://www.fkkt.uni-lj.si/sl/raziskovalna-infrastruktura/enota-za-analizo-makromolekul/gpc/)</t>
  </si>
  <si>
    <t>Agreement with operator. Details can be found at http://www.fkkt.uni-lj.si/sl/raziskovalna-infrastruktura/enota-za-analizo-makromolekul/gpc/</t>
  </si>
  <si>
    <t>Analizni sistem za določanje molekulski mas, porazdelitve molekulskih mas, velikosti molekul, razvejenosti in konformacije</t>
  </si>
  <si>
    <t xml:space="preserve">Analytic system for molecular weights determination, molecular weight distribution, molecule size, conformation and branching. </t>
  </si>
  <si>
    <t>015269</t>
  </si>
  <si>
    <t>Aleš Podgornik</t>
  </si>
  <si>
    <t>Lah Jurij</t>
  </si>
  <si>
    <t>Absorpcijski in emisijski spektropolarimeter - JASCO J-1500</t>
  </si>
  <si>
    <t>Absorption and emission CD spectrophotometer - JASCO J-1500</t>
  </si>
  <si>
    <t xml:space="preserve">Spremljanje (strukturnih) lastnosti (bio)molekul v raztopinah preko njihove interakcije s polarizirano svetlobo </t>
  </si>
  <si>
    <t>Monitoring (structural) characteristics of (bio)molecules in solution based on their interaction with polarized light</t>
  </si>
  <si>
    <t>015270</t>
  </si>
  <si>
    <t>Župunski Vera</t>
  </si>
  <si>
    <t>Visoko zmogljivi fluorescenčni mikroskop za bio.anal.kem.spojin</t>
  </si>
  <si>
    <t>High performance fluorescence microscope for biological analysis of chemical compounds</t>
  </si>
  <si>
    <t>Vizualizacija fluorescenčnih makromolekul ali molekul, označenih s fluorescenčnimi barvili, njihove lokalizacije in kolokalizacije v celicah. Vizualizacija neobarvanih vzorcev z metodo DIC (Differential Interference Contrast).</t>
  </si>
  <si>
    <t>Visualisation of fluorescent macromolecules or fluorescently labelled molecules, their localisation and co-localisation in the cells. Visualisation of unstained samples using DIC (Differential Interference Contrast).</t>
  </si>
  <si>
    <t>015271</t>
  </si>
  <si>
    <t>P1-0140</t>
  </si>
  <si>
    <t>P1-8201</t>
  </si>
  <si>
    <t>P1-7119</t>
  </si>
  <si>
    <t>diplomanti 2. stopnje</t>
  </si>
  <si>
    <t>Pavšič Miha</t>
  </si>
  <si>
    <t>Sistem za kromatografijo bioloških makromolekul, sklopljen z naprednim karakterizacijskim sistemom</t>
  </si>
  <si>
    <t>Chromatographic system for biological macromolecules coupled to an advanced characterization system</t>
  </si>
  <si>
    <t>Kromatografija bioloških makromolekul v analitičnem in preparativnem merilu in njihova karakterizacija.</t>
  </si>
  <si>
    <t>Chromatography of biological macromolecules at analytical and semipreparative scale and their characterization.</t>
  </si>
  <si>
    <t>015855, 015856</t>
  </si>
  <si>
    <t>http://www.fkkt.uni-lj.si/sl/raziskovalna-infrastruktura/enota-za-analizo-makromolekul/sistem-za-kromatografijo-bioloskih-makromolekul-sklopljen-z-naprednim-karakterizacijskim-sistemom/</t>
  </si>
  <si>
    <t>J1-7119, J1-8151, J3-8201</t>
  </si>
  <si>
    <t>Brigita Lenarčič, Kristina Djinović-Carugo, Vera Župunski, Miha Pavšič, Aljaž Gaber, Sara Drmota Prebil</t>
  </si>
  <si>
    <t>P1-0207, P1-0140</t>
  </si>
  <si>
    <t>Gregor Gunčar, Vera Župunski, Miha Pavšič, Brigita Lenarčič, Marko Novinec</t>
  </si>
  <si>
    <t xml:space="preserve">diplomanti 2. stopnje </t>
  </si>
  <si>
    <t xml:space="preserve">Paket 17 in ostalo </t>
  </si>
  <si>
    <t>Sistem LitesizerTM 500 omogoča določanje 6 različnih eksperimentalnih parametrov: velikosti, elektroforetske mobilnosti, zeta-potenciala in molekulske mase koloidnih delcev ter prepustnosti in lomnega količnika preiskovane raztopine.</t>
  </si>
  <si>
    <t>System LitesizerTM 500 can be used to experimentally determine 6 parameters: size, electrophoretic mobility, zeta potential and molecular mass of the colloidal particles and the transmittance and refractive index of the sample solution.</t>
  </si>
  <si>
    <t>015738</t>
  </si>
  <si>
    <t>http://www.fkkt.uni-lj.si/sl/raziskovalna-infrastruktura/enota-za-analizo-makromolekul/laserski-sistem-za-karakterizacijo-nanodelcev-v-raztopinah-in-suspenzijah-litesizertm-500/</t>
  </si>
  <si>
    <t>Sklopljen sistem za termično analizo: termogravimetrija ‒ vmesnik za shranjevanje plinskih komponent ‒ plinska kromatografija/masna spektrometrija</t>
  </si>
  <si>
    <t>Coupled system for thermal analysis: thermogravimetry ‒ gas storage interface ‒ gas chromatography/mass spectrometry</t>
  </si>
  <si>
    <t>Sklopljen sistem omogoča analizo kompleksnejših termičnih razpadov, vzorčevanje sproščenih plinov pri določeni stopnji razpada in njihovo nadaljnjo analizo s plinsko kromatografijo/masno spektrometrijo.</t>
  </si>
  <si>
    <t xml:space="preserve">Coupled system enables analysis of complex thermal decompositions, collection of the evolved gasses during different stages of thermal decomposition and their further analysis using gas chromatography/mass spectrometer. </t>
  </si>
  <si>
    <t>začetek uporabe v 2019</t>
  </si>
  <si>
    <t>http://www.fkkt.uni-lj.si/sl/raziskovalna-infrastruktura/enota-za-analizo-malih-molekul/sklopljen-sistem-za-termicno-analizo/#c1228</t>
  </si>
  <si>
    <t>Programska skupina P1-0134, Katedra za anorgansko kemijo, ostali uporabniki FKKT</t>
  </si>
  <si>
    <t xml:space="preserve">zunanji sofinancerji </t>
  </si>
  <si>
    <t>Melamin, Fenolit</t>
  </si>
  <si>
    <t>zunanji naročniki</t>
  </si>
  <si>
    <t>Nacionalni inštitut za biologijo</t>
  </si>
  <si>
    <t xml:space="preserve"> 0105-003</t>
  </si>
  <si>
    <t>Magda Tušek Žnidarič</t>
  </si>
  <si>
    <t>Presevni elektronski mikroskop (Philips CM100)</t>
  </si>
  <si>
    <t>Transmission electron microscope (Philips CM100)</t>
  </si>
  <si>
    <t>Ostalo (Phare)</t>
  </si>
  <si>
    <t>Oprema je vključena v IP NIB. Za uporabo opreme je potrebno kontaktirati vodjo IC Planta (http://www.nib.si/infrastruktura/infrastrukturni-center-planta). Čakalna doba za uporabo opreme je do 1 mesec.</t>
  </si>
  <si>
    <t>The equipment is a part of Infrastructural program NIB. For the access of the equipment contact the Head of IC Planta (http://www.nib.si/eng/index.php/infrastructure/infrastructural-centre-planta). Waiting time for the access of the equipment is up to 1 month.</t>
  </si>
  <si>
    <t>TEM Philips CM 100 se uporablja za analize celične ultrastrukture. Za raziskave bioloških vzorcev se uporabljata v glavnem dve metodi. Metoda negativnega kontrastiranja je primerna za opazovanje delcev v suspenziji, kot so virusi, bakterije, makromolekule (proteini, nukleinske kisline, liposomi). Druga metoda omogoča opazovanje rastlinskih, živalskih in človeških tkiv na nanometrskem nivoju, to je na nivoju ultrastrukture. S TEM Philips CM 100 se izvajajo analize strukture in imunolokalizacija v različnih bioloških vzorcih.</t>
  </si>
  <si>
    <t>TEM Philips CM 100 is used to observe samples on the ultrastructure level. Regarding biological samples two methods are used for sample preparation. The negative staining method is suitable for observing particles in a solution e. g. viruses, bacteria, macromolecules (proteins, nucleic acids, liposomes). A second method enables visualization of plant, animal and human tissues on the nanometre scale.  TEM Philips CM 100 is used for analyses of structure and immunolocalization in different biological samples.</t>
  </si>
  <si>
    <t>http://www.nib.si/infrastruktura/infrastrukturni-center-planta</t>
  </si>
  <si>
    <t>/</t>
  </si>
  <si>
    <t>P4-0165</t>
  </si>
  <si>
    <t>Biotehnologija in sistemska biologija rastlin</t>
  </si>
  <si>
    <t xml:space="preserve">Proteoliza in njena regulacija </t>
  </si>
  <si>
    <t>J4-9299</t>
  </si>
  <si>
    <t>Mehanizmi adhezije bakterij Campylobacter kot tarča za zmanjšanje antibiotske odpornosti</t>
  </si>
  <si>
    <t>P1-0184</t>
  </si>
  <si>
    <t>Integrativna zoologija in speleobiologija</t>
  </si>
  <si>
    <t>C3330-16-529005</t>
  </si>
  <si>
    <t>F4F - Funkcionalna živila prihodnosti</t>
  </si>
  <si>
    <t>8 drugih uporabnikov</t>
  </si>
  <si>
    <t>David Dobnik</t>
  </si>
  <si>
    <t>Konfokalni stereomikroskop (Leica TCS LSI)</t>
  </si>
  <si>
    <t>Confocal stereomicroscope (Leica TCS LSI)</t>
  </si>
  <si>
    <t>Projekti,programi ARRS</t>
  </si>
  <si>
    <t>Konfokalni stereomikroskop (Leica TCS LSI) omogoča neinvazivno opazovanje fluorescence v vzorcih. Posebnost tega mikroskopa je širok spekter povečav, saj omogoča povečave od 0,7x (vidno polje velikosti 16 mm) vse do 20x. Zaradi tako širokega obsega povečav je mogoče opazovanje tako večjih objektov kot tudi posameznih celic. Stereomikroskop omogoča tudi precejšnjo delovno razdaljo, kar pomeni da lahko pod objektiv postavimo tudi večje objekte (na primer rastline v lončkih).</t>
  </si>
  <si>
    <t xml:space="preserve">Confocal stereomicroscope (Leica TCS LSI) enables non-invasive observation of the fluorescence in the samples. The speciality of the Confocal stereomicroscope (Leica TCS LSI) is broad spectrum of magnifications from 0.7x (16 mm field of view) to 20x. Therefore larger object as well as single cells could be investigated. Stereomicroscope has long working distance what enables investigation of big objects (e.g. plants in pots). </t>
  </si>
  <si>
    <t>P1-0245</t>
  </si>
  <si>
    <t>Ekotoksiologija, toksikološka genomika in karcinogeneza</t>
  </si>
  <si>
    <t>Dejan Štebih</t>
  </si>
  <si>
    <t>Aparatura za PCR v realnem času (ABI 7900) (Oprema za razvoj diagnostike in raziskave bakterij, virusov, gliv in gensko spremenjenih organizmov)</t>
  </si>
  <si>
    <t>Real-time PCR (ABI 7900)</t>
  </si>
  <si>
    <t>Oprema je odpisana in ni več v uporabi.</t>
  </si>
  <si>
    <t>The equipment is not in use any more.</t>
  </si>
  <si>
    <t>4, 35</t>
  </si>
  <si>
    <t>Aparatura za PCR v realnem času (ABI 7900HT Fast) (Sistem za pomnoževanje nukleinskih kislin)</t>
  </si>
  <si>
    <t>Real-time PCR (ABI 7900HT Fast)</t>
  </si>
  <si>
    <t>Z navedeno opremo je možno pomnoževanje nukleinskih kislin in njihova kvantifikacijia.</t>
  </si>
  <si>
    <t xml:space="preserve">The equipment is used for amplification and quantification of nucleic acids. </t>
  </si>
  <si>
    <t>19-01429</t>
  </si>
  <si>
    <t>GSO analize za Norveški veterinarski inštitut</t>
  </si>
  <si>
    <t>Določanje gensko spremenjenih organizmov</t>
  </si>
  <si>
    <t>NIB-PT-2019</t>
  </si>
  <si>
    <t>Proficiency Testing Schame</t>
  </si>
  <si>
    <t>2550-18-310008</t>
  </si>
  <si>
    <t>Analiziranje in testiranje odvzetih vzorcev, razvoj analitičnih in testnih metod ter druge naloge, povezane s kontrolo določanja gensko spremenjenih organizmov</t>
  </si>
  <si>
    <t>C2337-19-000017</t>
  </si>
  <si>
    <t>Pogodba o izvajanju in financiranju strokovnih nalog s področja zdravstvenega varstva rastlin</t>
  </si>
  <si>
    <t>Aparatura za PCR v realnem času (ABI QuantStudio7)</t>
  </si>
  <si>
    <t>Real-time PCR (ABI QuantStudio7)</t>
  </si>
  <si>
    <t>C3330-18-252004</t>
  </si>
  <si>
    <t>Indie - Biotehnološka proizvodnja trajnostnega indola</t>
  </si>
  <si>
    <t>GA 773139</t>
  </si>
  <si>
    <t>Valitest - Validacija diagnostičnih testov za varstvo rastlin</t>
  </si>
  <si>
    <t>496-2012</t>
  </si>
  <si>
    <t>Izvajanje raziskav, izobraževanj in razvoja metod na področju molekularne biologije za podjetje BiaSeparations</t>
  </si>
  <si>
    <t>MR Arijana Filipić</t>
  </si>
  <si>
    <t>2 druga uporabnika</t>
  </si>
  <si>
    <t>Aparatura za PCR v realnem času (Roche Light Cycler 480)</t>
  </si>
  <si>
    <t>Real-time PCR instrument (Roche Light Cycler 480)</t>
  </si>
  <si>
    <t>Ostalo (Transition Facility)</t>
  </si>
  <si>
    <t>C3330-17-500095</t>
  </si>
  <si>
    <t>EnViRoS - Priložnosti okolju prijazno vinogradništvo: optimizacija namakanja in vpeljava novih podalg in genotipov vinske trte</t>
  </si>
  <si>
    <t>Prenosna aparatura za PCR v realnem času (Cepheid Smart Cycler) (Sistem za pomnoževanje nukleinskih kislin)</t>
  </si>
  <si>
    <t>Portable real-time PCR (Cepheid Smart Cycler)</t>
  </si>
  <si>
    <t>Oprema ni v uporabi.</t>
  </si>
  <si>
    <t>The equipment is not in use.</t>
  </si>
  <si>
    <t>Avtomatizirana aparatura za kapljični digitalni PCR (Biorad QX200) (Sistem za avtomatizirano pripravo in analizo kapljične digitalne verižne reakcije s polimerazo)</t>
  </si>
  <si>
    <t>Automated droplet digital PCR instrument (Biorad QX200)</t>
  </si>
  <si>
    <t>Navedena oprema omogoča avtomatizirano pripravo in analizo nukleinskih kislin v različnih vzorcih s kapljično digitalno verižno reakcijo s polimerazo (ddPCR).</t>
  </si>
  <si>
    <t>The equipment enables droplet digital PCR (ddPCR). It enables also absolute quantification of nucleic acids.</t>
  </si>
  <si>
    <t>C3330-18-252003</t>
  </si>
  <si>
    <t>Susphire - Trajnostna proizvodnja feromonov za zaščito pred žuželkami v kmetijstvu</t>
  </si>
  <si>
    <t>okvara</t>
  </si>
  <si>
    <t>popravilo</t>
  </si>
  <si>
    <t>preverjanje</t>
  </si>
  <si>
    <t>Robot za pipetiranje (PerkinElmer MultiProbe II) (Robot za normalizacijo koncentracije in PCR nastavitev )</t>
  </si>
  <si>
    <t xml:space="preserve">Robot for pipeting (PerkinElmer MultiProbe II) </t>
  </si>
  <si>
    <t>klasifikacija ni mogoča</t>
  </si>
  <si>
    <t>Robot za pipetiranje (Hamilton Microlab STARlet)</t>
  </si>
  <si>
    <t>Robot for pipeting (Hamilton Microlab STARlet)</t>
  </si>
  <si>
    <t>Robot se uporablja za pripravo vzorcev in reagentov ter nastavitev PCR reakcij.</t>
  </si>
  <si>
    <t xml:space="preserve">Pipetting robot can be used for sample and reagent preparation and PCR reaction setup. </t>
  </si>
  <si>
    <t>Aleš Blatnik</t>
  </si>
  <si>
    <t>Komore za gojenje rastlin in tkivnih kultur (Kambič)</t>
  </si>
  <si>
    <t>Growth chambers for plant and tissue culture breeding (Kambič)</t>
  </si>
  <si>
    <t>Oprema je vključena v IP NIB. Za uporabo opreme je potrebno kontaktirati vodjo IC Planta (http://www.nib.si/infrastruktura/infrastrukturni-center-planta). Čakalna doba za uporabo opreme je do 3 mesece.</t>
  </si>
  <si>
    <t>The equipment is a part of Infrastructural program NIB. For the access of the equipment contact the Head of IC Planta (http://www.nib.si/eng/index.php/infrastructure/infrastructural-centre-planta). Waiting time for the access of the equipment is up to 3 months.</t>
  </si>
  <si>
    <t>Komore za gojenje rastlin in tkivnih kultur omogočajo gojenje rastlin v kontroliranih pogojih temperature, svetlobe in vlage. Ena komora je namenjena gojenju rastlin v zemlji, dve komori pa sta namenjeni gojenju rastlinskih tkivnih kultur.</t>
  </si>
  <si>
    <t>Growth chambers for plant and tissue culture breeding enable breeding of plants under controlled temperature, light and humidity conditions. One growth chamber is designed for breeding plants in soil and two growth chambers are designed for breeding plant tissue cultures.</t>
  </si>
  <si>
    <t>J4-7636</t>
  </si>
  <si>
    <t xml:space="preserve">Prostorsko časovna analiza hipersenzitivnega odziva krompirja na krompirjev virus Y </t>
  </si>
  <si>
    <t xml:space="preserve">Vaje pri predmetu Izbrana poglavja rastlinske fiziologije in biotehnologije na Študijskem programu I. stopnje Vinogradništvo in vinarstvo </t>
  </si>
  <si>
    <t>Komore za ločeno gojenje rastlin (Kambič)</t>
  </si>
  <si>
    <t>2009, 2012</t>
  </si>
  <si>
    <t>Plant growth chambers for separate breeding (Kambič)</t>
  </si>
  <si>
    <t>Komore za ločeno gojenje rastlin (Kambič) sestavljajo 4 ločene samostoječe komore, ki omogočajo gojenje rastlin v zemlji v kontroliranih pogojih temperature, svetlobe in vlage.</t>
  </si>
  <si>
    <t>Plant growth chambers for separate breeding (Kambič) consist of 4 separate self-standing chambers that provide for breeding of plants in soil under controlled temperature, light and humidity conditions.</t>
  </si>
  <si>
    <t>5903 in 6348</t>
  </si>
  <si>
    <t>Karantenski rastlinjak (Oprema za razvoj diagnostike in raziskave bakterij, virusov, gliv in gensko spremenjenih organizmov)</t>
  </si>
  <si>
    <t>Quarantine greenhouse</t>
  </si>
  <si>
    <t xml:space="preserve">Rastlinjak omogoča gojenje rastlin v karantenskih razmerah. </t>
  </si>
  <si>
    <t>The greenhouse enables growing of plants in quarantine conditions. Quantitative PCR is used for quantitation of nucleic acids.</t>
  </si>
  <si>
    <t>Karantenski rastlinjak s podtlakom (Oprema za razvoj doagnostike in raziskave mikroorganizmov in gensko spremenjenih organizmov - sklop 2)</t>
  </si>
  <si>
    <t>Quarantine greenhouse with negative pressure</t>
  </si>
  <si>
    <t xml:space="preserve">Paket 14 </t>
  </si>
  <si>
    <t>Rastlinjak omogoča gojenje rastlin v karantenskih razmerah. Podtlak še dodatno preprečuje prenos organizmov v okolje, kar je posebej pomembno pri gojenju rastlin, okuženih s karantenskimi povzročitelji bolezni in gensko spremenjenih rastlin.</t>
  </si>
  <si>
    <t>The quarantine greenhouse with negative pressure enables growing of plants in quarantine conditions. Negative pressure additionally prevents transmission of organisms in the environment, what is especially important for breeding plants infected with quarantine plant pests and genetically modified organisms.</t>
  </si>
  <si>
    <t>J4-8228</t>
  </si>
  <si>
    <t>Vpliv socialnega in genetskega prepoznavanja sorodnikov na interakcije bakterij B.Subtilis</t>
  </si>
  <si>
    <t>Tanja Dreo</t>
  </si>
  <si>
    <t>Sistem za identifikacijo bakterij z analizo celičnih maščobnih kislin s plinsko kromatografijo</t>
  </si>
  <si>
    <t>System for identification of bacteria with analyses of cell fatty acids by gas chromatography</t>
  </si>
  <si>
    <t>Oprema ni vključena v IP NIB. Za uporabo opreme je potrebno kontaktirati skrbnika opreme. Čakalna doba za uporabo opreme je do 1 mesec.</t>
  </si>
  <si>
    <t>The equipment is not a part of Infrastructural program NIB. For the access of the equipment contact the caretaker of the equipment. Waiting time for the access of the equipment is up to 1 month.</t>
  </si>
  <si>
    <t>Z navedeno opremo je možno analizirati maščobne kisline.</t>
  </si>
  <si>
    <t>The equipment is used for fatty acid analyses.</t>
  </si>
  <si>
    <t>P4-0097</t>
  </si>
  <si>
    <t>Prehrana in mikrobna ekologija prebavil</t>
  </si>
  <si>
    <t>0105-008</t>
  </si>
  <si>
    <t>Anton Brancelj</t>
  </si>
  <si>
    <t xml:space="preserve">Plinski kromatograf z masnim spektrometrom </t>
  </si>
  <si>
    <t>2005 (2004)</t>
  </si>
  <si>
    <t>GC/MS Gas Chromatograph hypenated to mass spectrometer</t>
  </si>
  <si>
    <t>Oprema ni vključena v IP NIB. GC/MS je mogoče uporabljati brez omejitev po predhodnem dogovoru s skrbnikom. Cena po dogovoru v skladu s časom in namenom uporabe</t>
  </si>
  <si>
    <t xml:space="preserve">The equipment is not a part of Infrastructural program NIB. The equipment can be used w/o limitations according to previous agreement with the guardian. Price is agreed according to the time and purpose of the use. </t>
  </si>
  <si>
    <t xml:space="preserve">Trenutno je sistem nastavljen na analizo maščobnih kislin, po potrebi lahko GC/MS preuredimo, tako da lahko z njim analiziramo tudi pesticide, PAH-e, in podobne snovi. </t>
  </si>
  <si>
    <t xml:space="preserve">Equipment is currently set up for the analysis of FAME (fatty acid methyl esters), however we can change the instrument to fit applications such as pesticides analysis, analysis of PAH or similar substances. </t>
  </si>
  <si>
    <t>http://www.nib.si/storitve-in-produkti/raziskovalna-oprema</t>
  </si>
  <si>
    <t>PROGRAM 12020503</t>
  </si>
  <si>
    <t>Oddelek EKOS</t>
  </si>
  <si>
    <t>Meta Virant-Doberlet</t>
  </si>
  <si>
    <t>Laserski mikroablacijski sistem  (mikroskop Carl Zeiss Axioskop)</t>
  </si>
  <si>
    <t>Laser system for cell ablation</t>
  </si>
  <si>
    <t>Oprema ni vključena v IP NIB. Sistem za ablacijo celic z laserjem je možno uporabljati brez omejitev in takoj v skladu z dogovorom. Cena po dogovoru v skladu s časom in namenom uporabe</t>
  </si>
  <si>
    <t>The equipment is not a part of Infrastructural program NIB. Laser system for cell ablation can be used without limitations and immediately according to agreement. The price  is agreed according to the time and purpose of the use.</t>
  </si>
  <si>
    <t>Sistem obsega mikroskop z dodanim laserjem. Z njim je možno pri živem organizmu uničiti posamezno celico tako, da organizem preživi. Na ta način lahko na primer pri embriju uničimo izvorno celico in nato zasledujemo razvoj organizma  ter ugotovimo, katere funkcije so bile zaradi ablacije prizadete v razvoju.</t>
  </si>
  <si>
    <t xml:space="preserve">The system is composed of a microscope and laser. It enables in living organisms ablation of a single cell so that the organism survives. In such a way for example we can destroy in embrio an identified cell and follow its development to find out which functions have been modified in organism's development. </t>
  </si>
  <si>
    <t>Stritih Nataša</t>
  </si>
  <si>
    <t>Sistem za ekscitacijo in lasersko merjenje vibracij (vibrometer laserski)</t>
  </si>
  <si>
    <t>Laser vibrometer with the system for controlled excitation of vibrations with software</t>
  </si>
  <si>
    <t>Oprema ni vključena v IP NIB. Laserski vibrometer s sistemom za kontrolirano vzbujanje vibracij in programsko opremo je možno uporabljati brez omejitev v skladu z dogovorom. Cena po dogovoru v skladu s časom in namenom uporabe</t>
  </si>
  <si>
    <t>The equipment is not a part of Infrastructural program NIB. Laser vibrometer with the system for controlled excitation of vibrations with software can be used without limitations according to the agreement. The price is agreed according the time and purpose of the use.</t>
  </si>
  <si>
    <t>Sistem sestavljajo laserski vibrometer, vzbujevalnik in pripadajoča programska oprema. Z njim je možno natančno določati resonančne lastnosti različnih materialov.</t>
  </si>
  <si>
    <t>The system is composed of a laser vibrometer, exciter and software. It enables exact measurement of resonant properties of different materials.</t>
  </si>
  <si>
    <t>4, 19</t>
  </si>
  <si>
    <t>12J18142</t>
  </si>
  <si>
    <t>Stritih Nataša, Jernej Polajnar</t>
  </si>
  <si>
    <t>Rok Šturm</t>
  </si>
  <si>
    <t>12Z18144</t>
  </si>
  <si>
    <t>Anka Kuhelj</t>
  </si>
  <si>
    <t>0105-007</t>
  </si>
  <si>
    <t>Metka Filipič</t>
  </si>
  <si>
    <t>Mikroskop raziskovalni z motoriziranim manipulatorjem</t>
  </si>
  <si>
    <t>2012, 2014</t>
  </si>
  <si>
    <t>Fluorescent microscope, with motorized micromanipulator</t>
  </si>
  <si>
    <t>Ostalo (GLIOMA)</t>
  </si>
  <si>
    <t>Oprema ni vključena v IP NIB. Opremo je možno uporabljati brez omejitev in v skladu z dogovorom. Cena po dogovoru v skladu s časom in namenom uporabe.</t>
  </si>
  <si>
    <t>The equipment is not a part of Infrastructural program NIB. The equipment can be used without limitations and immediately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</si>
  <si>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 Ta mikroskop omogoča motoriziran pomik mizice, kar se kaže v večji natančnosti in možnosti avtomatizacije nekaterih procesov.</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</si>
  <si>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 This microscope allows motorized window tables, which results in higher accuracy and the possibility of automation of some processes.</t>
  </si>
  <si>
    <t>6428, 6652</t>
  </si>
  <si>
    <t>100% in 98,27%</t>
  </si>
  <si>
    <t>http://www.nib.si/storitve-in-oprema/raziskovalna-oprema</t>
  </si>
  <si>
    <t>4,11,66</t>
  </si>
  <si>
    <t>MR Bernarda Majc</t>
  </si>
  <si>
    <t>Bernarda Majc</t>
  </si>
  <si>
    <t>MR Martina Štampar</t>
  </si>
  <si>
    <t>Martina Štampar</t>
  </si>
  <si>
    <t>10020509 ARRS PROGRAM GEN</t>
  </si>
  <si>
    <t>Matjaž Novak</t>
  </si>
  <si>
    <t>Tina Eleršek</t>
  </si>
  <si>
    <t>Katja Kološa</t>
  </si>
  <si>
    <t>Drugi uporabniki</t>
  </si>
  <si>
    <t>Citometer pretočni FACS CALIBUR</t>
  </si>
  <si>
    <t>Flow cytometer, FACS CALIBUR</t>
  </si>
  <si>
    <t>Ostalo (COOT)</t>
  </si>
  <si>
    <t>Oprema ni vključena v IP NIB. Pretočni citometer je možno uporabljati  v skladu z dogovorom s skrbnikom. Cena po dogovoru v skladu s časom in namenom uporabe.</t>
  </si>
  <si>
    <t xml:space="preserve">The equipment is not a part of Infrastructural program NIB. Flow cytometer can be used  according to the agreement. The price is agreed according the time and purpose of the use. </t>
  </si>
  <si>
    <t>Pretočni citometer omogoča spremljanje flourescence celic in bakterij na štirih različnih kanalih.</t>
  </si>
  <si>
    <t>Flow cytometer is used for flourescence detection of cells nad bacteria with four different fluorescence channels.</t>
  </si>
  <si>
    <t>Citometer pretočni</t>
  </si>
  <si>
    <t>Flow cytometer</t>
  </si>
  <si>
    <t>Pretočni citometer omogoča spremljanje flourescence celic,  bakterij in drugih karakterisi na  različnih kanalih.</t>
  </si>
  <si>
    <t>Flow cytometer is used for flourescence detection of cells,  bacteria and other different characteristic with different fluorescence channels.</t>
  </si>
  <si>
    <t>MR Klara Hercog</t>
  </si>
  <si>
    <t>Klara Hercog</t>
  </si>
  <si>
    <t>Mateja Burjek</t>
  </si>
  <si>
    <t>Mikroskop ECLIPSE E 600 s poveč. modilom, kondenzator</t>
  </si>
  <si>
    <t>Fluorescent microscope ECLIPSE E 600</t>
  </si>
  <si>
    <t>Oprema ni vključena v IP NIB. Opremo je možno uporabljati brez omejitev in takoj v skladu z dogovorom. Cena po dogovoru v skladu s časom in namenom uporabe.</t>
  </si>
  <si>
    <t>The equipment is not a part of Infrastructural program NIB. The equipment can be used without limitations and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</si>
  <si>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</si>
  <si>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t>
  </si>
  <si>
    <t>Novak Matjaž</t>
  </si>
  <si>
    <t>Barbara Breznik</t>
  </si>
  <si>
    <t xml:space="preserve"> 0105-001</t>
  </si>
  <si>
    <t>Oliver Bajt</t>
  </si>
  <si>
    <t>Plinski kromatograf z masnoselektivnim detektorjem</t>
  </si>
  <si>
    <t>Gas chromatograph with MS detector</t>
  </si>
  <si>
    <t>The equipment is not a part of Infrastructural program NIB. The equipment can be used without limitations and according to agreement. The price  is agreed according to the time and purpose of the use.</t>
  </si>
  <si>
    <t>Oprema se uporablja za ločbo in identifikacijo organskih spojin.</t>
  </si>
  <si>
    <t xml:space="preserve">The equipment is used for the separation and identification of organic compounds </t>
  </si>
  <si>
    <t>http://www.nib.si/images/stories/datoteke2/Delovanje_centra/arrs-ri-evidenca-opreme-105-nib.pdf</t>
  </si>
  <si>
    <t>Vesna Flander Putrle</t>
  </si>
  <si>
    <t>16383</t>
  </si>
  <si>
    <t>HPLC</t>
  </si>
  <si>
    <t>High-performance
liquid chromatograph</t>
  </si>
  <si>
    <t xml:space="preserve">Lastni viri </t>
  </si>
  <si>
    <t>Oprema se uporablja za določanje fitoplanktonskih barvil v vzorcih</t>
  </si>
  <si>
    <t xml:space="preserve">The equipment is used for the separation and identification of firoplanktonic pigmentsorganic compounds </t>
  </si>
  <si>
    <t>Branko Čermelj</t>
  </si>
  <si>
    <t>13407</t>
  </si>
  <si>
    <t>Plovilo raziskovalno Sagita</t>
  </si>
  <si>
    <t>Research Vessel
 "Sagita"</t>
  </si>
  <si>
    <t>Drugi javni in lastni viri (MIZS, MOPE, NIB)</t>
  </si>
  <si>
    <t xml:space="preserve">Raziskovalno plovilo je možno uporabljati  v skladu z dogovorom s skrbnikom. Cena po dogovoru v skladu s časom in namenom uporabe. </t>
  </si>
  <si>
    <t xml:space="preserve">The Research vessel is possible to use  according to the agreement. The price is agreed according the time and purpose of the use. </t>
  </si>
  <si>
    <t>Raziskovalno plovilo se uporablja za izvedbo raziskovalnih križarjen v obalnem pasu in odprtih vodah.</t>
  </si>
  <si>
    <t>The research vessel is used for various research cruise in coastal and international waters.</t>
  </si>
  <si>
    <t>P1-0237</t>
  </si>
  <si>
    <t>01MONI18</t>
  </si>
  <si>
    <t>Janja France</t>
  </si>
  <si>
    <t>Tihomir Makovec</t>
  </si>
  <si>
    <t>18338</t>
  </si>
  <si>
    <t>Sonda mikrostrukturna</t>
  </si>
  <si>
    <t>CTD Probe</t>
  </si>
  <si>
    <t>Oprema je vključena v IP NIB vendar jo pretečno uporabljamo z raziskovalnim plovilom. Opremo je možno uporabljati brez omejitev in takoj v skladu z dogovorom. Cena po dogovoru v skladu s časom in namenom uporabe.</t>
  </si>
  <si>
    <t>The equipment is a part of Infrastructural program IC MBC but is preferentially used on the research vessel. The equipment can be used without limitations and  according to agreement. The price  is agreed according to the time and purpose of the use.</t>
  </si>
  <si>
    <t>Mikrostrukturna sonda se uporablja za meritve različnih parametrov v vodnem (morskem) okolju (Temperatura vode, slanost, prevodnost, pH, raztopljeni kisik)</t>
  </si>
  <si>
    <t>The CTD probe is used for measurement of various parameters in the aquatic environmen (preferentially marine)( Sea temperature, salinity, conductivity, pH, dissolved oxygen)</t>
  </si>
  <si>
    <t>Boja raziskovalna Vida</t>
  </si>
  <si>
    <t>Oceanographic Buoy "Vida"</t>
  </si>
  <si>
    <t>Ostalo (INTERREG)</t>
  </si>
  <si>
    <t>Oceanografska boja je laboratorij na morju. Njene storitev ali možnost namestitve dodatnih merilnih instrumentov na bojo je potrebno urediti v skladu z dogovorom s skrbnikom. Cena po dogovoru v skladu s časom in namenom uporabe.</t>
  </si>
  <si>
    <t xml:space="preserve">Oceanographic Buoy is a marine lab in situF. It's  product can be used according to the agreement. The price is agreed according the time and purpose of the use. </t>
  </si>
  <si>
    <t>Oceanografske boje, si ni možno sposoditi. Boja je laboratorij na morju. Uporabniki lahko uporabljajo podatke meritev ali namestijo na bojo dodatni merilni instrument.</t>
  </si>
  <si>
    <t>Oceanographic Buoy "Vida" can 't be used . User can use the data it provides or eventuially add some instrument to the Buoy.</t>
  </si>
  <si>
    <t>Vlado Malačič</t>
  </si>
  <si>
    <t>05226</t>
  </si>
  <si>
    <t>Instrument lisst za merjenje sedimentov</t>
  </si>
  <si>
    <t>Particle Size Analyzer</t>
  </si>
  <si>
    <t>Merilnik hitrosti posedanja delcev in velikost posedlih delcev je možno uporabljati  v skladu z dogovorom s skrbnikom. Cena po dogovoru v skladu s časom in namenom uporabe.</t>
  </si>
  <si>
    <t xml:space="preserve">The Particle size analyzer can be used according to the agreement. It is not a part of the great infrastructure equipment of the IC MBS. The price is agreed according the time and purpose of the use. </t>
  </si>
  <si>
    <t>Merilnik je namenjen meritvam hitrosti posedanja delcev v vodnem stolpcu</t>
  </si>
  <si>
    <t xml:space="preserve">Particle size Analyzer is ment for particle size measurement  and the settling velocity. </t>
  </si>
  <si>
    <t>Patricija Mozetič</t>
  </si>
  <si>
    <t>11360</t>
  </si>
  <si>
    <t>Mikroskop invertni raziskovalni</t>
  </si>
  <si>
    <t>Invert microscope</t>
  </si>
  <si>
    <t>Oprema je namenjena mikroskopiranju vzoprcev.</t>
  </si>
  <si>
    <t>The microscope is use for microscopy of biological samples.</t>
  </si>
  <si>
    <t>01UVHVVR</t>
  </si>
  <si>
    <t>01VRSTNA</t>
  </si>
  <si>
    <t>Petra Slavinec</t>
  </si>
  <si>
    <t>Milijan Šiško</t>
  </si>
  <si>
    <t>Marko Tadejević</t>
  </si>
  <si>
    <t>33300</t>
  </si>
  <si>
    <t>Plovilo Carolina</t>
  </si>
  <si>
    <t>Research boat</t>
  </si>
  <si>
    <t>7,5 m dolgo plovilo služi kot plovilo za manjše in hitrejše posege ali vzorčevanja na morju. Možno ga je uporabljati  v skladu z dogovorom s skrbnikom. Cena po dogovoru v skladu s časom in namenom uporabe.</t>
  </si>
  <si>
    <t xml:space="preserve">7,5 m long boat can be used as a quick shuttle for various measurements at sea. The price is agreed according the time and purpose of the use. </t>
  </si>
  <si>
    <t>Čoln uporabljamo za hitre izhode na morje, kjer je potrebno hitro pobrati vzorce ali izpeljati meritve .</t>
  </si>
  <si>
    <t>The boat is used for various quick interventions at sea.</t>
  </si>
  <si>
    <t>Marko Tadejević, Matej Marinac</t>
  </si>
  <si>
    <t>Visoko frekvenčni radar</t>
  </si>
  <si>
    <t>HF Radar</t>
  </si>
  <si>
    <t>Ostalo (IPA ADRIATIC)</t>
  </si>
  <si>
    <t>HF radar je merilnik površinskih valov in tokov. Ker meri, so produkt njegovega obratovanja podatki. Ti podatki se shranjujejo v bazo IC MBP. Podatki so javni, stroški visoko kvalificiranega osebja, ki zna podatke pripraviti za uporabnika pa so stvar dogovora.</t>
  </si>
  <si>
    <t>HF radar is a radio transmitting and receiving instrument. It transmits a signal with a central frequency of 25.525 MHz over large marine areas and receives the signal returned back from the rough sea surface. The information is the elaborated and transformed in surface current and wave information.</t>
  </si>
  <si>
    <t>Instrument je namenjen meritvam površinskih valov in tokov. Omogoča raziskave gibanja morskih mas na površini po celotnem Tržaškem zalivu. S tem nadgrajuje točkovne meritve, ki so se in se še opravljajo z merilnimi instrumenti nameščenimi na bojah ali opazovalnih postajah. Je učinkovito orodje, s katerim si lahko pomagamo v primeru razlitij nevarnih snovi na morju in iskanju pogrešanih na morju.</t>
  </si>
  <si>
    <t>The instrument is used for measurements of surface currents and waves only. The information can be used for various purposes – activities on sea</t>
  </si>
  <si>
    <t>Gozdarski inštitut Slovenije</t>
  </si>
  <si>
    <t>P4-0107</t>
  </si>
  <si>
    <t>Tanja Mrak</t>
  </si>
  <si>
    <t>Spectro Physics HPLC</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</si>
  <si>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 saj so ti stroški zelo različni v odvisnosti od tipa in števila vzorcev ter končne analize.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</si>
  <si>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</si>
  <si>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Kvalitativna in kvantitativna analiza spojin v rastlinskih in glivnih tkviih.</t>
  </si>
  <si>
    <t>Qualitative and quantitative analysis of compounds in plant and fungal samples.</t>
  </si>
  <si>
    <t>http://sl.gozdis.si/infrastrukturni-program/raziskovalna-oprema/</t>
  </si>
  <si>
    <t>GIS</t>
  </si>
  <si>
    <t>Daniel Žlindra</t>
  </si>
  <si>
    <t>Planetarni mlin Fritsch Pulverisette 5</t>
  </si>
  <si>
    <t>Planetary mill Fritsch Pulverisette 5</t>
  </si>
  <si>
    <t>Najava potreb po delu z aparatom vodji laboratorija; časovna uskladitev z naročnikom in njegovo izobraževanje za delo z aparatom; cena po veljavnem ceniku.</t>
  </si>
  <si>
    <t>Announcement of the request for working with th eappparatus at the Head of the Laboratory; defining timelines and education of the customer about safe work with the apparatus; prices according to valid price lists.</t>
  </si>
  <si>
    <t>Mletje organskih in mineralnih vzorcev tal.</t>
  </si>
  <si>
    <t>Milling of organic and mineral soil samples.</t>
  </si>
  <si>
    <t>Javna okoljska služba</t>
  </si>
  <si>
    <t>Naloga MKGP 430-5/2018/22</t>
  </si>
  <si>
    <t>Marko Bajc</t>
  </si>
  <si>
    <t>GeneAmp PCR system</t>
  </si>
  <si>
    <t>PCR aparat GeneAmp 9700 (Aplied biosystems). Izvajanje klasičnega PCR - pomnoževanje odsekov tarčne DNA v posamičnih ali multipleksiranih reakcijah.</t>
  </si>
  <si>
    <t>GeneAmp 9700 PCR cycler. Used for performing standard PCR amplification of target DNA - in single or multiplexed reactions.</t>
  </si>
  <si>
    <t>LIFE ENV/SI/000148</t>
  </si>
  <si>
    <t>JGS - Javna gozdarska služba 201001</t>
  </si>
  <si>
    <t>MR Tina Unuk (38188)</t>
  </si>
  <si>
    <t>Mikrovalovna peč ETHOS</t>
  </si>
  <si>
    <t>Microwave oven ETHOS</t>
  </si>
  <si>
    <t>Zaprt razklop (razkroj pod tlakom) za pripravo rastlinskih vzorcev.</t>
  </si>
  <si>
    <t xml:space="preserve">Closed digestion of plant material. Usually the nitrogen acid is applied. </t>
  </si>
  <si>
    <t>JGS - Javna gozdarska služba 101004</t>
  </si>
  <si>
    <t>Metrohm modularni sistem za ionsko kromatografijo</t>
  </si>
  <si>
    <t>Methrom modular IC system</t>
  </si>
  <si>
    <t>Najava potreb po analizah vodji laboratorija; uskladitev rokov izvedbe analiz z naročnikom; cena po veljavnem ceniku LGE.</t>
  </si>
  <si>
    <t>Announcement of the request for analysis at the Head of the Laboratory;  defining analyses deadlines with the customer; prices according to valid price lists of LFE.</t>
  </si>
  <si>
    <t>Kvalitativna in kvantitativna analiza anionov in kationov v vodnih vzorcih.</t>
  </si>
  <si>
    <t>Qualitative and quantitative analysis of anions and cations in water samples.</t>
  </si>
  <si>
    <t>Matjaž Čater</t>
  </si>
  <si>
    <t>LICOR KPL sistem za meritve fotosinteze</t>
  </si>
  <si>
    <t>LICOR KPL photosynthesis measurement system</t>
  </si>
  <si>
    <t>Najava potreb po analizah skrbiku; uskladitev rokov izvedbe analiz z naročnikom; cena po veljavnem ceniku PIGG.</t>
  </si>
  <si>
    <t>Announcement of the request for analysis equipment caretaker;  defining analyses deadlines with the customer; prices according to valid price lists of PIGG.</t>
  </si>
  <si>
    <t>Meritve odziva rastlin na osnovi IR plinske absorbcije, meritve respiracije tal.</t>
  </si>
  <si>
    <t>Measurement of plant response based on IR gas absorption, soil respiration measurement.</t>
  </si>
  <si>
    <t>Atomski abropcijski spektrometer Varian AA DUO AAS 240 FS &amp; 240 Z)</t>
  </si>
  <si>
    <t>Atomic absorption spectrometer Varian AA DUO AAS (240 FS &amp; 240 Z)</t>
  </si>
  <si>
    <t>Announcement of the request for analysis at the Head of the Laboratory; defining analyses deadlines with the customer; prices according to valid price lists of LFE.</t>
  </si>
  <si>
    <t>Analize elementov Na, Mg, Al, K, Ca, Cr, Mn, Fe, Co, Ni, Cu, Zn, Cd, Pb v rastlinskih, talnih in vodnih vzorcih.</t>
  </si>
  <si>
    <t>Analysis of the elements of Na, Mg, Al, K, Ca, Cr, Mn, Fe, Co, Ni, Cu, Zn, Cd, Pb in plant tissues, soil and water samples.</t>
  </si>
  <si>
    <t>Metrohm avtomatski titrator</t>
  </si>
  <si>
    <t>Metrohm automatic titrator</t>
  </si>
  <si>
    <t xml:space="preserve">Določevanje pH vrednosti tekočim vzorcem, določevanje elektroprevodnosti raztopin in določevanje alkalitete s kislinskim tritriranjem do dveh končnih točk (pH=4,5 in 4,2) </t>
  </si>
  <si>
    <t>pH and electroconductivity measurements of the water solutions. Alkalinitiy determination with two end-point titrations (pH=4,5, 4,2)</t>
  </si>
  <si>
    <t>Mitja Ferlan</t>
  </si>
  <si>
    <t>Open Path Eddy covariance system</t>
  </si>
  <si>
    <t>Najava potreb po analizah skrbniku opreme; uskladitev rokov izvedbe analiz z naročnikom; cena po veljavnem ceniku LGE.</t>
  </si>
  <si>
    <t>Announcement of the request for analysis at the equipment caretaker;  defining analyses deadlines with the customer; prices according to valid price lists of LFE.</t>
  </si>
  <si>
    <t>Kontinuirano spremljanje tokov CO2 in H2O med ekosistemom in atmosfero.</t>
  </si>
  <si>
    <t>J4-7203</t>
  </si>
  <si>
    <t>J4-9297</t>
  </si>
  <si>
    <t>Peter Železnik</t>
  </si>
  <si>
    <t>BTC 100× Sistem za snemanje v minirizotronih</t>
  </si>
  <si>
    <t>BTC 100× Minirhizotron Camera System</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</si>
  <si>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</si>
  <si>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Omogoča zajem slik tal iz prozornih cevi, ki se vstavijo v tla. Namenjen je zlasti spremljanju sprememb koreninskih sistemov, glivnih simbiontov in njihovega micelija v naravnem okolju.</t>
  </si>
  <si>
    <t xml:space="preserve">Optical system that enables acquistion of images of soil from a transparent tube inserted into the ground. Primarily used for in situ monitoring of root systems, root fungal symbionts and their mycelia. </t>
  </si>
  <si>
    <t>NA</t>
  </si>
  <si>
    <t>32, 60</t>
  </si>
  <si>
    <t>ABI 7500: sistem za kvantitativni PCR v realnem času</t>
  </si>
  <si>
    <t>ABI 7500: Real-Time PCR system</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</si>
  <si>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saj so ti stroški zelo različni v odvisnosti od tipa in števila vzorcev ter končne analize.</t>
  </si>
  <si>
    <t>Sistem za PCR v realnem času. Primarno namenjen izvajanju kvantitativnega PCR - kvantifikacija tarčne DNA v vzorcih glede na standardne vzorce.</t>
  </si>
  <si>
    <t>System for performing PCR in real time. Primarily used for quantitation of target DNA in samples compared to standard samples.</t>
  </si>
  <si>
    <t>Bionumerics; programska oprema za analizo bioloških podatkov</t>
  </si>
  <si>
    <t>Bionumerics software</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</si>
  <si>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opreme in ne vključuje stroškov povezanih s pripravo vzorcev za analizo, saj so ti stroški zelo različni v odvisnosti od tipa in števila vzorcev ter končne analize.</t>
  </si>
  <si>
    <t>Paket programske opreme za analizo molekularnih podatkov, njihovo medsebojno primerjavo in statistične analize. Vstopni podatki so lahko slike 1-D gelov (DGGE, tRFLP), nukleotidna zaporedja in drugi molekularni znaki, lahko v surovi ali tabelarični obliki.</t>
  </si>
  <si>
    <t>Software package for analysis of molecular and other biological data, comparison and statistical anayses. Accepts 1-D gel images (DGGE, tRFLP), DNA sequence and other molecular marker data in raw or tabel form.</t>
  </si>
  <si>
    <t>Mikroskop OLYMPUS</t>
  </si>
  <si>
    <t>Microscope OLYMPUS</t>
  </si>
  <si>
    <t>Najava potreb po analizah Vodji laboratorija ali skrbniku; uskladitev prioritet na sestankih oddelkov; uskladitev rokov izvedbe analiz z naročnikom. Potrošni material se obračunava posebej po porabi, ker je količina odvisna od narave dela.</t>
  </si>
  <si>
    <t>Announcement of the request for analysis at the Head of the Laboratory; setting the priorities in the department meetings; defining deadlines for analyses with the customer. Consumables are charged additionally according to the consumption which is dependent on the nature of work.</t>
  </si>
  <si>
    <t xml:space="preserve">Mikroskopija bioloških vzorcev s kontrastnimi tehnikami svetlo polje, temno polje, fluorescenca, DIC in polarizacija. Zajem posnetkov. Meritve in analize slike. </t>
  </si>
  <si>
    <t xml:space="preserve">Microscopy of biological samples with application of contrast techniques bright field, dark field, fluorescence, DIC and polarisation. Image acquisition. Measurements and image analyses.  </t>
  </si>
  <si>
    <t>Analize za zunanje uoprabnike</t>
  </si>
  <si>
    <t>ZEISS AxioImager.Z2: motoriziran pokončni raziskovalni mikroskop</t>
  </si>
  <si>
    <t>ZEISS AxioImager.Z2: motorised upright microscope</t>
  </si>
  <si>
    <t xml:space="preserve">Mikroskopija bioloških vzorcev s kontrastnimi tehnikami svetlo polje, temno polje, fluorescenca, DIC in polarizacija. Zajem posnetkov - izboljšana globinska ostrina, časovni zajem ter panorama. Meritve in analize slike. </t>
  </si>
  <si>
    <t xml:space="preserve">Microscopy of biological samples with application of contrast techniques bright field, dark field, fluorescence, DIC and polarisation. Image acquisition - extended depth of focus, time series and panorama. Measurements and image analyses.  </t>
  </si>
  <si>
    <t>Zeiss StereoLUMAR: stereomikroskop</t>
  </si>
  <si>
    <t>Zeiss StereoLUMAR stereomikroscope</t>
  </si>
  <si>
    <t>Najava potreb po analizah Vodji laboratorija ali skrbniku; uskladitev prioritet na sestankih oddelkov; uskladitev rokov izvedbe analiz z naročnikom.</t>
  </si>
  <si>
    <t xml:space="preserve">Announcement of the request for analysis at the Head of the Laboratory; setting the priorities in the department meetings; defining deadlines for analyses with the customer. </t>
  </si>
  <si>
    <t>Stereomikroskopija bioloških vzorcev s presevno in reflektirano osvetlitvijo. Fluorescenca. Meritve in analiza slike.</t>
  </si>
  <si>
    <t>Stereomicroscopy of biological samples under transmission and reflected light. Fluorescence. Measurements and image analyses.</t>
  </si>
  <si>
    <t>V4-1819</t>
  </si>
  <si>
    <t>Laserski mikrodisekcijski mikroskop Zeiss AxioObserver Z1 + PALM MicroBeam</t>
  </si>
  <si>
    <t>Inverted microscope with laser microdissection system: Zeiss AxioObserver Z1 + PALM MicroBeam</t>
  </si>
  <si>
    <t>Najava potreb po analizah Vodji laboratorija ali skrbniku; uskladitev prioritet na sestankih oddelkov; uskladitev rokov izvedbe analiz z naročnikom. Navedena cena vključuje samo postavke vezane neposredno na rabo aparata in ne vključuje stroškov povezanih s pripravo vzorcev za analizo , saj so ti stroški zelo različni v odvisnosti od tipa vzorcev in končne analize.Potrošni material se obračunava posebej po porabi, ker je količina odvisna od narave dela. Za vsak dostop se obračuna 1x znesek kalibracije v vrednosti 5,54 €.</t>
  </si>
  <si>
    <t>Announcement of the request for analysis at the Head of the Laboratory; setting the priorities in the department meetings; defining deadlines for analyses with the customer. Listed price includes only costs  associated directly with the use microdissection microscope, but does not include cost of sample preparation as the cost of sample preparation varies considerably depending on sample type and analysis to be performed.Consumables are charged additionally according to the consumption which is dependent on the nature of work. For each access, calibration procedure is charged additionaly (5.54 €).</t>
  </si>
  <si>
    <t>Izrezovanje in zajem struktur iz bioloških vzorcev z lasersko mikrodisekcijo. Fluorescenca. Sistem za izdelavo optičnih rezin živih vzorcev. Meritve in analiza slike.</t>
  </si>
  <si>
    <t>Excision and capture of target structures from biological samples with laser microdissection. Fluorescence. System for optical sectioning of living objects. Measurements and image analyses.</t>
  </si>
  <si>
    <t>Analize za zunanje uporabnike</t>
  </si>
  <si>
    <t>BF</t>
  </si>
  <si>
    <t>Ionski kromatograf Metrohm 850 Professional IC</t>
  </si>
  <si>
    <t>Ion chromatograph Metrohm 850 Professional IC</t>
  </si>
  <si>
    <t>Kvalitativna in kvantitativna analiza kratkoverižnih organskih kislin in ogljikovih hidratov v vodnih ekstraktih organskih horizontov prsti.</t>
  </si>
  <si>
    <t>Qualitative and quantitative analysis of short-chain fatty acid and carbohydrate  content in aqueous extracts of soil organic horizonts.</t>
  </si>
  <si>
    <t>Tom Levanič</t>
  </si>
  <si>
    <t>Masni spektrometer IsoPrime 100</t>
  </si>
  <si>
    <t>Mass spectrometer, IsoPrime 100</t>
  </si>
  <si>
    <t>Najava potreb po analizah Vodji laboratorija ali skrbniku; uskladitev prioritet na sestankih oddelkov; uskladitev rokov izvedbe analiz z naročnikom; cena po veljavnih cenikih (potrdi ZG GIS ob spremembah), v katerih je upoštevana amortizacija opreme. * Masni spektrometer (IRMS) in elementni analizator (EA) sta sklopljena, pri čemer EA lahko deluje samostojno, IRMS pa samo v povezavi z EA. Zato je v ceni za IRMS upoštevana tudi cena za EA.</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</si>
  <si>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Mass spectrometer (IRMS) and elemental analyzer are coupled; EA can be operated independently, whereas IRMS can only be operated together with EA. Consequently, the operational cost of IRMS also inculdes the EA. </t>
  </si>
  <si>
    <t>Analiza razmerja stabilnih izotopov C, N, S, O, H.</t>
  </si>
  <si>
    <t>Stabile isotope ratio analysis.</t>
  </si>
  <si>
    <t>V1-1626</t>
  </si>
  <si>
    <t>J4-8216</t>
  </si>
  <si>
    <t>L4-7552</t>
  </si>
  <si>
    <t>N4-0065</t>
  </si>
  <si>
    <t>Tržne analize</t>
  </si>
  <si>
    <t>Elementni analizator Vario PYRO cube</t>
  </si>
  <si>
    <t>Elemental analyzer Vario PYRO cube</t>
  </si>
  <si>
    <t>Najava potreb po analizah Vodji laboratorija ali skrbniku; uskladitev prioritet na sestankih oddelkov; uskladitev rokov izvedbe analiz z naročnikom; cena po veljavnih cenikih (potrdi ZG GIS ob spremembah), v katerih je upoštevana amortizacija opreme.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</si>
  <si>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t>
  </si>
  <si>
    <t xml:space="preserve">Kvantitativna analiza vsebnosti C, N, S (CNS način) ter O in H (visokotemperaturni pirolizni način). </t>
  </si>
  <si>
    <t>Quantifcation of C, N, S (CNS mode) and H, O (high temperature pyrolisis mode).</t>
  </si>
  <si>
    <t>?</t>
  </si>
  <si>
    <t>Vgradni rastni komori Kambič RK-5545 CH CO2</t>
  </si>
  <si>
    <t>Walk-in plant growth chambers RK-5545 CH CO2 (Kambič)</t>
  </si>
  <si>
    <t>Namenjeni raziskavam odziva rastlin in njihovih simbiontov na specifične okoljske razmere (npr. predvidene podnebne spremembe) ter ugotavljanje vpliva le-teh na biološko raznovrstnost, ohranjanje gozdnih genskih virov, dinamiko obrata korenin in micelija ter kroženje ogljika in drugih elementov. Omogočata nadzor temperature, zračne vlage in aditivno koncentracije CO2.</t>
  </si>
  <si>
    <t>Used for studying responses of plants and their symbionts to specific environmental conditions in controlled environment. Topics include fine root and mycelium turnover, cycling of carbon and other elements. Chambers enable control of temperature, air humidity and CO2 in additive mode.</t>
  </si>
  <si>
    <t>Laserski analizator izotopov ogljikovega dioksida CCIA-46 EP</t>
  </si>
  <si>
    <t>Laser CO2 istotope analyzer CCiA-46 EP</t>
  </si>
  <si>
    <t>Najava potreb po analizah pri vodji Oddelka za gozdno ekologijo.</t>
  </si>
  <si>
    <t>Announcement of the request for analysis at the Head of the department for Forest Ecology.</t>
  </si>
  <si>
    <t>Kontinuirano merjenje izotopske sestave CO2 (δ13C, δ17O, δ18O) v zraku in ugotavljanju izvora CO2. Raziskave odziva rastlin na sušni stres, kroženja CO2 in učinkovitosti izrabe vode, učinkovitosti strategij sekvestracije C; hkratno avtomatizirano spremljanje fotosintezne aktivnosti in aktivnosti koreninskega sistema na večjem številu rastlin hkrati.</t>
  </si>
  <si>
    <t>Enables continuous measurement of CO2 isotopic composition (δ13C, δ17O, δ18O) in the air and determination of the origin of CO2. Used in studies of plant drought response, CO2 cycling, efficiency of water uptake, efficiency of C sequestration strategies; enables automated monitoring of photosynthetic and root system activity on a number of plants simultaneously.</t>
  </si>
  <si>
    <t>Genetski analizator Applied biosystems 3500</t>
  </si>
  <si>
    <t>Genetic analyzer; Applied biosystems model 3500</t>
  </si>
  <si>
    <t>Najava potreb po analizah Vodji laboratorija ali skrbniku; uskladitev prioritet na sestankih oddelkov; uskladitev rokov izvedbe analiz z naročnikom. Navedena cena vključuje samo postavke vezane neposredno na rabo aparata ABI 3500 in primarno analizo rezultatov, ne vključuje pa stroškov povezanih s pripravo vzorcev za analizo (izolacija DNA, PCR, dilucija in denaturacija), saj so ti stroški zelo različni v odvisnosti od tipa vzorcev in končne analize.</t>
  </si>
  <si>
    <t>Announcement of the request for analysis at the Head of the Laboratory; setting the priorities in the department meetings; defining deadlines for analyses with the customer. Listed price includes only costs of materials and labour associated directly with the use of ABI 3500 and primary data analysis but does not include cost of sample preparation (DNA isolation, PCR, dillution and denaturation), as the cost of sample preparation varies considerably depending on sample type and analysis performed.</t>
  </si>
  <si>
    <t xml:space="preserve"> 8-kapilarni sistem za izvajanje fragmentne analize (mikrosateliti, t-RFLP, ipd.) in sekveniranja po Sangerju. Uporablja se za gozdni genetski monitoring, genotipizacije, populacijsko genetske študije, molekularno identifikacijo idr.</t>
  </si>
  <si>
    <t>8-capillary system for fragment analyses (microsatellite, t-RFLP, etc.) and Sanger sequencing. Used for forest genetic monitoring, population genetics studies, genotyping, molecular identification etc.</t>
  </si>
  <si>
    <t>Deaglomerator tal Fritsch Pulverisette 8</t>
  </si>
  <si>
    <t>Fritsch Pulverisette 8 soil deagglomerator</t>
  </si>
  <si>
    <t>Priprava zračno suhih vzorcev tal v s prisilnim sejanjem skozi 2 mm sito in ločenim zbiranjem frakcij, večjih od 2 mm.</t>
  </si>
  <si>
    <t>Soil deagglomerator Fritsch Pulverisette 8 enables preparation of air-dried soil samples in a single step: nylon brushes break down soil congglomerates and simultaneously force them through a 2-mm sieve producing samples ready for down-stream analyses. Roots and particles larger than 2 mm are collected separately.</t>
  </si>
  <si>
    <t>Nalloga MKGP 430-5/2018/22</t>
  </si>
  <si>
    <t>Nikica Ogris</t>
  </si>
  <si>
    <t>Stereomikroskop Olympus SZX 16 z opremo</t>
  </si>
  <si>
    <t>Stereomicroscope Olympus SZX 16 with accessories</t>
  </si>
  <si>
    <t>Najava potreb po analizah Vodji laboratorija; uskladitev prioritet na sestankih oddelkov; uskladitev rokov izvedbe analiz z naročnikom; cena po veljavnih cenikih (potrdi ZG GIS ob spremembah), v katerih je upoštevana amortizacija opreme.</t>
  </si>
  <si>
    <t>Stereomikroskop s priborom za digitalni zajem in obdelavo fotografije</t>
  </si>
  <si>
    <t>Stereomicroscope with digital camera and software</t>
  </si>
  <si>
    <t>Elementni analizator CNS Elementar vario MAX cube CNS</t>
  </si>
  <si>
    <t>CNS elemental analyzer Elementar vario MAX cube</t>
  </si>
  <si>
    <t xml:space="preserve">Elementna analiza ogljika (C), dušika (N) in žvepla (S) v trdnih vzorcih tal in rastlinskih tkivih. Temperatura sežiga je 1150 °C. Aparat je opremljen z avtomatskim podajalnikom vzorcev kar omogoča delo preko noči.   </t>
  </si>
  <si>
    <t xml:space="preserve">Elemental analysis of carbon (C), nitrogen(N) and sulphur (S) in solid soil samples and plant tissues. Combustion temperature is 1150 °C. Autosampler enables the work over the night.   </t>
  </si>
  <si>
    <t>Peter Prislan</t>
  </si>
  <si>
    <t>Laboratorijska peletirna naprava</t>
  </si>
  <si>
    <t>Laboratory pelleting press</t>
  </si>
  <si>
    <t>Laboratorijska peletirna naprava še ni na voljo za zunanje uporabnike zaradi postopkov optimizacije delovnih procesov; postopek dosotpa in cenik je v pripravi.</t>
  </si>
  <si>
    <t>Laboratory pellet press is not yet available for public users due to optimization of the workflow processes; procedure guidelines and the price list are in preparation.</t>
  </si>
  <si>
    <t xml:space="preserve">Laboratorijska peletirna naprava je namenjena proizvodnji manjših testnih količin pelet, za nadaljnjo analizo kakovosti in analizo ustreznosti izbranih vhodnih surovin. Laboratorijsko peletirno napravo lahko uporabljamo za: (I) Izdelavo pelet iz različnih virov surovine; (II) Optimizacijo mešanic surovine; (III) Optimizacijo peletirnega procesa </t>
  </si>
  <si>
    <t>Laboratory pellet press can produce smaller “testing” quantities of pellets for further analysis of their quality and for assessment of biomass raw materials for use in pellet production. The laboratory pellet mill can be used for: (I) Pellet production using different raw materials; (II) Optimization of raw material formulations; (III) Optimization of the pelletising process.</t>
  </si>
  <si>
    <t>Horizon 2020 Grant 691763 - BIOmasud plus</t>
  </si>
  <si>
    <t>Brezpilotna platforma za daljinski zajem podatkov (dron)</t>
  </si>
  <si>
    <t>Unmanned aerial vehicle (drone) for remote data acquisition</t>
  </si>
  <si>
    <t>Namenjen daljinskemu zajemanju podatkov z različnimi snemalnimi orodji.</t>
  </si>
  <si>
    <t>Remote capture of data using various sensors.</t>
  </si>
  <si>
    <t>V4-1820</t>
  </si>
  <si>
    <t>TOC elementni analizator Shimadzu za analizo tekočih vzorcev</t>
  </si>
  <si>
    <t>TOC Elemental analyser Shimadzu for analysis of liquid samples</t>
  </si>
  <si>
    <t>Določanje vseh oblik ogljika (organski, anorganski, celokupni) in celokupnega dušika v tekočih vzorcih. Območje merjenja je od 4 ppb do 30.000 ppm za vse oblike ogljika in 5 ppb do 10.000 ppm za celokupni dušik. S pomočjo avtomatskega podajalnika vzorcev je delo v največji možni meri avtomatizirano in avtonomno.</t>
  </si>
  <si>
    <t>Elemental analyser Shimadzu TOC-L+TNM-L is used for measurement of all forms of carbon compounds (organic, inorganic, total) and total nitrogen in liquid samples. Detection range is 5 - 30.000 ppm for carbon, and 5 - 10.000 ppm for total nitrogen. Automatic sampler enables the highest possible degree of automation and autonomy of the work process.</t>
  </si>
  <si>
    <t>Analize za trg (110115)</t>
  </si>
  <si>
    <t>Strežnik Dell EMC PowerEdge R740</t>
  </si>
  <si>
    <t>Server Dell EMC PowerEdge R740</t>
  </si>
  <si>
    <t>Oddaja vloge skrbniku opereme in IT skrbniku; uskladitev prioritet; uskladitev rokov izvedbe z naročnikom; cena po veljavnem ceniku v katerih je upoštevana amortizacija opreme</t>
  </si>
  <si>
    <t>Application request to administrator of equipment and IT administrator; defining dedadlines with the customer; prices accordig to valid price lists in which the depreciation of the equipment is included.</t>
  </si>
  <si>
    <t>Strežniška infrastruktura z Windows operacijskim sistemom omogoča virtualizacijo in terminalske storitve ter vključuje podatkovni center in programsko opremo Microsoft SQL Server in ESRI ArcGIS Server. Strežnika sta povezana v gručo za samodejni preklop in v lokalni podatkovni center. Namen sistema je zbiranje in analiza podatkov, vključno s statistično in geostatistično analizo na GIS.</t>
  </si>
  <si>
    <t>Server infrastructure with Windows operating system provides virtualization and terminal services and includes the Microsoft SQL Server and ESRI ArcGIS Server, running in local data center. Two servers are in connected to failover cluster and local datacenter. The purpose of the system is to collect and analyze data, including statistical and geostatistic analysis on GIS.</t>
  </si>
  <si>
    <t>Vsi projekti in programi GIS</t>
  </si>
  <si>
    <t>Inštitut za novejšo zgodovino</t>
  </si>
  <si>
    <t>I0-0013</t>
  </si>
  <si>
    <t>Damijan Guštin</t>
  </si>
  <si>
    <t>Raziskovalna oprema za raziskovalno infrastrukturo INZ in slovenskega zgodovinopisja - programska oprema Portal</t>
  </si>
  <si>
    <t>2007 - 2011</t>
  </si>
  <si>
    <t>Research equipment for Research Infrastructure of Institut for Conteporary History and Sistory - Slovenian Historiographic</t>
  </si>
  <si>
    <t>Raziskovalna oprema INZ razen osebne računalniške opreme je deloma dostopna raziskovalcem drugih inštitucij (tiskalniki, skener). Odzivni čas je dva dni po vložitvi zahtevka na upravo INZ, ob pogoju izdaje naročilnice in tržni ceni storitev. Oprema vključena v vzdrževanje portala Sistory ni dostopna, je pa mogoče ponuditi strokovne vsebine; o primernosti katerih odloča vodja infrastrukturjnega programa.</t>
  </si>
  <si>
    <t>The research equipment of the Institute of Contemporary History, except personal computer hardware, is partly available to researchers from other institutions (printers, scanner). The response time is two days after a request has been submitted to the administration of the Institute, provided that the purchase order has been issued and the market price of the services covered. The equipment for the management of the Sistory portal is not available, but expert contents may be offered. The manager of the infrastructure programme makes decisions about these.</t>
  </si>
  <si>
    <t>Raziskovalna oprema je deloma namenjena delu raziskovalcev INZ in sodelavcev infrastrukturnega programa Sistory (osebna računalniška oprema), programskim rešitvam in vzdrževanju spletnega portala Sistory.</t>
  </si>
  <si>
    <t>The research equipment is partly intended for the work of researchers of the Institute of Contemporary History and associates of the Sistory infrastructure programme (personal computer hardware), as well as for software solutions and maintenance of the Sistory web portal.</t>
  </si>
  <si>
    <t xml:space="preserve">https://www.inz.si/sl/Storitve/ </t>
  </si>
  <si>
    <t>P6-0281</t>
  </si>
  <si>
    <t>dr. Jurij Perovšek</t>
  </si>
  <si>
    <t>P6-0280</t>
  </si>
  <si>
    <t>dr. Žarko Lazarević</t>
  </si>
  <si>
    <t>dr. Mojca Šorn</t>
  </si>
  <si>
    <t>J6-7480</t>
  </si>
  <si>
    <t>dr. Nina Vodopivec</t>
  </si>
  <si>
    <t>J5-7167</t>
  </si>
  <si>
    <t>J6-9384</t>
  </si>
  <si>
    <t>dr. Aleš Gabrič</t>
  </si>
  <si>
    <t>Raziskovalna oprema za raziskovalno infrastrukturo INZ in slovenskega zgodovinopisja - strežnik HP ML350t4P-INZ</t>
  </si>
  <si>
    <t>2007 - 2014</t>
  </si>
  <si>
    <t>Raziskovalna oprema za raziskovalno infrastrukturo INZ in slovenskega zgodovinopisja - relacijska baza SIC</t>
  </si>
  <si>
    <t>https://www.inz.si/sl/Storitve/</t>
  </si>
  <si>
    <t>Urbanistični inštitut Republike Slovenije</t>
  </si>
  <si>
    <t>Boštjan Cotič</t>
  </si>
  <si>
    <t>PPGIS raziskovalni sistem</t>
  </si>
  <si>
    <t>PPGIS research system</t>
  </si>
  <si>
    <t xml:space="preserve">Mobilni del opreme je možno najeti na dnevni osnovi, v okviru strežniškega dela pa je možno zakupiti prostor na diskih.  </t>
  </si>
  <si>
    <t xml:space="preserve">Mobile part of the system can be rent on the daly basis, on the server part the free space on server disks can be rent. </t>
  </si>
  <si>
    <t>Oprema predstavlja raziskovalni sistem, ki je sestavljen iz strežniškega in mobilnega terminalskega dela. Namenjen je raziskovanju javne participacije v procesih prostorskega planiranja. Osnova raziskovalnega sistema je medmrežniški del, ki uporablja medmrežne strežnike v strežniški omari, ki so dodatno zaščiteni proti izgubi podatkov z dodatnim redundančnim strežnikom ter z zunanjimi diskovnimi polji. Mobilni terminalski del pa je namenjen zbiranju javnih mnenj na javnih razgrnitvah. V letu 2018 je bila oprema delno posodobljena in sicer sta bila zamenjana dva Web strežnika skupaj s programsko opremo in en datotečni strežnik z diski.</t>
  </si>
  <si>
    <t xml:space="preserve">Research system with server, data storage and mobile terminal. It is used for researching the public participation in the processes of a urban planning.  It is based on the web server with additional data storage and backup system. Mobile terminal is used for gathering data from workshops which are the part of a urban planning process. In 2018, the equipment was partially updated with two new Web server and it's software and new file server with hard disks. </t>
  </si>
  <si>
    <t>9014OS</t>
  </si>
  <si>
    <t>http://www.uirs.si/oprema</t>
  </si>
  <si>
    <t>10046 - Spletni portal mreže RANN</t>
  </si>
  <si>
    <t>RANN (Reseau Art Nouveau Network)</t>
  </si>
  <si>
    <t>9041 - Dostopnost</t>
  </si>
  <si>
    <t>ARRS in Min. za delo in druž.</t>
  </si>
  <si>
    <t>16066- projekt ASTUS</t>
  </si>
  <si>
    <t>EU INTERREG Alpine Space Programme</t>
  </si>
  <si>
    <t>18020- CRP Poslovne cone</t>
  </si>
  <si>
    <t>ARRS in Ministrstvo za gospodarski razvoj in tehnologijo ter Ministrstvo za okolje in prostor</t>
  </si>
  <si>
    <t>Spletne strani namenjene raziskovanju infrastrukturnega programa, spletne strani UIRS, razširjeno z projekti.uirs.si, kjer se dodajajo novi projekti ter participiraj.uirs.si, kjer je spletna platforma za napredne storitve spletne participacije</t>
  </si>
  <si>
    <t>UIRS</t>
  </si>
  <si>
    <t>01</t>
  </si>
  <si>
    <t>P4-0127</t>
  </si>
  <si>
    <t>Jurij Trontelj</t>
  </si>
  <si>
    <t>23420</t>
  </si>
  <si>
    <t>Tekočinski kromatograf ultra visoke zmogljivosti sklopljen s tandemskim masnim spektrometrom vrste trojni kvadrupol (UHPLC-MS/MS)</t>
  </si>
  <si>
    <t>Ultra high preasure liquid chromatograph with triple quadrupole tandem mass spectrometer (LC/MS/MS) Agilent 6460</t>
  </si>
  <si>
    <t>Po dogovoru s skrbnikom. Zaradi specifičnosti opreme mora biti skrbnik opreme navzoč ves čas dela na opremi.</t>
  </si>
  <si>
    <t xml:space="preserve">Access to equippment must be agreed with supervisor of the equipment. Due to delicate nature of the equipment supervisor must be present through whole ageed working time on the equipment. </t>
  </si>
  <si>
    <t>Aparat za analizo učinkovin in njihovih metabolitov  v kompleksnih bioloških vzorcih</t>
  </si>
  <si>
    <t>Analysis of drugs and their metabolites in complex samples.</t>
  </si>
  <si>
    <t>http://www.ffa.uni-lj.si/raziskave/raziskovalna-oprema/0/arrs</t>
  </si>
  <si>
    <t>P1-0189</t>
  </si>
  <si>
    <t>02</t>
  </si>
  <si>
    <t>Janja Marc</t>
  </si>
  <si>
    <t>12189</t>
  </si>
  <si>
    <t>PCR sistem za kvantifikacijo in analizo nukleinskih kislin v realnem času</t>
  </si>
  <si>
    <t>ABI PRISM Nucleic Acid PrepStation</t>
  </si>
  <si>
    <t>PCR system for analysis of nucleic acids in real time</t>
  </si>
  <si>
    <t>06822</t>
  </si>
  <si>
    <t>vaje za študente</t>
  </si>
  <si>
    <t>Nika Lovšin</t>
  </si>
  <si>
    <t>Janko Kos</t>
  </si>
  <si>
    <t>Mikroskopski sistem za biološko  vrednotenje učinkovin</t>
  </si>
  <si>
    <t>Automated Platform for Live Cell Imaging</t>
  </si>
  <si>
    <t>Fluorescenčni mikroskopski sistem za dinamično mikroskopijo živih celic</t>
  </si>
  <si>
    <t xml:space="preserve">Fluorescence microscope for life cell imaging </t>
  </si>
  <si>
    <t>11273</t>
  </si>
  <si>
    <t>P1-0208</t>
  </si>
  <si>
    <t>P3-0298</t>
  </si>
  <si>
    <t>MR in diplomanti</t>
  </si>
  <si>
    <t>Denaturacijski HPLC</t>
  </si>
  <si>
    <t>Transgenomic WAVE MD dHPLC SISTEM Plus</t>
  </si>
  <si>
    <t>Aparat za separacijo in analizo fragmentov DNA</t>
  </si>
  <si>
    <t>For DNA fragment separation and analysis</t>
  </si>
  <si>
    <t>11411</t>
  </si>
  <si>
    <t>Raziskovalci programa</t>
  </si>
  <si>
    <t xml:space="preserve">Raziskovalci </t>
  </si>
  <si>
    <t>diplomanti</t>
  </si>
  <si>
    <t>Fluorescenčni pretočni citometer</t>
  </si>
  <si>
    <t>BD FACSCalibur  Flow Cytometer</t>
  </si>
  <si>
    <t>Aparat za imuno citokemične analize.</t>
  </si>
  <si>
    <t>For immuno cyto chemical analysis</t>
  </si>
  <si>
    <t>11408</t>
  </si>
  <si>
    <t>P1-208</t>
  </si>
  <si>
    <t>Marija Bogataj</t>
  </si>
  <si>
    <t>Pretočni sistem za testiranje sproščanja (USP IV)</t>
  </si>
  <si>
    <t>SOTAX CE 7 smart DISSOTEST ON/OFF-LINE</t>
  </si>
  <si>
    <t>Avtomatski sistem za testiranje  sproščanja.</t>
  </si>
  <si>
    <t>Automated system for dissolution tests according to the-flowthrough method (USP 4)</t>
  </si>
  <si>
    <t>11476</t>
  </si>
  <si>
    <t>Anamarija Zega</t>
  </si>
  <si>
    <t>21456</t>
  </si>
  <si>
    <t>400 MHz NMR spektrometervisoke ločljivosti</t>
  </si>
  <si>
    <t xml:space="preserve">Na FFA razpolagamo z BRUKER AVANCE III 400 MHz NMR spektrometrom z naslednjimi lastnostmi: magnet - 400 MHz/54 mm UltraShield Plus, 2 merilni sondi 5 mm BBFOplus in  5 mm BBI ter avtomatski menjalec vzorcev (16 mest) SampleXpress Lite. Njegovi glavni lastnosti sta hitrost meritev in avtomatizacija, ki omogoča samodejno delovanje v daljšem časovnem obdobju (npr. 2 dni). 
NMR (nuklearna (jedrska) magnetna resonanca) je spektroskopska tehnika, ki nam omogoča vpogled v strukturo spojin. Na osnovi izmerjenih spektrov lahko določimo ali potrdimo strukturo spojin, njihovo prostorsko obliko spojin, merimo hitrosti kemijskih pretvorb in opazujemo interakcije majhnih molekul z makromolekulami.
</t>
  </si>
  <si>
    <t xml:space="preserve">FFA disposes with Bruker Avance III 400 MHz NMR spectrometer with the following properties: magnet - 400 MHz/54 mm UltraShield Plus, 2 probes BBFOplus (5 mm) and BBI (5 mm), and automatic sample changer (16 positions) SampleXpress Lite. Its main features are measurement speed and automation that enables automatic operation over extended periods of time (eg. 2 days). </t>
  </si>
  <si>
    <t> Farmacevtska kemija: načrtovanje, sinteza in vrednotenje učinkovin; P1-0208 (B)</t>
  </si>
  <si>
    <t>Vodja: prof. dr. Danijel Kikelj, Uporabniki: vsi člani Katedre za farmacevtsko kemijo</t>
  </si>
  <si>
    <t>L1-8157</t>
  </si>
  <si>
    <t>Vodja: prof. dr. Gobec</t>
  </si>
  <si>
    <t>Z1-9195</t>
  </si>
  <si>
    <t> Vodja: asist. dr. Košak</t>
  </si>
  <si>
    <t>J3-9256</t>
  </si>
  <si>
    <t> Vodja: izr. prof. dr. Jakopin</t>
  </si>
  <si>
    <t>Vaje, diplomanti, magistranti, doktoranti</t>
  </si>
  <si>
    <t>Ahlin Grabnar Pegi</t>
  </si>
  <si>
    <t>Fotonska korelacijska spektroskopija in laserska Dopplerjeva elektroforeza (Zetasizer Nano ZS)</t>
  </si>
  <si>
    <t>Photon correlation spectroscopy and laser Doppler electrophoresis (Zetasizer Nano ZS)</t>
  </si>
  <si>
    <t>Naprava Zetasizer Nano ZS (Malvern) vključuje dve merilni tehniki. Fotonska korelacijska spektroskopija je metoda za določanje velikosti delcev v nanometrskem območju (0,6 nm - 6 µm). Laser Dopplerjeva elektroforeza je metoda za določevanje zeta potenciala delcev. Napravo uporabljamo za vrednotenje nanodostavnih sistemov.</t>
  </si>
  <si>
    <t>Zetasizer Nano ZS (Malvern) includes two measurement techniques. Photon correlation spectroscopy is a method for determination of the particle size in the nanometer range (0.6 nm - 6 μm). Laser Doppler electrophoresis is a method for the determination of the zeta potential of particles. The device is used for the characterization of nanodelivery systems.</t>
  </si>
  <si>
    <t xml:space="preserve">P. Ahlin Grabnar, P. Kocbek, A. Zvonar Pobirk, Špela Zupančič, Janja Mirtič </t>
  </si>
  <si>
    <t>J1-7302</t>
  </si>
  <si>
    <t>Vodja: izr. prof. dr. Petra Kocbek</t>
  </si>
  <si>
    <t>J1-9194</t>
  </si>
  <si>
    <t>Vodja: prof. dr. Julijana Kristl</t>
  </si>
  <si>
    <t>Tomaž Bratkovič</t>
  </si>
  <si>
    <t>Kromatografski sistem AKTAexplorer 10 S</t>
  </si>
  <si>
    <t>Chromatographic system ÄKTAexplorer 10 S</t>
  </si>
  <si>
    <t>ÄKTAexplorer 10 S je kromatografski sistem za analizno in preparativno separacijo proteinov in polisaharidov iz kompleksnih bioloških vzorcev. Opremljen je z UV-VIS in konduktometričnim detektorjem ter senzorjem pH. Poseben mešalni sistem omogoča avtomatsko pripravo pufrov (mobilnih faz) z različnimi vrednostmi pH za hiter razvoj in optimizacijo separacijskih metod. Vzorce nanašamo ročno ali avtomatsko. Z ustreznimi kromatografskimi kolonami sistem uporabljamo za gelsko filtracijo, ionsko-izmenjevalno kromatografijo, afinitetno kromatografijo in hidrofobno kromatografijo.</t>
  </si>
  <si>
    <t>Chromatographic system ÄKTAexplorer 10 S is intended for analytical and preparative separation of proteins and polysaccharides from complex biological samples. It is equipped with UV-VIS and conductometric detectors, and a pH sensor. A mixing system enables automatic buffer (i.e., mobile phase) preparation to speed up design and optimization of separation methods. Samples can be loaded either manually or automatically. The chromatographic system can be used for size-exclusion, ion-exchange, affinity, and hydrophobic chromatography.</t>
  </si>
  <si>
    <t>Farmacevtska biotehnologija: Znanje za zdravje P4-0127</t>
  </si>
  <si>
    <t>Urša Pečar Fonovič, Tomaž Bratkovič</t>
  </si>
  <si>
    <t>Eksperimentalno delo v okviru diplomskih in magistrskih nalog</t>
  </si>
  <si>
    <t>Tomaž Bratkovič, Peter Molek, Urša Pečar Fonovič, Borut Štrukelj, Mojca Lunder</t>
  </si>
  <si>
    <t>Petra Kocbek</t>
  </si>
  <si>
    <t>Ultra centrifuga WX</t>
  </si>
  <si>
    <t>Ultra centrifuga WX 100, Sorvall (Thermo Fischer scientific)</t>
  </si>
  <si>
    <t xml:space="preserve">Ultracentrifuga Sorvall® WX 100 Ultra Series omogoča centrifugiranje s hitrostjo do 100.000 rpm (800.000 x g). Takše sile so potrebne za ločevanje koloidnih delcev od disperznega medija.
Uporabljamo jo v procesih izdelave, vrednotenja in analitike sodobnih nanodostavnih sistemov, kot tudi klasičnih farmacevtskih oblik ter nenazadnje tudi v biotehnoloških raziskavah za namene separacije, čiščenja ter predhodne priprave vzorcev za druge analitske metode. 
</t>
  </si>
  <si>
    <t>Ultracentrifuge Sorvall® WX 100 Ultra Series enables centrifugation speed up to rpm (800.000 x g). Such forces are needed for separation of colloidal particles from disperse medium. It is used in preparation, characterization in analytics of novel nanodelivery systems as well as classical dosage forms. In biotechnological research its application enables separation, cleaning and pre-preparation of samples for other analytical methods.</t>
  </si>
  <si>
    <t>doktorandi, raziskovalci, diplomanti</t>
  </si>
  <si>
    <t>Martina Hrast</t>
  </si>
  <si>
    <t>32036</t>
  </si>
  <si>
    <t xml:space="preserve">Optični čitalec - Biotek </t>
  </si>
  <si>
    <t xml:space="preserve">Čitalec mikrotitrskih plošč (Synergy H4) in robot za pipetiranje (Precision XS) Multi-Mode Microplate Reader (SINERGY H4) and robot for automatic pipetting (PRECISION XS) </t>
  </si>
  <si>
    <t>Naprava se uporablja za avtomatizirano delo z mikrotitrskimi ploščami. Robotski del skrbi za pipetiranje, čitalec pa za analizo vzorcev. Čitalec omogoča detekcijo UV-VIS absorbance, fluorescence, fluorescenčne polarizacije, »time resolved« fluorescence in luminiscence z možnostjo končne, kinetične in spektralne detekcije.</t>
  </si>
  <si>
    <t>Equipment is used for automated work with microtiter plates. Robotic part takes care of pipeting, while microplate reader analizes the samples. Microplate reader detection of UV-VIS absorbance, fluorescence, fluorescence polarisation, time resolved fluorescence and luminescence with endpoint, kinetic and spectral detection.</t>
  </si>
  <si>
    <t>L1-6743</t>
  </si>
  <si>
    <t>Vodja: prof. dr. Stanislav Gobec, Uporabniki: vsi sodelujoči na projektu</t>
  </si>
  <si>
    <t>J1-6743</t>
  </si>
  <si>
    <t>doktorandi, raziskovalci</t>
  </si>
  <si>
    <t>Alenka Šmid</t>
  </si>
  <si>
    <t>Genetski analizator GenomeLab™ GeXP</t>
  </si>
  <si>
    <t>GenomeLab™ GeXP Genetic Analysis System (Beckman Coulter)</t>
  </si>
  <si>
    <t>Oprema je namenjena separaciji fragmentov DNA na podlagi velikosti in obarvanosti s flourescentnimi barvili. To aparaturo tako uporabljamo za določanje nukleotidnega zaporedja DNA, dolžine mikrosatelitnih ponovitev ali drugih dolžinskih polimorfizmov, služi pa lahko tudi za merjenje izražanja genov. Zaradi njene zanesljivosti in ponovljivosti rezultatov je zato ne uporabljamo samo v raziskovalne namene temveč tudi genetsko diagnostiko.</t>
  </si>
  <si>
    <t xml:space="preserve"> Primary use of the equipment is a separation of DNA fragments based on their size and fluorescent dyes. The equipment is intended for sequencing of DNA, measurement of microsatellite length or other length polymorphisms. However it can serve also for gene expression analysis. Because of its reliability and repeatability it is used not only for research purposes but also for clinical diagnostics.</t>
  </si>
  <si>
    <t xml:space="preserve">P3 - 0298 </t>
  </si>
  <si>
    <t>raziskovalci</t>
  </si>
  <si>
    <t>študenti, specializanti</t>
  </si>
  <si>
    <t>Laboratorijska diagnostika</t>
  </si>
  <si>
    <t>Mirjam Gosenca</t>
  </si>
  <si>
    <t>Modularni reometer (Anton Paar, Physica MCR 301)</t>
  </si>
  <si>
    <t>Reometer - Anton Paar</t>
  </si>
  <si>
    <t xml:space="preserve">Za določanje viskoznosti tekočih in poltrdnih dostavnih sistemov in s tem povezanega preverjanja stabilnosti. Tem sistemom določamo tudi plastične in elastične lastnosti s pomočjo oscilacijske reometrije in tako razlagamo njihovo obnašanje (npr pri aplikaciji krem, mazil). 
Reološke lastnosti določamo tudi na medfazah predvsem v primeru, ko je njihova karakterizacija pomembna za razumevanje nekega proces (npr. elektrostatskega sukanja za izdelavo nanovlaken) ali za vrednotenje stabilnosti (določanje stabilnosti emulzij). Naprava s polarizacijskim mikroskopom omogoča tudi opazovanje struktur tekočih kristalov in njihovo obnašanje v času reološkega vrednotenja. Napravo pa lahko uporabljamo tudi kot 'texture analyzer', saj lahko merimo odpornost obloge pelet v odvisnosti od aplicirane sile.
</t>
  </si>
  <si>
    <t>To determine the viscosity of the liquid and semi-solid delivery systems and with this associated stability testing. It is also possible to determine the plastic and elastic properties of those systems through Oscillatory rheometry and thus explain their behavior (for example, during application of creams, ointments). We used this device to determine rheological properties at interfaces, especially in the case when their characterization is important for understanding a process (eg, electrospinning to produce nanofibres) or to evaluate the system stability (the stability of emulsions). The device with a polarizing microscope enables observation of liquid crystals structures and their behavior during the rheological evaluation. The device can also be used as a 'texture analyzer', because we can measure the resistance of the pellet coating depending on the applied force.</t>
  </si>
  <si>
    <t>29982</t>
  </si>
  <si>
    <t>Tekočinski kromatograf HPLC 1260 Infinity - Agilent Technologies</t>
  </si>
  <si>
    <t>Agilent 1260 Infinity Quaternary LC</t>
  </si>
  <si>
    <t>Naprava se uporablja za določanje aktivnosti encimov, ki so pomembni pri zdravljenju z določenimi zdravili ter za analitiko številnih metabolitov v kompleksnih bioloških vzorcih. Sistem omogoča dober nadzor kromatografskih pogojev</t>
  </si>
  <si>
    <t>Equipment is used for determination of enzyme activity for enzymes which are important in therapies with different drugs as well as measurement of metabolites in complex biological samples. System enables a good control of chromatographic parameters.</t>
  </si>
  <si>
    <t>J3-6792</t>
  </si>
  <si>
    <t>Asistenti, doktorand</t>
  </si>
  <si>
    <t>Rok Dreu</t>
  </si>
  <si>
    <t>Hitro vrteči granulator 4M8Trix</t>
  </si>
  <si>
    <t>High shear Granulator  4M8Trix</t>
  </si>
  <si>
    <t>Naprava je namenjena izvedbi tehnološkega procesa izdelave zrnc po postopku mokre granulacije z razgrajevanjem. Po opcijski nadgradnji jo je moč uporabljati tudi za postopke granuliranja s talinami. Hitrovrteči mešalnik se uporablja tako v pedagoške namene pri poučevanju tehnologij granuliranja kot v raziskovalne namene ter pri izvedbi aplikativnih projektov.</t>
  </si>
  <si>
    <t xml:space="preserve">Equipment is intended for prepraration of granules by high shear wet granualtion technique. With optional upgrade it could also be used in hot-melt granulation procedures. High-shear granulator is used when teaching granulation techniques, in resarch work and for support in realization of applied projects. </t>
  </si>
  <si>
    <t xml:space="preserve">  </t>
  </si>
  <si>
    <t>Diplomska naloga - IND FAR</t>
  </si>
  <si>
    <t>Tilen Simšič</t>
  </si>
  <si>
    <t xml:space="preserve">   Industrijski projekti; Vaje pri predmetu industrijska faramcija; Vaje pri Farmacevstko procesni opremi</t>
  </si>
  <si>
    <t>Biljana Jankovič; Odon Planinšek; Blaž Grilc; Mitja Pohlen; Rok Dreu</t>
  </si>
  <si>
    <t>21455</t>
  </si>
  <si>
    <t>Pan Coatear GMPC I</t>
  </si>
  <si>
    <t>Naprava je namenjena izvedbi tehnološkeag procesa oblaganja tablet, ki ga je moč izvesti s pomočjo vodnih disperzij, ob manjšem pretoku disperzije za oblaganje pa tudi z organskimi topili. Oblaganje je moč izvesti v 0,8 L ali 1,6 L perforiranem bobnu za oblaganje. Naprava je opremljena s sistemom za zapisovanje procesnih spremenljivk.</t>
  </si>
  <si>
    <t xml:space="preserve">Process equipment is intended for coating of pharamaceutical tablets. Coating can ber performed with water based coating dispersions, while when low spraying rate is used also usage of organic dispersions is permitted. Coating operation can be performed in a 0,8 L or 1,6 L perfrorated drum. Equipment includes system for recording of process parameters. </t>
  </si>
  <si>
    <t>Diplomska naloga - EMŠF</t>
  </si>
  <si>
    <t>Stefan Lukić</t>
  </si>
  <si>
    <t>Industrisjki projekt; Pedagoško delo - vaje Ind. farmacije (EMŠF); Farmacevstko procesna oprema</t>
  </si>
  <si>
    <t>Rok Dreu; Mitja Pohlen; Barbara Zorec</t>
  </si>
  <si>
    <t>Janez Ilaš</t>
  </si>
  <si>
    <t>24400</t>
  </si>
  <si>
    <t>Masni spektrometer (MS)</t>
  </si>
  <si>
    <t>Mass spectrometer (MS)</t>
  </si>
  <si>
    <t>Access to equippment must be agreed with supervisor of the equipment. Due to delicate nature of the equipment supervisor must be present through whole ageed working time on the equipment.</t>
  </si>
  <si>
    <t>Masni spektrometer je namenjen določanju molske mase različnih spojin (sinteznih produktov, naravnih spojin, peptidov, ...).</t>
  </si>
  <si>
    <t>The mass spectrometer is designed to determine the molecular weight of the various compounds (synthetic products, natural compounds, peptides, ...).</t>
  </si>
  <si>
    <t>Enable</t>
  </si>
  <si>
    <t>L1-6745</t>
  </si>
  <si>
    <t>Martina Gobec</t>
  </si>
  <si>
    <t>32034</t>
  </si>
  <si>
    <t>Namizni pretočni citometer</t>
  </si>
  <si>
    <t xml:space="preserve">Flow cytometer Attune NxT </t>
  </si>
  <si>
    <t xml:space="preserve">Pretočni citometer je namenjen predvsem analizi celic, kjer se lahko vrednotijo najrazličnejši imuno citološki parametri (od DNK, protienov, ipd..). </t>
  </si>
  <si>
    <t>The flow cytometer is designed for celll analysis, wher several immuno cytological parameter can be determned (DNA, proteins,…)</t>
  </si>
  <si>
    <t>Zoran Lavrič</t>
  </si>
  <si>
    <t>32037</t>
  </si>
  <si>
    <t>Sistem za elektrostatsko sukanje nanovlaken</t>
  </si>
  <si>
    <t xml:space="preserve">System for electrostatic spinning of nanofibers </t>
  </si>
  <si>
    <t xml:space="preserve">Javni dostop do opreme ni predviden. V vsakem primeru se je za eventualni dostop do opreme potrebno dogovoriti s skrbnikom opreme, ki mora biti zaradi specifičnosti aparatur, navzoč ves čas njihove uporabe. </t>
  </si>
  <si>
    <t>Public access to the equipment is not forseen. In any case one has to agree the details of an eventual access with its superviser which has to be present through whole agreed working time on the equipment.</t>
  </si>
  <si>
    <t xml:space="preserve">Naprava je namenjena izvedbi elektrosktatskega razprševanja mikrodelcev in nanodelcev ter za elektrostatsko sukanje nanovlaken. Naprava ima modul za kondicioniranje zraka, ki omogoča nadzor temperature (17-45°C) in relativne vlažnosti (25-75%) procesnega zraka. Med delovanjem je procesni prostor zaprt ter aktivno prezračevan, kar omogoča varno delo z organskimi topili.  Medprocesni videonadzorni sistem omogoča optimizacijo procesa elektrostatskega razprševanja, pri tem pa naprava omogoča zajem  slike in procesnih podatkov na zunanji računalnik. Možno je razprševanje skozi več šob naenkrat.  </t>
  </si>
  <si>
    <t xml:space="preserve">Process equipment is intended for electrostatic spraying of microparticles and nanoparticles as well as for electrostatic spinning of nanofibers.  The device has an air conditioning module that enables control of temperature (17-45°C) and relative humidity (25-75%) of the process air. The process chamber of the equipment is enclosed and separated form the surroundings during operation. Active ventilation of the process chamber enables safe work with organic solvents. Video monitoring system enables easy optimisation of electrostatic spraying or spinning. The equipment enables recording of video and process parameters to an externally connected copmuter. Special accessory enables spraying through multiple nozzles in parallel.     </t>
  </si>
  <si>
    <t>Farmacevtska tehnologija: od dostavnih sistemov učinkovin do terapijskih izidov zdravil pri otrocih in starostnikih; P1-0189</t>
  </si>
  <si>
    <t>J1-6746</t>
  </si>
  <si>
    <t xml:space="preserve">Vodja: prof. dr. Julijana Kristl; Uporabniki:prof. dr. Mirjana Gašprelin,  prof. dr. Odon Planinšek, doc. dr. Pegi Ahlin Grabnar, doc. dr. Petra Kocbek, asist. dr. Mirjam Gosenca; Doktorandi: Špela Zupančič, Janja Mirtič,  Tanja Potrč; Diplomanti: Jure Dolenc, Alja Cestnik, Nina Štravs, Špela Vičič, Čerkez Kristina, Kaja Rebec </t>
  </si>
  <si>
    <t xml:space="preserve">Vodja: doc. dr. Petra Kocbek; Uporabniki: prof. dr. Julijana Kristl, prof. dr. Mirjana Gašprelin,  prof. dr. Odon Planinšek, doc. dr. Alenka Zvonar Pobirk, asist. dr. Mirjam Gosenca; Doktorandi: Tanja Potrč  </t>
  </si>
  <si>
    <t>Sistem za tekočinsko kromatografijo z masnim analizatorjem (LC-MS)</t>
  </si>
  <si>
    <t xml:space="preserve">System for liquid chromatography with mass spectrometer (LC-MS) </t>
  </si>
  <si>
    <t xml:space="preserve">Paket 16                                      </t>
  </si>
  <si>
    <t xml:space="preserve">Aparat za identifikacijo in kvantifikacijo učinkovin, sinteznih produktov, naravnih spojin, peptidov in metabolitov zdravilnih učinkovin v kompleksnih vzorcih
Specifikacije masnega spektrometra Thermo Orbitrap: 
1.  Model: Exactive™ Plus Orbitrap Mass Spectrometer  
vrsta masnega detektorja: Orbitrap
območje merjenja m/z: 50-6000 m/z
- masna ločljivost: 140 000 FWHM
- točnost mase: : &lt; 1 ppm z interno kalibracijo, &lt; 3 ppm z eksterno kalibracijo,
Ionski izvori:
- ESI (Electrospray Ionization) ionski izvor
- APCI (Atmospheric Pressure Chemical Ionization) ionski izvor
2. Specifikacije tekočinskega kromatografa UHPLC Thermo Scientific UltiMate™ 3000:
- binarna črpalka z možnostjo delovanja pri tlaku do 1034 bar pri pretokih do 8 mL/min
- hitrost vzorčenja UV-DAD: do 200Hz.
</t>
  </si>
  <si>
    <t xml:space="preserve">Apparatus for the identification and quantification of active substances, synthetic products, natural compounds, peptides and metabolites of active substances in complex samples
Thermo Orbitrap mass spectrometer specifications:
1. Model: Exactive ™ Plus Orbitrap Mass Spectrometer
type of mass detector: Orbitrap
measuring range m / z: 50-6000 m / z
- Mass resolution: 140 000 FWHM
- mass accuracy: &lt;1 ppm with internal calibration, &lt;3 ppm with external calibration,
Ion sources:
- ESI: Electrospray Ionization ion source
- APCI :Atmospheric Pressure Chemical Ionization ion source
2. UHPLC Thermo Scientific UltiMate ™ 3000 Liquid Chromatograph specifications:
- binary pump capable of operating at a pressure of up to 1034 bar at flow rates up to 8 mL / min
- sampling rate of UV-DAD: up to 200Hz.
</t>
  </si>
  <si>
    <t>Univerza v Ljubljani, Fakulteta za farmacijo</t>
  </si>
  <si>
    <t>Fakulteta za gradbeništvo in geodezijo</t>
  </si>
  <si>
    <t>P2-0185</t>
  </si>
  <si>
    <t>Franc Čepon, izr. prof. dr. Violeta Bokan Bosiljkov</t>
  </si>
  <si>
    <t>17449, 10379</t>
  </si>
  <si>
    <t>ConTec VISKOMETER 5 Z OSTALO OPREMO</t>
  </si>
  <si>
    <t>ConTec Viscometer 5 with additional equipment</t>
  </si>
  <si>
    <t>Oprema je dostopna za preiskave zunanjih naročnikov ob predhodnem dogovoru. Preiskave opravi operater UL FGG. Oprema je na voljo v terminih, ko na njej ne poteka pedagoška in raziskovalna dejavnost UL FGG.</t>
  </si>
  <si>
    <t>Equipment is available for external clients by prior arrangement. Tests are performed by UL FGG operator. Equipment is available  when it is not needed in the teaching and research activities of UL FGG.</t>
  </si>
  <si>
    <t>ConTec Viscometer 5 je koaksialen cilindrični viskometer za suspenzije z grobimi delci, ki je primeren za merjenje reoloških lastnosti cementne paste, malte in betona s posedom 120 mm ali več.</t>
  </si>
  <si>
    <t>The ConTec-Viscometer 5 is a coaxial cylinder viscometer for course particle suspension that is suitable to measure the rheological properties of cement paste, mortar and concrete with about 120mm slump or higher.</t>
  </si>
  <si>
    <t>http://www3.fgg.uni-lj.si/</t>
  </si>
  <si>
    <t>P2-0227</t>
  </si>
  <si>
    <t>prof. dr. Bojan Stopar</t>
  </si>
  <si>
    <t>GNSS VIVA SMARTPOLE EDU SET Z DOD.</t>
  </si>
  <si>
    <t>GNSS RECEIVER + TACHEOMETER (SMARTPOLE)</t>
  </si>
  <si>
    <t>Oprema je dostopna zunanjim naročnikov ob predhodnem naročilu vsaj 14 dni vnaprej. Pri uporabi opreme je potrebna navzočnost operaterja UL FGG. Oprema je na voljo v terminih, ko na njej ne poteka pedagoška in raziskovalna dejavnost UL FGG. Uporaba licenčne programske opreme za obdelavo podatkov ni vključena.</t>
  </si>
  <si>
    <t>Equipment is available for external clients by prior arrangement at least 14 days in advance. Support by UL FGG operator is required. Equipment is available when it is not needed in the teaching and research activities of UL FGG. Use of licensed SW for data manipulation is not included.</t>
  </si>
  <si>
    <t>Instrument za visokonatančne GNSS meritve v geodeziji. Omogoča tudi hkratno izvedbo GNSS in klasičnih terestričnih geodetskih meritev v realnem času. Uporaba licenčne programske oprema za obdelavo podatkov meritev ni vključena</t>
  </si>
  <si>
    <t>Instrument for high precision GNSS measurements in geodesy. It also allows the simultaneous performance of GNSS and conventional terrestrial geodetic measurements in real time. Use of licensed software for post-processing asurement data is not included.</t>
  </si>
  <si>
    <t>Raziskovalci, ki sodelujejo pri izvedbi RP P2-0227</t>
  </si>
  <si>
    <t>..</t>
  </si>
  <si>
    <t>Pedagoško delo na UL FGG</t>
  </si>
  <si>
    <t>Pedagoški delavci, ki sodelujejo pri izvedbi študijskih programov na UL FGG</t>
  </si>
  <si>
    <t>Instrument for high precision GNSS measurements in geodesy. It also allows the simultaneous performance of GNSS and conventional terrestrial geodetic measurements in real time. Use of licensed software for post.processing asurement data is not included.</t>
  </si>
  <si>
    <t>P2-0158</t>
  </si>
  <si>
    <t>Boštjan Jursinovič, doc. dr. Primož Može</t>
  </si>
  <si>
    <t>HIDRAVLIČNA OPREMA PREIZKUŠEVALIŠČA 3000</t>
  </si>
  <si>
    <t>HYDRAULIC TEST EQUIPMENT</t>
  </si>
  <si>
    <t>Računalniško voden hidravlični bat kapacitete 3000 kN in pripadajoča okvirna konstrukcija in strižna stena omogočata izvedbo različni testov kot so: upogibni test, tlačni test, strižni test. Z batom lahko obremenjujemo le v eni smeri z največjo hitrostjo obremenjevanja 0.3 mm/s. Dolžina hoda je omejena na 300 mm</t>
  </si>
  <si>
    <t>Computer controlled hydraulic piston with capacity of 3000 kN with associated frame construction and shear wall allows the excecution of various tests such as: bending test, pressure test, shear test. The load can be applied only in one direction and the speed of the load application is limited to 0.3 mm/s. The stroke is limited to 300 mm.</t>
  </si>
  <si>
    <t>HIDRAVLIČNI BAT</t>
  </si>
  <si>
    <t>HYDRAULIC ACTUATOR</t>
  </si>
  <si>
    <t>Hidravlični dinamični bat kapacitete +-250 kN in hodom +- 200 mm se uporablja za izvedbo strižnih, upogibnih in tlačno/nateznih testov. Tipični primeri testov, ki jih izvajamo z uporabo takšnih batov so: strižni test sten, upogbni test nosilcev, itd.</t>
  </si>
  <si>
    <t>Zwick servohydraulic testing actuator with test load +-250 kN and stroke of +-250 mm. The actuator can be used for different applications. Typically it is used to perform shear test on wals, flexural test of beams, etc.</t>
  </si>
  <si>
    <t>Ištalacija z novim kontrolerjem, zagon, kalibriranje, preizkušanje delovanja.</t>
  </si>
  <si>
    <t>B. Jursinovič, F. čepon</t>
  </si>
  <si>
    <t>P2-0180</t>
  </si>
  <si>
    <t>mag. Andrej Vidmar</t>
  </si>
  <si>
    <t>IZOKINETIČNI VZORČEVALNIK KONCENTRACIJE</t>
  </si>
  <si>
    <t>Sampler Manning VST</t>
  </si>
  <si>
    <t>Oprema je dostopna za preiskave zunanjih naročnikov ob predhodnem dogovoru. Preiskave opravi operater UL FGG. Oprema je na voljo v terminih, ko na njej ne poteka pedagoška in raziskovalna dejavnost UL FGG. Kritje stroškov amortizacije, pogona in tehnične podpore.</t>
  </si>
  <si>
    <t>Equipment is available for external clients by prior arrangement. Tests are performed by UL FGG operator. Equipment is available  when it is not needed in the teaching and research activities of UL FGG. Covering appreciation costs, operational costs, and costs of technical support.</t>
  </si>
  <si>
    <t>Izokinetično vzorčevanje odpadne ali rečne vode.</t>
  </si>
  <si>
    <t>Isokinetic sampling of sewage water or river water.</t>
  </si>
  <si>
    <t>ULFGG</t>
  </si>
  <si>
    <t>asis. dr. Sabina Kolbl</t>
  </si>
  <si>
    <t>LASERSKI GRANULOMETER ANALYETTE</t>
  </si>
  <si>
    <t>FRITSCH Laser Granulometer Analysette</t>
  </si>
  <si>
    <t>Laboratorijsko določanje zrnavostne sestave.</t>
  </si>
  <si>
    <t>Grain-size distribution determination in a lab.</t>
  </si>
  <si>
    <t>Sabina Kolbl</t>
  </si>
  <si>
    <t>MERILEC PROFILNI DOPPLER PRET,HITROSTI</t>
  </si>
  <si>
    <t>SonTek RiverSurveyor M9</t>
  </si>
  <si>
    <t>Meritve pretočnih hitrosti v rekah.</t>
  </si>
  <si>
    <t>River flow velocity measurements.</t>
  </si>
  <si>
    <t>MERILEC ZRNAVOSTI SUS.SNOVI LISST</t>
  </si>
  <si>
    <t>Sequoia LISST-SL</t>
  </si>
  <si>
    <t>Meritve koncentracij suspendiranih snovi in njihove zrnavosti.</t>
  </si>
  <si>
    <t>Suspended solids concentrations and granulometry measurements.</t>
  </si>
  <si>
    <t>Igor Valjavec, izr.prof.dr. Jože Lopatič</t>
  </si>
  <si>
    <t>17443, 08443</t>
  </si>
  <si>
    <t>MERSKA OPREMA Z DODATKI</t>
  </si>
  <si>
    <t>DATA ACQUSITION SYSTEM</t>
  </si>
  <si>
    <t>Sistem za zajem podatkov z 32 kanali. Sistem je namenjen zajemu različnih fizikalnih količin (pomiki, deformacije, sile, pospeški, temperatura), ki jih merimo na preizukušancih.</t>
  </si>
  <si>
    <t>Data acquisition system with 32 chanels. The system can be used to capture different physical quantities (displacements, strains, forces, acceleration) measured on the test specimen.</t>
  </si>
  <si>
    <t>NAPRAVE MERILNE  - SATELITISKI SPREJEM.</t>
  </si>
  <si>
    <t>GNSS RECEIVER</t>
  </si>
  <si>
    <t>Določanje koordinat z opazovanji GNSS.</t>
  </si>
  <si>
    <t>Positioning with GNSS.</t>
  </si>
  <si>
    <t>izr. prof. dr. Dušan Kogoj</t>
  </si>
  <si>
    <t>POSTAJA MULTI STATION MS50 3D EDU SET INSTRUMENT</t>
  </si>
  <si>
    <t>MULTISTATION (LASER SCANNER + TACHEOMETER)</t>
  </si>
  <si>
    <t xml:space="preserve">Klasične terestrične geodetske meritve za vzpostavitev geodetskih mrež, detajlno izmero in zakoličbo. Izmere v inženirski geodeziji. Uporaba zahteva dodatno opremo in ustrezno programsko opremo za obdelavo meritev. </t>
  </si>
  <si>
    <t>Terrestrial geodetic measurements for the realisation of geodetic nets, topographic surveying and stakeout. Ingeneering surveying. Additional equipment is necessary, proper SW for measuring data processing is required.</t>
  </si>
  <si>
    <t>KG, KIG, KKFDZ</t>
  </si>
  <si>
    <t>Pedagoško delo - predmeti s pogročja Geodetske izmere, geodezije v inženirstvu - diplomske in magistrske naloge</t>
  </si>
  <si>
    <t>Promocija FGG</t>
  </si>
  <si>
    <t>FGG</t>
  </si>
  <si>
    <t xml:space="preserve">RAYTEC OPREMA ZA  LASERSKO MERJENJE POMIKOV </t>
  </si>
  <si>
    <t>Raytec laser surveying system</t>
  </si>
  <si>
    <t xml:space="preserve">Raytec merski sistem (OSSY-Optical Surveying System) za merjenje ponikov z uporabo diodnega laserja. </t>
  </si>
  <si>
    <t xml:space="preserve">Raytec measuring system  (OSSY-Optical Surveying System) for measurement of displacements  using diode laser pointer. </t>
  </si>
  <si>
    <t>SENZOR ULTIMA-XT DTS RANGE 5KM, 4 PROGRAMI</t>
  </si>
  <si>
    <t>Distributed Temperature Sensor Silixa XT-DTS 5km</t>
  </si>
  <si>
    <t>Porazdeljeno merjenje temperature rečne vode.</t>
  </si>
  <si>
    <t>Distributed measurements of river water temperature.</t>
  </si>
  <si>
    <t>izr. prof. dr. Ana Petkovšek</t>
  </si>
  <si>
    <t>SISTEM ZA DINAM. STRIŽ. PREIZ. ZEM. - DEL. SR</t>
  </si>
  <si>
    <t>CYCLIC SIMPLE SHEAR TESTER, Electro-Pneumatic Servo Control Type</t>
  </si>
  <si>
    <t>Ciklični enostavni strižni aparat za drobnozrnate in debelo zrnate zemljine s premerom zrn do 2 mm, ki omogoča merjenje strižne trdnosti, občutljivosti na likvifakcijo, strižnega modula in dušenje.</t>
  </si>
  <si>
    <t xml:space="preserve">Dynamic simple shear apparatus for cohesive soil and cohesionless soil with maximum particle diameter of  2mm. It is possible to measure shear strength, liquefaction, shear modulus and damping properties. </t>
  </si>
  <si>
    <t>H2020 Liquefact</t>
  </si>
  <si>
    <t>doc. dr. Dušan Petrovič</t>
  </si>
  <si>
    <t>SKENER</t>
  </si>
  <si>
    <t>LASER SCANNER</t>
  </si>
  <si>
    <t>Lasersko skeniranje objektov, fasad ali pokrajine, rezultat meritve je oblak točk, iz katerega je ob nadaljnji obdelavi možno izdelati trirazsežnostne modele objektov, pa tudi manjšega dela terena ali pokrajine. Uporaba zahteva sočasno uporabo prenosnega računalnika s programsko opremo za zajem.</t>
  </si>
  <si>
    <t>Laser scanning of objects, facades or landscape, the result is point cloud, from which upon additional maintenance 3D models of objects, part of terrain or landscape can be created. Use of scanner requires additional use of remote computer with proper SW for data capturing and storing.</t>
  </si>
  <si>
    <t>KKFDZ, KG, KIG</t>
  </si>
  <si>
    <t>Pedagoško delo pri predmetih s področja fotogrametrije, geodetske izmere in geodezije v inženirstvu ter pri diplomskih in magistrskih nalogah</t>
  </si>
  <si>
    <t>STISKALNICA HIDRAVLIČNA NPC/DIGIT 12/12</t>
  </si>
  <si>
    <t>Hydraulic press NPC/DIGIT 12/12</t>
  </si>
  <si>
    <t>Oprema je namenjena proizvodnji kompozitnih plošč iz odpadne embalaže in odpadnega tekstila, namenjenih za uporabo v gradbeništvu.</t>
  </si>
  <si>
    <t>The equipment is intended for the manufacture of construction products - composite panels made of packaging waste and waste textiles.</t>
  </si>
  <si>
    <t>UNIVERZALNI MERILNI SISTEM DEWESOFT UP-X-7DEWE-2500</t>
  </si>
  <si>
    <t>UNIVERSAL DATA ACQUSITION SYSTEM DEWESOFT UP-X-7DEWE-2500</t>
  </si>
  <si>
    <t xml:space="preserve">Prenosni merilni sistem in program za zajem podatkov. Sistem je namenjen zajemu različnih fizikalnih količin (pomiki, deformacije, sile, pospeški, temperatura), ki jih merimo na preizukušancih. </t>
  </si>
  <si>
    <t>Removable data acquisition system and software.  The system can be used to capture different physical quantities (displacements, strains, forces, acceleration) measured on the test specimen.</t>
  </si>
  <si>
    <t>Franci Čepon, asis. dr. David Antolinc</t>
  </si>
  <si>
    <t>17449, 30691</t>
  </si>
  <si>
    <t>UNIVERZALNI PREIZKUŠEVALNI STROJ ZWICK/ROELL</t>
  </si>
  <si>
    <t>Universal testing machine Zwick/Roell</t>
  </si>
  <si>
    <t>Univerzalni preizkuševalni stroj Zwick/Roell kapacitete 100 kN. Namenjen izvajanju statičnih in dinamičnih preiskav materialov in gradbenih proizvodov.</t>
  </si>
  <si>
    <t>Universal testing machine Zwick/Roell with capacity of 100 kN. Aimed for static and dynamic testing of materials and construction products.</t>
  </si>
  <si>
    <t>Franc Čepon, asist. Petra Štukovnik</t>
  </si>
  <si>
    <t>17449, 31255</t>
  </si>
  <si>
    <t>VIDEOMIKROSKOP HIROX KH</t>
  </si>
  <si>
    <t>VIDEOMICROSCOPE HIROX KH</t>
  </si>
  <si>
    <t>Mikroskopski sistem HIROX 3D je optični video-mikroskop, ki omogoča mikroskopske analize vzorcev in površin v laboratoriju in na terenu. Z njim analiziramo zbruske in obruske ter neobdelane površine - s pomočjo multifokus slike in ostalih orodij.</t>
  </si>
  <si>
    <t>Microscopic system HIROX 3D is optical video-microscope that allows microscopic analysis of samples and surfaces in the laboratory and in the field. We can analyze thin sections and polished sections, and also original surfaces - with the help of multifocus images and other tools.</t>
  </si>
  <si>
    <t>asist. dr. Sabina Kolbl</t>
  </si>
  <si>
    <t>ANALITIČNA NAPRAVA AMPTS II</t>
  </si>
  <si>
    <t>AUTOMATIC METHANE POTENTIAL TEST SYSTEM II</t>
  </si>
  <si>
    <t>Oprema je dostopna za preiskave zunanjih naročnikov ob predhodnem dogovoru. Preiskave opravi operater UL FGG. Oprema je na voljo v terminih, ko na njej ne poteka pedagoška in raziskovalna dejavnost UL FGG. Meritve trajajo 30dni.</t>
  </si>
  <si>
    <t>Equipment is available for external clients by prior arrangement. Tests are performed by UL FGG operator. Equipment is available  when it is not needed in the teaching and research activities of UL FGG. Measurement duration is 30 days</t>
  </si>
  <si>
    <t>Meritve metanskih potencialov za anaerobno presnovo različnih organsko razgradljivih substratov.</t>
  </si>
  <si>
    <t>Methane yield measurements of various organicaly degradable susbtrates in anaerobic digestion</t>
  </si>
  <si>
    <t>Erasmus študentka</t>
  </si>
  <si>
    <t>Ezgi Piro</t>
  </si>
  <si>
    <t>P2-0260</t>
  </si>
  <si>
    <t>prof. dr. Dejan Zupan</t>
  </si>
  <si>
    <t>VIBROMETER PDV-100PLUS EDU-KIT PORTABLE</t>
  </si>
  <si>
    <t>PORTABLE LASER VIBROMETER PDV-100</t>
  </si>
  <si>
    <t>Vibrometer brezkontaktno meri hitrosti točk na površini telesa v razponu 0 do 22 kHz. Zajema lahko digitalne in analogne signale. Oprema omogoča natančno in učinkovito obdelavo zajetih podatkov.</t>
  </si>
  <si>
    <t>Vibrometer measures surface velocity without contact in the frequency range 0 to 22 kHz. Analog and digital output signal can be obtained. Data acquisition enables precise and efficient data analysis.</t>
  </si>
  <si>
    <t>Dejan Zupan</t>
  </si>
  <si>
    <t>TIGR4smart (proračun EU - MIZŠ)</t>
  </si>
  <si>
    <t>Mitja Plos</t>
  </si>
  <si>
    <t>J2-8170</t>
  </si>
  <si>
    <t>Urban Rodman</t>
  </si>
  <si>
    <t>prof. dr. Tatjana Isaković</t>
  </si>
  <si>
    <t>SOFISTIK</t>
  </si>
  <si>
    <t>Oprema je dostopna za preiskave zunanjih naročnikov ob predhodnem dogovoru. Modeliranje in analize izvede strokovnjak z UL FGG. Oprema je na voljo v terminih, ko na njej ne poteka pedagoška in raziskovalna dejavnost UL FGG.</t>
  </si>
  <si>
    <t>Equipment is available for external clients by prior arrangement. Modeling and analysis are performed by expert from UL FGG. Equipment is available  when it is not needed in the teaching and research activities of UL FGG.</t>
  </si>
  <si>
    <t>Programska oprema za analizo in dimenzioniranje konstrukcij</t>
  </si>
  <si>
    <t>Software for the analysis and design of structures</t>
  </si>
  <si>
    <t>LASER DIGITAL VIBROMETER-SET PDV-100PLUS</t>
  </si>
  <si>
    <t>asist. dr. Matej Maček</t>
  </si>
  <si>
    <t>APARAT DIREKTNI STRIŽNI Z DODATKI</t>
  </si>
  <si>
    <t>2005, 2015</t>
  </si>
  <si>
    <t>Direct shear apparatus</t>
  </si>
  <si>
    <t>Direktni strižni aparat za preiskave strižnih lastnosti zemljin z Dmax do 2 mm</t>
  </si>
  <si>
    <t>Direct shear apparatus for the determination of shear strength of soil with Dmax up to 2 mm</t>
  </si>
  <si>
    <t>P2-180</t>
  </si>
  <si>
    <t>Rak Gašper</t>
  </si>
  <si>
    <t>PROG.OPREMA-DHI MIKE FLOOD</t>
  </si>
  <si>
    <t>2008-2018</t>
  </si>
  <si>
    <t>SOFTWARE DHI MIKE FLOOD</t>
  </si>
  <si>
    <t xml:space="preserve">Programska oprema za simuliranje in analizo vodnega toka v rečnih koritih, poplavnih površinah in delovanja hidrotehničnih objektov.  </t>
  </si>
  <si>
    <t>Software for the simulations and analysis of water flow in river systems, floodplains and hydroengineering structures.</t>
  </si>
  <si>
    <t>Gašper Rak</t>
  </si>
  <si>
    <t>Plos Mitja</t>
  </si>
  <si>
    <t>FOTOAPARAT NIKON DIGITALNI D850</t>
  </si>
  <si>
    <t>Nikon Cameras with high resolutions, Zeiss lenses - fixed, 1000 fps Sony camera, fish eye lens, Photoscan software</t>
  </si>
  <si>
    <t>Oprema omogoča 4 točkovne fotogrametrične meritve pomikov s pomočjo programske opreme Photoscan. Sony fotoaparat z možnostjo 1000 posnetkov na sekundo ter širokokotni objektiv.</t>
  </si>
  <si>
    <t>The equipment enables 4-point photogrametric measurements using Photoscan software. A Sony 1000 fps high speed camera and fish-eye lens.</t>
  </si>
  <si>
    <t>Jaka Potočnik</t>
  </si>
  <si>
    <t>Jursinovič Boštjan</t>
  </si>
  <si>
    <t>KRMILNIK</t>
  </si>
  <si>
    <t>MTS FlexTest 60 Controller - 4 stations - 3 channels</t>
  </si>
  <si>
    <t>Oprema omogoča simultano neodvisno krmiljenje servo-hidravličnih batov na večih preizkuševališčih hkrati ali pa simultano večosno krmiljenje servo-hidravličnih batov na enem preizkuševališču.</t>
  </si>
  <si>
    <t>The equipment enables simultaneous independent control of the servo-hydraulic actuators at several testing sites or simultaneous multiaxial control of the servo-hydraulic actuators on one test site.</t>
  </si>
  <si>
    <t>Inštalacija sistema, zagon, kalibiranje, preizkušanje delovanja</t>
  </si>
  <si>
    <t>B. Jursinovič, F. Čepon</t>
  </si>
  <si>
    <t>asist. Gašper Štebe, asist. dr. Klemen Kregar</t>
  </si>
  <si>
    <t>36874 33435</t>
  </si>
  <si>
    <t>TAHIMETER ELEKTRONSKI TS30 UNI SET V KOM</t>
  </si>
  <si>
    <t>2009, 2011</t>
  </si>
  <si>
    <t>TACHIMETER ELECTRONIC TS30 UNI SET</t>
  </si>
  <si>
    <t>Precizna izmera horizontalnih in 3D mikro geodetskih mrež za kontrolo stabilnosti in merjenje premikov naravnih in grajenih objektov, precizne zakoličbe v gradbeništvu in strojništvu.</t>
  </si>
  <si>
    <t>Measurenemt in precise terrestrial geodetic micro nets for the stability control and determination of displacements, preciste stake out in civil engineering and mechanical engineering.</t>
  </si>
  <si>
    <t>Tjaša Cesar</t>
  </si>
  <si>
    <t>05994</t>
  </si>
  <si>
    <t>Oprema za proteomiko I., sestoji se iz naslednjih aparatov: aparatura za izoelektrično fokusiranje (1-D) IPGPhor 3, elektroforetske aparature (2-D) SE600 Ruby in DALTsix, čitalci gelov ImageScanner (vidna barvila), DIGE Imager (fluorescentna barvila), vodna kopel s črpalko za kroženje vode MultiTemp III, programska oprema za analizo slike ImageMaster Platinum in Decyder</t>
  </si>
  <si>
    <t xml:space="preserve">Proteomics equipment I.:isoelectric focusing system (1-D) IPGPhor3, electrophoresis equipment (2-D) SE600 Ruby and DALTsix, gel scanners ImageScanner (visible dyes), DIGE Imager (fluorescent dyes), water bath with pump for water circulation MultiTemp III, software for image analysis ImageMaster Platinum and Decyder
</t>
  </si>
  <si>
    <t>Okvirna letna zasedenost opreme je 60%, uporaba možna po predhodnem dogovoru, najem opreme po predhodnem dogovoru.</t>
  </si>
  <si>
    <t xml:space="preserve">Yearly occupancy of equipment is approximately 60%, use and hire of equipment is possible based on the agreement of both parties. </t>
  </si>
  <si>
    <t>Izolektrično fokusiranje, 1D in 2D elektroforeze, zajem slike gelov, analiza slike gelov, zajem fluorescentnih Southern blotov.</t>
  </si>
  <si>
    <t>Isolectric focusing, 1D and 2D gel electrophoresis, image acquring, image analysis, fluorescent Southern blot acquring.</t>
  </si>
  <si>
    <t>Jarnej Jakše</t>
  </si>
  <si>
    <t>J4-8220</t>
  </si>
  <si>
    <t>Sabina Berne</t>
  </si>
  <si>
    <t>104</t>
  </si>
  <si>
    <t>P4-0085</t>
  </si>
  <si>
    <t>Marjetka Suhadolc</t>
  </si>
  <si>
    <t>Oprema za proučevnje dinamike dušika in razgradnje pesticidov v tleh</t>
  </si>
  <si>
    <t>Equipment for studying nitrogen dynamic and pesticide degradation in soil</t>
  </si>
  <si>
    <t>Oprema je dostopna drugim uporabnikom. Čas uporabe je usklajen v pogovoru z "skrbnikom" opreme M. Suhadolc, Katedra za pedologijo.</t>
  </si>
  <si>
    <t xml:space="preserve">Equipment is available to other users. Time adjustments are made by personal communication with M. Suhadolc, Chair of soil science.  </t>
  </si>
  <si>
    <t xml:space="preserve">Osnovna oprema za preučevanje genov in mikrobnih združb, ki sodelujejo v mikrobno pogojenih procesih v tleh, npr. transformacije dušika in razgradnje pesticidov.  </t>
  </si>
  <si>
    <t>Basic equipment for studying genes and microbial communities in microbial mediated processes in soils, like nitrogen transformations and pesticide degradation.</t>
  </si>
  <si>
    <t xml:space="preserve">3403666    3403664     3403663     3403662    3403661    3403658     3403657   </t>
  </si>
  <si>
    <t>http://www.bf.uni-lj.si/index.php?eID=dumpFile&amp;t=f&amp;f=22290&amp;token=f9942b1d48339a3682303bb31e5f0e5f89b7a499</t>
  </si>
  <si>
    <t>Suhadolc</t>
  </si>
  <si>
    <t>L4-9315</t>
  </si>
  <si>
    <t>113</t>
  </si>
  <si>
    <t>Helena Šircelj</t>
  </si>
  <si>
    <t>Sistem tekočinske kromatografije visoke ločljivosti (HPLC sistem)</t>
  </si>
  <si>
    <t>High Performance Liquid Chromatography</t>
  </si>
  <si>
    <t>Telefonsko ali po internetu preko skrbnika opreme</t>
  </si>
  <si>
    <t xml:space="preserve">Telephone or  internet contact to apparatus keeper. </t>
  </si>
  <si>
    <t>Aparatura je primerna za analizo rastlinskih primarnih in sekundarnih metabolitov kot so sladkorji, organske kisline, glutation, fotosintezna barvila, fenilpropanoidni sekundarni metaboliti.</t>
  </si>
  <si>
    <t>The apparatus is suitable for analyses of plant primary and secondary methabolites such as sugars, arganic acids, gluthathione, ascorbic acid, photosynthetic pigments, phenil-.propanoids</t>
  </si>
  <si>
    <t>http://www.bf.uni-lj.si/index.php?eID=dumpFile&amp;t=f&amp;f=22137&amp;token=6c434c261d13f0d94151db89e31b3445d6370faf</t>
  </si>
  <si>
    <t>102</t>
  </si>
  <si>
    <t>P4-0013</t>
  </si>
  <si>
    <t>Robert Veberič</t>
  </si>
  <si>
    <t>06404</t>
  </si>
  <si>
    <t>Tekočinski kromatograf visoke ločljivosti z masnim spektrometrom (HPLC/MS)</t>
  </si>
  <si>
    <t>HPLC-MS</t>
  </si>
  <si>
    <t>oprema je namenjena raziskavam v programski skupini Hortikultura P4-0013</t>
  </si>
  <si>
    <t>the equpment is for research purpose of program group Horticulture P4-0013</t>
  </si>
  <si>
    <t>analiza rastlinskih vzorcev</t>
  </si>
  <si>
    <t>plant samples analysis</t>
  </si>
  <si>
    <t>http://www.bf.uni-lj.si/index.php?eID=dumpFile&amp;t=f&amp;f=22286&amp;token=263e352d25e2b95cf6ed9fe25deff0807be89f62</t>
  </si>
  <si>
    <t>Robert Veberrič</t>
  </si>
  <si>
    <t>Rok Kostanjšek</t>
  </si>
  <si>
    <t>Field emission scanning electron microscope JSM-7500F</t>
  </si>
  <si>
    <t>Oprema je dostopna zunanjim in notranjim uporabnikom po predhodnem dogovoru</t>
  </si>
  <si>
    <t>Beside the partners, the equipment is accesable to outer users based on prior agreement</t>
  </si>
  <si>
    <t>Visokoločljivostni vrstični elektronski mikroskop namenjen opazovajnu površin občutljivih bioloških in drugih materialov pri manjših pospeševalnih napetostin snopa elektronov</t>
  </si>
  <si>
    <t>High resolution field emission electron microscope for observation of surface of biological and other delicate materials at low energy beam of electrons</t>
  </si>
  <si>
    <t>http://www.bf.uni-lj.si/index.php?eID=dumpFile&amp;t=f&amp;f=22146&amp;token=c98c58dc237983f6852441a1a94a676950df1a3a</t>
  </si>
  <si>
    <t>Kostanjšek Rok, Vittori Miloš</t>
  </si>
  <si>
    <t xml:space="preserve">FA9550-19-1-7005 </t>
  </si>
  <si>
    <t>Andrej Meglič, Gregor Belušič</t>
  </si>
  <si>
    <t>P3-0333</t>
  </si>
  <si>
    <t>Kazimir Drašlar</t>
  </si>
  <si>
    <t>P4-0116</t>
  </si>
  <si>
    <t>Stopar David</t>
  </si>
  <si>
    <t>Matej Butala              ( Gregor Bajc )</t>
  </si>
  <si>
    <t>Biacore X - Detektor površinske plazmonske resonance</t>
  </si>
  <si>
    <t>Biacore X</t>
  </si>
  <si>
    <t xml:space="preserve">Oprema je dostopna zunanjim in notranjim uporabnikom po predhodni rezervaciji razpoložljivega časa. </t>
  </si>
  <si>
    <t xml:space="preserve">The equipment is available to internal and external users based on prior reservation of available time. </t>
  </si>
  <si>
    <t>Refraktometer X je zasnovan na elektro-kvantnooptični tehnologiji na osnovi površinske plazmonske resonance. Omogoča merjenje vezave različnih v realnem času (od nekaj sekund do nekaj minut), kar je edinstvena in izjemno hitra metoda za zasledovanje kinetike asociacije in disociacije ligandov brez predhodne kemijske modifikacije ligandov.</t>
  </si>
  <si>
    <t>This apparatus allow measurements of binding kinetics of various biological molecules in real time. It is based on surface plasmon resonance and uses sensor chips that allow capturing of practically any biological molecule.</t>
  </si>
  <si>
    <t>http://www.bf.uni-lj.si/index.php?eID=dumpFile&amp;t=f&amp;f=22149&amp;token=7caa9f383a2c161fe2cf7dc38dbce50fede59ef9</t>
  </si>
  <si>
    <t>Tomaž Švigelj</t>
  </si>
  <si>
    <t>Denis Rajnovic</t>
  </si>
  <si>
    <t>Refraktometer T100 (Biacore AB)</t>
  </si>
  <si>
    <t>Biacore T100</t>
  </si>
  <si>
    <t>Oprema je dostopna zunanjim in notranjim uporabnikom po predhodni rezervaciji razpoložljivega časa. Prednost pri uporabi imajo sicer predstavniki konzorcija, ki je bil ustanovljen za potrebe nakupa aparature.</t>
  </si>
  <si>
    <t>The equipment is available to internal and external users based on prior reservation of available time. The advantage is given to users from the consortium that was established upon the purchased of the equipment.</t>
  </si>
  <si>
    <t>Refraktometer T100 je zasnovan na najsodobnejši elektro-kvantnooptični tehnologiji, ki vključuje vir monokromatske svetlobe (laser), optični polarizator, poseben sistem, ki meri kot in intenziteto popolno odbite svetlobe na tankem kovinskem sloju (elementarno zlato) kot posledico spremembe lomnega količnika tik ob kovinskem sloju. Z ustrezno izbiro površin, ki se nanesejo na zlati čip, je mogoče meriti vezavo različni ligandov med seboj v realnem času (od nekaj sekund do nekaj minut), kar je edinstvena in izjemno hitra metoda za zasledovanje kinetike asociacije in disociacije ligandov brez predhodne kemijske modifikacije ligandov.</t>
  </si>
  <si>
    <t>http://www.bf.uni-lj.si/index.php?eID=dumpFile&amp;t=f&amp;f=22150&amp;token=7782ee82b430435b08f10cdbb1cc0cc3e5a8d583</t>
  </si>
  <si>
    <t>Jure Borišek</t>
  </si>
  <si>
    <t>Omar Naneh</t>
  </si>
  <si>
    <t>Gregor Bajc</t>
  </si>
  <si>
    <t>Rok Kostanjšek (Aleš Kladnik, Nada Žnidaršič)</t>
  </si>
  <si>
    <t>07737</t>
  </si>
  <si>
    <t>Fluorescentni in presevni svetlobni mikroskop s sistemom za analizo in 3-D rekonstrukcijo slike</t>
  </si>
  <si>
    <t>Axioimager Z.1 (Zeiss) with  Apotome</t>
  </si>
  <si>
    <t>Oprema je na razpolago vsem zunanjim uporabnikom (20%) na osnovi predhodnega dogovora in eventuelnega usposabljanja. Cena ure je določena s cenikom BF.</t>
  </si>
  <si>
    <t xml:space="preserve">The equipment is available for external users (20%) based on agreement of both parties. Price is determined by the current price list of BF </t>
  </si>
  <si>
    <t>Raziskovalno in pedagoško delo, opis bioloških struktur in materialov z analizo in 3-D rekonstrukcijo mikroskopske slike</t>
  </si>
  <si>
    <t>Equipment is used in research and education in description of biologiocal structures and materials with  possible image analysis and 3-Dreconstruction of samples.</t>
  </si>
  <si>
    <t>http://www.bf.uni-lj.si/index.php?eID=dumpFile&amp;t=f&amp;f=22141&amp;token=ca33e05741401db250568dd69acf6b78e589d95a</t>
  </si>
  <si>
    <t>214, 209</t>
  </si>
  <si>
    <t>Vittori, Bogataj, Kostanjšek, Mrak</t>
  </si>
  <si>
    <t>P1-0212</t>
  </si>
  <si>
    <t>Aleš Kladnik</t>
  </si>
  <si>
    <t>Štrus, Kostanjšek, Žnidaršič</t>
  </si>
  <si>
    <t>Andrej Meglič</t>
  </si>
  <si>
    <t>Nada Žnidaršič</t>
  </si>
  <si>
    <t>Krioultramikrotom</t>
  </si>
  <si>
    <t>Leica EM UC6</t>
  </si>
  <si>
    <t>Oprema je v prvi vrsti namenjena izvajanju znanstveno raziskovalne in pedagoške dejavnosti pogodbenih strank, ki so sodelovale pri skupni nabavi (Pogodba o skupni nabavi in uporabi opreme Krioultramikrotom Leica UC6/FC/6, l. 2007.) Za uporabnike, ki niso soinvestitorji, je uporaba možna v skladu z individualnimi dogovori.</t>
  </si>
  <si>
    <t>Equipment is available mainly for research and teaching programs of the institutions participating in joint investment. Access for other users is possible according to individual agreements.</t>
  </si>
  <si>
    <t>Omogoča izdelavo poltankih in ultratankih rezin bioloških vzorcev in vzorcev industrijskih materialov; omogoča kriorezanje - izdelavo rezin iz zamrznjenih vzorcev pri temperaturi do -185oC. Sestavni deli krioultramikrotoma so ultramikrotom z nožem, komora za kriorezanje, Dewar posoda ze tekoči dušik s pripadajočo opremo, kontrolna enota za krmiljenje sistema in antivibracijska podlaga. Sistem ima optimalne možnosti za rezanje pri znižani gladini tekočine v nožu in suho rezanje. Sistem nudi možnost uporabe antistatske naprave in njeno regulacijo. Krioultramikrotom naj nudi optimalne možnosti za reguliranje pozicije noža in za nadzor delovnega polja.</t>
  </si>
  <si>
    <t>Cryoultramicrotome for semithin and ultrathin sectioning of biological and material specimens at room temperature and cryosectioning.</t>
  </si>
  <si>
    <t>http://www.bf.uni-lj.si/index.php?eID=dumpFile&amp;t=f&amp;f=22145&amp;token=cf0fe0aede6f11899d81fe7a10255d66e541aab3</t>
  </si>
  <si>
    <t>Žnidaršič</t>
  </si>
  <si>
    <t>Kostanjšek, Mrak</t>
  </si>
  <si>
    <t>301</t>
  </si>
  <si>
    <t>P4-0059</t>
  </si>
  <si>
    <t>Klemen Jerina</t>
  </si>
  <si>
    <t>22515</t>
  </si>
  <si>
    <t>Paket raziskovalne opreme za telemetrično spremljanje prostoživečih sesalcev (16 GPS ovratnic različnih velikosti, UHF terminal za snamanje podatkov, VHF postaja)</t>
  </si>
  <si>
    <t>2016</t>
  </si>
  <si>
    <t>Package of the equipment for the telemetry monitoring of the wildlife species (16 GPS collars of various size, UHF terminal for data download, VHF receiver)</t>
  </si>
  <si>
    <t>52.358,91 EUR</t>
  </si>
  <si>
    <t>paket 16, Life projekt LifeDInAlpBear, srestva PF Jerina</t>
  </si>
  <si>
    <t>Do 2018 je oprema v uporabi na terenu</t>
  </si>
  <si>
    <t>Equipment is in use in the field until 2018</t>
  </si>
  <si>
    <t>Spremljanje gibanja in aktivnosti prostoživečih živali v njihovem naravnem okolju (za odlov potrebno posebno dovoljenje)</t>
  </si>
  <si>
    <t>Monitoring of the activitiy and movement of the wildlife species in their natiral environment (special permission needed for capture of the animals)</t>
  </si>
  <si>
    <t xml:space="preserve">3603794
3603795
3603796
3603797
3603798
3603799
3603800
3603801
3603802
3603803
3603804
3603805
3603806
3603807
3603808
3603809
3603810
3603811
3603812
3603813
3603794
3603795
3603796
3603797
3603798
3603799
3603800
3603801
3603802
3603803
3603804
3603805
3603806
3603807
3603808
3603809
3603810
3603811
3603812
3603813
</t>
  </si>
  <si>
    <t>možno le za en obratovalni cikel (1, oz. dve leti): 3000 EUR/ovratnico</t>
  </si>
  <si>
    <t>http://www.bf.uni-lj.si/index.php?eID=dumpFile&amp;t=f&amp;f=22179&amp;token=0290b82507c15a259e3e2f487fb74313449d0fcb</t>
  </si>
  <si>
    <t>75</t>
  </si>
  <si>
    <t xml:space="preserve">P4-0059, J4-7362, EU Life DInAlpBear, </t>
  </si>
  <si>
    <t>100</t>
  </si>
  <si>
    <t>Avtomatske IR kamere za spremljanje prostoživečih živali (UV 565 -23 kos; UV 575 - 5 kos)</t>
  </si>
  <si>
    <t>Automatic IR camera for monitoring of wildlife (UV 565 -23 pcs; UV 575 - 5 pcs)</t>
  </si>
  <si>
    <t>6.333,23</t>
  </si>
  <si>
    <t>Life projekt LifeDInAlpBear, CRP V4-1432</t>
  </si>
  <si>
    <t>Spremljanje prostoživečih živali v njihovem naravnem okolju (za uporabo potrebno posebno dovoljenje)</t>
  </si>
  <si>
    <t>Monitoring of wildlife in their natiral environment (special permission needed for usage)</t>
  </si>
  <si>
    <t>5 EUR / dan</t>
  </si>
  <si>
    <t>http://www.bf.uni-lj.si/index.php?eID=dumpFile&amp;t=f&amp;f=22176&amp;token=744f92e22d604594d08d9fb3419ec4d6dbb47db6</t>
  </si>
  <si>
    <t>P4-0059, J4-7362, EU Life DInAlpBear</t>
  </si>
  <si>
    <t>406</t>
  </si>
  <si>
    <t>P4-0015</t>
  </si>
  <si>
    <t>Miha Humar (Miro Kariž, Andreja Žagar, Matjaž Pavlič)</t>
  </si>
  <si>
    <t>19106</t>
  </si>
  <si>
    <t>Oprema za modifikacijo lesa (oprema je sestavljena iz več kosov in sicer ekstrakcijske enote Soxlet, univerzalnega testirnega stroja, Mlina za les, Digestorija, Komore za modifikacijo)</t>
  </si>
  <si>
    <t>2009</t>
  </si>
  <si>
    <t>Eqipement for wood modification</t>
  </si>
  <si>
    <t>119.000</t>
  </si>
  <si>
    <t>paket 14</t>
  </si>
  <si>
    <t>Oprema je dostopna vsem RO po predhodnem dogovoru</t>
  </si>
  <si>
    <t>Eqiupment is available to all research organisation according to precedent arangement</t>
  </si>
  <si>
    <t>Ekstracija lesa, mletje lesa, določanje mehanskih lastnosti lesa, termična in druge modifikacije lesa</t>
  </si>
  <si>
    <t>Extraction of wood, milling of wood, determination of mechanical properties of wood, thermal and other modifications of wood</t>
  </si>
  <si>
    <t>3902642
3902641
3902640
3902688</t>
  </si>
  <si>
    <t>50</t>
  </si>
  <si>
    <t>60</t>
  </si>
  <si>
    <t>http://www.bf.uni-lj.si/index.php?eID=dumpFile&amp;t=f&amp;f=22193&amp;token=0683bf51a2e1956249985bc784390a3af9479e13</t>
  </si>
  <si>
    <t>3</t>
  </si>
  <si>
    <t>10</t>
  </si>
  <si>
    <t>4</t>
  </si>
  <si>
    <t>5</t>
  </si>
  <si>
    <t>60%</t>
  </si>
  <si>
    <t>P4- 0015</t>
  </si>
  <si>
    <t xml:space="preserve">Miha Humar, Boštjan Lesar, Nejc Thaler, Davor Kržišnik, </t>
  </si>
  <si>
    <t>Miha Humar, Marko Petrič, Jure Žigon, Sergej Medved, Nejc Thaler, Davor Kržišnik, Primož Oven, Ida Poljanšek</t>
  </si>
  <si>
    <t>Projekti SPSS Tigr4smart, IQ Doma in Cel Krog</t>
  </si>
  <si>
    <t xml:space="preserve">Primož Habjan, Vladka Petrovič, Vilijem Vek </t>
  </si>
  <si>
    <t>Pedagoško delo Diplome Dr</t>
  </si>
  <si>
    <t>10%</t>
  </si>
  <si>
    <t>Miha Humar</t>
  </si>
  <si>
    <t>FT-IR spektrometer</t>
  </si>
  <si>
    <t>2017</t>
  </si>
  <si>
    <t>FTIR spectrometer</t>
  </si>
  <si>
    <t>Snemanje FTIR spektov v presevni, HATR, KBr tehniki. Poleg FTIR sektrometra je mikrokop</t>
  </si>
  <si>
    <t>Measurements of the FTIR spectra in transmission, HATR, KBr techniques. There is microscope attached to the Spectrometer.</t>
  </si>
  <si>
    <t>20</t>
  </si>
  <si>
    <t>0</t>
  </si>
  <si>
    <t>http://www.bf.uni-lj.si/index.php?eID=dumpFile&amp;t=f&amp;f=22196&amp;token=678a572ca5edb0c2fdc692a2ece3fbb30bb7dbe6</t>
  </si>
  <si>
    <t>1</t>
  </si>
  <si>
    <t>2</t>
  </si>
  <si>
    <t>Rentgenski fluorescenčni spektrometer (XRF)</t>
  </si>
  <si>
    <t>2007</t>
  </si>
  <si>
    <t>X-ray fluorescence spectrometer</t>
  </si>
  <si>
    <t>75.000</t>
  </si>
  <si>
    <t>Kvantitativna in kvalitativna analiza elemntov v vrsti med S in U v tekočinah, bioloških vzorcih…</t>
  </si>
  <si>
    <t>Quantitative and qualitative analysis of the elements between S and U in water and biological samples</t>
  </si>
  <si>
    <t>3902526</t>
  </si>
  <si>
    <t>25</t>
  </si>
  <si>
    <t>80</t>
  </si>
  <si>
    <t>http://www.bf.uni-lj.si/index.php?eID=dumpFile&amp;t=f&amp;f=22199&amp;token=6747f5bbf98564566f3f789e0d4430f09afc43e4</t>
  </si>
  <si>
    <t>405</t>
  </si>
  <si>
    <t>Miha Humar (Nejc Thaler, Boštjan Lesar)</t>
  </si>
  <si>
    <t>Oprema za določanje kontaktnega kota tekočin (Goniometer)</t>
  </si>
  <si>
    <t>Equipement for contact angle measuremnt (Goniometer)</t>
  </si>
  <si>
    <t xml:space="preserve">35.107,93 </t>
  </si>
  <si>
    <t>Analiza površin, kontaktnih kotov</t>
  </si>
  <si>
    <t>Surface analysis, contact angles</t>
  </si>
  <si>
    <t>30</t>
  </si>
  <si>
    <t>http://www.bf.uni-lj.si/index.php?eID=dumpFile&amp;t=f&amp;f=22202&amp;token=8f69bdcf0bc715d3d71b43804f115a4c76754155</t>
  </si>
  <si>
    <t>7</t>
  </si>
  <si>
    <t>Oprema za kontinuirano spremljaje vlažnosti lesa</t>
  </si>
  <si>
    <t>2014</t>
  </si>
  <si>
    <t>Equipment for continous moisture monitoring</t>
  </si>
  <si>
    <t>Vlažnost lesa in drugih materialov</t>
  </si>
  <si>
    <t>Wood moisture contet</t>
  </si>
  <si>
    <t>3902946
3902951
3903013
3903015
3903020
3903112
3903114
3903115
3903116</t>
  </si>
  <si>
    <t>http://www.bf.uni-lj.si/index.php?eID=dumpFile&amp;t=f&amp;f=22203&amp;token=279087d539e062f94a90eb5363581ed61624f2ab</t>
  </si>
  <si>
    <t>100%</t>
  </si>
  <si>
    <t>Milan Šernek (Miro Kariž)</t>
  </si>
  <si>
    <t>Reometer ARES s sistemom za utrjevanje</t>
  </si>
  <si>
    <t>Rheometer ARES</t>
  </si>
  <si>
    <t>Analiza reoloških lastnosti polimerov (lepil, površinskih premazov…)</t>
  </si>
  <si>
    <t>Analysis of rheological properties of polymers (glue, surface coatings…)</t>
  </si>
  <si>
    <t>http://www.bf.uni-lj.si/index.php?eID=dumpFile&amp;t=f&amp;f=22208&amp;token=76c8251fb3281ae7317f5cf9d93508a69650c499</t>
  </si>
  <si>
    <t>L4-5517</t>
  </si>
  <si>
    <t>Miha Humar; Boštjan Lesar, Marko Željko, Nejc Thaler</t>
  </si>
  <si>
    <t>WWN ReWoBioRef</t>
  </si>
  <si>
    <t>V4-1419</t>
  </si>
  <si>
    <t>Miha Humar, Katarina Čufar</t>
  </si>
  <si>
    <t xml:space="preserve">Pedagoško in raziskovalno delo </t>
  </si>
  <si>
    <t>Miha Humar, Boštjan Lesar, Nejc Thaler, Milan Šernek, Marko Petrič, Mojca Žlahtič, Davor Kržišnik</t>
  </si>
  <si>
    <t>Bojan Bučar (Bojan Gospodarič, Miran Merhar)</t>
  </si>
  <si>
    <t>01392</t>
  </si>
  <si>
    <t>Sistem za dinamične mehanske analize</t>
  </si>
  <si>
    <t>System for dynamic analysis</t>
  </si>
  <si>
    <t>Določanje mehanskih lastnosti lesa z nedestruktivnimi tehnikami</t>
  </si>
  <si>
    <t xml:space="preserve">Determination of mechanical properties of wood using nondestructive techniques. </t>
  </si>
  <si>
    <t>http://www.bf.uni-lj.si/index.php?eID=dumpFile&amp;t=f&amp;f=22191&amp;token=fe209e0ae688144674418b8d58c3c31d378fa4df</t>
  </si>
  <si>
    <t>Dostop do opreme je opisan na spletni strani http://les.bf.uni-lj.si/raziskave/ in http://www.bf.uni-lj.si/dekanat/znanstveno-raziskovalno-delo/razpolozljiva-raziskovalna-oprema/;  Vsa oprema je bila predstavljena v reviji Les, ki je dostopna preko portala Dlib.</t>
  </si>
  <si>
    <t>Marko Petrič (Matjaž Pavlič)</t>
  </si>
  <si>
    <t>00395</t>
  </si>
  <si>
    <t>Visokozmoglivostni tenziometer</t>
  </si>
  <si>
    <t>Higefficient tensiometer</t>
  </si>
  <si>
    <t xml:space="preserve">Anliza površin, določanje kontaktnih kotov, vpijanja vode... </t>
  </si>
  <si>
    <t>Surface analysis, contact angles, water uptake</t>
  </si>
  <si>
    <t>http://www.bf.uni-lj.si/index.php?eID=dumpFile&amp;t=f&amp;f=22190&amp;token=f7ed2d5fdbdba04abb7fd949316b92ef9e883f1a</t>
  </si>
  <si>
    <t>403</t>
  </si>
  <si>
    <t>Primož Oven, Ida Poljanšek</t>
  </si>
  <si>
    <t>11223</t>
  </si>
  <si>
    <t>HPLC spektrometer</t>
  </si>
  <si>
    <t>2010</t>
  </si>
  <si>
    <t xml:space="preserve">HPLC analiza </t>
  </si>
  <si>
    <t xml:space="preserve">HPLC analysis </t>
  </si>
  <si>
    <t>3902764</t>
  </si>
  <si>
    <t>http://www.bf.uni-lj.si/index.php?eID=dumpFile&amp;t=f&amp;f=22211&amp;token=e9f00be141f2bb2704295b75e586b4f93636f4f5</t>
  </si>
  <si>
    <t>Katarina Čufar</t>
  </si>
  <si>
    <t>02937</t>
  </si>
  <si>
    <t>Svetlobni mikroskop Nikon Eclypse E 800</t>
  </si>
  <si>
    <t>1998</t>
  </si>
  <si>
    <t>Light mycroscopy</t>
  </si>
  <si>
    <t xml:space="preserve">mikroskopija lesa </t>
  </si>
  <si>
    <t>Light microscopy of wood</t>
  </si>
  <si>
    <t>3901804</t>
  </si>
  <si>
    <t>http://www.bf.uni-lj.si/index.php?eID=dumpFile&amp;t=f&amp;f=22187&amp;token=838b26daad6e4e2e82ba60e8269079cdec9bfea8</t>
  </si>
  <si>
    <t>Milan Šernek (Bogdan Šega)</t>
  </si>
  <si>
    <t>LCR meter</t>
  </si>
  <si>
    <t>2004</t>
  </si>
  <si>
    <t>Oprema za merjenje električnih in dielektričnih lastnosti tekočih in trdnih snovi (75 kHz - 30 MHz) .</t>
  </si>
  <si>
    <t>Dielectric analysis (75 kHz - 30 MHz)</t>
  </si>
  <si>
    <t>3902256</t>
  </si>
  <si>
    <t>50%</t>
  </si>
  <si>
    <t>http://www.bf.uni-lj.si/index.php?eID=dumpFile&amp;t=f&amp;f=22209&amp;token=88d7aceb523bd56f6182f30360202583efa88294</t>
  </si>
  <si>
    <t>Milan Šernek, Mirko Kariž, Bogdan Šega, Jure Žigon</t>
  </si>
  <si>
    <t>Pedagoško delo, Diplome, Doktorati</t>
  </si>
  <si>
    <t>Sergej Medved (Milan Šernek, Bogdan Šega)</t>
  </si>
  <si>
    <t>15410</t>
  </si>
  <si>
    <t>Stroj za merjenje mehanskih lastnosti, Zwick Z100</t>
  </si>
  <si>
    <t>Universal testing machine, Zwick Z100</t>
  </si>
  <si>
    <t>Preskušanje mehanskih lastnosti materialov kot so upogibna, tlačna, natezna in strižna trdnost, MOE do 100 kN.</t>
  </si>
  <si>
    <t>Testing of mechanical properties of materials such as bending, compression, tensile and shear strength, MOE up to 100 kN.</t>
  </si>
  <si>
    <t>3901802</t>
  </si>
  <si>
    <t>15</t>
  </si>
  <si>
    <t>http://www.bf.uni-lj.si/index.php?eID=dumpFile&amp;t=f&amp;f=22213&amp;token=c5587d3a01cfd79b5c0a77b4de9fb1162b0b437b</t>
  </si>
  <si>
    <t>Milan Šernek (Marko Petrič)</t>
  </si>
  <si>
    <t>Diferenčni dinamični kalorimeter DSC</t>
  </si>
  <si>
    <t>Differential scanning calorimetry DSC</t>
  </si>
  <si>
    <t>DSC analiza</t>
  </si>
  <si>
    <t xml:space="preserve">DSC analysis </t>
  </si>
  <si>
    <t>3902775</t>
  </si>
  <si>
    <t>40</t>
  </si>
  <si>
    <t>http://www.bf.uni-lj.si/index.php?eID=dumpFile&amp;t=f&amp;f=22205&amp;token=faa842a0a0309dca72578c9b4c2c184e1aa03f14</t>
  </si>
  <si>
    <t>Milan Šernek, Marko Petrič, Mirko Kariž, Bogdan Šega, Jure Žigon, Ida Poljanšek</t>
  </si>
  <si>
    <t>Marko Petrič (Matjaž Pavlič, Jure Žigon)</t>
  </si>
  <si>
    <t>Komora za simulacijo izpostavitve svetlobi in vremenskim vplivom, SUNTEST® XXL</t>
  </si>
  <si>
    <t>2011</t>
  </si>
  <si>
    <t>SUNTEST® XXL+ Light Exposure and Weathering Testing Instrument</t>
  </si>
  <si>
    <t>42.793,26</t>
  </si>
  <si>
    <t>Umetno pospešeno staranje lesa, lignoceluloznih kompozitov in katerihkoli drugih materialov</t>
  </si>
  <si>
    <t>Artificial accelerated weathering of wood, lignocellulosic composites and any other materials</t>
  </si>
  <si>
    <t>3902828</t>
  </si>
  <si>
    <t>6,10</t>
  </si>
  <si>
    <t>http://www.bf.uni-lj.si/index.php?eID=dumpFile&amp;t=f&amp;f=22192&amp;token=da8c4649189bf8bd5a51c285170f045e041d9ef7</t>
  </si>
  <si>
    <t>6</t>
  </si>
  <si>
    <t>44</t>
  </si>
  <si>
    <t>Marko Petrič
Jure Žigon
Matjaž Pavlič
Urban Šegedin</t>
  </si>
  <si>
    <t>Boštjan Lesar, Nejc Thaler, Davor Kržišnik, Matjaž Pavlič, Jure Žigon, Marko Petrič</t>
  </si>
  <si>
    <t>Matjaž pavlič, Marko Petrič, Urban Šegedin, Jure Žigon</t>
  </si>
  <si>
    <t>Testirna dejavnost</t>
  </si>
  <si>
    <t>SEM mikroskop Quanta 250</t>
  </si>
  <si>
    <t>SEM microscope Quanta 250</t>
  </si>
  <si>
    <t>Electron microscopy</t>
  </si>
  <si>
    <t>http://www.bf.uni-lj.si/index.php?eID=dumpFile&amp;t=f&amp;f=23533&amp;token=9dc645fb8beb1c14ca9b1bee21d772742d62f46b</t>
  </si>
  <si>
    <t>Nejc Thaler, Maks Merela, Luka Krže</t>
  </si>
  <si>
    <t>Oprema za določanje sorpcijskih lastnosti materialov DVS</t>
  </si>
  <si>
    <t>Dynamic Sorption Analyser</t>
  </si>
  <si>
    <t>Določanje sorpcijskih lastnosti materialov</t>
  </si>
  <si>
    <t>Sorption analysis of materials</t>
  </si>
  <si>
    <t>Ana?</t>
  </si>
  <si>
    <t>http://www.bf.uni-lj.si/index.php?eID=dumpFile&amp;t=f&amp;f=23532&amp;token=c785b209d1153f3996f72d6be84d59991b261957</t>
  </si>
  <si>
    <t>Janez Salobir (Alenka Levart)</t>
  </si>
  <si>
    <t>00886</t>
  </si>
  <si>
    <t>Atomski absorpcijski spektrometer (Aanalyst 200)</t>
  </si>
  <si>
    <t xml:space="preserve">Atomic absorption spectrometer  Aanalyst 200 </t>
  </si>
  <si>
    <t>Oprema je na razpolago za zunanje uporabnike po predhodnem dogovoru in rezervaciji termina. Cena meritev in priprave vzorcev po veljavnem ceniku.</t>
  </si>
  <si>
    <t>Eqiupment is available to external researchers after prior arrangement and reservation of available time. Price for sample preparation and measurements is determined by the current price list.</t>
  </si>
  <si>
    <t>Atomski absorpcijski spektrometer je namenjen za določevanje mineralov (Na, K, Mg, Ca, Fe, Zn, Cu, Se- hidridna tehnika).</t>
  </si>
  <si>
    <t>Atomic absorption spectrophotometer is used for etermination of minerals (Na, K, Mg, Ca, Fe, Zn, Cu, Mn, Se - using hydride generation technique)</t>
  </si>
  <si>
    <t>http://www.bf.uni-lj.si/index.php?eID=dumpFile&amp;t=f&amp;f=22215&amp;token=c24cd9666864d8a26a449cc1a29f570a72a604c7</t>
  </si>
  <si>
    <t>V4-0115</t>
  </si>
  <si>
    <t>Janez Salobir</t>
  </si>
  <si>
    <t>P4-0220</t>
  </si>
  <si>
    <t>Peter Dovč</t>
  </si>
  <si>
    <t>05098</t>
  </si>
  <si>
    <t>Avtomatski genetski analizator visoke zmogljivosti</t>
  </si>
  <si>
    <t>High throughput genetic analyzer</t>
  </si>
  <si>
    <t>Oprema je dostopna članom konzorcija in po dogovoru tudi zunanjim uporabnikom</t>
  </si>
  <si>
    <t>Access have members of the consortium and upon agreement also to external users</t>
  </si>
  <si>
    <t>Oprema je namenjena genotipizaciji (tipična aplikacija je tipizacija mikrosatelitnih lokusov) in klasičnemu sekvenciranju (terminatorska tehnologija)</t>
  </si>
  <si>
    <t>The equipment is devoted to genotyping (microsatellite analysis) and to classica sequencing (terminator technology)</t>
  </si>
  <si>
    <t>http://www.bf.uni-lj.si/index.php?eID=dumpFile&amp;t=f&amp;f=22254&amp;token=1b7cc0a7d74608c80c7a1b86884ea8a32a3b9878</t>
  </si>
  <si>
    <t>Infrastruktura za animalno genomiko</t>
  </si>
  <si>
    <t>Infrastructure for animal genomics</t>
  </si>
  <si>
    <t>Izobraževanje dopiplomskih in podiplomskih študentov, analitsko raziskovalno delo</t>
  </si>
  <si>
    <t>Education of undergraduate and graduate students, analytical research work</t>
  </si>
  <si>
    <t>Oprema pokriva osnovne metode analitskega dela v živalski genomiki genomiki, in zajema postopke od elektroforetskih tehnik do sekvenciranja DNA</t>
  </si>
  <si>
    <t>The equipment covers basic methods in animla genomics and enables procedures from different electrophoretic techniques to DNA sequencing</t>
  </si>
  <si>
    <t>http://www.bf.uni-lj.si/index.php?eID=dumpFile&amp;t=f&amp;f=22257&amp;token=563983441e77a3091a92c2fd23ca13c650704a11</t>
  </si>
  <si>
    <t>Oprema za zamrzovanje, hranjenje in analizo genskih virov</t>
  </si>
  <si>
    <t>Equipment for storaging and analysis of animla gentic resources</t>
  </si>
  <si>
    <t>Oprema je dostopna članom programske skupine in za delo celotne Genske banke v živinoreji, ki pokriva hranjenje somatskih in zarodnih celic ter izoliranih nukleinskih kislin</t>
  </si>
  <si>
    <t>The equipment is available to the members of the research programme and to all participants in the Animal Gene Bank, which covers storaging of somatic and germ cells as well as isolated nucleic acids.</t>
  </si>
  <si>
    <t>Oprema zagotavlja centralno arhiviranje živalskega genetskega materiala za namene genetske analitike in potencialnih rekonstitucijskih ukrepov za ogoržene populacije.</t>
  </si>
  <si>
    <t>The equipment enables central archiving of naimal genetic material for the analytic purposes and possible regenerative actions in endangered populations.</t>
  </si>
  <si>
    <t xml:space="preserve">4008456      4008457    4008458     4008461    4008463    4008464     4008465   4008466  4008467    4008469      </t>
  </si>
  <si>
    <t>http://www.bf.uni-lj.si/index.php?eID=dumpFile&amp;t=f&amp;f=22258&amp;token=84efcd8d63a646fb5e37770a3cd8931d890f6229</t>
  </si>
  <si>
    <t>TG &amp; PF GE in Multilmager Sistem - Sistem za gelsko elektroforezo v temperaturnem gradientu in pulzirajočem polju podprt z Multilmager dokumentacijo in analizo)</t>
  </si>
  <si>
    <t>TG &amp; PF GE and Multilmager Sistem</t>
  </si>
  <si>
    <t>Oprema je namenjena raziskovalnemu delu programske skupine P4-0220 in izobraževanju dodiplomskih študentov.</t>
  </si>
  <si>
    <t>Equipment serves for basic research  of the program group P4-0220 and and for demonstrations for undergraduate students.</t>
  </si>
  <si>
    <t>Oprema omogoča ločevanje nukleinskih kislin in proteinov z gelsko elektroforezo in osnovno dokumentacijo rezultatov.</t>
  </si>
  <si>
    <t>The equipment enables separation of nucleic acids and proteins as well as besic documentation of results</t>
  </si>
  <si>
    <t>4007581 4007582 4007583 4007585 4007588 4007589 4007590 4007591</t>
  </si>
  <si>
    <t>http://www.bf.uni-lj.si/dekanat/raziskovalno-delo/razpolozljiva-raziskovalna-oprema/p4-0220-dovc/</t>
  </si>
  <si>
    <t>Sistem za in vivo slikanje fluorescence in bioluminiscence</t>
  </si>
  <si>
    <t xml:space="preserve">System for bioimaging by fluorescence and bioluminescence on live animals </t>
  </si>
  <si>
    <t xml:space="preserve">Sistem omogoča bioimaging s pomočjo fluorescence in bioluminiscence na živih živalih (miši, ribe, C. elegans…) z detekcijo emisij v širšem spektralnem območju od zelenega do bližjnjega IR področja. </t>
  </si>
  <si>
    <t>The system enables bioimaging by fluorescence and bioluminescence on live animals (mice, fish, C. elegans ...) with the detection of emissions in the wider spectral range from green to near IR.</t>
  </si>
  <si>
    <t>601</t>
  </si>
  <si>
    <t>P4-0234</t>
  </si>
  <si>
    <t xml:space="preserve">Mojca Korošec             (Tomaž Polak) </t>
  </si>
  <si>
    <t>23075</t>
  </si>
  <si>
    <t>Aparat za določanje vsebnosti dušika in beljakovin Bűchi; Texture Analyser TA-HD/100i</t>
  </si>
  <si>
    <t>2003, 2006, 2010</t>
  </si>
  <si>
    <t>Equipment for nitrogen determination, Büchi; Texture Analyser TA-HD/100i</t>
  </si>
  <si>
    <t>58265,06</t>
  </si>
  <si>
    <t>Oprema je 20 % časa na razpolago za zunanje uporabnike. Cena je določena po veljavnem ceniku BF oz. po dogovoru s skrbnikom.</t>
  </si>
  <si>
    <t>The equipment is 20% of the time available for external users. Price is determined by the current price list of BF or in agreement with the trustee.</t>
  </si>
  <si>
    <t>Določanje vsebnosti dušika in beljakovin v živilih; analiza teksture živil</t>
  </si>
  <si>
    <t>Determination of nitrogen and protein in food; food texture analysis</t>
  </si>
  <si>
    <t>3503176 3501506 3503675 3502307</t>
  </si>
  <si>
    <t>95</t>
  </si>
  <si>
    <t>http://www.bf.uni-lj.si/dekanat/raziskovalno-delo/razpolozljiva-raziskovalna-oprema/p4-0234-hribar/</t>
  </si>
  <si>
    <t>70</t>
  </si>
  <si>
    <t>Bertoncelj Jasna</t>
  </si>
  <si>
    <t>TRG Karakterizacija matičnega mlečka</t>
  </si>
  <si>
    <t>magistrske naloge in diplomska dela</t>
  </si>
  <si>
    <t>Bertoncelj, Korošec, Polak</t>
  </si>
  <si>
    <t>606</t>
  </si>
  <si>
    <t>Hrvoje Petković (Matej Šergan)</t>
  </si>
  <si>
    <t>13542</t>
  </si>
  <si>
    <t>Bioreaktorski sistem</t>
  </si>
  <si>
    <t>2008</t>
  </si>
  <si>
    <t>129515,64</t>
  </si>
  <si>
    <t xml:space="preserve">Oprema je 30% na razpolago za zunanje uporabnike.
Predhodni dogovor oz. rezervacija termina za delo z opremo.
Cena se oblikuje glede na vsebino del, potrebno asistenco in dolžino uporabe po ustreznem dogovoru z uporabnikom opreme ali storitev. </t>
  </si>
  <si>
    <t>Bioreaktorski sistem z bioreaktorsko posodo volumna 20 L, 
ki omogoča "in situ" sterilizacijo in bioreaktorjem volumna 5L
  vključno z nadzorno enoto, ki omogoča vodenje 
bioprocesov pri kontroliranih pogojih  z ustrezno programsko 
opremo za izvedbo različnih raziskovalnih in industrijskih bioprocesov.</t>
  </si>
  <si>
    <t xml:space="preserve">Oprema bo zagotavljala kakovostno vodenje in razvoja bioprocesov, 
tako v šaržnih kot v dohranjevalnih in kontinuirnih kultivacijah
na tem tehnično zelo zahtevnem področju, ki predstavlja osnovo 
za vse tradicionalne biotehnologije (vino, pivo, antibiotiki ...) in 
sodobne bioprocese na področju proizvodnje zdravilnih
učinkovin in servisiranja človekovega okolja.  Biorekatorski sistem je 
primeren za kultivacijo mikrobnih kultur, predvsem bakterij, kvasovk in nitastih gliv. </t>
  </si>
  <si>
    <t>Bioreactor system offers high quality process development support
 including batch and continual bioprocess development in the technically
 demanding area of traditional biotechnological processed such as
 technology of vine and beer production as well as process development
 of active substances  and antibiotics in general. The vessels are suitable
 for cultivation of microbial cultures such as bacteria, yeasts and filamentous fungi.</t>
  </si>
  <si>
    <t>3501819 3501251 3503537</t>
  </si>
  <si>
    <t>http://www.bf.uni-lj.si/index.php?eID=dumpFile&amp;t=f&amp;f=22312&amp;token=2134c22e2d4ea338950e1d9ec9ea241f18314694</t>
  </si>
  <si>
    <t>EU Topcapi</t>
  </si>
  <si>
    <t>Hrvoje Petković</t>
  </si>
  <si>
    <t>L7-8277</t>
  </si>
  <si>
    <t>Nataša Poklar</t>
  </si>
  <si>
    <t>Raziskovalci na začetku kariere 2.0</t>
  </si>
  <si>
    <t>Luka Kranjc</t>
  </si>
  <si>
    <t>Polona Jamnik</t>
  </si>
  <si>
    <t>18511</t>
  </si>
  <si>
    <t>Čitalec mikrotitrskih plošč</t>
  </si>
  <si>
    <t>Microplate reader Safire 2 (Tecan)</t>
  </si>
  <si>
    <t>15440,12</t>
  </si>
  <si>
    <t xml:space="preserve">Oprema je 10% na razpolago za zunanje uporabnike.
Predhodni dogovor oz. rezervacija termina za delo z opremo.
Cena določena po trenutno veljavnem ceniku BF oz.
po ustreznem dogovoru z uporabnikom opreme ali storitev. 
</t>
  </si>
  <si>
    <t>The equipment is 10% available to external users. Reservation in advance is mandatory for appointment to operate with the equipment. The price is formed according to the contents with the trustee or determined by the currently valid price list or BF.</t>
  </si>
  <si>
    <t>Čitalec mikrotitrskih plošč omogoča merjenje absorbance, fluorescence in luminiscence in je tako primeren za preučevanje procesov tako na celični kot tudi molekularni ravni (npr. merjenje znotrajcelične oksidacije, metabolne aktivnosti, živosti, encimskih aktivnosti, apoptoze, itd.)</t>
  </si>
  <si>
    <t>Microplate reader enables measurement of absorbance, fluorescence and luminiscence and therefore it is suitable for studying processes at cellular as well as at molecular level (measurement of intracellular oxidation, metabolic activity, viability, enzyme activity, apoptosis, etc.)</t>
  </si>
  <si>
    <t>3502561</t>
  </si>
  <si>
    <t>http://www.bf.uni-lj.si/index.php?eID=dumpFile&amp;t=f&amp;f=22232&amp;token=86a45a9bd7a45426cd0a17e0c1f390dad247c5e4</t>
  </si>
  <si>
    <t>Ines Mandić-Mulec</t>
  </si>
  <si>
    <t>P4-0121</t>
  </si>
  <si>
    <t xml:space="preserve">Nataša Poklar Ulrih           </t>
  </si>
  <si>
    <t>Varian Cary ECLIPSE Fluorescenčni spektrometer s čitalcem plošč in priborom</t>
  </si>
  <si>
    <t xml:space="preserve">Varian Cary ECLIPSE fluorescence spectrophotometer with microplate reader </t>
  </si>
  <si>
    <t>The equipment is 10% of the time available for external users. Price is determined by the current price list of BF or in agreement with the trustee.</t>
  </si>
  <si>
    <t>Proučevanje interakcij med molekulami, stabilnosti in kinetike. Metoda je primerna za študij manjših molekul, makromolekul in kompleksnejših matriksov.</t>
  </si>
  <si>
    <t>The method is applied for  studing  the interactions between molecules, stability and kinetics. The method can be applied to study small molecules and macromolecules as well as complex matrics (e.g. food)..</t>
  </si>
  <si>
    <t>3502471 3502562</t>
  </si>
  <si>
    <t>http://www.bf.uni-lj.si/index.php?eID=dumpFile&amp;t=f&amp;f=22226&amp;token=af7337677f21ffddc46a5cecfd5852bf8ec73243</t>
  </si>
  <si>
    <t>Nataša Poklar Ulrih</t>
  </si>
  <si>
    <t>V4-1621</t>
  </si>
  <si>
    <t>Poklar/ Butinar</t>
  </si>
  <si>
    <t>V4-1611</t>
  </si>
  <si>
    <t>Poklar/ Čeh</t>
  </si>
  <si>
    <t>Poklar/ Šnajder</t>
  </si>
  <si>
    <t xml:space="preserve">Nataša Poklar Ulrih (Nataša Šegatin) </t>
  </si>
  <si>
    <t>Večfunkcionalni sistem za merjenje prevodnosti in dielektrične konstante Precision LCR Meter E4980A z enoto E5062A</t>
  </si>
  <si>
    <t xml:space="preserve">Multifunctional measuring system  for electrical conductivity
and dielectric  properties-Agilent E4980A
precision LCR meter  with E5062A Network Analyzer 
</t>
  </si>
  <si>
    <t>101153,26</t>
  </si>
  <si>
    <t xml:space="preserve">Avektis d. o. o.
-predstavnik Agilent Technologies
v SLO
</t>
  </si>
  <si>
    <t>Proučevanje interakcij med med molekulami, stabilnosti in kinetike.
Študij električnih in dielektričnih lastnosti biološko in tehnološko 
pomembnih snovi v odvisnosti od temperature, frekvence, koncentracije.
Študij vpliva kemijske sestave snovi,  npr. živila, na njegove lastnosti 
pri izpostavljanju mikrovalovom, omskemu segrevanju, 
visokonapetostnim pulzom – raznovrstne aplikacije.</t>
  </si>
  <si>
    <t xml:space="preserve">The method is applyied for  studing  the interactions between molecules, stability and kinetics. Study of electric  and dielectric properties of biologicaly and technologicaly important compounds as a function of temperature, frekvence and concentration.The impact of the chemical composition on the food properties after radiation with microwave, thermal heating and other applications.  
</t>
  </si>
  <si>
    <t>3503570   3503532</t>
  </si>
  <si>
    <t>http://www.bf.uni-lj.si/index.php?eID=dumpFile&amp;t=f&amp;f=22228&amp;token=d2417a3faf7764e983b74749ebd1f3957f8ad44d</t>
  </si>
  <si>
    <t>45</t>
  </si>
  <si>
    <t>J4-8225</t>
  </si>
  <si>
    <t>Poklar/ Anderluh</t>
  </si>
  <si>
    <t>Diferenčni dinamični kalorimeter: Nano DSC Series III</t>
  </si>
  <si>
    <t>2005</t>
  </si>
  <si>
    <t>Diferential dinamic Calorimetry: Nano DSC series III</t>
  </si>
  <si>
    <t>71636,84</t>
  </si>
  <si>
    <t xml:space="preserve">Oprema je 20% na razpolago za zunanje uporabnike.
Predhodni dogovor oz. rezervacija termina za delo z opremo.
Cena določena po trenutno veljavnem ceniku BF oz.
po ustreznem dogovoru z uporabnikom opreme ali storitev. </t>
  </si>
  <si>
    <t>The equipment is10% of the time available for external users. Price is determined by the current price list of BF or in agreement with the trustee.</t>
  </si>
  <si>
    <t>DSC je namenjen proučevanju konformacijskih prehodov in termične stabilnosti bioloških makromolekul; vplivu različnih ligandov (antibiotiki, denaturanti, kovine, antioksidanti) na stabilnost proteinov,  DNA, in modelnih membran.</t>
  </si>
  <si>
    <t xml:space="preserve">DSC is used for studing the conformational changes and thermal stability of proteins, DNA, lipids and polysacharide as well as the interactions between macromolecules and ligands including antibiotics, denaturants, metals, antioxidants etc. </t>
  </si>
  <si>
    <t>3502689 3502688</t>
  </si>
  <si>
    <t>http://www.bf.uni-lj.si/index.php?eID=dumpFile&amp;t=f&amp;f=22229&amp;token=62896d4770cddee2e67c18361be384a79064e1fe</t>
  </si>
  <si>
    <t xml:space="preserve">Sonja Smole Možina  </t>
  </si>
  <si>
    <t>07030</t>
  </si>
  <si>
    <t>iQ - Check Real-time PCR System (ABI PRISM 7500)</t>
  </si>
  <si>
    <t xml:space="preserve">Instrument ABI 
PRISM® 7500 SDS </t>
  </si>
  <si>
    <t>Oprema je 30 % na razpolago za zunanje uporabnike. Obvezna je predhodna rezervacija termina za delo z opremo. Cena se oblikuje glede na vsebino del s skrbnikom opreme.</t>
  </si>
  <si>
    <t>The equipment is 30% available to external users. Reservation in advance is mandatory for appointment to operate with the equipment. The price is formed according to the contents with the trustee.</t>
  </si>
  <si>
    <t>Sistem omogoca izvajanje temperaturno-casovnih ciklov za kvantitativen PCR z mnogimi aplikacijami (na primer relativna, absolutna kvantifikacija, analiza izražanja genov, +/- preiskave z internimi pozitivnimi kontrolami)</t>
  </si>
  <si>
    <t>System allows to perform thermal cycling giving run times for quantitative real-time PCR applications (i.e. relative, absolute quantification, gene expression analysis, +/- assays utilizing internal positive controls).</t>
  </si>
  <si>
    <t>http://www.bf.uni-lj.si/index.php?eID=dumpFile&amp;t=f&amp;f=22313&amp;token=78a8fd7b2d84e1262d50e63da212fdbe92c7abab</t>
  </si>
  <si>
    <t>J4-7637</t>
  </si>
  <si>
    <t>J4-7608</t>
  </si>
  <si>
    <t>Matjaž Ocepek</t>
  </si>
  <si>
    <t>Emil Zlatić</t>
  </si>
  <si>
    <t>00927</t>
  </si>
  <si>
    <t>Plinski kromatograf z masno selektivnim detektorjem Agilent GC/MS 7890/5975C</t>
  </si>
  <si>
    <t>Gas chromatograph with mass selective detector Agilent GC/MS 7890/5975C</t>
  </si>
  <si>
    <t>Za zunanje uporabnike je na voljo 10 % zmogljivosti opreme, termin in cena uporabe sta po dogovoru.</t>
  </si>
  <si>
    <t>The equipment is 10 % available for use to external users . Charges for equipment usage is formed in agreement with the trustee.</t>
  </si>
  <si>
    <t xml:space="preserve">Plinska kromatografija sklopljena z masno spektrometrijo je zelo pogosto uporabljena tehnika za separacijo, identifikacijo in kvantifikacijo hlapnih spojin v živilih. Oprema se v glavnem uporablja za analizo arom, maščobnih kislin, pesticidov itd... </t>
  </si>
  <si>
    <t>Gas chromatography coupled to mass spectrometry is very often used for separation, identification and quantification of volatile compounds in food. Typical use of the equipment is for aroma profiling, quantification of fatty acid and pesticides.</t>
  </si>
  <si>
    <t>http://www.bf.uni-lj.si/index.php?eID=dumpFile&amp;t=f&amp;f=22225&amp;token=7d5812aab5cb0975998dd23c31b2d0b2d70010c4</t>
  </si>
  <si>
    <t>Rajko Vidrih</t>
  </si>
  <si>
    <t>V4-1412</t>
  </si>
  <si>
    <t>Stopar</t>
  </si>
  <si>
    <t>Trg</t>
  </si>
  <si>
    <t>TPV,TMV</t>
  </si>
  <si>
    <t>Tekočinski kromatograf za Masno selektivni detektor MSD - Trap model VL komplet</t>
  </si>
  <si>
    <t>Trap model VL komplet</t>
  </si>
  <si>
    <t>LC-MS/MS sistem lahko loči in identificira predvsem nehlapne spojine vzorca. Inštrument lahko analizira polifenole, pesticide, aminokisline, mikotoksine, antibiotike in druge polarne metabolite.</t>
  </si>
  <si>
    <t xml:space="preserve">LC-MS/MS system can separate and identify sample compounds that are not volatile. The instrument can analyze polyphenols, pesticides, amino acids, mycotoxines, antibiotics and other polar metabolites. </t>
  </si>
  <si>
    <t>3502563, 3502567</t>
  </si>
  <si>
    <t>605</t>
  </si>
  <si>
    <t>Masni spektrometer z induktivno sklopljeno plazmo (Agilent 7900 ICP-MS)</t>
  </si>
  <si>
    <t>Inductively coupled plasma mass spectrometer (Agilent 7900 ICP-MS)</t>
  </si>
  <si>
    <t>183.228,56</t>
  </si>
  <si>
    <t>Inštrument trenutno ni na voljo zunanjim uporabnikom.</t>
  </si>
  <si>
    <t>Instrument is currently not available to external users.</t>
  </si>
  <si>
    <t>ICP-MS oprema omogoča določanje elementne sestave živil.</t>
  </si>
  <si>
    <t>ICP-MS equipment is used for elemental analysis in food.</t>
  </si>
  <si>
    <t>3504601</t>
  </si>
  <si>
    <t>17,55</t>
  </si>
  <si>
    <t>62,45</t>
  </si>
  <si>
    <t>Hrvoje Petković (Neža Čadež)</t>
  </si>
  <si>
    <t>Sistem za molekularno biološko identifikacijo mikroorganizmov in njihove aktivnosti: Elektroforetski sitem in programska oprema za obdelavo analitskih podatkov</t>
  </si>
  <si>
    <t>2006, 2014</t>
  </si>
  <si>
    <t xml:space="preserve">Molecular identification and typing of microorganisms with aditional electrophoretic gels processing </t>
  </si>
  <si>
    <t>5582,68</t>
  </si>
  <si>
    <t xml:space="preserve">Oprema je 10% na razpolago za zunanje uporabnike.
Predhodni dogovor oz. rezervacija termina za delo z opremo.
Cena določena po trenutno veljavnem ceniku BF oz.
po ustreznem dogovoru s skrbnikom. 
</t>
  </si>
  <si>
    <t>The equipment is 10% available to external users.  Prior agreement or reservation an appointment with trustee should be made. Price determined by the currently valid price list or BF</t>
  </si>
  <si>
    <t>Molekularna identifikacija in tipizacija mikroorganizmov z nadaljno računalniško obdelavo elektroferogramov.</t>
  </si>
  <si>
    <t>Molecular identification and typing of microorganisms with aditional electrophoretic gels processing by using computer program.</t>
  </si>
  <si>
    <t>3503301 3503304 3504086 3503297 3503269</t>
  </si>
  <si>
    <t>18,64</t>
  </si>
  <si>
    <t>0,00</t>
  </si>
  <si>
    <t>6,39</t>
  </si>
  <si>
    <t>12,25</t>
  </si>
  <si>
    <t>58,31</t>
  </si>
  <si>
    <t>http://www.bf.uni-lj.si/index.php?eID=dumpFile&amp;t=f&amp;f=22308&amp;token=287fcb592a748ac3c844dbb2c73f4fdb5cb1f87d</t>
  </si>
  <si>
    <t xml:space="preserve">L7-8277  </t>
  </si>
  <si>
    <t xml:space="preserve">L4-8222  </t>
  </si>
  <si>
    <t>Neža Čadež</t>
  </si>
  <si>
    <t>IC-ZIM</t>
  </si>
  <si>
    <t>TOPCAPI</t>
  </si>
  <si>
    <t>602</t>
  </si>
  <si>
    <t>Ines Mandić-Mulec (Simona Leskovec)</t>
  </si>
  <si>
    <t>05993</t>
  </si>
  <si>
    <t>Mikropretočni analizator 8CFA Microflow Analyzer)</t>
  </si>
  <si>
    <t>Allaince Instruments Contimous Flow  Analyzer</t>
  </si>
  <si>
    <t>47502,96</t>
  </si>
  <si>
    <t>Oprema je na voljo zunanjim uporabnikom po predhodnem dogovoru. Dela lahko samo operater.</t>
  </si>
  <si>
    <t>The equipment is available to external users by prior arrangement. Operator can only work.</t>
  </si>
  <si>
    <t>Določanje vsebnosti ionskih oblik dušika (amonij, nitrat, nitrit) v okoljskih vzorcih</t>
  </si>
  <si>
    <t>Determination of ionic forms of nitrogen (ammonium, nitrate, nitrite) in environemntal samples</t>
  </si>
  <si>
    <t>3502685</t>
  </si>
  <si>
    <t>25,5</t>
  </si>
  <si>
    <t>25.5</t>
  </si>
  <si>
    <t>21</t>
  </si>
  <si>
    <t>46,5</t>
  </si>
  <si>
    <t>http://www.bf.uni-lj.si/index.php?eID=dumpFile&amp;t=f&amp;f=22218&amp;token=b201fb8157743a0ace41976142e5c72036f250df</t>
  </si>
  <si>
    <t>11</t>
  </si>
  <si>
    <t>P4-0116 Ines Mandić Mulec</t>
  </si>
  <si>
    <t>Pedagoška dejavnost</t>
  </si>
  <si>
    <t>Ines Mandić-Mulec (Tjaša Danevčič)</t>
  </si>
  <si>
    <t>Multifermentorski sistem MINIFORS, Infors</t>
  </si>
  <si>
    <t>2003</t>
  </si>
  <si>
    <t>Bioreactor system Minifors Infors</t>
  </si>
  <si>
    <t>70553,31</t>
  </si>
  <si>
    <t xml:space="preserve">Oprema je na voljo zunanjim uporabnikom po predhodnem dogovoru. </t>
  </si>
  <si>
    <t>The equipment is available to external users by prior arrangement.</t>
  </si>
  <si>
    <t>Rast mikroorganizmov pod kontroliranimi rastnimi pogoji (tok nutrientov, temperatura, pH, aeracija, mešanje)</t>
  </si>
  <si>
    <t>The microorganisms growth under controled conditions (nutrients flow, pH, aeration, mixing, temperature)</t>
  </si>
  <si>
    <t>3502305 3502306</t>
  </si>
  <si>
    <t>41</t>
  </si>
  <si>
    <t>http://www.bf.uni-lj.si/index.php?eID=dumpFile&amp;t=f&amp;f=22221&amp;token=ee943c9899107794df2cd1e96d897bf7943f12f4</t>
  </si>
  <si>
    <t>J4-7637 Ines Mandić Mulec</t>
  </si>
  <si>
    <t>Ines Mandić-Mulec (Iztok Dogša)</t>
  </si>
  <si>
    <t>Raziskovalni mikroskop za epifluorescenco in fazni kontrast</t>
  </si>
  <si>
    <t>2008 in 2016</t>
  </si>
  <si>
    <t>ZEISS Axio Observer Z1</t>
  </si>
  <si>
    <t>265711,77</t>
  </si>
  <si>
    <t>Paket 13 in Paket 16</t>
  </si>
  <si>
    <t>Oprema je na voljo zunanjim uporabnikom po predhodnem dogovoru. Delate lahko sami ali z operaterjem.</t>
  </si>
  <si>
    <t>The equipment is available to external users by prior arrangement. You can work alone or with an operator.</t>
  </si>
  <si>
    <t>Preglejevanje okoljskih in laboratorijskih vzorcev z evkariontskimi ali prokariontskimi organizmi. Flourescenčna mikroskopija, diferencialni kontrast, fazni kontrast, belo polje. Možnost štetja organizmov in zajemanja slike, flourescenčna kvantifikacija. FISH, ekspresija flourescečnih proteinov.</t>
  </si>
  <si>
    <t xml:space="preserve">Obseravtion of environemntal and laboratory samples (eukaryotic or prokaryotic organisms). Fluorescence microscopy, DIC, PH, bright-wield. Cell counts, image aquistion, fluorescence quantification,FISH, fluorescent protein expression. </t>
  </si>
  <si>
    <t>3503542</t>
  </si>
  <si>
    <t>47,85</t>
  </si>
  <si>
    <t xml:space="preserve"> 2,85</t>
  </si>
  <si>
    <t>68,85</t>
  </si>
  <si>
    <t>31,1</t>
  </si>
  <si>
    <t>http://www.bf.uni-lj.si/index.php?eID=dumpFile&amp;t=f&amp;f=22233&amp;token=ca1e64444e8cefc90aed676a7bf26de63c8b5cc0</t>
  </si>
  <si>
    <t>Iztok Dogša, Ines Mandić Mulec, Polonca Štefanič, Tjaša Danevčič, Barbara Kraigher</t>
  </si>
  <si>
    <t>Polonca Štefanić, Ines Mandić Mulec, Iztok Dogša, Tjaša Danevčič, Barbara Kraigher</t>
  </si>
  <si>
    <t>J4-9302 Ines Mandić Mulec</t>
  </si>
  <si>
    <t>J4-8228 štefanič Polonca</t>
  </si>
  <si>
    <t>Štefanič Polonca</t>
  </si>
  <si>
    <t>Iztok Dogša, Polonca Štefanič</t>
  </si>
  <si>
    <t>Andreja Čanžek Majhenič</t>
  </si>
  <si>
    <t>Sistem za PCR v realnem času s 5-6 optičnimi filtri in možnostjo merjenja HRM - tališčne točke, z visoko rezolucijo</t>
  </si>
  <si>
    <t>CFX96 TOUCH SYSTEM Real-Time PCR Detection System, Modular Thermal Cycler Platform with Precision Melt Analysis Software</t>
  </si>
  <si>
    <t xml:space="preserve">Oprema je dostopna (v obsegu 40 % zmogljivosti)  tudi za zunanje uporabnike, na Oddelku za zootehniko, Groblje 3, Domžale. 
Termin in cena uporabe po dogovoru s skrbniki.  
</t>
  </si>
  <si>
    <t>The equipment is available (40% of capacity) also for external users, at the Department of Animal Science, Groblje 3, Domžale. The term and price of use by agreement with the administrators.</t>
  </si>
  <si>
    <t>Določevanje količine pomnoženih odsekov DNA v realnem času s pomočjo verižne reakcije s polimerazo (PCR) ter ločevanje PCR pomnožkov z različnim nukleotidnim zaporedjem na osnovi talilne krivulje.</t>
  </si>
  <si>
    <t>Real time quantification of PCR amplified target DNA segments and high resolution melt (HRM)  analysis of the PCR amplicons by melt curve based on their different composition, length, GC content.</t>
  </si>
  <si>
    <t>4010897    4010899    4010900</t>
  </si>
  <si>
    <t>http://www.bf.uni-lj.si/index.php?eID=tx_nawsecuredl&amp;u=0&amp;g=0&amp;t=1553188552&amp;hash=fbe44da1b1be42f3298c0d3c5b9ecc1ed8efc4d0&amp;file=fileadmin/datoteke/znanstveno_in_mednarodno/raziskovalno/Raziskovalna_oprema/Sistem_za_PCR_SLO.pdf</t>
  </si>
  <si>
    <t>P17-174</t>
  </si>
  <si>
    <t>L3-8213</t>
  </si>
  <si>
    <t>Z3-8198</t>
  </si>
  <si>
    <t>Primož Treven</t>
  </si>
  <si>
    <t>V4-1613</t>
  </si>
  <si>
    <t xml:space="preserve">Bojana Bogovič Matijašić </t>
  </si>
  <si>
    <t>MBSAn (Modularni paralelni bioreaktorski sistem za preučevanje (mikro)bioloških procesov in mikrobiomov iz anaerobnih okolij)</t>
  </si>
  <si>
    <t xml:space="preserve"> Modular parallel bioreactor system for the study of (micro) biological processes in anaerobic environments</t>
  </si>
  <si>
    <t xml:space="preserve">Oprema je dostopna (v obsegu 20 % zmogljivosti)  tudi za zunanje uporabnike, na Oddelku za zootehniko, Groblje 3, Domžale. 
Obvezen je predhoden dogovor s skrbnikom opreme. Cena uporabe po dogovoru (odvisno od trajanja in zahtevnosti poskusa, itd.). 
</t>
  </si>
  <si>
    <t xml:space="preserve">The equipment is  available (20% of capacity)  to external users at at the Department of Animal Science, Groblje 2, 1230 Domžale. Reservation in advance is mandatory. The price depends on the duration and nature of the experiment. </t>
  </si>
  <si>
    <t xml:space="preserve">Sistem, ki je sestavljen iz 4 bioreaktorskih posod  z delovnim volumnom 300 - 1000 ml, omogoča regulacijo temperature, pH, mešanja ter vzorčenje tekočih in plinastih vzorcev.  Bioreaktorji lahko delujejo paralelno na kontinuirni način, šaržni način ali na način z dohranjevanjem.  Sistem omogoča vodenje in proučevanje anaerobnih procesov in natančno merjenje količine in koncentracije proizvedenih plinov (CH4 in H2). 
</t>
  </si>
  <si>
    <t xml:space="preserve">The bioreactor system is fully equipped with 4 culture vessels  (300-100 mL working volume) with freely  configurable pumps, pH and pO2 sensors, two fully automatic gas lines with mass flow controllers. The system allows the study of anaerobic processes and precise measurement of the quantity and concentration of produced gases (CH4 and H2). </t>
  </si>
  <si>
    <t>http://www.bf.uni-lj.si/index.php?eID=tx_nawsecuredl&amp;u=0&amp;g=0&amp;t=1553188552&amp;hash=4166c8397529220929d35f9efcf216199e6a17b2&amp;file=fileadmin/datoteke/znanstveno_in_mednarodno/raziskovalno/Raziskovalna_oprema/MBSAn_SLO.pdf</t>
  </si>
  <si>
    <t>P17-073</t>
  </si>
  <si>
    <t>Beti Vidmar</t>
  </si>
  <si>
    <t xml:space="preserve">Hrvoje Petković </t>
  </si>
  <si>
    <t>Analitski aparat HPLC</t>
  </si>
  <si>
    <t>HPLC - High Performance Liquid Chromatography</t>
  </si>
  <si>
    <t>Oprema je lahko do 30 % na razpolago za zunanje uporabnike. Obvezna je predhodna rezervacija termina. Potrebno je podati informacijo o naravi materiala za analizo in št. vzorcev. Cena se oblikuje glede na vsebino del s skrbnikom opreme.</t>
  </si>
  <si>
    <t>The equipment is up to 30% available to external users.  Prior reservation or an appointment with trustee should be made. Information about namber and nature of samples is needed. Price is determined by the currently valid price list or BF or in agreement with the trustee.</t>
  </si>
  <si>
    <t>Analize različnih substratov, gojišč in aktivnih molekul, spremljanje sinteze bioaktivnih molekul in
farmacevtskih učinkovin tekom proizvodnega procesa</t>
  </si>
  <si>
    <t xml:space="preserve">Bioreactor system offers high quality process development support
 including batch and continuous bioprocess development of active substances  and antibiotics in general. </t>
  </si>
  <si>
    <t>15-35€, odvisno od priprave in št. Vzorcev, dela lahko samo operater</t>
  </si>
  <si>
    <t>http://www.bf.uni-lj.si/index.php?eID=tx_nawsecuredl&amp;u=0&amp;g=0&amp;t=1551861954&amp;hash=a45c6ea4a061792614b85adf588408080e91a467&amp;file=fileadmin/datoteke/znanstveno_in_mednarodno/raziskovalno/Raziskovalna_oprema/HPLC_Thermo_UltiMate__sistem_tekocinske_kromatografije_pri_visokih_tlakih.pdf</t>
  </si>
  <si>
    <t xml:space="preserve">J4-8226       </t>
  </si>
  <si>
    <t>Petković</t>
  </si>
  <si>
    <t>Topcapi</t>
  </si>
  <si>
    <t xml:space="preserve">MR Slemc  </t>
  </si>
  <si>
    <t xml:space="preserve">Era net </t>
  </si>
  <si>
    <t xml:space="preserve">Ines Mandić-Mulec </t>
  </si>
  <si>
    <t>Klimatska komora</t>
  </si>
  <si>
    <t>Chlimate chamber</t>
  </si>
  <si>
    <t xml:space="preserve">Oprema je na voljo zunanjim uporabnikom le v souporabi in po predhodnem dogovoru. </t>
  </si>
  <si>
    <t>Rast mikroorganizmov in rastlin z uravnavanjem temperature, vlage in svetlobe.</t>
  </si>
  <si>
    <t>Growth of the microorganisms and plants with controlled temperature, moisture and light</t>
  </si>
  <si>
    <t>5,2</t>
  </si>
  <si>
    <t>26,2</t>
  </si>
  <si>
    <t>Mandić Mulec Ines, Polonca Štefanič, Katarina Belcijan</t>
  </si>
  <si>
    <t xml:space="preserve">J4-8228 </t>
  </si>
  <si>
    <t>Polonca Štefanič, Katarina Belcijan</t>
  </si>
  <si>
    <t>J4-9302</t>
  </si>
  <si>
    <t>Mandić-Mulec Ines, Polonca Štefanič, Katarina Belcijan</t>
  </si>
  <si>
    <t xml:space="preserve">Pedagoško delo </t>
  </si>
  <si>
    <t>Polonca Štefanič, Mandić-Mulec Ines</t>
  </si>
  <si>
    <t>Maja Jurc</t>
  </si>
  <si>
    <t>02491</t>
  </si>
  <si>
    <t>Oprema za fitopatološki laboratorij (sestavni del Laboratorija za zdravje gozda BF-G)</t>
  </si>
  <si>
    <t>Equipment for phytopathological laboratory (an integral part of the Laboratory for Forest Health BF-G)</t>
  </si>
  <si>
    <t>Oprema je namenjena raziskovalnemu delu programske skupine P4-0059 in izobraževanju dodiplomskih in podiplomskih študentov.</t>
  </si>
  <si>
    <t>Equipment serves for basic research  of the program group P4-0059 and and for demonstrations for undergraduate and postgraduate students.</t>
  </si>
  <si>
    <t>Osnovna oprema za razvoj fitopatološkega laboratorija, ki bo omogočala izolacijo gliv in drugih patogenih organizmov v čiste kulture ter gojenje teh organizmov v kontroliranih pogojih.</t>
  </si>
  <si>
    <t>The basic equipment for the development of a phytopathological laboratory that will enable the isolation of fungi and other pathogenic organisms into pure cultures and the cultivation of these organisms in controlled conditions.</t>
  </si>
  <si>
    <t>Digitalni mikroskop za analizo površin lesa in lignoceluloznih kompozitov</t>
  </si>
  <si>
    <t>Digital microscope for surface analysis of wood and lignocelulosic materials</t>
  </si>
  <si>
    <t>Prostostoječi digitalni, laserski konfokalni
mikroskop za analizo površin
2. Povečave med 10 × in 5000 ×
3. Omogoča delo s suhimi ali mokrimi vzorci pri
okoljskih pogojih
4. Analiza površin
5. Zajem slike preko laserja in digitalno
6. Delovna mizica z možnostjo pomika v štirih oseh
(x, y, z, r)</t>
  </si>
  <si>
    <t>Stand alone digital, laser confocal microscope for
analysis of wood, wood based composites …
2. Due to the specification related to analysis of
wood, it enables analysis in wet and dry conditions,
observation of composites, nanoparticles in wood
3. Magnification range 10 × - 5000 ×
4. Surface analysis
5. Image acquisition with laser and digitally – true
colours
6. Combined imaging with various detectors
7. Working table with movement in four axes (x, y, z,
r), motorized movement in axes x, y, z.</t>
  </si>
  <si>
    <t>http://www.bf.uni-lj.si/index.php?eID=tx_nawsecuredl&amp;u=0&amp;g=0&amp;t=1551823187&amp;hash=c835926fa6bd157afc0f5db86a663f849d06d68e&amp;file=fileadmin/datoteke/znanstveno_in_mednarodno/raziskovalno/Raziskovalna_oprema/Digitalni_mikroskop_za_analizo_povrsin_lesa_in_lignoceluloznih_kompozitov_SLO.pdf</t>
  </si>
  <si>
    <t xml:space="preserve">Miha Humar, Davor Kržišnik, Boštjan Lesar, Sergej Medved, Milan Šernek, Andreja Žagar, </t>
  </si>
  <si>
    <t>Woolf / Projekt pametne specializacije</t>
  </si>
  <si>
    <t>Samo Grbec, Angela Balzano, Miha Humar, Davor Kržišnih, Boštjan Lesar</t>
  </si>
  <si>
    <t xml:space="preserve">Applause </t>
  </si>
  <si>
    <t>Miha Humar, Davor Kržišnik</t>
  </si>
  <si>
    <t>Plazma solution (MCA)</t>
  </si>
  <si>
    <t>Sebastian Dahle</t>
  </si>
  <si>
    <t xml:space="preserve">Individualno raziskovalno dleo </t>
  </si>
  <si>
    <t>Kromatografski sistem FPLC NGC Quest</t>
  </si>
  <si>
    <t>FPLC chromatography system NGC Quest</t>
  </si>
  <si>
    <t xml:space="preserve">Sistem FPLC omogoča avtomatizirano ločevanje proteinov glede na njihovo velikost, naboj, hidrofobnost ali afiniteto do nosilca, na principu različnih izvedb tekočinske kromatografije. Uporablja se za pripravo čistih proteinskih vzorcev ter analize velikosti in agregacije proteinov.  </t>
  </si>
  <si>
    <t>FPLC system enables various types of liquid chromatographic techniques for automated separation of proteins based on protein size, charge, hydrophobicity or matrix affinity. The system is used for preparation of pure protein samples and analysis of protein size and aggregation.</t>
  </si>
  <si>
    <t>http://www.bf.uni-lj.si/index.php?eID=tx_nawsecuredl&amp;u=0&amp;g=0&amp;t=1552040840&amp;hash=b29dca45b108dea47dfc049b74800ab462ccd739&amp;file=fileadmin/datoteke/znanstveno_in_mednarodno/raziskovalno/Raziskovalna_oprema/Kromatografski_sistem_FPLC_NGC_QuestTM_SLO.pdf</t>
  </si>
  <si>
    <t>Miha Bahun, Marko Šnajder</t>
  </si>
  <si>
    <t>J4-8226</t>
  </si>
  <si>
    <t>Marko Šnajder</t>
  </si>
  <si>
    <t>Masni spektrometer z ionsko pastjo in HPLC sistemom</t>
  </si>
  <si>
    <t>oprema je prvenstveno namenjena  raziskavam v programski skupini Hortikultura P4-0013</t>
  </si>
  <si>
    <t>the equpment is mainly for research purpose of program group Horticulture P4-0013</t>
  </si>
  <si>
    <t>kvalitativna analiza nizkomolekularnih organski snovi rastlinskega izvora</t>
  </si>
  <si>
    <t>qualitative identification of low-molecular organic compounds in plant materials</t>
  </si>
  <si>
    <t>P4-0014</t>
  </si>
  <si>
    <t>Paket 14 (2009), paket 17 (nadgradnja v letu 2018)</t>
  </si>
  <si>
    <t>Center odličnosti CIPKeBiP</t>
  </si>
  <si>
    <t>2990-001</t>
  </si>
  <si>
    <t>OI-0048</t>
  </si>
  <si>
    <t>Dušan Turk</t>
  </si>
  <si>
    <t>US for heart ALOKA ProSound ALPHA 7 Premier</t>
  </si>
  <si>
    <t>Prof.Dr. Dušan Turk, Institut Jožef Stefan, Jamova cesta 39, 1000 Ljubljana.</t>
  </si>
  <si>
    <t>Prof.Dr. Dušan Turk,  Jožef Stefan Institute, Jamova cesta 39, 1000 LJubljana</t>
  </si>
  <si>
    <t>Instrument  is diagnostic ultrasound system used for hearth visualization/imiging and the assesmet of cardiac function. System includes standard ultrasound configuration with several different probes for heart examination and additional software equipment for data retrieval and analysis.</t>
  </si>
  <si>
    <t>CO-RO 42/2011</t>
  </si>
  <si>
    <t>www.cipkebip.org</t>
  </si>
  <si>
    <t>Iščemo novega uporabnika tako, da bo oprema dosegla vsaj 50% letno izkoriščenost</t>
  </si>
  <si>
    <t>Marjan Slak Rupnik</t>
  </si>
  <si>
    <t>Leica sistem za nelinearno nanoskopijo v tandemski izvedbi</t>
  </si>
  <si>
    <t xml:space="preserve">Leica System for non-linear nanoscopy in tandem configuration </t>
  </si>
  <si>
    <t>Prof.Dr. Marjan Slak Rupnik, Univerza v Mariboru, Medicinska fakulteta, Ljubljanska 5, 2000 Maribor</t>
  </si>
  <si>
    <t>Prof.Dr. Marjan Slak Rupnik, University of Mariboru, Medical faculty, Ljubljanska 5, 2000 Maribor</t>
  </si>
  <si>
    <t>Pokončni nelinerani mikroskop se uporablja za spremljanje in kvantifikacijo fizioloških procesov v intaktnih tkivih in organih. Osnova tega mikroskopa omogoča montiranje bioloških vzorcev večjih dimenzij, hkrati pa za vzbujanje fluorescence uporablja infrardeči laser, ki prodira globoko v tkivo. Upravljanje s laserskim žarkom, ki je podlaga vzbujanju fluorescence je lahko relativno počasno za zajemanje visokoločljive morfološke slike oziroma spremljanje počasnih fizioloških sprememb. Po drugi strani pa lahko laser premikamo po vzorcu tudi z veliko hitrostjo, kar omogoča snemanje fizioloških procesov z milisekundno časovno ločljivostjo. Na detektorski strani je v skenirni glavi nameščem klasičen sistem visokoobčutljivih fotodiod z možnostjo  spektralne ločljivosti. Za doseganje izjemnega napredka v detekciji najšibkejših signalov fluorescence in bioluminiscence pa je neposredno na mikroskop  nameščen še sistem ne-deskeniranih visokoobčutljivih fotodiod.</t>
  </si>
  <si>
    <t>An upright nonlinear microscope is used to monitor and quantification of physiological processes in intact tissues and organs. The basis of this microscope enables mounting of biological samples of bigger dimensions and at the same time utilizes deep-penetrating infrared laser light to excite fluorescence. Handling of the laser beam used for fluorescence excitation can be relatively slow to improve the high spatially resolved morphological images or monitoring of relatively slow physiological processes. On the other hand we can move the laser beam over the sample using a high speed mode, which enables monitoring of the physiological processes with millisecond time resolution. The detector side consists of a classical system of high gain photodiodes with a possibility of spectral resolution. The major advance in detection of the faintest signals of fluorescence or bioluminescence comes from the direct mounting the system of non-descanned high resolution photodiodes.</t>
  </si>
  <si>
    <t>CO-RO 49/2011 (skupaj z CO-RO 50/2011)</t>
  </si>
  <si>
    <t>P3-0396</t>
  </si>
  <si>
    <t>UMb-Medicinska fakulteta; Marjan Slak Rupnik</t>
  </si>
  <si>
    <t>IO-0048</t>
  </si>
  <si>
    <t>CIPKeBiP</t>
  </si>
  <si>
    <t>Akustooptični delilec žarka (AOBS) s spektralnimi detektorji</t>
  </si>
  <si>
    <t>Leica Acoustooptical beamsplitter (AOBS) with spectral detectors</t>
  </si>
  <si>
    <t>Sistem za upravljanje z nelinearnim virom svetlobe  se uporablja za poseganje v fiziološke procese v intaktnih tkivih in organih. Osnova tega sistema omogoča prostorsko omejeno vplivanje na fiziološke procese znotraj posamezne celice tudi globlje v intaktnem tkivu. Upravljanje s laserskim žarkom, ki je podlaga procesom fotolize ali deplecije stimulirane emisije je lahko relativno počasno za dolgoročno spreminjanje razmer v celici ali pa izredno kratkotrajno za sprožanje izredno kratkoživih pojavov, pod milisekundno časovno ločljivostjo. Osnova spreminjanja laserskega žarka je elektrooptični modulator, ki natančno določa trajanje in moč laserske svetlobe v žarišču.</t>
  </si>
  <si>
    <t>Acoustooptical beamsplitter (AOBS) with spectral detectors is used to interfere with physiological processes in intact tissues and organs. The basis of this microscope enables spatially limited interference within single cells in biological samples of bigger dimensions. Handling of the laser beam used for photolysis or depletion of stimulated emission can be relatively slow to enable long-term spatially resolved manipulation of the cellular processes or in high speed mode, which enables triggering of transient sub-millisecond events. The basis of laser light manipulation is electrooptical modulator that can precisely set the duration and power of the laser light in the focal point.</t>
  </si>
  <si>
    <t>CO-RO 50/2011 (skupaj z  CO-RO 49/2011)</t>
  </si>
  <si>
    <t>Ti:safirski laser</t>
  </si>
  <si>
    <t>Ti:Saphire laser</t>
  </si>
  <si>
    <t>Prof.Dr. Robert Zorec, Univerza v Ljubljani, Medicinska fakulteta, Institut za patološko fiziologijo, Zaloška 4, 1000 Ljubljana</t>
  </si>
  <si>
    <t>Prof.Dr. Robert Zorec, University of Ljubljana, Medical Faculty, Institute of Pathological Physiology, Zaloška cesta 4, 1000 Ljubljana</t>
  </si>
  <si>
    <t>Research equipment Nano-optical microscopy with technology STED  allows the observation of live objects at resolution of 20 to 60 nm. The key parts of the system consist of the upright and inverted microscopes with stable body to prevent long term focus drifts. These are to be mounted on an antivibrational table with a Faraday cage to enable use o electrical equipment in optical measurements. Laser scanning module with electronics, pulse lasers with long (tunable) wavelength, lasers and diodes for excitation of probes, software equipment for data acquisition and data analysis (permitting own software implementation).In addition to the key instrumentation one needs to acquire bench top centrifuge, CO2 incubator with a chamber to be mounted onto the stage of the microscope, freezer/refrigerator and a routine inverted microscope.</t>
  </si>
  <si>
    <t>CO-RO 23/2010 (Skupaj z CO-RO 39/2011, CO-RO 40/2011, CO-RO 46/2011, CO-RO 54/2011)</t>
  </si>
  <si>
    <t>UL-Medicinska fakulteta; Robert Zorec</t>
  </si>
  <si>
    <t>J3-7605</t>
  </si>
  <si>
    <t>Mikroskop z lasersko diodo 405 nm CW</t>
  </si>
  <si>
    <t>Microscope with laser diode 405 nm CW</t>
  </si>
  <si>
    <t>Slikanje živih in fiksiranih celic</t>
  </si>
  <si>
    <t>Imaging live and fixed cells</t>
  </si>
  <si>
    <t>CO-RO 46/2011 (Skupaj z CO-RO 23/2010, CO-RO 39/2011, CO-RO 40/2011, CO-RO 54/2011)</t>
  </si>
  <si>
    <t>Komponente za manipulacijo fluorescenčnega signala</t>
  </si>
  <si>
    <t>Components for fluorescence signal manipulation</t>
  </si>
  <si>
    <t>CO-RO 40/2011 (Skupaj z CO-RO 23/2010, CO-RO 39/2011, CO-RO 46/2011, CO-RO 54/2011)</t>
  </si>
  <si>
    <t>Supercontinuum triple laser za mikroskop</t>
  </si>
  <si>
    <t>The Supercontinuum Triple Laser for the microscope</t>
  </si>
  <si>
    <t>Vir osvetljevanja za slikanje živih in fiksiranih celic</t>
  </si>
  <si>
    <t>Light soruce for imaging live and fixed cells</t>
  </si>
  <si>
    <t>CO-RO 39/2011 (Skupaj z CO-RO 23/2010, CO-RO 40/2011, CO-RO 46/2011, CO-RO 54/2011)</t>
  </si>
  <si>
    <t>Kombinirana super resolucijska svetlobna mikroskopija</t>
  </si>
  <si>
    <t>Superresolution Combined Light Microscopy</t>
  </si>
  <si>
    <t xml:space="preserve">Slikanje živih in fiksiranih celic s super-ločljivostno mikroskopijo. </t>
  </si>
  <si>
    <t>Imaging live and fixed cells with super-resolution microscpy</t>
  </si>
  <si>
    <t>CO-RO 54/2011  (Skupaj z CO-RO 23/2010, CO-RO 39/2011, CO-RO 40/2011, CO-RO 46/2011)</t>
  </si>
  <si>
    <t>Maja Rupnik</t>
  </si>
  <si>
    <t>Pretočni citometer-analizator FACSCanto II 2LSR 5/3 COMPLETE</t>
  </si>
  <si>
    <t>BD  FACSCanto II 2LSR 5/3 COMPLETE Flow Cytometry</t>
  </si>
  <si>
    <t>Prof.Dr. Maja Rupnik,Nacionalni laboratorij za zdravje, okolje in hrano, Prvomajska ulica 1, 2000 Maribor</t>
  </si>
  <si>
    <t>Prof.Dr. Maja Rupnik,National laboratory for health, environment and food, Prvomajska ulica 1, 2000 Maribor</t>
  </si>
  <si>
    <t>Flow cytometry with a routine inverted microscope is used to measure and analyse physical and chemical characteristics of individual cells as they travel in suspension one by one through sensor. As the cells pass through the laser (488nm, 633nm), the fluorochromes attached to the cells absorb light and then emit a specific color of light depending on the type of fluorochrome.</t>
  </si>
  <si>
    <t>CO-RO 45/2011</t>
  </si>
  <si>
    <t>P3-0387</t>
  </si>
  <si>
    <t>NLZOH; Maja Rupnik</t>
  </si>
  <si>
    <t>Aparat za reakcijo PCR v realnem času z opcijo reakcije HRM</t>
  </si>
  <si>
    <t>Aparat ROTOR-GENE Q, 5-PLEX HRMReal-time PCR device with HRM (High Resolution Melt) option</t>
  </si>
  <si>
    <t>Prof.Dr. Maja Rupnik, Nacionalni laboratorij za zdravje, okolje in hrano, Prvomajska ulica 1, 2000 Maribor</t>
  </si>
  <si>
    <t>Reakcija PCR v realnem času se uporablja za zaznavanje genov ali genskih odsekov v genomu ter v kvantitativni izvedbi za spremljanje izražanja genov. Z analizo talitvene krivulje pomnoženih odsekov se lahko določajo mutacije v pomnoženih odsekih, genotipizacija ter analiza metilacije. Talitvena krivulja z visoko ločljivostjo je izboljšava te metode, ki omogoča natančnejšo analizo variabilnosti in lahko zazna eno samo spremenjeno bazo.</t>
  </si>
  <si>
    <t>Real time PCR is used for detection of genes or gene regions within the genome and in the quantitative form also for analysis of gene expression. Melting curve analysis of amplified fragments is used for detection of mutations in amplified products, for genotyping or for analysis of metilation. High resolution melting is further upgrade that enables much more exact analysis and also detection of single mutations.</t>
  </si>
  <si>
    <t>CO-RO 9/2010</t>
  </si>
  <si>
    <t>Hlajena centrifuga za volumne do 500 ml</t>
  </si>
  <si>
    <t>Cooling centrifuge for volumes to 500 ml</t>
  </si>
  <si>
    <t>Manjša laboratorijska oprema-hladilna centrifuga za volumne do 500 ml</t>
  </si>
  <si>
    <t>Small laboratory equipment-Cooling centrifuge for volumes to 500 ml</t>
  </si>
  <si>
    <t>CO-RO 15/2011</t>
  </si>
  <si>
    <t>Enej Kuščer</t>
  </si>
  <si>
    <t>Laboratorijski bioreaktor</t>
  </si>
  <si>
    <t>Sartorius Stedim Systems GmbH Fermenter BIOSTAT Cplus 20L</t>
  </si>
  <si>
    <t>Dr. Enej Kuščer, Acies Bio d.o.o., Tehnološki park 21, 1000 Ljubljana.</t>
  </si>
  <si>
    <t>Sistem za gojenje mikroorganizmov (MO) in celičnih kultur (CC) vključuje serijo stresalnikov, inkubatorjev in bioreaktorjev, ki bodo omogočali sočasno gojenje večjega števila MO in CC kultur v različnih volumnih (od volumna nekaj mililitrov do 100 litrov), zagotavljali natančno regulacijo in optimizacijo pogojev za pridobivanje bio mase in izražanje proteinov (uravnavanje temperature, pH, prezračevanje, dodajanje hranil in hitrost mešanja), zagotavljali pogoje za sterilno delo in preprečevali izpust genetsko spremenjenih organizmov v okolje.</t>
  </si>
  <si>
    <t>Production of proteins and synthetic bio-active molecules - System for cultivation of microorganisms and cell cultures, includes a series of shakers, incubators and bioreactors that will allow parallel cultivation of a larger number of MO and CC cultures on a different volume scale (from a few milliliters to 100 liters), allowing precise regulation and optimization of growth and expression conditions (temperature, pH, aeration, feeding and mixing speed) and providing the conditions for sterile work, and preventing the release of genetically modified organisms into the environment.</t>
  </si>
  <si>
    <t>Acies Bio d.o.o.; Ines Mandić Mulec</t>
  </si>
  <si>
    <t>interni projekti</t>
  </si>
  <si>
    <t>Acies Bio d.o.o.</t>
  </si>
  <si>
    <t>Pilotski biorektor I</t>
  </si>
  <si>
    <t>Sartorius Stedim Systems GmbH Fermenter BIOSTAT D-DCU II 100L</t>
  </si>
  <si>
    <t>Pilotski bioreaktor II</t>
  </si>
  <si>
    <t>Sartorius Stedim Systems GmbH Fermenter BIOSTAT Dplus 150L for microbial fermentation and cell culture</t>
  </si>
  <si>
    <t>Stresalni inkubator (multitron)</t>
  </si>
  <si>
    <t>INFORS Multitron II (two-deck)</t>
  </si>
  <si>
    <t>Centrifugalni evaporator</t>
  </si>
  <si>
    <t>Centrifugal evaporator</t>
  </si>
  <si>
    <t>Preparativni HPLC sistem</t>
  </si>
  <si>
    <t>Preparative HPLC system</t>
  </si>
  <si>
    <t>Branko Jenko</t>
  </si>
  <si>
    <t>Analitski HPLC</t>
  </si>
  <si>
    <t>Analytical HPLC</t>
  </si>
  <si>
    <t>Branko Jenko, Jenko d.o.o., Vrbljene 58, 1298 Ig</t>
  </si>
  <si>
    <t>interni projekti Jenko d.o.o.</t>
  </si>
  <si>
    <t>Jenko d.o.o.</t>
  </si>
  <si>
    <t>Sklop kemijskih reaktorjevod 100ml do 500 ml</t>
  </si>
  <si>
    <t>Laboratory chemical reactors from 100 to 500 ml</t>
  </si>
  <si>
    <t>Uporabljal se bo za sinteze malih molekul. Omogočil bo širok nabor reakcij v smislu rkc volumnov ( od 100 do 500 ml), temperatur ( -90 oC do + 200 oC) in tlakov ( od vakuuma do 150 B).</t>
  </si>
  <si>
    <t>It is used for the synthesis of small molecules. It allowed a wide range of reactions within the meaning of RCC volumes (100 to 500 ml), temperatures (-90 ° C to + 200 ° C) and pressure (from vacuum to 150 B).</t>
  </si>
  <si>
    <t>CO-RO 35/2011</t>
  </si>
  <si>
    <t>LC-MS sistem za identifikacijo in kvantifikacijo malih molekul</t>
  </si>
  <si>
    <t>LC-MS system for identification and quantification of small molecules (Thermo Scientific  TSQ Quatum Access MAX/Accela 1250 )</t>
  </si>
  <si>
    <t xml:space="preserve">LC-MS sistem se uporablja za identifikacijo, strukturno potrditev in količinsko določitev majhnih molekul. Sistem je sestavljen iz HPLC sistema, ki je opremljen s črpalko, avtomatski vzorčevalnikom in UV / VIS detektorjem. </t>
  </si>
  <si>
    <t xml:space="preserve">LC-MS system is used for identification, structural confirmation and quantitative determination of small compounds. The system is composed of a HPLC system, equipped with a pump, autosampler and UV/VIS detector. </t>
  </si>
  <si>
    <t>CO-RO 44/2011</t>
  </si>
  <si>
    <t>interni projekti  Acies Bio d.o.o.</t>
  </si>
  <si>
    <t>Visokozmogljivi tekočinski kromatograf</t>
  </si>
  <si>
    <t>High performance HPLC (Agilent Technologies  Agilent 1260)/</t>
  </si>
  <si>
    <t>Prof.Dr. Nataša Poklar Ulrih, Univerza v Ljubljani, Biotehniška fakulteta, Jamnikarjeva 101, 1000 Ljubljana.</t>
  </si>
  <si>
    <t>Prof.Dr. Nataša Poklar Ulrih, University of Ljubljana, Biotechnical faculty, Jamnikarjeva 101, 1000 Ljubljana.</t>
  </si>
  <si>
    <t>Visokozmogljivi tekočinski kromatograf za analizo majhnih molekul.</t>
  </si>
  <si>
    <t>High performance HPLC for analysis of small molecules.</t>
  </si>
  <si>
    <t>CO-RO 33/2011</t>
  </si>
  <si>
    <t>UL-BF; Nataša Poklar Ulrih</t>
  </si>
  <si>
    <t>CIPKEBIP</t>
  </si>
  <si>
    <t>Stojan Stavber</t>
  </si>
  <si>
    <t xml:space="preserve">Aparatura za visokotlačno kromatografijo, računalnik Dell Optex 755 USFF, TP Link TL-SG1008D 10/100/1000 8-port, D-link USB </t>
  </si>
  <si>
    <t xml:space="preserve">High-pressure HPLC system  with computer Dell Optex 755 USFF, TP Link TL-SG1008D 10/100/1000 8-port, D-link USB </t>
  </si>
  <si>
    <t>Prof.Dr. Stojan Stavber, Jožef Stefan Institute, Jamova cesta 39, 1000 LJubljana</t>
  </si>
  <si>
    <t>HPLC sistem za visokotlačno tekočinsko kromatografijo se uporablja za analitiko posebnih organskih spojin: težko hlapnih in termolabilnih spojin.</t>
  </si>
  <si>
    <t>HPLC system for high-pressure liquid chromatography is used for analytics of special organic compounds:  difficult-volatile and thermolabile compounds.</t>
  </si>
  <si>
    <t>CO-RO 32/2011 (skupaj z računalnikom CO-RO 37/2011)</t>
  </si>
  <si>
    <t>IJS; Urška Lavrenčič Štangar; Stojan Stavber</t>
  </si>
  <si>
    <t>Paralelni reakcijski sistem s kontinuirnim sistemom spremljanja reakcij v realnem času z metodo FTIR</t>
  </si>
  <si>
    <t>Easy max Mettler and React IR45FTIR InSitu</t>
  </si>
  <si>
    <t>Sistem se uporablja za avtomatizirane vzporedne kemijske sinteze v manjšem obsegu. To vključuje instrument za spremljanje reakcij in analizo. Sistem omogoča natančne določitev pogojev za sintezo (temperatura, pH, tlak).</t>
  </si>
  <si>
    <t>System is used for automated parallel chemical synthesis on a smaller scale. It includes an instrument for monitoring of the reaction progress and analysis. System allows precise regulation conditions for synthesis (temperature, Ph, pressure).</t>
  </si>
  <si>
    <t>CO-RO 36/2011</t>
  </si>
  <si>
    <t>Boris Turk</t>
  </si>
  <si>
    <t>Dvokanalni spektrometer Dvokanalni flurimeter Quanta Master 40</t>
  </si>
  <si>
    <t>Modular double channel fluorimeter with Xe light source and detection range up to 900 nm</t>
  </si>
  <si>
    <t>Prof.Dr.Boris Turk, Institut Jožef Stefan, Odsek za biokemijo, molekularno in strukturno biologijo, Jamova cesta 39, Ljubljana</t>
  </si>
  <si>
    <t>Prof.Dr. Boris Turk, Jožef Stefan Institute, Jamova cesta 39, 1000 LJubljana</t>
  </si>
  <si>
    <t>Modularni, dvokanalni fluorimeter s Xe lučjo in z nastavljivimi režami monokromatorjev lahko pri merjenju simultano spremlja dve emisijski območji (dvokanalna opcija, T-konfiguracija). Instrument omogoča visokoobčutljivo detekcijo v območju od 200 nm do 900 nm na obeh kanalih.</t>
  </si>
  <si>
    <t>The modular, double channel fluorimeter with Xe light source and adjustable monocromator slits could during measurements simultaneously  monitor/scann two emission ranges (second channel option, T-configuration). Also it could enable high sensitivity detection in the range between 200 and 900 nm on both emission channels.</t>
  </si>
  <si>
    <t>CO-RO 79/2013</t>
  </si>
  <si>
    <t>IJS; Boris Turk</t>
  </si>
  <si>
    <t>Čitalec mikrotiterskih plošč Tecan</t>
  </si>
  <si>
    <t xml:space="preserve">Tecan Multi-functional spectrophotometer for microtiter plates </t>
  </si>
  <si>
    <t>Čitalec mikrotiterskih ploščic se uporablja na več stopnjah naših raziskav: za osnovno kvalitativno in kvantitativno spektralno analizo makromolekul, za analizo sprememb v različnih celičnih procesih v živih celicah in analizo specifičnih interakcij med makromolekulami.</t>
  </si>
  <si>
    <t xml:space="preserve">The microplate monochromator reader is used at multiple levels of our research: for basic qualitative and quantitative spectral analysis of macromolecules, analysis of the changes in various cellular processes in living cells and analysis of specific interactions between macromolecules. </t>
  </si>
  <si>
    <t>CO-RO 56/2012</t>
  </si>
  <si>
    <t>Nadgradnja mikroskopa Olympus</t>
  </si>
  <si>
    <t xml:space="preserve">Inverted fluorescence microscope Olympus IX81 with the incubation chamber (from Solent Scientific) attached to the platform of the Olympus microscope </t>
  </si>
  <si>
    <t>To preserve the characteristics of cells observed under the microscope these cells must be kept under optimal and controlled conditions, i.e. temperature, CO2 level (5%) and humidity must be controlled and maintained. Therefore, special incubation chamber together with control units must be mounted on the platform of the microscope, adjusted to the microscope type. Incubation chamber must enable optimal growing milieu for the cells, on the other hand it must allow the operator to access the sample as well as to perform all the necessary manipulation with the microscope. Temperature control is achieved with warm, filtered air, circulating from the separated heater unit into the acrylic enclosure where it is continuously circulated.</t>
  </si>
  <si>
    <t>CO-RO 16/2010</t>
  </si>
  <si>
    <t>Masni spektrometer Bruker ULTRAFLEXTREME tm maldi tof</t>
  </si>
  <si>
    <t>Bruker Mass spectrometer ULTRAFLEXTREME tm maldi tof</t>
  </si>
  <si>
    <t>Prof.Dr. Boris Turk, Institut Jožef Stefan, Jamova cesta 39, 1000 Ljubljana.</t>
  </si>
  <si>
    <t>Visoko resolucijska masna spektrometrija se uporablja za identifikacijo proteinov in njihovih posttranslacijskih modifikacij. To omogoča določitev molekulske mase proteinov in proteinskih kompleksov.</t>
  </si>
  <si>
    <t xml:space="preserve">High resolution mass spectrometer is used for the identification of proteins and their posttranslational modifications. It  enables molecular mass determination of intact proteins and protein complexes. </t>
  </si>
  <si>
    <t>CO-RO 25/2010</t>
  </si>
  <si>
    <t>Nano-HPLC instrument(EASY-nLC II LC-446)</t>
  </si>
  <si>
    <t xml:space="preserve">Thermo Scientific Nano-HPLC instrument(EASY-nLC II LC-446) </t>
  </si>
  <si>
    <t>Nanoflow HPLC enota se uporablja za nizko pretočno kromatografsko analizo (10-1000 nL / min). To je neposredno povezan z virom ESI masnega spektrometra tipa Thermo Scientific Orbitrap Velos. Nanoflow HPLC enota je opremljena z vakumskim razplinjevalnikom in temperaturno reguliranim avtovzorčevalnikom (1-10 obseg jul injiciranje).</t>
  </si>
  <si>
    <t>Nanoflow HPLC unit is used for low flow chromatographic analysis (10-1000 nL/min). It is connected directly to the ESI source of mass spectrometer Thermo Scientific Orbitrap Velos. Nanoflow HLPC unit is equiped with vacum degasser and temperature regulated autosampler (1-10 uL injection volumes).</t>
  </si>
  <si>
    <t>CO-RO 18/2010</t>
  </si>
  <si>
    <t>Spektrometer za cirkularni dihroizem (CD) in hitro mešanje »stopped-flow</t>
  </si>
  <si>
    <t xml:space="preserve">Circular Dichroism (CD) Spectropolarimeter with stopped-flow attachments </t>
  </si>
  <si>
    <t xml:space="preserve">Circular Dichroism Spectropolarimeter with fluorescence, absorbance detectors and the attachments for double mixing stopped flow kinetics. Bonus: linear dichroism, anisotropy, IR measurements. </t>
  </si>
  <si>
    <t>CO-RO 83/2013</t>
  </si>
  <si>
    <t>Igor Križaj</t>
  </si>
  <si>
    <t>Nadgradnja N-terminalnega aminokislinskega sekvenatorja</t>
  </si>
  <si>
    <t>Upgrade of N-terminal aminoacid sequencer/</t>
  </si>
  <si>
    <t>Prof.Dr. Igor Križaj, Institut Jožef Stefan, Jamova cesta 39, 1000 Ljubljana.</t>
  </si>
  <si>
    <t>Prof.Dr. Igor križaj, Jožef Stefan  Institute, Jamova cesta 39, 1000 LJubljana</t>
  </si>
  <si>
    <t>Prenova instrumenta za določanje zaporedja proteinov.</t>
  </si>
  <si>
    <t>Upgrading of instrument for determination of sequence of proteins</t>
  </si>
  <si>
    <t>CO-RO 17/2010</t>
  </si>
  <si>
    <t>IJS; Igor Križaj</t>
  </si>
  <si>
    <t>Pretočni citometer</t>
  </si>
  <si>
    <t>Flow cytometry</t>
  </si>
  <si>
    <t>Prof.Dr. Igor križaj, Jožef Stefan Institute, Jamova cesta 39, 1000 LJubljana</t>
  </si>
  <si>
    <t>Pretočni citometer – analizator se bo uporabljal za natančno določanje in ločevanje celic v populaciji, ki imajo določene morfološke ali biokemijske lastnosti.</t>
  </si>
  <si>
    <t>Flow cytometer - the analyzer is used for the precise determination and separation of cells in a population who have certain morphological and biochemical characteristics.</t>
  </si>
  <si>
    <t>CO-RO 34/2011</t>
  </si>
  <si>
    <t>Ana Plemenitaš</t>
  </si>
  <si>
    <t>Motoriziran pokončni raziskovalni mikroskop Axio Imager M2</t>
  </si>
  <si>
    <t>Motorized upright research microscope Axio Imager M2</t>
  </si>
  <si>
    <t>Prof.dr. Ana Plemenitaš, Univerza v Ljubljani, Medicinska fakulteta, Institut za biokemijo, Vrazov trg 2, 1000 Ljubljana.</t>
  </si>
  <si>
    <t>Prof.Dr.Ana Plemenitaš, University of Ljubljana, Medical Faculty, Institute of Biochemistry, Vrazov trg 2, 1000 Ljubljana</t>
  </si>
  <si>
    <t>Mikroskop se uporablja za študij lokalizacije proteinskih komponent HOG signalne poti pri različnih organizmih, pri spremljanju morfoloških sprememb celic v odvisnosti od dejavnikov v okolju ter študiju interakcij med proteini.</t>
  </si>
  <si>
    <t>The microscope is used for the study of the localization of protein components of HOG signaling pathwayin different organisms,and the monitoring of morphological changes of cells as a function of the factors in the environment as well as for the study of interactions between proteins.</t>
  </si>
  <si>
    <t>CO-RO 70/2013</t>
  </si>
  <si>
    <t>P1-170</t>
  </si>
  <si>
    <t>UL-MF;Vita Dolžan;  Metka Lenassi</t>
  </si>
  <si>
    <t>Čitalec mikrotiterskih ploščic</t>
  </si>
  <si>
    <t>Multi-functional spectrophotometer for microtiter plates</t>
  </si>
  <si>
    <t>Multifunkcionalen čitalec mikrotiterskih ploščic ima zelo raznolike funkcije (detektorje za UV-VIS, fluorescenco, kemiluminiscenco), uporabljamo pa ga za merjenje koncentracij in encimskih aktivnosti proteinov vpletenih v halotoleranco (npr. Hog1 kinaza, Hal2 fosfataza); optične gostote rastočih celic in koncentracij in kvalitete nukleinski kislin.</t>
  </si>
  <si>
    <t>The multi-functional microplate reader has very diverse functions (UV-VIS, fluorescence, chemiluminescence detectors) and is used for measuring concentrations and enzymatic activities of proteins involved in halotolerance (like Hog1 kinase, Hal2 phosphatase); optical density of growing cells and concentration and quality of nucleic acids.</t>
  </si>
  <si>
    <t>CO-RO 14/2010</t>
  </si>
  <si>
    <t>Nina Gunde-Cimerman</t>
  </si>
  <si>
    <t>Aparat za elektroforezo v pulzirajočem električnem polju (BIO-RAD CHEF-DIII CHILLER SYS)</t>
  </si>
  <si>
    <t>Pulsed field electrophoresis system instrument (BIO-RAD CHEF-DIII CHILLER SYS)</t>
  </si>
  <si>
    <t>Prof.Dr. Nina Gunde Cimerman, Univerza v Ljubljani, Biotehniška fakulteta, Oddelek za biologijo, Večna pot 111, 1000 Ljubljana</t>
  </si>
  <si>
    <t>Prof.Dr. Nina Gunde-Cimerman, University of Ljubljana, Biotechnical faculty, Department for Biology, Večna pot 111, 1000 Ljubljana</t>
  </si>
  <si>
    <t>Aparat za elektroforezo v pulzirajočem električnem polju omogoča visoko resolucijsko separacijo DNA fragmentov med 100 bp - do 10Mb, s spreminjajočim električnim poljem med elektrodama.</t>
  </si>
  <si>
    <t>Pulsed field electrophoresis system (PFGE) enables high resolution separation of DNA fragments between 100 bp – over 10 Mb, by alternating electrical field between electrode pairs with precise position.</t>
  </si>
  <si>
    <t>CO-RO 72/2013</t>
  </si>
  <si>
    <t>UL-BF; Vita Dolžan;  Nina Gunde-Cimerman</t>
  </si>
  <si>
    <t>Komplet rotacijskih stresalnikov</t>
  </si>
  <si>
    <t>Set rotary shakers</t>
  </si>
  <si>
    <t>Komplet treh rotacijskih stresalnikov</t>
  </si>
  <si>
    <t xml:space="preserve">Set of three rotary shakers </t>
  </si>
  <si>
    <t>CO-RO 61/2012</t>
  </si>
  <si>
    <t>Sašo Džeroski</t>
  </si>
  <si>
    <t>Računalniška gruča</t>
  </si>
  <si>
    <t>High performance cluster computer</t>
  </si>
  <si>
    <t>Prof.Dr. Sašo Džeroski, Institut Jožef Stefan, Jamova cesta 39, 1000 Ljubljana.</t>
  </si>
  <si>
    <t>Prof.Dr. Sašo Džeroski,  Jožef Stefan Institute, Jamova cesta 39, 1000 LJubljana</t>
  </si>
  <si>
    <t>Visokozmogljiv računalnik za kompleksno analizo podatkov.</t>
  </si>
  <si>
    <t>High performance cluster computer for complex analysis of data.</t>
  </si>
  <si>
    <t>CO-RO 29/2011 (skupaj z CO-RO 60/2012 in CO-RO 77/2013)</t>
  </si>
  <si>
    <t>P2-0103</t>
  </si>
  <si>
    <t>IJS; Nada Lavrač; Sašo Džeroski</t>
  </si>
  <si>
    <t>Nadgradnja računalniške gruče II</t>
  </si>
  <si>
    <t>High performance cluster computer II</t>
  </si>
  <si>
    <t>CO-RO 60/2012 (skupaj z  CO-RO 29/2011 in CO-RO 77/2013)</t>
  </si>
  <si>
    <t>Nadgradnja računalniške gruče III</t>
  </si>
  <si>
    <t>High performance cluster computer III</t>
  </si>
  <si>
    <t>CO-RO 77/2013 (skupaj z  CO-RO 29/2011 in  CO-RO 60/2012)</t>
  </si>
  <si>
    <t>ITC (Isothermal titration calorimetry)</t>
  </si>
  <si>
    <t>Proteinska mikrokalorimetrija temelji na meritvah toplote, ki se sprosti ali porabi v interakciji med proteini in ligandi</t>
  </si>
  <si>
    <t xml:space="preserve">Protein microcalorimetry is based on measurements of heat that is released or consumed during the interaction between protein and ligand. </t>
  </si>
  <si>
    <t>CO-RO 55/2012</t>
  </si>
  <si>
    <t>P1-0048</t>
  </si>
  <si>
    <t>IJS; Dušan Turk</t>
  </si>
  <si>
    <t>Kristalizacijska platforma - Sistemi za slikanje kristalov</t>
  </si>
  <si>
    <t>Crystalization platform - Systems for crystal imaging</t>
  </si>
  <si>
    <t>Sistem  je zmožen slikati 500 standardnih plošč s 96 luknjami na sobni temperaturi (20o) in najmanj 150 standardnih plošč s 96 luknjami pri nižji temperaturi (6-10°C). Slikanje je avtomatsko v predvidenih časovnih intervalih.</t>
  </si>
  <si>
    <t>System is capable of storing and imaging of 500 standard 96 well plates at room temperature (20o) and at least 150 standard 96 well plates at lower temperature (6-10°C). Imaging automatic in planned time intervals.</t>
  </si>
  <si>
    <t>CO-RO 78/2013</t>
  </si>
  <si>
    <t>Kristalizacijski robot</t>
  </si>
  <si>
    <t xml:space="preserve">Robot for chrystallization </t>
  </si>
  <si>
    <t>Kristalizacijski robot s sposobnostjo pipetiranja nanoliterskih  volumnov.</t>
  </si>
  <si>
    <t>Crystallization robot capable of pipetting of nano liter volumes</t>
  </si>
  <si>
    <t>CO-RO 67/2013</t>
  </si>
  <si>
    <t xml:space="preserve">Sistem za določanje kristalnih struktur makromolekul (Bruker  X8 PROTEUM) </t>
  </si>
  <si>
    <t xml:space="preserve">System for macromolekular crystal structure determination (Bruker  X8 PROTEUM) </t>
  </si>
  <si>
    <t>Sistem za določevanje struktur kristalov makromolekul je sestavljen iz rentgenskega generatorja )vir x-žarkov, detektorja, računalnikov in programske opreme, pribora za kristalizacijo.</t>
  </si>
  <si>
    <t>The “System for macromolecular crystal structure determination” is composed of x-ray generator, detector system, computers and software, accessories for crystallization.</t>
  </si>
  <si>
    <t>CO-RO 41/2011</t>
  </si>
  <si>
    <t>Detektor za določevanje mas na osnovi statičnega sipanja svetlobe z detektorjem za določevanje refraktivnega indeksa</t>
  </si>
  <si>
    <t>Static Light Scattering detector with Refractive Index Detector (RI)</t>
  </si>
  <si>
    <t>System is capable of determining the molecular weight of proteins and nanoparticles in solution in the range of 10000 Da – 1 Mda.</t>
  </si>
  <si>
    <t>CO-RO 82/2013</t>
  </si>
  <si>
    <t>Sistem za izolacijo rekombinantnih proteinov (AKTAexpress Single System)</t>
  </si>
  <si>
    <t>System for isolation of recombinant proteins: ÄKTAexpress Single System</t>
  </si>
  <si>
    <t>Delovna postaja AKTAexpress (GE Healthcare) je dvojni kromatografski sistem zasnovan za avtomatizirano dvostopenjsko čiščenje proteinov na afinitetnih kolonah in na kolonah za razsoljevanje in separocijo preko kolon. Zmogljivost sistema je, da lahko očisti do 8 proteinov v enem dnevu.</t>
  </si>
  <si>
    <t xml:space="preserve">Automated protein purification workstation AKTAexpress (GE Healthcare) is dual chromatographic system designed for automated two-step protein purification on affinity columns and desalting and size exclusion columns. The system capacity is purification of 8 proteins in a single day. </t>
  </si>
  <si>
    <t>CO-RO 21/2010  (skupaj z nadgradnjo CO-RO 24/2010 in CO-RO 20/2010)</t>
  </si>
  <si>
    <t>Nadgradnja sistema za izolacijo rekombinantnih proteinov(AKTAexpress Single System)</t>
  </si>
  <si>
    <t>Upgrade of  ÄKTAexpress Single System (CO-RO 021/2010)</t>
  </si>
  <si>
    <t>CO-RO 24/2010 (skupaj z nadgradnjo CO-RO 21/2010 in CO-RO 20/2010)</t>
  </si>
  <si>
    <t>Sistem HPLC(Breeze 2 AO 1525/2707/H/C/2998)</t>
  </si>
  <si>
    <t>Preparative HPLC system,</t>
  </si>
  <si>
    <t>CO-RO 20/2010 (skupaj z nadgradnjo CO-RO 21/2010 in  CO-RO 24/2010)</t>
  </si>
  <si>
    <t>12266</t>
  </si>
  <si>
    <t>3702</t>
  </si>
  <si>
    <t>12278</t>
  </si>
  <si>
    <t>23483</t>
  </si>
  <si>
    <t>9901</t>
  </si>
  <si>
    <t>10873</t>
  </si>
  <si>
    <t>6058</t>
  </si>
  <si>
    <t>7561</t>
  </si>
  <si>
    <t>412</t>
  </si>
  <si>
    <t>6777</t>
  </si>
  <si>
    <t>5935</t>
  </si>
  <si>
    <t>4988</t>
  </si>
  <si>
    <t>Univerza v Mariboru, Fakulteta za kemijo in kemijsko tehnologijo</t>
  </si>
  <si>
    <t>Zdravko Kravanja</t>
  </si>
  <si>
    <t>Kaskadna regulacija nivoja in pretoka, Regulacija pH</t>
  </si>
  <si>
    <t>Cascade Level Regulation, pH Regulation</t>
  </si>
  <si>
    <t xml:space="preserve">Kaskadna regulacija nivoja in pretoka, Regulacija pH se nahaja na Smetanovi 17 v Mariboru, v Laboratoriju za procesno sistemsko tehniko in trajnostni razvoj. Kontaktna oseba je dr. Zdravko Kravanja. </t>
  </si>
  <si>
    <t>Cascade Level Regulation and pH Regulation is on location on Smetanova 17 in Maribor, in Laboratory for process system engineering and susatinable development. Contact person is dr. Zdravko Kravanja.</t>
  </si>
  <si>
    <t>Lab. oprema je namenjena študijam regulacije temeljnih paramterov v kemijski in procesnih industrijah, kot so temparatura, tlak, pretok, nivo in pH. Oprema zavzema tudi programeske pakete, kar omogoča povezljivost z računalnikom.</t>
  </si>
  <si>
    <t>This laboratory equipment is meant for studies of regulation of basic parametersin chemical and process industires. The parameters are temparature, pressure, flow, level and pH. The equipment includes also software, which allows us the connection with computer.</t>
  </si>
  <si>
    <t>42495, 42496</t>
  </si>
  <si>
    <t>http://www.fkkt.um.
si/raziskovalna-oprema</t>
  </si>
  <si>
    <t>Matjaž Finšgar</t>
  </si>
  <si>
    <t>potenciostat PalmSens</t>
  </si>
  <si>
    <t>Potentiostat</t>
  </si>
  <si>
    <t xml:space="preserve">Potenciostat se nahaja na Smetanovi 17 v Mariboru, v Laboratoriju za analizno kemijo. Kontaktna oseba je dr. Matjaž Finšgar. </t>
  </si>
  <si>
    <t xml:space="preserve">Potentiostat is on location on Smetanova 17 in Maribor, in Laboratory for analytical chemistry. Contact person is dr. Matjaž Finšgar. </t>
  </si>
  <si>
    <t>S potenciostatom merimo težke kovine v sledovih v različnih matricah, npr. v pitni vodi.</t>
  </si>
  <si>
    <t>With potentiostat we can measure traces of metals in different matrices, e.g. In drinking water.</t>
  </si>
  <si>
    <t>Fluid Cromatograph HPLC</t>
  </si>
  <si>
    <t xml:space="preserve">Dostop do raziskovalne 
opreme je možen na matični
 fakulteti vsem laboratorijem 
po terminskem planu. 
Raziskovalna oprema se 
lahko uporablja tudi za 
raziskovalne potrebe 
zunanjih raz. organizacij. </t>
  </si>
  <si>
    <t>The access of the equipment is possible on the Faculty  to every Laboratory upon a time scedual. The equipment is also available for other users/organizations (outside the Faculty).</t>
  </si>
  <si>
    <t>Podporna analitska oprema bo orodje za razvoj novih produktov z
visoko dodano vrednostjo, katerih ni možno pridobiti s klasičnimi postopki. Produkti, katerih
uporaba je mogoča v farmacevtski in kozmetični industriji, morajo biti strogo definirani in
proizvedeni po načelih dobre proizvodne prakse (GMP).</t>
  </si>
  <si>
    <t>Supportive  analytical equipment is a tool for development of new products with high added value. The usage of products  in pharmaceutical and cosmetic industry. The products is strictly defined and produced in  the principle of good practice.</t>
  </si>
  <si>
    <t>http://www.fkkt.um.si/raziskovalna-oprema</t>
  </si>
  <si>
    <t>P16-190</t>
  </si>
  <si>
    <t>Elementni analizator Perkin Elmer 2400</t>
  </si>
  <si>
    <t>Elemental Analyzer Perkin Elmer 2400</t>
  </si>
  <si>
    <t>Elementni analizator omogoča natančno elementno mikro analizo spojin in zmesi, kar je
nujno za potrditev strukture in/ali za kvantitativno določitev razmerij v zmesi. Takšna
karakterizacija je nujno potrebna za spremljanje kemijskih sintez in snovnih sprememb v
zmeseh. Oprema bo
omogočala natančno določitev elementov CHN/S/O v različnih vzorcih, npr. bioloških vzorcih,
organskih spojinah, polimerih, polimernih materialih, kompozitih, ipd.</t>
  </si>
  <si>
    <t>Elemental  Analyzer enables exact elemental micro analysis of compounds and mixtures, which is crutial for texture confirmation  and/or quantitative determination of the ratios in the mixture. The equipment also enables exact determination of elements CHNS/O in different patterns, eg. biological patterns, organic compounds, polymers, polymer materials, composits, etc.</t>
  </si>
  <si>
    <t>Irena Petrinič</t>
  </si>
  <si>
    <t>Naprava za osmozne procese FO</t>
  </si>
  <si>
    <t>Laboratorijska naprava za osmozne procese v Sloveniji še ni postavljena. Postavitev te opreme v Laboratorij za vodno biofiziko in membranske procese, bo doprinesel velik delež k razvoju membranskih procesov na osnovi osmoze. Laboratorijska naprava FO omogoča popolnoma avtomatiziran in voden proces membranske filtracije na osnovi osmoze. S programom SCADA beleži meritve prevodnosti, temperature, pretoka in tlaka. V opremo je zajet tudi računalniški program, s katerim se vodijo operacije.</t>
  </si>
  <si>
    <t>Darja Pečar</t>
  </si>
  <si>
    <t>Reaktorski sistem EasyMax</t>
  </si>
  <si>
    <t>Paket 15 - ARRS</t>
  </si>
  <si>
    <t xml:space="preserve">Dostop do raziskovalne 
opreme je možen na matični
 fakulteti vsem laboratorijem. Raziskovalna oprema se 
lahko uporablja tudi za 
raziskovalne potrebe 
zunanjih raz. organizacij. </t>
  </si>
  <si>
    <t>EasyMax je reakcijski sistem primeren za laboratorije.Omogoča razvoj robustnih procesov na laboratorisjkem nivoju in določanje pomembnih parametrov za scale-up (temperature, doziranja, dovajanja toplote, varnosti)</t>
  </si>
  <si>
    <t>EasyMax™ is a reactor system for the labs.  It allows the development of robust processes at lab scale together with excellent knowledge about scalable parameters  (temperature, dosing, heat output, safety)</t>
  </si>
  <si>
    <t>KT 41943</t>
  </si>
  <si>
    <t>Reakcijski kalorimeter RC1 - Mettler Toledo</t>
  </si>
  <si>
    <t>Reaction calorimeter - Mettler Toledo</t>
  </si>
  <si>
    <t xml:space="preserve">Dostop do raziskovalne 
opreme je možen na matični
 fakulteti vsem laboratorijem 
.Raziskovalna oprema se 
lahko uporablja tudi za 
raziskovalne potrebe 
zunanjih raz. organizacij. </t>
  </si>
  <si>
    <t xml:space="preserve">RC1e je laboratorijska šaržna delovna postaja za razvoj procesov , ki omogoča natančno vodenje temperature tudi v močno eksotermnih pogojih, natančno vodenje vseh reakcijskih parametrov, beleženje toplotnih učinkov, hitro in natančno optimiranje procesnih parametrov, izvajanje varnostnih študij. </t>
  </si>
  <si>
    <t>RC1e is a batch process development workstation designed for accurate temperature control along with strong exotherms, precise control of all reaction parameters, heat flow trending in real-time. Process parameters are optimized quickly and accurately. Safety studies can be performed.</t>
  </si>
  <si>
    <t>KT 41673</t>
  </si>
  <si>
    <t>IC10 ReactIR Infrardeči spektrometer - Mettler Toledo</t>
  </si>
  <si>
    <t>IC10 ReactIR - Infrared spectrometer - Mettler Toledo</t>
  </si>
  <si>
    <t>Paket 13 - ARRS</t>
  </si>
  <si>
    <t xml:space="preserve">Dostop do raziskovalne 
opreme je možen na matični
 fakulteti vsem laboratorijem. Raziskovalna oprema se 
lahko uporablja tudi za 
raziskovalne potrebe 
zunanjih raziskovalnih organizacij. </t>
  </si>
  <si>
    <t>ReactIR daje specifične informacije o pričetku/koncu reakcij, presnovi, kinetiki, mehanizmih, poteh in na ta način  omogoča razumevanje poteka reakcij. S tem se lahko izboljšajo razvoj in raziskave kemijskih produktov, sinteznih poti in kemijskih procesov.</t>
  </si>
  <si>
    <t>ReactIR enables scientists to study reaction progression over time, providing highly specific information about initiation, endpoint, conversion, kinetics, mechanism, and pathway. This provides in-depth understanding for scientists as they improve the research and development of chemical compounds, synthetic routes, and chemical processes</t>
  </si>
  <si>
    <t>KT 41171</t>
  </si>
  <si>
    <t>Univerza v Mariboru, Fakulteta za strojništvo</t>
  </si>
  <si>
    <t>P2-0118</t>
  </si>
  <si>
    <t>dr. Karin Stana Kleinschek</t>
  </si>
  <si>
    <t>QCM - Kvarčna mikrotehtnica (Quartz Crystal Microbalance)</t>
  </si>
  <si>
    <t>Quartz Crystal microbala.</t>
  </si>
  <si>
    <t>Uporaba raz. opreme je možna po predhodnem dogovoru. V ceni ni materialnih stroškov.</t>
  </si>
  <si>
    <t>Use is possible on the basis of prior agreement</t>
  </si>
  <si>
    <t>Določanje adsorpcije na mejni fazi trdno/tekoče.</t>
  </si>
  <si>
    <t>The equipment is intendent for research.</t>
  </si>
  <si>
    <t>http://www.fs.um.si/raziskovanje/raziskovalna-oprema/</t>
  </si>
  <si>
    <t>Karin Stana Kleinschek</t>
  </si>
  <si>
    <t>J4-7640</t>
  </si>
  <si>
    <t xml:space="preserve">Karin Stana Kleinschek </t>
  </si>
  <si>
    <t>L7-7566</t>
  </si>
  <si>
    <t>ARRS - mladi raziskovalci</t>
  </si>
  <si>
    <t>dr.Karin Stana Kleinschek</t>
  </si>
  <si>
    <t>Kombinirani širokokotni in ozkokotni rentgenski aparat (DIFRAKTOMETER D8 Advance)</t>
  </si>
  <si>
    <t>System 3 SWAXS</t>
  </si>
  <si>
    <t>Dogovor.</t>
  </si>
  <si>
    <t>Oprema je namenjena raz.dejavnosti v okviru nacionalnih in mednarodnih projektov ter za delo MR.</t>
  </si>
  <si>
    <t xml:space="preserve">The equipment is intended for research activities within the national and international projects and the work of young researchers.
</t>
  </si>
  <si>
    <t>GONIOMETER OCA 35 - naprava za avt.spremljanje meritev stičnih kotov</t>
  </si>
  <si>
    <t>Goniometer OCA 35</t>
  </si>
  <si>
    <t>Drugi javni viri in tržni viri</t>
  </si>
  <si>
    <t>Uporaba opreme je možna po predhodnem dogovoru in ne vključuje stroškov materiala.</t>
  </si>
  <si>
    <t>46109</t>
  </si>
  <si>
    <t>TISKALNIK INKJET DIMATIX MATERIALS</t>
  </si>
  <si>
    <t>Printer Dimatix Materials</t>
  </si>
  <si>
    <t>46946</t>
  </si>
  <si>
    <t>Z2-8168</t>
  </si>
  <si>
    <t>Tina Maver</t>
  </si>
  <si>
    <t>dr.Lidija Fras Zemljič</t>
  </si>
  <si>
    <t>3D - tiskalnik za biomedicinske aplikacije</t>
  </si>
  <si>
    <t>Bioscaffolder</t>
  </si>
  <si>
    <t>Oprema je namenjena raz.dejavnosti v okviru nacionalnih in mednarodnih projektov ter za delo MR in ostale raziskovalce ter za sodelovanje  s gospodarstvom.</t>
  </si>
  <si>
    <t xml:space="preserve">The equipment is intended for research activities within the national and international projects and the work of young researchers, researches and for collaboration with industry.
</t>
  </si>
  <si>
    <t>J1-9169</t>
  </si>
  <si>
    <t>Lidija Fras Zemljič</t>
  </si>
  <si>
    <t>P2-0137</t>
  </si>
  <si>
    <t>dr. Nenad Gubeljak</t>
  </si>
  <si>
    <t xml:space="preserve">Integralni merilni sklop za mehanske preizkuse na nizki in povišani temperaturi </t>
  </si>
  <si>
    <t xml:space="preserve">Integral measuring a set of mechanical tests at low and elevated temperatures
</t>
  </si>
  <si>
    <t xml:space="preserve">Oprema je v laboratoriju za strojne elemente in konstrukcije-LASEK (A-002). Dostopna je po vnaprejšnjem dogovoru. </t>
  </si>
  <si>
    <t>Oprema je namenjena za določitev deformacijskega stanja konstrukcijske komponente in meritev odziva materiala na obremenitev.</t>
  </si>
  <si>
    <t>Na osnovi meritev je možno dobiti podatke o pomikih in deformaciji na površini, ki ob znani obremenitvi je primerna za primerjavo za numerično dobljenimi rezultati (npr. z MKE)</t>
  </si>
  <si>
    <t>P2-0137-0795</t>
  </si>
  <si>
    <t>Nenad Gubeljak</t>
  </si>
  <si>
    <t>Naprava za meritev deformacij na površ.predmetov</t>
  </si>
  <si>
    <t>Device for measument of deformation</t>
  </si>
  <si>
    <t>44662</t>
  </si>
  <si>
    <t>Mobilni merni sistem ARAMIS za merjenje deformacij na površini</t>
  </si>
  <si>
    <t>Mobile system for stereoptical measurment of surface</t>
  </si>
  <si>
    <t>44958</t>
  </si>
  <si>
    <t>Mikroskop Olympus SZX 12</t>
  </si>
  <si>
    <t>Stereo microscope</t>
  </si>
  <si>
    <t>Na osnovi podanega pisneg zahtevka izdamo ponudbo.</t>
  </si>
  <si>
    <t xml:space="preserve">Offer is issued according to request </t>
  </si>
  <si>
    <t>Meritev neravnih površin do povečave x144</t>
  </si>
  <si>
    <t>Measurment of distances and area size up to x144 magnification</t>
  </si>
  <si>
    <t>30.90</t>
  </si>
  <si>
    <t xml:space="preserve">P2-0137-0795 </t>
  </si>
  <si>
    <t>Naprava za meritev zaostalih napetosti Pulstec u-x360</t>
  </si>
  <si>
    <t>Device for measument residual stresses by x-ray</t>
  </si>
  <si>
    <t>Neporušna meritev zaostlalih napetosti z x-žarki</t>
  </si>
  <si>
    <t>Non-destructive measurement by x-ray deffraction</t>
  </si>
  <si>
    <t xml:space="preserve">P2-0120 </t>
  </si>
  <si>
    <t>dr.Tomaž Vuherer</t>
  </si>
  <si>
    <t>Rotacijski upogibni stroj UBM 200</t>
  </si>
  <si>
    <t>Rotary bending machine UBM 200</t>
  </si>
  <si>
    <t>Predhodna najava pri vodju laboratorija +386 2 220 7677</t>
  </si>
  <si>
    <t>Previous anouncenent at head of welding laboratory  +386 2 220 7677</t>
  </si>
  <si>
    <t>Rotacijski upogibni preizkus do 160 Nm in premera18 mm</t>
  </si>
  <si>
    <t>Rotary bending test up to 160 Nm and diametre 18 mm</t>
  </si>
  <si>
    <t>43157</t>
  </si>
  <si>
    <t>P2-0120-0795</t>
  </si>
  <si>
    <t>Tomaž Vuherer</t>
  </si>
  <si>
    <t>Utrujanje za doktorate</t>
  </si>
  <si>
    <t>dr. Tomaž Vuherer</t>
  </si>
  <si>
    <t>Crackotronik-oprema za ciklično obrem. vzorcev mat. in določitev Voehlerjeve krivulje</t>
  </si>
  <si>
    <t>Cractronik for crack growth measurement and woheler curve determination</t>
  </si>
  <si>
    <t>Določevanje rasti razpoke in določevanje woherejeve krivulje pri utrujanju materiala</t>
  </si>
  <si>
    <t>Determination of fatigue crack growth and determination of Woehler curve at fatigue of material</t>
  </si>
  <si>
    <t>45878</t>
  </si>
  <si>
    <t>24.40</t>
  </si>
  <si>
    <t>P2-0190</t>
  </si>
  <si>
    <t>dr. Bojan Ačko</t>
  </si>
  <si>
    <t>Trikoordinatna merilna naprava</t>
  </si>
  <si>
    <t>Co-ordinate measuring machine</t>
  </si>
  <si>
    <t>Primarno je oprema namenjena raziskavam, lahko pa jo v obsegu 80 ur/mesec uporabljamo tudi za storitve industriji in za pedagoški proces. Cena ure je 63 EUR</t>
  </si>
  <si>
    <t>Primani namen uporabe  je raziskovalna dejavnost (nacionalni raziskovalni programi, evropski projekti, doktorati, magisteriji, razvoj nacionalnega etalona), uporabna pa je tudi v pedagoškem procesu ter za meritve in kalibracije</t>
  </si>
  <si>
    <t>The equipment is primarily used for research(national research programme, european projects, development of national standard for length) but it is also used in the education process as well as in calibration and measurement services</t>
  </si>
  <si>
    <t>45174,45175, 45176</t>
  </si>
  <si>
    <t>P2-0190-0795</t>
  </si>
  <si>
    <t>Bojan Ačko</t>
  </si>
  <si>
    <t>Nacionalni etalon</t>
  </si>
  <si>
    <t>Frekvenčno stabiliziran laser-Lasertex Allanov sistem</t>
  </si>
  <si>
    <t>Laser frequency standard; primary standard for length</t>
  </si>
  <si>
    <t>Oprema je namenjena za raziskave in umerjanje industrijskih laserjev. Okvirna cena storitve: 80 EUR/uro</t>
  </si>
  <si>
    <t xml:space="preserve"> B. Ačko</t>
  </si>
  <si>
    <t>Laserski interferometer Lasertex s progr.opremo</t>
  </si>
  <si>
    <t>Laser interferometer - Lasertex</t>
  </si>
  <si>
    <t>P2-0063</t>
  </si>
  <si>
    <t>dr. Polona Dobnik Dubrovski</t>
  </si>
  <si>
    <t>Porozimeter</t>
  </si>
  <si>
    <t>Uporaba je možna po predhodnem dogovoru.</t>
  </si>
  <si>
    <t>Analiza parametrov poroznosti različnih vrst materialov:  specifični volumen por, specifična površina por, povprečen premer por, volumenska poroznost, volumenska gostoto, navidezna gostoto, porazdelitev velikosti por itn. Oprema primerna za merjenje poroznosti makro in mezo poroznih trdnih materialov, ki imajo pore v  velikostnem razredu premera por od  900 µm do 3,8 µm oz. pri merjenju poroznosti mikro poroznih trdnih materialov s porami v velikostnem razredu premera od 5 µm do 3,6 nm.</t>
  </si>
  <si>
    <t>P2-0063-0795</t>
  </si>
  <si>
    <t xml:space="preserve">Polona Dobnik Dubrovski, </t>
  </si>
  <si>
    <t>dr. Zoran Ren</t>
  </si>
  <si>
    <t>HPC strežnik + QNAP DISK.POLJE</t>
  </si>
  <si>
    <t>HPC server + QNAP data field</t>
  </si>
  <si>
    <t xml:space="preserve">- posredovanje povpraševanja skrbniku opreme dr. Zoranu Renu (zoran.ren@um.si) z navedbo želenega obsega koriščenja opreme
- izdelava ponudbe za koriščenje opreme
- sklenitev pogodbe o koriščenju opreme
- odprtje uporabniškega računa na računalniškem sistemu z dogovorjenimi pravicami oddaljenega dostopa za dogovorjeni čas koriščenja opreme
</t>
  </si>
  <si>
    <t>- forward request for equipment use to dr. Zoran Ren (zoran.ren@um.si)
- receive an offer for equipment use
- sign contract for equipment use
- receive a username with assigned privileges on computer system for remote access of agreed duration of equipment use</t>
  </si>
  <si>
    <t>Računalniška gruča HPC SERVER  je namenjena za izvajanje zahtevnih znanstvenih numeričnih simulacij in omogoča vzporedno obdelavo podatkov na 240 računskih jedri. Strojno opremo povezuje programska oprema Rocks 6.1 (Emerald Boa). Nameščena je naslednja licenčna programska oprema:
- ABAQUS - za numerične simulacije trdin
- ANSYS CFX - za numerične simulacije tekočin
- LS-DYNA - za dinamične analize
- BEMFLOW - za numerične simulacije tekočin</t>
  </si>
  <si>
    <t>Computer cluster HPC SERVER is intended for advanced scientific computing and enables parallel processing on 240 computing cores. The system runs under operating system  Rocks 6.1 (Emerald Boa). The following licensed software is installed on the system:
- ABAQUS - for computaional simulations of solid bodies
- ANSYS CFX - for computaional simulations of fluids
- LS-DYNA - for computaional simulations of dynamics of solid bodies
- BEMFLOW - for computational simulations of fluids</t>
  </si>
  <si>
    <t>46764</t>
  </si>
  <si>
    <t>CORE@UM</t>
  </si>
  <si>
    <t>Zoran Ren</t>
  </si>
  <si>
    <t>P2-0196</t>
  </si>
  <si>
    <t>Matjaž Hriberšek</t>
  </si>
  <si>
    <t>Z2-8185</t>
  </si>
  <si>
    <t>Gregor Harih</t>
  </si>
  <si>
    <t>dr. Vanja Kokol</t>
  </si>
  <si>
    <t>Uv-Vis spektrofotometer Tecan Infinite M200</t>
  </si>
  <si>
    <t>Uv-Vis spectrophotometer Tecan Infinite M200</t>
  </si>
  <si>
    <t>Use is possible on the basis of prior agreement.</t>
  </si>
  <si>
    <t>Oprema je namenjena raz.dejavnosti.</t>
  </si>
  <si>
    <t>The equipment is intended for research activities.</t>
  </si>
  <si>
    <t>44690</t>
  </si>
  <si>
    <t>Vanja Kokol</t>
  </si>
  <si>
    <t>L2-9249</t>
  </si>
  <si>
    <t>L2-7576</t>
  </si>
  <si>
    <t>J3-9262</t>
  </si>
  <si>
    <t>3D kapilarna elektroforeza G1600 z Uv-Vis detekcijo</t>
  </si>
  <si>
    <t>3D Capilary electrophoresis Agilent G1600 with Uv-Vis detection</t>
  </si>
  <si>
    <t>44770</t>
  </si>
  <si>
    <t>HPLC-SEC (Agilen 1200) z RI, Uv-Vis in flurescenčno detekcijo</t>
  </si>
  <si>
    <t>HPLC-SEC (Agilen 1200) with RI, Uv-Vis and fluorescence detection</t>
  </si>
  <si>
    <t>The equipment is intended for research activities</t>
  </si>
  <si>
    <t>45680</t>
  </si>
  <si>
    <t>Oksimeter - Lab. merilnik raztopljenega in plinastega kisika (OXY-10, PreSens GmbH)</t>
  </si>
  <si>
    <t>Oxymether-Lab. equipment for measuring dissolved and gasous oxygen (OXY-10, PreSens GmbH)</t>
  </si>
  <si>
    <t>46456</t>
  </si>
  <si>
    <t>Sistem za določanje hitrosti prepustnosti kisika (Perme OX2/230, Labthink instr.)</t>
  </si>
  <si>
    <t>Oxygen transmission rate system (Perme OX2/230, Labthink inst.)</t>
  </si>
  <si>
    <t>46949</t>
  </si>
  <si>
    <t>SPS-Food4Future
 Zunanji</t>
  </si>
  <si>
    <t>Lidija Fras
Vanja Kokol</t>
  </si>
  <si>
    <t>dr. Aleksandra Lobnik</t>
  </si>
  <si>
    <t>FT-IR spektrofotometer z računalnikom</t>
  </si>
  <si>
    <t xml:space="preserve">NIR FT-RAMAN spectrophotometer with AUTOIMAGE microscope
</t>
  </si>
  <si>
    <t>Oprema je namenjena bazičnim raziskavam v kemiji (anorganska, organska kemija, sintezna kemija, okoljska kemija, polimerna kemija, tekstilna kemija), lahko pa tudi raznim analiznim namenom.</t>
  </si>
  <si>
    <t>Aleksandra Lobnik</t>
  </si>
  <si>
    <t>TOC analizator z avtosanplerjem in rač.kontrolo</t>
  </si>
  <si>
    <t>TOC determination apparatus, Multi N/C</t>
  </si>
  <si>
    <t>Simona Vajnhandl</t>
  </si>
  <si>
    <t>Resyntex -H2020 (pričetek projekta 01.06.2015)</t>
  </si>
  <si>
    <t>P2-0157</t>
  </si>
  <si>
    <t>dr. Igor Drstvenšek</t>
  </si>
  <si>
    <t xml:space="preserve">Sistem za geometrijsko verifikacijo in podporo inženirskemu oblikovanju </t>
  </si>
  <si>
    <t>A system for verification of geometric and engineering design support - ATOS II.</t>
  </si>
  <si>
    <t>Uporaba je možna po predhodnem dogovoru in ne vključuje stroškov materiala.</t>
  </si>
  <si>
    <t>ooprema je namejena za trirazsežno digitalizacijo predmetnosti v poligonizirane modele iz katerih je mogoče izdelati CAD modele</t>
  </si>
  <si>
    <t>s primerjavo izvornih CAD modelov s 3D skeni predmetov lahko analitično ugotavljamo odstopanja in deformacije pri postopkih izdelave le teh</t>
  </si>
  <si>
    <t>Igor Drstvenšek</t>
  </si>
  <si>
    <t>RAČUNALNIŠKI SISTEM ATOS OPTERON OSA 250+monitor TFT 19"</t>
  </si>
  <si>
    <t>A part of the system for 3D scanning</t>
  </si>
  <si>
    <t>Projekti pogrami ARRS in lastna sredstva</t>
  </si>
  <si>
    <t>Use is possible by prior arrangement and does not include the cost of materials.</t>
  </si>
  <si>
    <t xml:space="preserve">Oprema je namenjena vsem vrstam raz. dejavnosti </t>
  </si>
  <si>
    <t xml:space="preserve">The equipment is designed for all types of research activities </t>
  </si>
  <si>
    <t>44875</t>
  </si>
  <si>
    <t>P2-0157-0795</t>
  </si>
  <si>
    <t>FOTOGRAFSKA KAMERA TRITOP,MERILNI KRIŽ 1m in mer.enota za 2m komplet</t>
  </si>
  <si>
    <t>44834</t>
  </si>
  <si>
    <t>DIG.KAMERA ATOS s projektorjem, merilne enote in 3 kompleti objektivov(20,80,150cm)</t>
  </si>
  <si>
    <t>44876</t>
  </si>
  <si>
    <t>LASERSKA NAPRAVA FORMIGA P100</t>
  </si>
  <si>
    <t>System for the manufacture of highly complex product with selective melting of plastic powder</t>
  </si>
  <si>
    <t>Oprema je namenjena vsem vrstam raziskovalnih dejavnosti in produkciji manjših serij prototipov</t>
  </si>
  <si>
    <t>The equipment is designed for all types of research activities and the production of small batches of prototypes</t>
  </si>
  <si>
    <t>45584</t>
  </si>
  <si>
    <t>dr.Igor Drstvenšek</t>
  </si>
  <si>
    <t>Sistem za vakuumsko litje poliuretana in voska MCP 4/01</t>
  </si>
  <si>
    <t>Vacuum Casting of polyurethane resins and wax Equipment</t>
  </si>
  <si>
    <t>Gravitacijsko litje poliurethana ali voska v vnaprej pripravljene silikonske kalupe</t>
  </si>
  <si>
    <t>Casting of Poliurethane or wax into silicone rubber molds</t>
  </si>
  <si>
    <t>Naprava za litje MPA 300</t>
  </si>
  <si>
    <t>Investment Casting Equipment MPA 300</t>
  </si>
  <si>
    <t xml:space="preserve">Litje izdelkov iz barvnih kovin, na podlagi pramodela, ki se ga iztali/izžge iz kalupa. </t>
  </si>
  <si>
    <t>Investment Casting of non-ferrous materials</t>
  </si>
  <si>
    <t>44512</t>
  </si>
  <si>
    <t>Sistem za hitro serijsko izdelavo medicinskih vsadkov (Naprava za lasersko sintranje)</t>
  </si>
  <si>
    <t>Fast serial medical implant production system</t>
  </si>
  <si>
    <t>Oprema omogoča selektvino lasersko sintranje poliamidnih prahov z dodatki. Na ta način je mogoče izdelati plastične izdelke v tolerančnem območju 0,1mm. Največje izmere izdelka lahko znašajo 190 x 200 x 300mm. Najmanjše podrobnosti, ki jih je še mogoče izdelati so velikosti okrog 1mm.</t>
  </si>
  <si>
    <t>The equipment is intendent for Laser Sintering of Polyamide powders. It enables for manufacturing of plastic parts in a tolerance field of 0,1mm with a building envelope of 190x200x300mm. The smallest detail may measure down to 1mm.</t>
  </si>
  <si>
    <t>P2-0123</t>
  </si>
  <si>
    <t>dr.Jelka Geršak</t>
  </si>
  <si>
    <t>TERMOKAMERA IR FLIR P65</t>
  </si>
  <si>
    <t>ThermaCAM Flir P65</t>
  </si>
  <si>
    <t>Na podlagi pisnega zahtevka izdamo ponudbo.</t>
  </si>
  <si>
    <t>Termovizijska merilna kamera služi za termografske analize, ki omogočajo natančno analizo temperaturnega stanja snovi oz. opazovanega objekta.</t>
  </si>
  <si>
    <t>Thermal IR camera used for thermographic analysis, which enables
 a detailed analysis of the temperature state of the substance respectively. observed object.</t>
  </si>
  <si>
    <t xml:space="preserve"> P2-0123-0795</t>
  </si>
  <si>
    <t>Jelka Geršak</t>
  </si>
  <si>
    <t>dr. Jure Marn</t>
  </si>
  <si>
    <t>Elektronski sistem za zajemanje podatkov SOLO II-15</t>
  </si>
  <si>
    <t>Electronic data acquisition system SOLO II-15</t>
  </si>
  <si>
    <t>Namen opreme so meritve in analiza tokov.</t>
  </si>
  <si>
    <t xml:space="preserve">Purpose of this equipment is measurement and analysis of flow. </t>
  </si>
  <si>
    <t>43111</t>
  </si>
  <si>
    <t>P2-0196-0795</t>
  </si>
  <si>
    <t>KEPOI</t>
  </si>
  <si>
    <t>J2-8186</t>
  </si>
  <si>
    <t>Matej Vesenjak</t>
  </si>
  <si>
    <t>Dodatna oprema za laserski merilnik pretoka vode</t>
  </si>
  <si>
    <t>Additional equipment for laser anemometer</t>
  </si>
  <si>
    <t>43112</t>
  </si>
  <si>
    <t>dr. Matej Zadravec</t>
  </si>
  <si>
    <t>Liofilizator</t>
  </si>
  <si>
    <t>Laboratory Freeze Drier</t>
  </si>
  <si>
    <t>Namen opreme so meritve in sušenje izdelkov.</t>
  </si>
  <si>
    <t xml:space="preserve">Purpose of this equipment are measurement and material drying. </t>
  </si>
  <si>
    <t>dr. Jurij Iljaž</t>
  </si>
  <si>
    <t>Termokamera</t>
  </si>
  <si>
    <t>Flir termografska kamera</t>
  </si>
  <si>
    <t>Namen opreme je meritev površinske temperature s pomočjo IR spektra</t>
  </si>
  <si>
    <t>Purpose of this equipment is to measure surface temperature using IR spectrum.</t>
  </si>
  <si>
    <t>47325, 47326</t>
  </si>
  <si>
    <t>P2-0120</t>
  </si>
  <si>
    <t>dr. Ivan Anžel</t>
  </si>
  <si>
    <t>Sistem za kvantitativno analizo mikroskopske slike z opremo</t>
  </si>
  <si>
    <t>System for quantitative analysis of microscopic figures with equipment</t>
  </si>
  <si>
    <t>Za raziskovalno delo v okviru nacionalnih in mednarodnih projektov, ter reševanje industrijskih problemov.</t>
  </si>
  <si>
    <t>The equipment is intended for research work in the frame of national and international programes as well as for solving the industrial problems .</t>
  </si>
  <si>
    <t>42815,43153,43154</t>
  </si>
  <si>
    <t>Ivan Anžel</t>
  </si>
  <si>
    <t>IO-0029-0795</t>
  </si>
  <si>
    <t>Rebka Rudolf</t>
  </si>
  <si>
    <t>dr. Franc Zupanič</t>
  </si>
  <si>
    <t xml:space="preserve">Vrstični elektronsko/ionski mikroskop SEM/FIB QUANTA 200 3D </t>
  </si>
  <si>
    <t xml:space="preserve">Low vacuum scanning electron microscope with iFIB </t>
  </si>
  <si>
    <t>Uporaba je možna po pedhodnem naročilu in ne vključuje stroškov materiela.</t>
  </si>
  <si>
    <t xml:space="preserve">The equipment is intended for research work in the frame of national and international programes as well as for solving the industrial problems </t>
  </si>
  <si>
    <t>44601</t>
  </si>
  <si>
    <t>Franc Zupanič</t>
  </si>
  <si>
    <t>Visokoločljivi vrstični elektronski mikroskop FE SEM SIRION 400 NC z EDX mikroanalizatorjem</t>
  </si>
  <si>
    <t xml:space="preserve">High resolution field emission scanning electron microscope with EDX microanalyser </t>
  </si>
  <si>
    <t>44602</t>
  </si>
  <si>
    <t>dr. Ivo Pahole</t>
  </si>
  <si>
    <t>Stružnica CNC horizontalna DOOSAN LYNX 220LMA s krmiljem FANUC 0iTC+MGi</t>
  </si>
  <si>
    <t>Horizontal CNC-lathe DOOSAN LYNX 220 LMA with control FANUC 0iTC+MGi</t>
  </si>
  <si>
    <t>Po dogovoru v LAPOS (učenje programiranja krmilija sistema in izvajanja obdelave, tečaj od 45 do 62 ur, cena izvedbe tečaja 630 €/slušatelja, za od 3 do 6 slušateljev).</t>
  </si>
  <si>
    <t xml:space="preserve">Use is possible on the basis of prior agreement with Laboratory for flexible manufacturing systems (for learning of CNC control and manufacturing; course of 45-62 hours; 630€ pro person;  3-6 perosnd). </t>
  </si>
  <si>
    <t>Machining by turning and live tooling for process of drilling and milling.</t>
  </si>
  <si>
    <t>Learning of CNC sontrols, turning and live tooling.</t>
  </si>
  <si>
    <t>46980</t>
  </si>
  <si>
    <t>Ivo Pahole</t>
  </si>
  <si>
    <t>Univerza v Ljubljani, Fakulteta za matematiko in fiziko</t>
  </si>
  <si>
    <t>P1-0099</t>
  </si>
  <si>
    <t>Slobodan Žumer</t>
  </si>
  <si>
    <t>Računalniška gruča Asgard (Paket 13)</t>
  </si>
  <si>
    <t>Asgard Computing cluster</t>
  </si>
  <si>
    <t xml:space="preserve">Paket 13, programi, projekti </t>
  </si>
  <si>
    <t>Oddaljeni dostop v skladu z razpoložljivostjo opreme in v dogovoru s kontaktno osebo</t>
  </si>
  <si>
    <t>Remote access upon request - check the availability with the contact person.</t>
  </si>
  <si>
    <t>Gruča računalnikov z okoli 170 procesorskimi jedri, namenjena intenzivnemu numeričnemu računstvu.</t>
  </si>
  <si>
    <t>Computer cluster (170 processor cores approx.) for numerically intensive computation.</t>
  </si>
  <si>
    <t>http://www.fmf.uni-lj.si/si/</t>
  </si>
  <si>
    <t>Rudolf Podgornik</t>
  </si>
  <si>
    <t>P1-0188</t>
  </si>
  <si>
    <t>Nedjeljka Žagar</t>
  </si>
  <si>
    <t>MRIC</t>
  </si>
  <si>
    <t>Anton ramšak</t>
  </si>
  <si>
    <t>Hibridna računalniška gruča za intenzivno vzporedno računanje in multidisciplinarno rabo - gruča Olimp (Paket 16)</t>
  </si>
  <si>
    <t>Hybrid computer cluster for intensive parallel computation and multidisciplinary applications - Olimp</t>
  </si>
  <si>
    <t xml:space="preserve">Paket 16, programi, projekti </t>
  </si>
  <si>
    <t>Gruča računalnikov z okoli 240 procesorskimi jedri, namenjena intenzivnemu (tudi visoko paralelnemu) numeričnemu računstvu. Vsebuje tudi grafične procesne enote.</t>
  </si>
  <si>
    <t>Computer cluster (240 processor cores approx.) for numerically intensive (also highly parallel) computation. Contains also graphucal processing units.</t>
  </si>
  <si>
    <t>N1-0055</t>
  </si>
  <si>
    <t>Tomaž Prosen</t>
  </si>
  <si>
    <t>J1-7435</t>
  </si>
  <si>
    <t>N1-0040</t>
  </si>
  <si>
    <t>Tomaž Zwitter</t>
  </si>
  <si>
    <t>P1-0389</t>
  </si>
  <si>
    <t>Matija Milanič</t>
  </si>
  <si>
    <t>P1-0044</t>
  </si>
  <si>
    <t>Računalniška gruča Grom</t>
  </si>
  <si>
    <t>Storm Computing cluster</t>
  </si>
  <si>
    <t>Gruča računalnikov z okoli 100 procesorskimi jedri, namenjena intenzivnemu numeričnemu računstvu.</t>
  </si>
  <si>
    <t>Computer cluster (100 processor cores approx.) for numerically intensive computation.</t>
  </si>
  <si>
    <t>Janez Bonča</t>
  </si>
  <si>
    <t>N1-0025</t>
  </si>
  <si>
    <t>Računalniška gruča Avalon</t>
  </si>
  <si>
    <t>Avalon Computing cluster</t>
  </si>
  <si>
    <t>Gruča računalnikov z okoli 360 procesorskimi jedri, namenjena intenzivnemu (tudi zmerno paralelnemu) numeričnemu računstvu.</t>
  </si>
  <si>
    <t>Computer cluster (360 processor cores approx.) for numerically intensive (also moderately parallel) computation.</t>
  </si>
  <si>
    <t>Miha Ravnik</t>
  </si>
  <si>
    <t>Računalniška gruča za intenzivno multidisciplinarno računanje – gruča Paket 17 v sklopu sistema računskih strežnikov Olimp</t>
  </si>
  <si>
    <t>Paket 17, programi, projekti</t>
  </si>
  <si>
    <t>Gruča v sklopu sistema računskih strežnikov Olimp s 432 procesorskimi nitmi za intenzivno (tudi visoko paralelno) numeričnemo računstvo.</t>
  </si>
  <si>
    <t>Computer cluster in a system of computer clusters Olimp with 432 processor cores approx. for numerically intensive (also highly parallel) computation.</t>
  </si>
  <si>
    <t>prof. dr. Tomaž Zwitter</t>
  </si>
  <si>
    <t>prof. dr. Robert Jeraj</t>
  </si>
  <si>
    <t>prof. dr. Rudolf Podgornik</t>
  </si>
  <si>
    <t>ZVKDS</t>
  </si>
  <si>
    <t>L1-5453</t>
  </si>
  <si>
    <t>Polonca Ropret</t>
  </si>
  <si>
    <t>Raman komponenta</t>
  </si>
  <si>
    <t>Combined Raman - FTIR spectrometer coupled to a microscope</t>
  </si>
  <si>
    <t>Oprema je dostopna po predhodnem dogovoru s skrbnikom opreme. Kontakt po elektronski pošti: polona.ropret@zvkds.si Cena ure: 100 Eur + DDV za ramansko komponento in 70 Eur + 20% DDV za FTIR komponento</t>
  </si>
  <si>
    <t xml:space="preserve">The research equipment is available after consensus with its caretaker that can be done by e-mail: polona.ropret@rescen.si . The price per hour is 100 Eur + DDV. </t>
  </si>
  <si>
    <t>Oprema je namenjena za spektroskopsko analizo materialov. Ramanska komponenta ima v svoji konfiguraciji 5 valovnih dolžin za vzbujanje, tako da omogoča analizo velikega števila različnih materialov. Valovne dolžine laserjev za vzbujanje: 785, 633, 514, 488 in 458 nm.</t>
  </si>
  <si>
    <t>100 €+20% DDV</t>
  </si>
  <si>
    <t>www.zvkds.si</t>
  </si>
  <si>
    <t>ZVKDS, Raziskovalni inštitut</t>
  </si>
  <si>
    <t>ZVKDS, Naravoslovni oddelek</t>
  </si>
  <si>
    <t>ZAG</t>
  </si>
  <si>
    <t>FTIR komponeta</t>
  </si>
  <si>
    <t>70 € +20% DDV</t>
  </si>
  <si>
    <t>Univerza v Mariboru, Medicinska fakulteta</t>
  </si>
  <si>
    <t>Dvofotonski laser Coherent Chameleon Ultra II</t>
  </si>
  <si>
    <t>Two-photon laser Chameleon Ultra II</t>
  </si>
  <si>
    <t>Oprema je nameščena kot del centra za nelinerano mikroskopijo - predhodni telefonski dogovor s predstojnikom Inštituta za fiziologijo, doc. dr. Andražem Stožerjem</t>
  </si>
  <si>
    <t>Access to equiptment that is part of the center for nonlinear mikroscopy may be granted by a preceding telephone call with Head of Institute of Physiology, Assist. Prof. Andraž Stožer, MD, PhD</t>
  </si>
  <si>
    <t xml:space="preserve">Nelinearna mikroskopija. Mirkoskopija z dvo- in multifotonsko ekscitacijo. </t>
  </si>
  <si>
    <t>Non-linear microscopy. Two- and multiphoton excitation microscopy.</t>
  </si>
  <si>
    <t>1936, 2170</t>
  </si>
  <si>
    <t>http://www.mf.um.si/attachments/article/3449/PREDSTAVITEV%20LABORATORIJEV%20MEDICINSKE%20FAKULTETE%20UNIVERZE%20V%20MARIBORU.pdf</t>
  </si>
  <si>
    <t>N3-0048</t>
  </si>
  <si>
    <t>Člani projektne skupine</t>
  </si>
  <si>
    <t xml:space="preserve">Člani programske skupine. </t>
  </si>
  <si>
    <t>J3-9289</t>
  </si>
  <si>
    <t>Sodelovanje s Kanando (Univerza v Alberi, prof. P. MacDonald), raziskave človeških Langerhansovih  otočkov</t>
  </si>
  <si>
    <t>Člani programske skupine P3-0396)</t>
  </si>
  <si>
    <t>Sodelovanje z Madžarsko (prof. V. Venglovetz), raziskave duktalnih celic trebušne slinavke)</t>
  </si>
  <si>
    <t>Pokončni konfokalni mikroskopski sistem LEICA SP5</t>
  </si>
  <si>
    <t>Upright confocal microscope system LEICA SP5</t>
  </si>
  <si>
    <t>Paket 13, drugi javni viri</t>
  </si>
  <si>
    <t xml:space="preserve">Nelinearna mikroskopija. Mikroskopija živih celic. Mikroskopija časovnih vrst. Razlikovanje več barvil.   </t>
  </si>
  <si>
    <t>Non-linear microscopy.  Live cell imaging. Time lapse imaging. Multicolor dye discrimination.</t>
  </si>
  <si>
    <t>2861, 2862</t>
  </si>
  <si>
    <t>Univerzitetna klinika za pljučne bolezni in alergijo Golnik</t>
  </si>
  <si>
    <t>Peter Korošec</t>
  </si>
  <si>
    <t>22807</t>
  </si>
  <si>
    <t>Aparat Immunocap ISAC Reader</t>
  </si>
  <si>
    <t>Dostopnost po dogovoru v pozno popoldanskem času ali med vikendom.</t>
  </si>
  <si>
    <t>Availability upon request in late afternoon and on weekends.</t>
  </si>
  <si>
    <t>Programsko, projektno in rutinsko delo.</t>
  </si>
  <si>
    <t>Program, project and routine work.</t>
  </si>
  <si>
    <t>www.klinika-golnik.si</t>
  </si>
  <si>
    <t>P3-0360: Celostna obravnava alergijskih bolezni in astme v Sloveniji od epidemiologije do genetike</t>
  </si>
  <si>
    <t>Mitja Košnik</t>
  </si>
  <si>
    <t>Aleš Rozman</t>
  </si>
  <si>
    <t>25177</t>
  </si>
  <si>
    <t>Raziskovalna oprema molekularne in funkcijske genomike za področje pulmologije in alergologije</t>
  </si>
  <si>
    <t>digitalni mikroskop Nikon Coolscop tip II</t>
  </si>
  <si>
    <t>Paket št.13</t>
  </si>
  <si>
    <t>J3-7372</t>
  </si>
  <si>
    <t>Tanja Čufer</t>
  </si>
  <si>
    <t>Diagnostika pljučnega raka</t>
  </si>
  <si>
    <t>Osebje Lab. za citologijo in patologijo
 Osebje oddelka za bronhoskopijo</t>
  </si>
  <si>
    <t>Raziskovalna oprema molekularne in funkcijske genomike za področje pulmologije in alergologije – 1. sklop</t>
  </si>
  <si>
    <t>centrifuga 5810 R</t>
  </si>
  <si>
    <t xml:space="preserve">ABI PRISM 7500 (real time PCR - kvantitativni PCR) </t>
  </si>
  <si>
    <t>Diagnostika filiginskih mutacij in HAE ter cistične fibroze</t>
  </si>
  <si>
    <t>Osebje Lab. za imunologijo in molekularno biologijo</t>
  </si>
  <si>
    <t>NRI narrow band imaging CV-180 video procesor</t>
  </si>
  <si>
    <t>Osebje oddelka za bronhoskopijo</t>
  </si>
  <si>
    <t>NRI narrow band imaging CLV-180 izvor svetlobe</t>
  </si>
  <si>
    <t>raziskovalna oprema molekularne in funkcijske genomike za področje pulmologije in alergologije – 2. sklop</t>
  </si>
  <si>
    <t>invertni mikroskop IX51</t>
  </si>
  <si>
    <t>Celična kultivacija</t>
  </si>
  <si>
    <t>Osebje Lab. za imunologijo in molekularno biologiojo
Osebje Lab. za citologijo in patologijo</t>
  </si>
  <si>
    <t>Matjaž Fležar</t>
  </si>
  <si>
    <t>15710</t>
  </si>
  <si>
    <t>VMAX Encore 22D</t>
  </si>
  <si>
    <t>Funkcionalne meritve na področju pulmologije</t>
  </si>
  <si>
    <t>Osebje oddelka za respiratorno funkcijsko diagnostiko</t>
  </si>
  <si>
    <t>Aparat Miseg sistem C093 Sekvenator</t>
  </si>
  <si>
    <t>NGS - Next Generation Sequencing</t>
  </si>
  <si>
    <t>Paket.št.16</t>
  </si>
  <si>
    <t>Genomska analiza kompleksnih vzorcev</t>
  </si>
  <si>
    <t>Osebje Lab. za imunologijo in molekularno biologijo
Osebje Lab. za citologijo in patologijo</t>
  </si>
  <si>
    <t>\</t>
  </si>
  <si>
    <t>Žiga Kokalj</t>
  </si>
  <si>
    <t>25640</t>
  </si>
  <si>
    <t>STK professional Edition</t>
  </si>
  <si>
    <t>Rezultati testov in analiz dostopni preko spletnih storitev. Pisno naročilo se opravi po elektronski pošti na info@space.si.</t>
  </si>
  <si>
    <t>Tests and analysis results available through web services. Order shall be made by e-mail to info@space.si.</t>
  </si>
  <si>
    <t>Programsko okolje za načrtovanje and analizo satelitskih misij</t>
  </si>
  <si>
    <t>Programming environment for design and analyses of satellite missions</t>
  </si>
  <si>
    <t>0003</t>
  </si>
  <si>
    <t>www.space.si</t>
  </si>
  <si>
    <t>Martin Lamut</t>
  </si>
  <si>
    <t>25497</t>
  </si>
  <si>
    <t>Nanoindenter</t>
  </si>
  <si>
    <t>Direkten dostop izkušenemu operaterju. Pisna rezervacija se opravi po elektronski pošti na info@space.si.</t>
  </si>
  <si>
    <t>Direct access by trained operator. Written reservation shall be made by e-mail to info@space.si.</t>
  </si>
  <si>
    <t>1.Določevanje Young-ovega modula in trdote od globine nekaj nm naprej. 2. Merjenje  Young-ovega modula in trdote v skladu z ISO 14577. 3. Dinamična karakterizacija snovnih lastnosti kontinuirno po globini vzorca. 4. Skeniranje vzorca s premikajočim nosilcem vzorca, za 3D topografske analize (hrapavost). 5.  Analiza razenja in obrabe. 6. Določevanje koeficienta trenja</t>
  </si>
  <si>
    <t>1. Basic hardness and Young‘s modulus characterization at specific depth from few nm onwards. 2. Measuring Young‘s modulus and hardness in compliance with ISO 14577. 3. Dynamic characterization through continuous determination of stiffness as a function of depth. 4. Scanning uses a stage to traverse the sample under the tip while the tip is engaged to generate an image or surface roughness. 5. Quantitative scratch and wear testing. 6. Coefficient of friction determination</t>
  </si>
  <si>
    <t>0004</t>
  </si>
  <si>
    <t>28468</t>
  </si>
  <si>
    <t>Telemetrijski ENCODER</t>
  </si>
  <si>
    <t>Telemetry ENCODER</t>
  </si>
  <si>
    <t>Dostopno samo preko VESOLJE-SI operaterja. Pisna rezervacija se opravi po elektronski pošti na info@space.si.</t>
  </si>
  <si>
    <t>Acces only through SPACE-SI operator. Written reservation shall be made by e-mail to info@space.si.</t>
  </si>
  <si>
    <t>Prenosni merilni sistem PCM - encoder-decoder je sistem za sinhronizirano spremljanje signalov preko AD karte, PCM sprejemnika in videa ter za sprejem, obdelavo in analizo signalov pri telemetrijskem prenosu.</t>
  </si>
  <si>
    <t>Portable measuring system PCM - encoder-decoder is a system for  synchronized  signals monitoring via AD cards, PCM receiver and video, and for the reception, processing and analysis of signals in the transmission of telemetry.</t>
  </si>
  <si>
    <t>0005</t>
  </si>
  <si>
    <t>Barbara Malič</t>
  </si>
  <si>
    <t>14301</t>
  </si>
  <si>
    <t>Inkjet printer za vzorčenje nanostruktur materialov</t>
  </si>
  <si>
    <t xml:space="preserve">Ink-jet printer for patterning of nanostructured materials </t>
  </si>
  <si>
    <t xml:space="preserve">Ink-jet tiskalnik omogoča neposredno vzorčenje 2D (nano) struktur iz polimernih solov alik koloidnih disperzij (črnila) brez kritičnega koraka odstranjevanja materiala, kar je značilno za litografske tehnike. Natančnost nanosa določa velikosti kapljic, ki pa je odvisna od lastnosti tekočine in od parametrov tiskalnika. Debelina nanosa je običajno od nekaj do nekaj deset nm.   </t>
  </si>
  <si>
    <t>Ink-jet printer allows direct patterning of 2D (nano) structures from polymeric sols or colloidal dispersions (inks) without the critical step of material removal as typical for lithographic techniques. The precision of deposition depends on the drop size which is controlled both by the properties of the fluid as well as by the prinitng parameters. The thickness of a deposit typically ranges from a few nm to a few 10 nm.</t>
  </si>
  <si>
    <t>Peter Cvahte</t>
  </si>
  <si>
    <t>20140</t>
  </si>
  <si>
    <t>Pilotna naprava za vertikalno litje specialnih zlitin</t>
  </si>
  <si>
    <t>A pilot device for the vertical casting of special alloys</t>
  </si>
  <si>
    <t>Naprava služi testiranju nove tehnologije elektromagnetnega litja AL zlitin (skupin 7xxx,5xxx,2xxx), ki omogoča litje drogov z manjšimi zrni v mikrostrukturi, boljšo homogenost in praktično odpravi mikrosegregacije. S tem so avtomatično izboljšane mehanske lastnosti zlitine, hkrati pa zaradi zmanjšanja potrebnega homogenizacihjskega žarjenja (manj žarjenj, krajši časi) dobimo tudo do 20% izboljšano produktivnost proizvodnje, kot tudi do 15% prihranka pri porabi energije.</t>
  </si>
  <si>
    <t>The device is used for testing new technology of electromagnetic  casting of aluminium alloys (groups 7xxx, 5xxx, 2xxx), which allows casting rods with smaller grains in the microstructure, better homogeneity and practicaly eliminates the microsegregation. With this the mechanical properties of the alloy are automatically improved. Dew to the minimization of the required homogenisation annealing (less annealing, shorter times) the production productivity is increased by 20 % and the 15 % of energy is saved.</t>
  </si>
  <si>
    <t>0015</t>
  </si>
  <si>
    <t>Hubert Fröhlich</t>
  </si>
  <si>
    <t>Zemeljska postaja</t>
  </si>
  <si>
    <t>Ground station</t>
  </si>
  <si>
    <t>Zemeljska postaja je bila postavljena za komunikacije s širokim spektrom akademskih in komercialnih satelitov. Omogoča prenos podatkov daljinskega zaznavanja s satelitov ter pošiljanje ukazov in kontrol satelitu.</t>
  </si>
  <si>
    <t>Ground control station system  for communication with a wide array of academic and commercial satellites was installed. It enables the satellite communications, command, control and reception of satellite data.</t>
  </si>
  <si>
    <t>0017</t>
  </si>
  <si>
    <t>Goran Kugler</t>
  </si>
  <si>
    <t>19623</t>
  </si>
  <si>
    <t>A system for virtual modeling and optimi</t>
  </si>
  <si>
    <t>A system for virtual modeling and optimisation of micro/nano satellite technologies</t>
  </si>
  <si>
    <t>Programska oprema sistema za virtualno modeliranje in optimiranje mikro in nanosatelitskih tehnologij združuje numerične analize trdnih snovi in tekočin z naprednimi optimizacijskimi algoritmi, ki zajemajo gradientne, deterministične in hevristične metode.</t>
  </si>
  <si>
    <t>Software system for virtual modelling and optimisation of micro and nanosatellite technologies is capable of combining numerical analyses of solids and fluids with advanced optimisation algorithms covering gradient based, deterministic and heuristic methods.</t>
  </si>
  <si>
    <t>0059</t>
  </si>
  <si>
    <t>Termalna vakuumska komora</t>
  </si>
  <si>
    <t>Thermal vacuum chamber</t>
  </si>
  <si>
    <t>Termalno vakuumska komora predstavlja glavno komponento zemeljske karakterizacije zmogljivosti aktuatorjev za visoko natančno manevriranje v zaprti zanki. Glavne lastnosti so: delovna površina: 2r=0,85m, l=1m; zahtevan vakuum: 10-5 mbar; Temperaturno obmocje delovanja: -80°C to +200°C; kontrola: avtomaticna, možnost daljinskega nadzora.</t>
  </si>
  <si>
    <t>Thermal vacuum chamber is the main component of the ground characterization capabilities for the actuators for high precision maneuvering in a closed loop. The main features are: working surface: 2r = 0.85 m, l = 1m; required vacuum: 10-5 mbar; Operating temperature range: -80 ° C to +200 ° C; Control: automatic and remote control option.</t>
  </si>
  <si>
    <t>0062</t>
  </si>
  <si>
    <t>Matevž Bošnak</t>
  </si>
  <si>
    <t>31982</t>
  </si>
  <si>
    <t>Air bearings</t>
  </si>
  <si>
    <t xml:space="preserve">Zračni ležaj se uporablja za testiranje tehnologij za nadzor in upravljanje orientacije satelita v okolju brez trenja.  </t>
  </si>
  <si>
    <t>Air bearing is used for testing the satellite attitude control  technologies in frictionless environment.</t>
  </si>
  <si>
    <t>0065</t>
  </si>
  <si>
    <t>Mali satelit z vgrajenim senzorjem</t>
  </si>
  <si>
    <t>Small satellite with integrated sensor</t>
  </si>
  <si>
    <t>Samo za interno uporabo.</t>
  </si>
  <si>
    <t>Internal use only.</t>
  </si>
  <si>
    <t>Uporablja se pri razvoju in testiranju novih satelitskih tehnologij.</t>
  </si>
  <si>
    <t>Used for developing and testing new satellite technologies.</t>
  </si>
  <si>
    <t>0066</t>
  </si>
  <si>
    <t>Tomaž Rodič</t>
  </si>
  <si>
    <t>08302</t>
  </si>
  <si>
    <t>Satelit</t>
  </si>
  <si>
    <t>Satellite</t>
  </si>
  <si>
    <t>Satelit  bo z višine 600 km dosegel prostorsko ločljivost 2,8 m pankromatsko in 5,8 m multispektralno. Satelit bo imel dva optična instrumenta – ozkokotnega in širokokotnega. Ozkokotni instrument bo dosegel prostorsko ločljivost 5,8 m v štirih kanalih, ki odgovarjajo spektralnim kanalom Landsat-1, 2, 3 in 4 (420–520 nm, 535–607 nm, 634–686 nm, and 750–960 nm). Širokokotni instrument bo imel prostorsko ločljivost 40,08 m. Oba instrumenta bosta lahko snemala tudi HD video z ločljivostjo 1920 x 1080 pikslov. Kadar bo satelit v vidnem polju zemeljske postaje, bo sposoben prenosa posnetkov in videa v realnem času, ko pa ne bo nad nobeno zemeljsko postajo, bo še vedno nadaljeval  z opazovanjem, posnetki in/ali video pa se bodo prenesli, ko bo naslednjič preletel postajo.</t>
  </si>
  <si>
    <t>The satellite will be capable of resolving a Ground Sampling Distance (GSD) of 2.8 m in PAN channel and 5,8 m in MS channels from a design altitude of 600 km.  The Satellite will carry two optical instruments. The narrow-field instrument will be capable of resolving 5.8 m GSD in four spectral channels corresponding to Landsat-1, 2, 3, and 4 (420–520 nm, 535–607 nm, 634–686 nm, and 750–960 nm).  The wide-field instrument will be capable of resolving 40,08 m GSD.  Both instruments are capable of recording HD video at 1920 by 1080 pixels.  The spacecraft will be capable of performing real-time imaging, attitude control and video streaming over Slovenia and other regions where it will be in view of a ground station with the appropriate setup. The spacecraft will also be capable of performing remote observations.</t>
  </si>
  <si>
    <t>0067</t>
  </si>
  <si>
    <t>Leon Pavlovič</t>
  </si>
  <si>
    <t>22477</t>
  </si>
  <si>
    <t>X-band ground station and software</t>
  </si>
  <si>
    <t xml:space="preserve">Zemeljska postaja za prenos podatkov s satelita na Zemljo z visoko hitrostjo.  </t>
  </si>
  <si>
    <t>Ground station for high data rate downlnk from satellites to the ground.</t>
  </si>
  <si>
    <t>0088</t>
  </si>
  <si>
    <t>Nacionalni inštitut za javno zdravje</t>
  </si>
  <si>
    <t>Brane Leskošek/Jožica Maučec Zakotnik</t>
  </si>
  <si>
    <t>Sistem za zajemanje in analizo podatkov o testih hoje za Slovenijo</t>
  </si>
  <si>
    <t>System for walk tests data acquisition and analyses for Slovenia</t>
  </si>
  <si>
    <t>Oprema je vgrajena v lokalno računalniško omrežje in služi vsem uporabnikom, ki dostopajo do storitev enote CINDI Slovenija (preimenovan v: Center za upravljanje programov preventive in krepitve zdravja na Nacionalnem inštitutu za javno zdravje-NIJZ). Mobilni (manjši) del opreme se uporablja tudi pri neposredni izvedbi testiranj hoje na terenu.</t>
  </si>
  <si>
    <t>The equipment is integrated into the local computer network and is used by all users who access services offered by CINDI Slovenia (new name: Prevention and Promotion Management Program at Nationa Institute for Public Helath). The mobile (smaller) part of equipment is used for online realisation of walk tests on the field.</t>
  </si>
  <si>
    <t>Oprema zagotavlja strežniško in omrežno podporo aplikacijam za zajemanje in predstavitev podatkov skupaj s statističnimi obdelavami ter omogoča zanesljivo in varno hrambo podatkov o testih hoje.</t>
  </si>
  <si>
    <t>The equipment is a basis for server and network services used by data acquisition applications together with statistical processing and safe and secure data maintenance about walk tests.</t>
  </si>
  <si>
    <t>54583,54584,54576,54572,54573,54599,54600,53121,54591,54592,54593,54594,54595,54596,54597</t>
  </si>
  <si>
    <t>http://www.nijz.si/</t>
  </si>
  <si>
    <t>Andrea Backović-Juričan, Tjaša Knific, Brane Leskošek</t>
  </si>
  <si>
    <t>CINDI WHO projekt</t>
  </si>
  <si>
    <t>Health Promotion Wales, Anglija.</t>
  </si>
  <si>
    <t>UP Fakulteta za management</t>
  </si>
  <si>
    <t>7097-001</t>
  </si>
  <si>
    <t>P5-0049</t>
  </si>
  <si>
    <t>Maja Meško</t>
  </si>
  <si>
    <t>Posodobitev računalniškega centra za management</t>
  </si>
  <si>
    <t>2010-2012</t>
  </si>
  <si>
    <t>Computer centre for management studies (update)</t>
  </si>
  <si>
    <t>Oprema je bila namenjena posodobitvi računalniškega centra in uporabljajo jo raziskovalci UP FM.</t>
  </si>
  <si>
    <t>The equipment was intended to modernize the computer center and used by researchers UP FM.</t>
  </si>
  <si>
    <t>Oprema je namenjena zbiranju in obdelavi podatkov v raziskovanju v managementu.</t>
  </si>
  <si>
    <t>The equipment is intended for the collection and processing od datas in the area of management.</t>
  </si>
  <si>
    <t>http://www.fm-kp.si/si/raziskovanje.html</t>
  </si>
  <si>
    <t>4, 14, 19, 23, 24</t>
  </si>
  <si>
    <t>Dušan Lesjak, Mitja Ruzzier, Nada Trunk Širca, Mirko Markič, Viktorija Florjančič, Zvone Vodovnik, Milan Vodopivec, Tina Bratkovič Kregar, Jasna Auer Antončič, Mihaela Kosančič</t>
  </si>
  <si>
    <t>Borut Likar</t>
  </si>
  <si>
    <t>J5-7588</t>
  </si>
  <si>
    <t>Mitja Ruzzier, Jasna Auer Antončič, Tina Bratkovič Kregar, Doris Gomezelj Omerzel</t>
  </si>
  <si>
    <t>J5-8232</t>
  </si>
  <si>
    <t>Milan Vodopivec, Suzana Laporšek, Matija Vodopivec, Mihaela Kosančič</t>
  </si>
  <si>
    <t>V5-1646</t>
  </si>
  <si>
    <t>Borut Likar, Peter Štrukelj</t>
  </si>
  <si>
    <t>Nadomestitev zastarane in dotrajane raziskovalne opreme</t>
  </si>
  <si>
    <t>Replacement of obsolete and outdated research equipment.</t>
  </si>
  <si>
    <t>Računalnike uporabljajo raziskovalci UP FM.</t>
  </si>
  <si>
    <t>Computers are used by researchers UP FM.</t>
  </si>
  <si>
    <t>Oprema je namenjena zbiranju in obdelavi podatkov v raziskovanju v managementu (večinoma 5.01, 5.02, 5.04, 5.05)</t>
  </si>
  <si>
    <t xml:space="preserve">The equipment is intended for the collection and processing od datas in the area of management (mostly 5.01, 5.02, 5.04, 5.05). </t>
  </si>
  <si>
    <t>1203933, 1203934, 1203935, 1203936, 1203937, 1203938, 1203939, 1203940, 1203941, 1203942</t>
  </si>
  <si>
    <t>Dušan Lesjak, Mitja Ruzzier, Nada Trunk Širca, Mirko Markič, Viktorija Florjančič, Milan Vodopivec, Tina Bratkovič Kregar, Jasna Auer Antončič, Armand Faganel, Roberto Biloslavo, Doris Gomezelj Omerzel, Mateja Jerman, Suzana Laporšek, Maja Meško, Igor  Rižnar, Klemen Širok, Mihaela Kosančič</t>
  </si>
  <si>
    <t xml:space="preserve"> /</t>
  </si>
  <si>
    <t>V5-1425</t>
  </si>
  <si>
    <t>Računalnik uporabljajo raziskovalci UP FM.</t>
  </si>
  <si>
    <t>Computer is used by researchers UP FM.</t>
  </si>
  <si>
    <t>Oprema je namenjena zbiranju in obdelavi podatkov v raziskovanju v managementu (večinoma 5.04)</t>
  </si>
  <si>
    <t xml:space="preserve">The equipment is intended for the collection and processing od datas in the area of management (mostly 5.04). </t>
  </si>
  <si>
    <t>1203945</t>
  </si>
  <si>
    <t>Peter Štrukelj, Borut Likar</t>
  </si>
  <si>
    <t>Dušan Lesjak</t>
  </si>
  <si>
    <t>06165</t>
  </si>
  <si>
    <t>1217595</t>
  </si>
  <si>
    <t>1217576, 1217577, 1217578, 1217579, 1217580</t>
  </si>
  <si>
    <t>Milan Vodopivec</t>
  </si>
  <si>
    <t>09745</t>
  </si>
  <si>
    <t>1217602</t>
  </si>
  <si>
    <t>Univerzitetni klinični center Maribor</t>
  </si>
  <si>
    <t>Nadja Kokalj Vokač</t>
  </si>
  <si>
    <t>Aparat za avotmatizirano sekvenciranje PSQ 96, System SQA Pyrosequencing</t>
  </si>
  <si>
    <t>Beckman Coulter sekvenator 285501 CEQ 8000 Genetic analysis system</t>
  </si>
  <si>
    <t>Oprema je dostopna zunanjim uporabnikom po dogovoru z vodjem procesa za molekularno genetiko, Borisom Zagradišnikom v času obratovanja Laboratorija za medicinsko genetiko, UKC-MB.</t>
  </si>
  <si>
    <t>Equipment is available according to agreement with process leader for molecular genetic diagnostics Boris Zagradišnik in working time of the Laboratory of medical genetics, UKC-MB.</t>
  </si>
  <si>
    <t>Omogoča ločevanje fragmentov enovijačnih DNA verig z najvećjo natančnostjo (1bp). Zato se uporablja za natančno meritev velikosti alelov pri analizi polimorfnih ponavaljajočih se zaporedij nukleotidov. Zelo senzitivna fluorescetna detekcija omogoča kvantifikacijo jakosti signalov in uporabo pri določanju števila lokusov (kvantitativna analiza). V kombinaciji z Sangerjevo metodo omogoča določanje zaporedja nukleotidov (sekveniranje) in zato mutacijsko analizo.</t>
  </si>
  <si>
    <t>Beckman Coulter CEQ8000 is a machine for  capillary  electrophoresis with fluorescent detection which is capable of separating single stranded DNA fragments with 1 bp difference. This allows precise measurement of allele lengths of polymophic fragments. Highly sensitive fluorescent detection enables quantitative analysis and copy number analysis of loci of interest. In combination with the Sanger chemistry sequencing and mutation analysis is also available.</t>
  </si>
  <si>
    <t>60-80</t>
  </si>
  <si>
    <t>http://www.ukc-mb.si</t>
  </si>
  <si>
    <t>Laboratorij za medicinsko genetiko</t>
  </si>
  <si>
    <t>Molekularno - genetska diagnostika</t>
  </si>
  <si>
    <t>Iztok Takač</t>
  </si>
  <si>
    <t>3D/4D digitalni diagnostični ultrazvočni aparat za aplikacije v ginekologiji Accuvix-xq prestige</t>
  </si>
  <si>
    <t>3D/4D digital diagnostic ultrasound machine for applications in gynecology Accuvix-xq prestige</t>
  </si>
  <si>
    <t xml:space="preserve">Po dogovoru z vodstvom Klinike za ginekologijo in perinatologijo, 16.00-19.00, od ponedeljka do petka. Po ceniku storitev. </t>
  </si>
  <si>
    <t>Upon the agreement with the Head of the University Clinical Department of Gynecology and Perinatology, 16.00-19.00, from Monday to Friday. Charged on the basis of the price list of services.</t>
  </si>
  <si>
    <t>Ultrazvočni pregledi v ginekologiji. Abdominalni in vaginalni pregledi.</t>
  </si>
  <si>
    <t>Ultrasonics examinations in gynecology. Abdominal and vaginal examinations.</t>
  </si>
  <si>
    <t>Klinika za ginekol. in perinatol.</t>
  </si>
  <si>
    <t xml:space="preserve">Diagnostika in drugi raziskovalni nameni
</t>
  </si>
  <si>
    <t>Raziskovalni fluorescenčni mikroskop z računalniško opremo za analizo slike</t>
  </si>
  <si>
    <t xml:space="preserve">Research light microscope with computer software for image analysis </t>
  </si>
  <si>
    <t>Oprema je dostopna zunanjim uporabnikom po dogovoru z vodjem procesa za medicinsko citogenetiko Andrejo Zagorac v času obratovanja laboratorija.</t>
  </si>
  <si>
    <t>Equipment is available according to agreement with process leader for cytogenetic diagnostics Andreja Zagorac in working time of the Laboratory of medical genetics, UKC-MB.</t>
  </si>
  <si>
    <t xml:space="preserve">Fluorescenčni raziskovalni mikroskop omogoča svetlobno mikroskopijo in analizo fluorescenčne slike do 1000X povečave, predvsem za potrebe molekularne citogenetske analize: FISH, CGH. Pripadajoča kamera in računalniška oprema služi za zajemanje, analizo in arhiviranje slike. Omogočena je kariotipizacija, FISH, M-FISH in CGH analiza. </t>
  </si>
  <si>
    <t xml:space="preserve">Fluorescent research microscope is used for bright field and fluorescent microscopy with 1000X magnification, mostly used for the needs of molecular cytogenetics analysis: FISH, CGH. Belonging camera and computer equipment is used for image capture, image analysis and archiving, enabling karyotypization, FISH, M-FISH and CGH. </t>
  </si>
  <si>
    <t>90-100</t>
  </si>
  <si>
    <t>Molekularno-citogenetska diagnostika</t>
  </si>
  <si>
    <t>P3-0335</t>
  </si>
  <si>
    <t>Eldar Gadžijev/Vojko Flis</t>
  </si>
  <si>
    <t>7791/5328</t>
  </si>
  <si>
    <t>Ultrazvočni diagnostični aparat</t>
  </si>
  <si>
    <t xml:space="preserve">Diagnostic ultrasound machine </t>
  </si>
  <si>
    <t>Oprema je dostopna zunanjim uporabnikom po dogovoru z vodjo ulrazvočne diagnostike dr.Mirajno Bervar v času obratovanja laboratorija.</t>
  </si>
  <si>
    <t>Equipment is available according to agreement with head of ultrasound diagnostics dr.Mirjana Bervar in working time of ultrasound laboratory .</t>
  </si>
  <si>
    <t>Ultrazvočni pregledi v abdominalni urgenci. Abdominalni in vaskularni pregledi.</t>
  </si>
  <si>
    <t>Ultrasound examinations of acute abdomen. Abdominal and vascular examinations.</t>
  </si>
  <si>
    <t>Diagnostika in druge raziskovalne namene</t>
  </si>
  <si>
    <t>UKC MB</t>
  </si>
  <si>
    <t>Visokoresolucijski čitalec za mikromreže</t>
  </si>
  <si>
    <t>Microarray scanner</t>
  </si>
  <si>
    <t>Oprema je dostopna zunanjim uporabnikom po dogovoru z vodjo Laboratorija za medicinskoo genetiko Nadjo Kokalj Vokač v času obratovanja laboratorija.</t>
  </si>
  <si>
    <t>Equipment is available according to agreement with head  of Laboratiory of Medical Genetics Nadja Kokalj Vokač  in working time of the Laboratory of medical genetics, UKC-MB.</t>
  </si>
  <si>
    <t xml:space="preserve">Čitalec omogoča analizo mikromrež, kar se uporablja za določanje števila kopij strukturnih genetskih variabilnosti, analizo izražanja genov, določanje enobaznih polimorfizmov pri analizi vezave dedovanja. Aparat meri jakost fluorescence označenega vzorca DNA ali RNA v primerjavi s kontrolno označeno DNA ali RNA. </t>
  </si>
  <si>
    <t>The scanner analyses microarray slides  for the detection of copy number variations, gene expression, single nucletide polymorphisms.</t>
  </si>
  <si>
    <t>Predvidoma 50-80</t>
  </si>
  <si>
    <t>P2-0046</t>
  </si>
  <si>
    <t>Artur Pahor/Andreja Sinkovič</t>
  </si>
  <si>
    <t>15750/18987</t>
  </si>
  <si>
    <t>Digitalni ultrazvočni aparat ALOKA Alpha 10 z LCD monitorjem</t>
  </si>
  <si>
    <t xml:space="preserve">Ultrasound machine ALOKA Alpha 10 with monitor </t>
  </si>
  <si>
    <t>Oprema je dostopna po dogovoru z vodjo Odd. za interno intenzivno medicino</t>
  </si>
  <si>
    <t xml:space="preserve">Equipment is available according to agreement with head of the Department of internal deseases. </t>
  </si>
  <si>
    <t>Ultrazvok srca in ožilja</t>
  </si>
  <si>
    <t>Cardiac and vascular ultrasound</t>
  </si>
  <si>
    <t>Željko Knez</t>
  </si>
  <si>
    <t>Zdravstvene in druge raziskovalne namene</t>
  </si>
  <si>
    <t>UKC Maribor</t>
  </si>
  <si>
    <t>P3-0327</t>
  </si>
  <si>
    <t>Borut Kovačič</t>
  </si>
  <si>
    <t>Sistem video za morfodinamiko zarodkov</t>
  </si>
  <si>
    <t>Time lapsse system</t>
  </si>
  <si>
    <t>Oprema je dostopna po dogovoru z vodjo Laboratorija za OBMP</t>
  </si>
  <si>
    <t>Equipment is available according to agreement with head of IVF laboratory</t>
  </si>
  <si>
    <t>Video sistem služi za spremljanje razvoja in morfodinamike predimplantacijskih zarodkov in vitro in za ugotavljanje nepravilnosti v delitvah njihovih celic.</t>
  </si>
  <si>
    <t>Time lapse system is used for continuous monitoring of preimplantation embryo development and morphodinamic in vitro and for identification  of cleavage irregularities.</t>
  </si>
  <si>
    <t>https://www.ukc-mb.si/obvestila/oglasi/</t>
  </si>
  <si>
    <t>Laboratorij za OBMP</t>
  </si>
  <si>
    <t xml:space="preserve">Optična oprema za mikrokirurške operacije na modih in mikrofertilizacijo s semenčicami iz tkiva mod pri moških s težko obliko azoospermije </t>
  </si>
  <si>
    <t>Optical equipment for microsurgical testicular biopsy and intracytoplasmic sperm injection with testicular spermatozoa in men with a severe azospermia</t>
  </si>
  <si>
    <t>En del optične opreme se uporablja za identifikacijo semenskih kanalčkov z ohranjeno spermatogenezo med mikrokirurško biopsijo testisa. Drugi del optične opreme se uporablja za identifikacijo in izolacijo sperme iz bioptičnega tkiva, ki se nato uporablja v postopku intracitoplazmatske injekcije semenčic v procesu oploditve in vitro.</t>
  </si>
  <si>
    <t>One part of the optical equipment is used to identify tubuli seminiferi with preserved spermatogenesis during microsurgical testicular biopsy. The second part of optical equipment is used to identify and isolate sperm from bioptic tissue , which is then used in the intracytoplasmic sperm injection in the in vitro fertilization process.</t>
  </si>
  <si>
    <t>132892; 133312</t>
  </si>
  <si>
    <t>Institut "Jožef Stefan"</t>
  </si>
  <si>
    <t>Janez Pirš</t>
  </si>
  <si>
    <t>01120</t>
  </si>
  <si>
    <t>Analizator ionov v tekočih kristalih</t>
  </si>
  <si>
    <t>Ion analyzer in liquid crystals</t>
  </si>
  <si>
    <t>Dostop dovoljen po dogovoru, ni posebnih omejitev</t>
  </si>
  <si>
    <t>Service available upon request, no special limitation</t>
  </si>
  <si>
    <t>Določitev fizikalno-kemijskih lastnosti tekočih kristalov</t>
  </si>
  <si>
    <t>Determination of physical-chemical properties of liquid crystals</t>
  </si>
  <si>
    <t>https://www.ijs.si/ijsw/Informacije%20javnega%20zna%C4%8Daja</t>
  </si>
  <si>
    <t>11/265</t>
  </si>
  <si>
    <t/>
  </si>
  <si>
    <t>Polona Umek</t>
  </si>
  <si>
    <t>ATR-FTIR spektrometer</t>
  </si>
  <si>
    <t xml:space="preserve">ATR-FTIR spektrometer (Attenuated Total Reflection Fourier Transform Infrared Spectrometer) </t>
  </si>
  <si>
    <t>Oprema je dostopna za zunanje uporabnike. Kontaktni osebi sta polona.umek@ijs.si in zoran.arsov@ijs.si</t>
  </si>
  <si>
    <t>Equipment is available for external users. Contact pearsons are polona.umek@ijs.si and zoran.arsov@ijs.si</t>
  </si>
  <si>
    <t>Oprema je namenjena snemanju IR spektrov v FAR in MID IR področju snovi v trdnem stanju in vodnih raztopinah.</t>
  </si>
  <si>
    <t>The equipment is intended for the recording of IR spectra in the FAR and MID IR regions for solid-state materials and aqueous solutions.</t>
  </si>
  <si>
    <t>49240 01,02,03,, 50421 xiv 191</t>
  </si>
  <si>
    <t>14/191</t>
  </si>
  <si>
    <t>IJS</t>
  </si>
  <si>
    <t xml:space="preserve">Avtomatizirani sistem za izrezovanje gelov za proteomiko </t>
  </si>
  <si>
    <t>2D gel cutter for proteomics sample preparation</t>
  </si>
  <si>
    <t>Uporaba in cena po dogovoru, za uporabo kontaktirati Dr. Marka Fonovića (marko.fonovic@ijs.si)</t>
  </si>
  <si>
    <t>Equipment is used for automatic extraction of protein bands from 2D PAGE gels</t>
  </si>
  <si>
    <t>Oprema se uporablja za avtomatsko izrezovanje velikega števila proteinskih lis, ločenih s pomočjo 2D elektroforeze</t>
  </si>
  <si>
    <t>12/138</t>
  </si>
  <si>
    <t>P1-0135</t>
  </si>
  <si>
    <t>Vladimir Cindro</t>
  </si>
  <si>
    <t>Avtomatski ožičevalnik elektronskih vezij z mikroskopom</t>
  </si>
  <si>
    <t>Automatic Al wire bonder with rotating head</t>
  </si>
  <si>
    <t>Kontaktna oseba. Vladimir Cindro, tel 4773726</t>
  </si>
  <si>
    <t>Contact person: Vladimir Cindro, phone no. +3861 4773726</t>
  </si>
  <si>
    <t xml:space="preserve">Povezovanje elektronskih vezij z Al žico debeline 20-30 mikronov, presledki večji od 80 mikronov </t>
  </si>
  <si>
    <t xml:space="preserve">Wire bonding with 20-30 micron Al wire. Minimum pitch 80 microns. </t>
  </si>
  <si>
    <t>50155,50165 XIV 184</t>
  </si>
  <si>
    <t>14/184</t>
  </si>
  <si>
    <t>P1-0102</t>
  </si>
  <si>
    <t>Andrej Likar</t>
  </si>
  <si>
    <t>Clover detektor</t>
  </si>
  <si>
    <t>High purity germanium clover detector</t>
  </si>
  <si>
    <t>Po predhodnem dogovoru z doc.dr. Lipoglavškom 01/477-34-93 matej.lipoglavsek@ijs.si</t>
  </si>
  <si>
    <t>Contact assist.prof. Matej Lipoglavšek 01/477-34-93 matej.lipoglavsek@ijs.si</t>
  </si>
  <si>
    <t>Detektor za žarke gama, sestavljen iz štirih koaksialnih germanijevih kristalov tipa N, rezkanih v končno obliko in sestavljenih v strukturo, ki spominja na štiriperesno deteljico</t>
  </si>
  <si>
    <t>A gamma-ray detector consisting of four coaxial N-type high purity germanium crystals, each machined to shape and arranged to form a structure resembling a four-leaf clover</t>
  </si>
  <si>
    <t>12/152</t>
  </si>
  <si>
    <t>Simon Širca</t>
  </si>
  <si>
    <t>P1-0112</t>
  </si>
  <si>
    <t>Matjaž Žitnik</t>
  </si>
  <si>
    <t>P6-0283</t>
  </si>
  <si>
    <t>Janka Istenič</t>
  </si>
  <si>
    <t>Primož Pelicon</t>
  </si>
  <si>
    <t>Detekcijski sistem s hlajeno CCD-kamero</t>
  </si>
  <si>
    <t xml:space="preserve">A thermoelectrically cooled back illuminated CCD x-ray camera system (ANDOR DX-438 BV)  </t>
  </si>
  <si>
    <t xml:space="preserve">Termoelektrično hlajen CCD detektor je sestavni del visokoločljivega spektrometra rentgenskih žarkov. Omogoča pozicijsko občutljivo detekcijo rentgenskih fotonov v energijskem področju 1 - 10 keV. </t>
  </si>
  <si>
    <t>TE cooled CCD x-ray camera is integrated within the Bragg type high-resolution x-ray spectrometer to detect diffracted photons within 1-10 keV range.</t>
  </si>
  <si>
    <t>10/235,10</t>
  </si>
  <si>
    <t>P2-0105</t>
  </si>
  <si>
    <t>Diferenčni dinamični kalorimeter (temperaturno območje: - 180ºC do + 700ºC)</t>
  </si>
  <si>
    <t>Differential Scanning Calorimeter (temperature range  - 180ºC do + 700ºC)</t>
  </si>
  <si>
    <t xml:space="preserve">Diferenčni dinamični kalorimeter je dostopen za termične analize različnih trdnih in tekočih vzorcev. Pomembno je, da so vzorci v izbranem temperaturnem območju analize obstojni, oziroma, da razpadajo brez ljudem, aparaturi in okolju nevarnih  produktov. Cena analiz je odvisna predvsem od izbranega temperaturnega programa, torej temperaturnega območja, hitrosti segrevanja in/ali ohlajanja, dolžine izotermnih segmentov  in atmosfere. </t>
  </si>
  <si>
    <t xml:space="preserve">Differential scanning calorimeter is suitablle for thermal analyses of different solid and liquid samples. The samples should be stable in the selected temperature range of the analysis, or the evolved products of decomposition should not be harmful for staff, equipment and environment. The cost of the analyses depends mainly on the selected temperature programme, that is the temperature range, heating/cooling rate, duration of isothermal segments and atmosphere. </t>
  </si>
  <si>
    <t>Diferenčni dinamični kalorimeter (DSC) je aparatura, s katero določamo entalpijske spremembe in temperature prehodov, ki so posledica različnih kemijskih ali fizikalnih procesov (kemijske reakcije, fazne premene,...) med segrevanjem in/ali ohlajanjem vzorcev po izbranem temperaturnem programu in v izbrani atmosferi. Metoda je primerna za analizo trdnih in tekočih vzorcev z masami od nekaj mg do nekaj 10 mg v temperaturnem območju od -180ºC do + 700ºC.</t>
  </si>
  <si>
    <t>Differential scanning calorimeter (DSC) is research equipment for determination of enthalpy changes and transition temperatures in
solids and liquid samples due to chemical and physical processes (chemical reactions, phase transitions,...) under controlled
temperature change in a controlled atmosphere. The method is suitable for analysis of solid and liquid samples with masses of a few mg to a few 10 mg in the temperature range between  -180ºC to + 700ºC.</t>
  </si>
  <si>
    <t>44888 XIII_229</t>
  </si>
  <si>
    <t>13/229</t>
  </si>
  <si>
    <t>Marija Kosec</t>
  </si>
  <si>
    <t>J2-1227</t>
  </si>
  <si>
    <t>L2-2343</t>
  </si>
  <si>
    <t>Janez Holc</t>
  </si>
  <si>
    <t>Denis Arčon</t>
  </si>
  <si>
    <t>14080</t>
  </si>
  <si>
    <t>Dodatki za optično detekcijo elektronske in jedrske magnetne resonance</t>
  </si>
  <si>
    <t>Accessories for optical detection of electron and nuclear magnetic resonance</t>
  </si>
  <si>
    <t>Določitev fizikalno-kemijskih lastnosti trdnih in tekočih snovi</t>
  </si>
  <si>
    <t xml:space="preserve">Determination of physical-chemical properties of solids and liquids </t>
  </si>
  <si>
    <t>11/264</t>
  </si>
  <si>
    <t>Robert Blinc</t>
  </si>
  <si>
    <t>P2-0001</t>
  </si>
  <si>
    <t>Stanislav Strmčnik</t>
  </si>
  <si>
    <t>Eksperimentalni energetski sistem s PEM gorivno celico</t>
  </si>
  <si>
    <t xml:space="preserve">Experimental power system based on PEM fuel cells </t>
  </si>
  <si>
    <t>Opremo je možno uporabljati po predhodnem dogovoru s potencialnim uporabnikom in lastnikom opreme. Pogoje, trajanje in način uporabe se določi s pogodbo.</t>
  </si>
  <si>
    <t>The equipment can be exploited upon precedent agreement between the potential user and the owner. The conditions, duration and modes of the equipment exploitation are to be defined with a contract.</t>
  </si>
  <si>
    <t xml:space="preserve">Eksperimentalni sistem sestavlja 1kW PEM gorivne celice, viri vodika, hranilnik vodika, elektronsko breme in kontrolni sistem za nadzor in vodenje. Sistem je namenjen testiranju različnih podsklopov, ki se uporabljajo pri gradnji sistemov, ki kot energetski vir uporabljajo PEM gorivne celice. </t>
  </si>
  <si>
    <t>The experimental system consists of 1kW PEM fuel cells generator setup, various hydrogen sources, hydrogen storage, elecronic load and computer system for monitoring and control. The system is used for testing of various devices and subsystems that are used in the design of different PEM fuel cells based systems.</t>
  </si>
  <si>
    <t>46959, 45217, 45812, 46080, 46025, 46023,46022,45438,44613,45939,46780   XIV 200</t>
  </si>
  <si>
    <t>13/200</t>
  </si>
  <si>
    <t xml:space="preserve">P2-0001 </t>
  </si>
  <si>
    <t>Đani Juričić</t>
  </si>
  <si>
    <t xml:space="preserve">Razvoj demonstracijskega prototipa kogeneracije na osnovi gorivnih celic za vojaške namene </t>
  </si>
  <si>
    <t xml:space="preserve">Keramični procesor za razklop goriva in čiščenje izhodnih plinov </t>
  </si>
  <si>
    <t>Femtosekundni sistem za mešanje optičnih frekvenc</t>
  </si>
  <si>
    <t>Femtosecond optical frequency mixing system</t>
  </si>
  <si>
    <t>Oprema je dosegljiva po dogovoru s skrbnikom</t>
  </si>
  <si>
    <t>Equipment is available upon agreement</t>
  </si>
  <si>
    <t>Osnovna sestavna komponenta sistema za mešanje optičnih frekvenc.</t>
  </si>
  <si>
    <t>Basic component of the system for the mixing of the optical frequencies.</t>
  </si>
  <si>
    <t>11/260</t>
  </si>
  <si>
    <t>Dragan D. Mihailović</t>
  </si>
  <si>
    <t>P1-0192</t>
  </si>
  <si>
    <t>Martin Čopič</t>
  </si>
  <si>
    <t>Femtosekundni sistem za mešanje optičnih frekvenc s priborom</t>
  </si>
  <si>
    <t>Femtosecond optical frequency mixing system with acompanying equiment</t>
  </si>
  <si>
    <t>Pikosekundna spektroskopija v IR področju z nastavljivo valovno dolžino svetlobe, posebej še nelinearno resonančno optično mešanje frekvenc na površinah.</t>
  </si>
  <si>
    <t>Picosecond spectroscopy in IR region with tunable wavelength, especially non-linear resonant optical mixing of frequencies on surfaces.</t>
  </si>
  <si>
    <t>12/126</t>
  </si>
  <si>
    <t>Tomaž Skapin</t>
  </si>
  <si>
    <t>FTIR spektrometer</t>
  </si>
  <si>
    <t>Dostop do in delo na opremi sta možna. Pogoji dostopa in cena: po dogovoru. Kontakt: T. Skapin</t>
  </si>
  <si>
    <t>Access and work on the equipment is possible. Access conditions and prices:  individually appointed. Contact: T. Skapin</t>
  </si>
  <si>
    <t>Raziskovalni FTIR spektrometer srednjega razreda. Območje: 30 - 10.000 cm-1; ločljivost &lt; 0.3 cm-1. Dodatna oprema: visokotemperaturna celica, nizkotemperaturna celica, fotoakustični detektor.</t>
  </si>
  <si>
    <t>Medium class research FTIR spectrometer. Range: 30 - 10.000 cm-1; resolution &lt; 0.3 cm-1. Additional equipment: low temperature cell, high temperature cell, photoacoustic detector.</t>
  </si>
  <si>
    <t>12/148</t>
  </si>
  <si>
    <t>L2-2211</t>
  </si>
  <si>
    <t>Andrej Stergaršek</t>
  </si>
  <si>
    <t>V4-0490</t>
  </si>
  <si>
    <t>Z1-6524</t>
  </si>
  <si>
    <t>Boris Žemva</t>
  </si>
  <si>
    <t>Z1-7037</t>
  </si>
  <si>
    <t>P1-0143</t>
  </si>
  <si>
    <t>Milena Horvat</t>
  </si>
  <si>
    <t>GC/HPLC/ICP-MS</t>
  </si>
  <si>
    <t>Inductively Coupled Plasma Mass Spectrometer coupled to GC/HPLC</t>
  </si>
  <si>
    <t>Po dogovoru; materialni stroški + ure operaterja</t>
  </si>
  <si>
    <t>Pon agreement; material  + personnel costs</t>
  </si>
  <si>
    <t>Uporablja se za določanje elementov in njihovih zvrsti v različnih vzorcih (okoljski,  biološki vzorci...).</t>
  </si>
  <si>
    <t>It is used for determination of elements and theitr compounds in different samples (environmental, biological…)</t>
  </si>
  <si>
    <t>12/125</t>
  </si>
  <si>
    <t>PR-01670</t>
  </si>
  <si>
    <t>PR-00438</t>
  </si>
  <si>
    <t>PR-01156</t>
  </si>
  <si>
    <t>PR-01872           PR-02727</t>
  </si>
  <si>
    <t>GC-C-IRMS (Gas Chromatograph - Combustion - Isope Ratio Mass Spectrometer)</t>
  </si>
  <si>
    <t>Isotope ratio mass spectrometer equipped with gas chromatograph and combustion unit</t>
  </si>
  <si>
    <t>Upon agreement; material  + personnel costs</t>
  </si>
  <si>
    <t>Analiza izotopske sestave vodika, ogljika in dušika v organskih spojinah po ločbi s plinskim kromatografom</t>
  </si>
  <si>
    <t>Compound-specific stable isotope analysis of  hydrogen, carbon and nitrogen after separation by gass chromatography and combustion</t>
  </si>
  <si>
    <t>11/284</t>
  </si>
  <si>
    <t>L4-9653</t>
  </si>
  <si>
    <t>Tomislav Levanič</t>
  </si>
  <si>
    <t>V4-0312</t>
  </si>
  <si>
    <t>Nives Ogrinc</t>
  </si>
  <si>
    <t>J1-2136</t>
  </si>
  <si>
    <t>Jadran Faganeli</t>
  </si>
  <si>
    <t>P1-0035</t>
  </si>
  <si>
    <t>Svjetlana Fajfer</t>
  </si>
  <si>
    <t>Heterogeni multiprocesorski sistem - GRID</t>
  </si>
  <si>
    <t>Heterogeneous multi processing system-GRID</t>
  </si>
  <si>
    <t>By arrangement</t>
  </si>
  <si>
    <t>Numerično modeliranje kompleksnih sistemov</t>
  </si>
  <si>
    <t>Numerical modelling of complex systems</t>
  </si>
  <si>
    <t>46613 01,46613 02,47447 XIV 207</t>
  </si>
  <si>
    <t xml:space="preserve">13/207 </t>
  </si>
  <si>
    <t>P2-0076</t>
  </si>
  <si>
    <t>Leon Žlajpah</t>
  </si>
  <si>
    <t>Humanoidni robot</t>
  </si>
  <si>
    <t>Humanoid robot</t>
  </si>
  <si>
    <t xml:space="preserve">Humanoidnega robota zaradi kompleksnosti upravljanja in s tem povezane nevarnosti poškodb opreme ne posojamo. Po predhodnem dogovoru se lahko pri nas izvajajo eksperimenti, ki jih sami pripravimo. Pri tem zaračunamo ceno ure po ceniku IJS </t>
  </si>
  <si>
    <t>The robot can be hired for experimental work providing that the experiments are prepared and executed by our personnel.  We charge according to the JSI personnel price list.</t>
  </si>
  <si>
    <t>Imitacija človeškega gibanja in akcij. Robot ima 28 prostostnih stopenj,  je visok 63 cm in težek 8,8 Kg</t>
  </si>
  <si>
    <t xml:space="preserve">The humanoid robot imitates human motion and can perform actions in simmilar way as humans. It has 28 DOF. The height of the robot is 63cm and the weight is 8,8 kg, The robot is equipped with vision system, force sensors and audio system. </t>
  </si>
  <si>
    <t>45460,45740, 45741, 45739, 46077, 45747, 45748 XIII 199</t>
  </si>
  <si>
    <t>13/199</t>
  </si>
  <si>
    <t xml:space="preserve">6.OP PACO+ </t>
  </si>
  <si>
    <t>Jadran Lenarčič</t>
  </si>
  <si>
    <t>Ionski izvor velike svetlosti</t>
  </si>
  <si>
    <t>High-brightness ion source</t>
  </si>
  <si>
    <t xml:space="preserve">Oprema je dostopna  akademskim institucijam in gospodarskim družbam (primoz.pelicon@ijs.si), kot tudi raziskovalcem in industriji iz evropskega raziskovalnega prostora (EU FP7 SPIRIT, www.spirit-ion.eu). </t>
  </si>
  <si>
    <t xml:space="preserve">Equipment is accesible for all academic institutions and companies (primoz.pelicon@ijs.si), as well as to the european researchers and industry in the frame of 7th FPEU project "SPIRIT" (www.spirit-ion.eu). </t>
  </si>
  <si>
    <t>Oprema je namenjena tvorbi visokoenergijskega fokusiranega protonskega žarka za določanje elementnih porazdelitev v bioloških in geoloških vzorcih in za mikroobdelavo.</t>
  </si>
  <si>
    <t>The equipment is dedicated to the formation of high-energy focused proton beams for elemental mapping of biological tissue, geological samples and micromachining.</t>
  </si>
  <si>
    <t>53759 XIV 200</t>
  </si>
  <si>
    <t>14/200</t>
  </si>
  <si>
    <t>Gaberščik Alenka</t>
  </si>
  <si>
    <t>IsoPrime MultiFlow Bio</t>
  </si>
  <si>
    <t>Equilibration unit for oxygen and hydrogen isotope analyses in water</t>
  </si>
  <si>
    <t>upon agreement; material  + personnel costs</t>
  </si>
  <si>
    <t>Ekvilibracija vode oz. vodnih raztopin s CO2 ali H2 za analizo izotopske sestave O in H</t>
  </si>
  <si>
    <t>Equilibration of water and water solution with CO2 or H2 for stable isotope analysis of O and H</t>
  </si>
  <si>
    <t>47422 XIV 222</t>
  </si>
  <si>
    <t>14/222</t>
  </si>
  <si>
    <t>J1-9498</t>
  </si>
  <si>
    <t>Sonja Lojen</t>
  </si>
  <si>
    <t>V4-0539</t>
  </si>
  <si>
    <t>J2-1433</t>
  </si>
  <si>
    <t>Jožef Pezdič</t>
  </si>
  <si>
    <t>Climatic chamber</t>
  </si>
  <si>
    <t>Nudimo vse vrste uslug in najema klimatske komore. Cena klimatske komore na dan se oblikuje po dogovoru, delo se zaračunava po ceniku IJS.</t>
  </si>
  <si>
    <t>We offer our climatic chamber for all kinds of experiments and treatments. The daily rate is approximatelly 200 EUR. The work of our personnel we charge according to the JSI personnel price list.</t>
  </si>
  <si>
    <t xml:space="preserve">Klimatska komora je namenjena testiranju v eksteremnih okoljih. Omogoča simuliranje pogojev od -30°  do +50°C, različne stopnje vlažnosti zraka in koncenracijo kisika do višine 15000m. Dimenzije komore so 3m x 3m x 3m.
</t>
  </si>
  <si>
    <t xml:space="preserve">The climatic chamber enables testing of human performance and equipment in extreme climatic conditions. The climatic chamber simulates ambient conditions ranging from –30°C to +50°C, and can also maintain relative humidity under these conditions. It is also equipped with a vacuum pressure absorption system (VPSA), which can accurately maintain oxygen levels inside the climatic chamber to simulate altitudes up to 15,000 m above sea level. </t>
  </si>
  <si>
    <t>12/144</t>
  </si>
  <si>
    <t>L7-9731</t>
  </si>
  <si>
    <t>Igor Mekjavić</t>
  </si>
  <si>
    <t>M2-0103                M2-0018</t>
  </si>
  <si>
    <t>L7-2413</t>
  </si>
  <si>
    <t>Konfokalna optika za rentgenske žarke</t>
  </si>
  <si>
    <t>confocal multilayer optics for X-rays</t>
  </si>
  <si>
    <t>Uporaba in cena cena po dogovoru, za uporabo kontaktirati dr. Dušana Turka (dusan.turk@ijs.si)</t>
  </si>
  <si>
    <t>This equipment is part of the system for measurement of diffraction pattern of crystals of macromolecules</t>
  </si>
  <si>
    <t>Oprema je del sistema za snemanje difrakcijskih vzorcev kristalov makromolekul.</t>
  </si>
  <si>
    <t>31837 03</t>
  </si>
  <si>
    <t>11/292</t>
  </si>
  <si>
    <t>J1-0733</t>
  </si>
  <si>
    <t>J1-9359</t>
  </si>
  <si>
    <t>P2-0037</t>
  </si>
  <si>
    <t>Borka Jerman Blažič</t>
  </si>
  <si>
    <t>Laboratorij za antropocentrične študije in računalniško forenziko</t>
  </si>
  <si>
    <t xml:space="preserve">Laboratory for anthropocentric studies and computer forensics </t>
  </si>
  <si>
    <t>Ni na razpolago</t>
  </si>
  <si>
    <t>Not for public use</t>
  </si>
  <si>
    <t>Evalvacija uporabnosti programske opreme</t>
  </si>
  <si>
    <t>Usability evaluation software</t>
  </si>
  <si>
    <t>46474,46478,46033,45549,45555,45550,46072,46061,46062,46064,46055,46056,56057,46058,460589,46473,46053,46015 XIII_208</t>
  </si>
  <si>
    <t>13/208</t>
  </si>
  <si>
    <t>Borka Džonova Jerman B.</t>
  </si>
  <si>
    <t xml:space="preserve">Laboratorijska izostatska stiskalnica </t>
  </si>
  <si>
    <t>Laboratory isostatic pressure</t>
  </si>
  <si>
    <t>Izostasko stiskanje prahov v končno obliko do velikost 7 x 20 cm. Cena in čas po dogovoru.</t>
  </si>
  <si>
    <t>Izostatic pressing of different powders in to final shape with dimensions 7 x 20 cm.  Price and availabillity by arragement.</t>
  </si>
  <si>
    <t xml:space="preserve">Izostasko stiskanje, maksimalni pritisk 400 Mpa, temperatura 80oC. </t>
  </si>
  <si>
    <t>Izostatic pressing with maksimum poressure of 400 Mpa and temperature of 80oC.</t>
  </si>
  <si>
    <t>12/112</t>
  </si>
  <si>
    <t>J2-9090</t>
  </si>
  <si>
    <t>Marko Hrovat</t>
  </si>
  <si>
    <t>Laboratorijska naprava za naparevanje in naprševanje Leybold UNIVX 300</t>
  </si>
  <si>
    <t>Laboratory sputtering equipment</t>
  </si>
  <si>
    <t>Naprševanja kovinskih elektrod (Au, Pt, Ag, Ti, Cr, Cu, zlitine itd) na različne vzorce do velikost 4 cm. Cena in čas po dogovoru.</t>
  </si>
  <si>
    <t>Sputtering of metallic electrode on different materials(Au, Pt, Ag, Ti, Cr, Cu, alloys etc.). Price and availabillity by arragement.</t>
  </si>
  <si>
    <t>Naprševanje kovinskih elektrod na različne materiale. Možnost naprševanja do treh različnih kovinskih plasti v enem ciklusu.</t>
  </si>
  <si>
    <t>Sputtering of metal electrodes on different materials. Option sputtering up to three different metal layers in a single cycle.</t>
  </si>
  <si>
    <t>11/290</t>
  </si>
  <si>
    <t>L2-1187</t>
  </si>
  <si>
    <t>Igor Muševič</t>
  </si>
  <si>
    <t>09089</t>
  </si>
  <si>
    <t>Laserska pinceta</t>
  </si>
  <si>
    <t>Laser tweezers</t>
  </si>
  <si>
    <t>Možnost meritev po ceniku IJS, možnost brezplačne uporabe v primeru izvajanja skupnih RR projektov. Dodatni podatki o skrbnikih opreme na razpolago na RO</t>
  </si>
  <si>
    <t>Posibility of measurements according to the IJS price-list, possibility for free usage in case of joined projects</t>
  </si>
  <si>
    <t>Sistem omogočija manipulacijo mikronskih in submikronskih delcev v mehki snovi, npr. koloidov trdnih delcev v tekočih kristalih</t>
  </si>
  <si>
    <t>The system provides for manipulation of micro- and submicro-sized particles in soft matter, in particular colloids of solid particles and liquid crystals.</t>
  </si>
  <si>
    <t>44433, 45528,46085,46017,46079,45830,46555,46464 XIII219</t>
  </si>
  <si>
    <t>13/219</t>
  </si>
  <si>
    <t>Tomaž Apih</t>
  </si>
  <si>
    <t>07518</t>
  </si>
  <si>
    <t>Magnetno-resonančni relaksometer (s hitrim cikliranjem magnetnega polja)</t>
  </si>
  <si>
    <t>Fast field cycling NMR relaxomer</t>
  </si>
  <si>
    <t>Meritve molekularne dinamike snovi</t>
  </si>
  <si>
    <t>Investigations of molecular dynamics</t>
  </si>
  <si>
    <t>11/280</t>
  </si>
  <si>
    <t>P2-0082</t>
  </si>
  <si>
    <t>Peter Panjan</t>
  </si>
  <si>
    <t>Magnetronska izvira in napajalniki za vgradnjo v napravo za nanašanje niozkotemperaturnih prevlek</t>
  </si>
  <si>
    <t>Magnetron sources and power supply for deposition of low temperature hard coatings</t>
  </si>
  <si>
    <t>Depozicija 3 µm debele trde prevleke na podlage, ki zasedajo volumen 400 mm v premeru in 400 mm v višino se oblikuje po dogovoru (cena vključuje izrabo tarč, porabo električne energije in delovnih plinov, mehansko predpripravo in čiščenje podlag, saržiranje, delo dveh operaterjev). Postopek nanašanja 3 µm debele prevleke traja okrog 8ur.</t>
  </si>
  <si>
    <t>Deposition of 3µm thick hard coating on substrates which occupy the usable volume 400 mm in diameter and 400 mm in height cost app. 600 € (the cost include the  target, gases and energy consumption, mechanical preatreatment and cleaning of substrates, loading, fixturing, personnel cost). Total time needed for one batch is app. 8 hour.</t>
  </si>
  <si>
    <t>Nanos trdih PVD prevlek pri temperaturi pod 200 °C z pulznim magnetronskim naprševanjem.</t>
  </si>
  <si>
    <t>Deposition of low temperature hard coatings by pulsed magnetron sputtering at temperature bellow 200 °C.</t>
  </si>
  <si>
    <t>46032 XIV 205</t>
  </si>
  <si>
    <t>13/205</t>
  </si>
  <si>
    <t>Miran Mozetič</t>
  </si>
  <si>
    <t>L2-9189</t>
  </si>
  <si>
    <t>Darinka Kek Merl</t>
  </si>
  <si>
    <t>L2-0858</t>
  </si>
  <si>
    <t>Tomaž Gyergyek</t>
  </si>
  <si>
    <t>L2-2100</t>
  </si>
  <si>
    <t>Adolf Jesih</t>
  </si>
  <si>
    <t>Masni spektrometer</t>
  </si>
  <si>
    <t>Mass spectrometer</t>
  </si>
  <si>
    <t>Čas dostopa do opreme vsak delovni dan od 8:00 do 16:00 po predhodnem dogovoru s skrbnikom. Kontakt preko el. Pošte na naslovu adolf.jesih@ijs.si</t>
  </si>
  <si>
    <t>Acces is posible every working day from 8:00 to 16:00 after agreement on terms of use. Contact  on email adolf.jesih@ijs.si</t>
  </si>
  <si>
    <t>Oprema je montirana na vakuumski sistem in je namenjena karakterizaciji in identifikaciji plinskih komponent v plazmi in analizi plinskih komponent mešanic plinov.</t>
  </si>
  <si>
    <t>The equipment is connected to a vacuum system and is devoted to the characterization and identification of gaseous components in plasma as well as to the analysis of gas mixtures.</t>
  </si>
  <si>
    <t>53396 XIV 189</t>
  </si>
  <si>
    <t>14/189</t>
  </si>
  <si>
    <t>Marko Fonović</t>
  </si>
  <si>
    <t>Masni spektrometer LTQ Orbitrap XL ETD</t>
  </si>
  <si>
    <t>Mass Spectrometer LTQ Orbitrap XL ETD</t>
  </si>
  <si>
    <t xml:space="preserve">Oprema je dostopna vsem akademskim institucijam in gospodarskim družbam, bodisi proti plačilu, ki krije stroške analize ali pa skozi sodelavo. Stranka lahko direktno kontaktira osebo odgovorno za opremo, od katere dobi navodila za pripravo vzorca. Odgovorna oseba se po opravljeni analizi s stranko tudi pogovori o dobljenih rezultatih.  </t>
  </si>
  <si>
    <t>Equipment is accesible for all academic institutions and companies through direct collaborations or payment which covers the cost of analysis. Clients can directly contact the person in charge if the instrument, who instructs them regarding the sample preparation procedures and after the analysis he also discusses the results with them.</t>
  </si>
  <si>
    <t xml:space="preserve">Oprema se uporablja za kvantitativno in kvalitativno analizo proteiniv v kompleksnih bioloških vzorcih. </t>
  </si>
  <si>
    <t xml:space="preserve">Equipment is used for quantitative and qualitative analysis of proteins in complex biological samples. </t>
  </si>
  <si>
    <t>50846 XIV 170</t>
  </si>
  <si>
    <t>14/170</t>
  </si>
  <si>
    <t>Janez Kovač</t>
  </si>
  <si>
    <t>Masni spektrometer sekundarnih ionov SIMS</t>
  </si>
  <si>
    <t>Time of flight secondary ion mass spectrometer TOF SIMS</t>
  </si>
  <si>
    <t>Uporaba je možna za zunanje uporabnike po predhodnem dogovoru. Kontaktirati dr. Janeza Kovača (janez.kovac@ijs.si, 01 477 3403)</t>
  </si>
  <si>
    <t>Application for external users is possible, contact person dr. Janez Kovač (janez.kovac@ijs.si, 01 477 3403)</t>
  </si>
  <si>
    <t>TOF–SIMS spektrometer na osnovi masne spektroskopije molekul s površine omogoča precizno analizo elemntne sestave in molekularne strukture površin, tankih plasti in faznih mej organskih in anorganskih trdih materialov, kot so: polimeri, biomateriali, polprevodniki, prevleke, barve, kovine, keramika, steklo, zdravila... Masna ločljivost instrumenta je okoli 10.000, lateralno ločljivostjo je okoli 100 nm in analizna globina 2-3 monoplasti.</t>
  </si>
  <si>
    <t>TOF-SIMS spectrometer provides detailed elemental and molecular information about surfaces, thin layers and interfaces of organic and inorganic materials like polymers, biomaterials, semiconductors, coatings, paint, metals, ceramics, glass, pharmaceuticals...Mass resolution is about 10.000, lateral resolution is 100 nm and analysed depth is 2-3 monolayers.</t>
  </si>
  <si>
    <t>53366 XIV 188</t>
  </si>
  <si>
    <t>14/188</t>
  </si>
  <si>
    <t>J2-4287</t>
  </si>
  <si>
    <t>L7-4009</t>
  </si>
  <si>
    <t>L2-4225</t>
  </si>
  <si>
    <t>Uroš Cvelbar</t>
  </si>
  <si>
    <t>L7-4035</t>
  </si>
  <si>
    <t>Alenka Vesel</t>
  </si>
  <si>
    <t xml:space="preserve">Masni spektrometer visoke ločljivosti s tekočinskim kromatografom, z API in MALDI ionizacijami in Q-Tof masnima analizatorjema </t>
  </si>
  <si>
    <t>High resolution mass spectrometer coupled with LC, API and MALDI ionisation, Q-Tof mass analysers</t>
  </si>
  <si>
    <t xml:space="preserve">Masnospektrometrične analize organskih spojin, proteinov in drugih biomolekul z direktnim uvajanjem vzorca ali preko LC oz. nano LC. Določitev elementne sestave z HRMS analizo. Določitev strukture ionov z MS-MS meritvami. </t>
  </si>
  <si>
    <t>Analysis of organic compounds, proteins and other bimolecules by mass spectrometry. HRMS analysis for elemental composition. MS-MS measurements for structure elucidation.</t>
  </si>
  <si>
    <t>12/114</t>
  </si>
  <si>
    <t>PR-00132</t>
  </si>
  <si>
    <t>PR-00506</t>
  </si>
  <si>
    <t>J3-9470</t>
  </si>
  <si>
    <t>Joško Osredkar</t>
  </si>
  <si>
    <t>PR-01084</t>
  </si>
  <si>
    <t>Radmila Milačič</t>
  </si>
  <si>
    <t>Masni spektrometer z induktivno sklopljeno plazmo ICP-MS</t>
  </si>
  <si>
    <t>Inductively coupled plasma mass spectrometer ICP-MS</t>
  </si>
  <si>
    <t>Dostop dovoljen po predhodnem dogovoru. Kontaktna oseba je izr.prof.dr. Radmila Milačič e-mail:radmila.milacic@ijs.si, Tel: +3861 4773560</t>
  </si>
  <si>
    <t>Access is allowed after privious agreement. The contact person is Assoc.prof.dr.  Radmila Milačič e-mail:radmila.milacic@ijs.si, Tel: +3861 4773560</t>
  </si>
  <si>
    <t>Določanje celotnih koncentracij elementov in njihovih kemijskih zvrsti v vzorcih iz okolja in v bioloških vzorcih.</t>
  </si>
  <si>
    <t>Determination of totel element concentration and their species in the environmental and biological samples.</t>
  </si>
  <si>
    <t>49127 XIV 202</t>
  </si>
  <si>
    <t>14/202</t>
  </si>
  <si>
    <t>Marko Mikuž</t>
  </si>
  <si>
    <t>Merilna oprema za izvrednotenje prototipov detektorjev</t>
  </si>
  <si>
    <t xml:space="preserve">Detector evaluation equippment </t>
  </si>
  <si>
    <t>Ni dostopna</t>
  </si>
  <si>
    <t>None</t>
  </si>
  <si>
    <t>Modularna elektronika je vgrajena v več eksperimentalnih postavitev</t>
  </si>
  <si>
    <t>Modular electronics is built into various experimental set-ups</t>
  </si>
  <si>
    <t>12/146</t>
  </si>
  <si>
    <t>P1-0031</t>
  </si>
  <si>
    <t>Danilo Zavrtanik</t>
  </si>
  <si>
    <t>Merilni sistem za nevtronsko aktivacijsko analizo in gama spektrometrijo</t>
  </si>
  <si>
    <t>HPGe detector (45%), hardware and software for MCA emulator</t>
  </si>
  <si>
    <t>po dogovoru; materialni stroški + ure operaterja</t>
  </si>
  <si>
    <t>pon agreement; material  + personnel costs</t>
  </si>
  <si>
    <t>Uporablja se za določanje naravnih in umetnih radionuklidov v različnih vzorcih iz okolja (okoljski, biološki vzorci, sedimenti, tla…)</t>
  </si>
  <si>
    <t>It is used for determination of natural and artificial radionuclides in different samples (environmental, biological, sediment, soil …)</t>
  </si>
  <si>
    <t>11/285</t>
  </si>
  <si>
    <t>PR-01800</t>
  </si>
  <si>
    <t>PR-02178-1           PR-00786-4</t>
  </si>
  <si>
    <t>PR-00549</t>
  </si>
  <si>
    <t xml:space="preserve">Merilnik mikrotrdote </t>
  </si>
  <si>
    <t>Microhardness tester</t>
  </si>
  <si>
    <t>Zunanjim uporabnikom zaračunavamo delo operaterja (28.2 €/uro)</t>
  </si>
  <si>
    <t>Only operator cost is charged (28,2 €/h)</t>
  </si>
  <si>
    <t>Merjenje mikrotrdote  in modula indentacije z metodo odtiskovanja z diamantno konico. Obtežitev konice je od 40 mg do 100 g.</t>
  </si>
  <si>
    <t>Microhardness in indentation modul measurements using a diamond tip. The load range is from 40 mg to 100 g.</t>
  </si>
  <si>
    <t>41239,41239 01</t>
  </si>
  <si>
    <t>12/120</t>
  </si>
  <si>
    <t>L2-0388</t>
  </si>
  <si>
    <t>Jože Flašker</t>
  </si>
  <si>
    <t>Mikro LC sistem za zbiranje in nanašanje frakcij</t>
  </si>
  <si>
    <t>Micro LC system for collection and application of fraction</t>
  </si>
  <si>
    <t>According to agreement</t>
  </si>
  <si>
    <t>Sistem za tekočinsko kromatorgrafijo, namenjen separaciji bioloških molekul na osnovi razlik molekul po masi, električnem naboju, biološki afiniteti in adsorbcijskih lastnostih pri višjem tlaku (FPLC/HPLC). Fotometrična detekcija, avtomatsko zbiranje frakcij</t>
  </si>
  <si>
    <t>Liquid chromatography system for separation of biological molecules on the basis of their difference in molecular mass, electric charge, biological affinity and adsorption characteristics at higher pressure (FPLC/HPLC). Photometric detection, automatic fraction collexction</t>
  </si>
  <si>
    <t xml:space="preserve">
48324,46879,46853,47552,47553,47428,46659,48203,47586,47712,46285,48112 XIV_217</t>
  </si>
  <si>
    <t>14/217</t>
  </si>
  <si>
    <t>J3-0389</t>
  </si>
  <si>
    <t>J3-0386</t>
  </si>
  <si>
    <t>Jože Pungerčar</t>
  </si>
  <si>
    <t>J7-2230</t>
  </si>
  <si>
    <t>Marija Nika Lovšin</t>
  </si>
  <si>
    <t>P2-0084</t>
  </si>
  <si>
    <t>Spomenka Kobe</t>
  </si>
  <si>
    <t>Mikroskop na atomsko silo</t>
  </si>
  <si>
    <t>Atomic Force Microscope</t>
  </si>
  <si>
    <t>Opremo uporabljajo šolani operaterji, ki lahko analize izvajajo tudi za druge raziskovalne organizacije. Cena je odvisna od zahtevnosti analiz.</t>
  </si>
  <si>
    <t>Specific training is required to operate the equipment. Trained operaters can perform analyses for users from other research institutions. Price is dependent on a complexity of analyses.</t>
  </si>
  <si>
    <t>Oprema je namenjena za merjenje lokalnih lastnosti materialov,  kot sta morfologija ali magnetno polje, s pomočjo sonde, ki se nahaja zelo blizu površine. Omogoča  kvalitativno in kvantitativno analizo.</t>
  </si>
  <si>
    <t xml:space="preserve">Dedicated for measurements of local magnetic fields and morphology by applying a probe very close to the investigated surface. Qualitative and quantitavie types of analysis are possible. </t>
  </si>
  <si>
    <t>44551,44551-1,44551-2,44551-01 XIII_221</t>
  </si>
  <si>
    <t>13/221</t>
  </si>
  <si>
    <t>J2-6705</t>
  </si>
  <si>
    <t>Miran Čeh</t>
  </si>
  <si>
    <t>J2-7432</t>
  </si>
  <si>
    <t>Aleksander Rečnik</t>
  </si>
  <si>
    <t>J2-7133</t>
  </si>
  <si>
    <t>Johannes Teun Van Elteren</t>
  </si>
  <si>
    <t>Mikroskop na atomsko silo AFM</t>
  </si>
  <si>
    <t>Atomic force microscope AFM</t>
  </si>
  <si>
    <t>Uporaba je možna za zunanje uporabnike. Kontaktirati dr. Janeza Kovača.</t>
  </si>
  <si>
    <t>Application for external users is possible, contact person dr. Janez Kovač</t>
  </si>
  <si>
    <t>AFM mikroskop je namenjen preiskavi topografije površine trdnih vzorcev z visoko ločljivostjo. Možna je preiskava področij velikosti do 50 mikronov z natančnostjo 0,1 nm. Možna je analiza hrapavosti, porazdelitev magnetnega in električnega polja, litografija in meritev interakcijskih sil med iglo in podlago.</t>
  </si>
  <si>
    <t>AFM microscope provides information on topography on solid surfaces with very high spatial resolution. Analyses can be done over a region of 50 microns with accuracy of 0.1 nm. It is possible to measure the surface roughness, distribution of magnetic and electric fields and interaction forces between tip and substrate.</t>
  </si>
  <si>
    <t>12/117</t>
  </si>
  <si>
    <t>Mikrovalovni sistem za razklope in ekstrakcije</t>
  </si>
  <si>
    <t>Advanced Microwave Digestion System ETHOS 1</t>
  </si>
  <si>
    <t>Mikrovalovni sistem je namenjen za razkroj in ekstrakcije večjega števila tako anorganskih kot organskih vzorcev.</t>
  </si>
  <si>
    <t>Microwave system is suitable for the digestion and extraction of inorganic and organic sampples</t>
  </si>
  <si>
    <t>48311 XIV_223</t>
  </si>
  <si>
    <t>14/223</t>
  </si>
  <si>
    <t>Modularna elektronika</t>
  </si>
  <si>
    <t>Modular Electronics</t>
  </si>
  <si>
    <t>11/255</t>
  </si>
  <si>
    <t>MultiPROBE II HT Digestion Station</t>
  </si>
  <si>
    <t>equipment is used for high throughput trypsin degradation of protein samples. Trypsin degradation is a standard procedure for the protein sample preparation for proteomic analysis.</t>
  </si>
  <si>
    <t>Oprema se uporablja za visokopretočno razgradnjo proteinskih vzorcev s tripsinom. Tripsinska razgradnja je standarden način priprave proteinskih vzorcev za proteomsko analizo.</t>
  </si>
  <si>
    <t>12/133</t>
  </si>
  <si>
    <t>Nadgradnja dvobarvne laserske pincete</t>
  </si>
  <si>
    <t>Two-color laser tweezers</t>
  </si>
  <si>
    <t>Kontaktirati prof. I.Muševiča, igor.musevic@ijs.si. Potrebno je opraviti plačljivo usposabljanje za samostojno upravljanje s pinceto.</t>
  </si>
  <si>
    <t>Contact Prof. I.Musevic for details, igor.musevic@ijs.si. A payable course is obligatory if you want to use the equipment by yourself.</t>
  </si>
  <si>
    <t>Uporaba za optično manipuliranje koloidnih delcev.</t>
  </si>
  <si>
    <t>For optical manipulation of colloids.</t>
  </si>
  <si>
    <t>46464 01-04, 49085.50427 XIV 183</t>
  </si>
  <si>
    <t>14/183</t>
  </si>
  <si>
    <t>Andrej Filipčič</t>
  </si>
  <si>
    <t>Nadgradnja grid vozlišča SiGNET</t>
  </si>
  <si>
    <t>Upgrade of SiGNET grid center</t>
  </si>
  <si>
    <t>Oprema je vključena v grid vozlišče SIGNET in dostopna preko infrastrukture EGI/NGI. Uporaba je omogočena z uporabo vmesne programske opreme gLite in ARC.</t>
  </si>
  <si>
    <t>The equipment is integrated into SiGNET grid site and provides the access through  EGI/NGI infrastructure. The access is provided by using the gLite and ARC grid middleware.</t>
  </si>
  <si>
    <t>Oprema je namenjena izvajanju računskih nalog in shranjevanju podatkov pri mednarodnih eksperimentih ATLAS, Pierre Auger in Belle. Po dogovoru je na voljo tudi slovenskim raziskovalnim in akademskim ustanovam.</t>
  </si>
  <si>
    <t>The purpose of the equipment is to provide the computing and storage resources to international experiments ATLAS, Pierre Auger and Belle. The access is also provided to slovenian research and academic institutions.</t>
  </si>
  <si>
    <t>49932-49951 XIV 195</t>
  </si>
  <si>
    <t>14/195</t>
  </si>
  <si>
    <t>Igor Sega</t>
  </si>
  <si>
    <t>Nadgradnja heterogene računalniške gruče</t>
  </si>
  <si>
    <t>HPC cluster upgrade</t>
  </si>
  <si>
    <t>Oprema bo vključena v slovenski grid in dostopna na podlagi recipročnosti (kontaktna oseba: dr. Rok Žitko)</t>
  </si>
  <si>
    <t>Equipment will be accessible as a part of the Slovenian national grid on a reciprocity basis (contact person: Dr. Rok Žitko)</t>
  </si>
  <si>
    <t>Oprema se uporablja za numerične izračune na področju fizike kondenzirane snovi, biofizike in fizike osnovnih delcev in polj</t>
  </si>
  <si>
    <t>Equipment is used for numerical calculations in the fields of condensed matter physics, biophysics and particle physics</t>
  </si>
  <si>
    <t>53681,53682 XIV 192</t>
  </si>
  <si>
    <t>14/192</t>
  </si>
  <si>
    <t xml:space="preserve">P1-0035 </t>
  </si>
  <si>
    <t xml:space="preserve">P1-0044 </t>
  </si>
  <si>
    <t xml:space="preserve">P1-0055 </t>
  </si>
  <si>
    <t>Nadgradnja identifikacije delcev v detektorju Belle</t>
  </si>
  <si>
    <t>Belle particle identification detector upgrade</t>
  </si>
  <si>
    <t>Oprema vgrajena v detektor Belle v KEK, Tsukuba, Japonska</t>
  </si>
  <si>
    <t>Part of the Belle detector at KEK in Tsukuba, Japan</t>
  </si>
  <si>
    <t>OS25616</t>
  </si>
  <si>
    <t>13/214</t>
  </si>
  <si>
    <t>Nadradnja TIER-1 demonstratorja</t>
  </si>
  <si>
    <t>TIER-2 Demonstrator Upgrade</t>
  </si>
  <si>
    <t>Računalniška oprema ni več v uporabi</t>
  </si>
  <si>
    <t>Obsolete</t>
  </si>
  <si>
    <t>Oprema vključena v slovensko Grid vozlišče SiGNET</t>
  </si>
  <si>
    <t>Part of Slovenian Grid node SiGNET</t>
  </si>
  <si>
    <t>12/145</t>
  </si>
  <si>
    <t>18274</t>
  </si>
  <si>
    <t>Nanoreaktor</t>
  </si>
  <si>
    <t>Nanoreactor</t>
  </si>
  <si>
    <t>Kemijske reakcije na molekularnem nivoju</t>
  </si>
  <si>
    <t>Chemical reactions at the molecular level</t>
  </si>
  <si>
    <t>11/281</t>
  </si>
  <si>
    <t>Naprava za funkcionalizacijo površin novih materialov</t>
  </si>
  <si>
    <t>Instrument for functionalization of surfaces of modern materials</t>
  </si>
  <si>
    <t>Naprava omogoča pripravo tankih večkomponentnih anorganskih in organskih plasti z naparevanjem v vakuumu z namenom študija osnovnih procesov med rastjo tankih plasti in interakcijo s podlago, kakor tudi funkcionalizacijo površin. Omogočena je toplotna obdelava tankih plasti, obdelava z ionskimi curki in funkcionalizacija površin s plazmo. Naprava je direktno povezana z XPS spektrometrom za karakterizacijo obdelanih površin in nanesenih tankih plasti brez izpostave zračni atmosferi.</t>
  </si>
  <si>
    <t>Instrument can be used for preparation of thin, multicomponent inorganic and organic films as well as for functionalization of solid surfaces. It is possible to perform heat treatment, ion bombardment and plasma functionalization of surfaces. Instrument is directly connected with XPS spectrometer for characterization of treated surfaces and deposited films without exposure to air atmosphere.</t>
  </si>
  <si>
    <t>45942 XIV 202</t>
  </si>
  <si>
    <t>13/202</t>
  </si>
  <si>
    <t>Naprava za nanos PVD prevlek</t>
  </si>
  <si>
    <t>Deposition system for preparation of PVD coatings</t>
  </si>
  <si>
    <t>Depozicija 3 µm debele trde prevleke na podlage, ki zasedajo volumen 400 mm v premeru in 400 mm v višino stane okrog 500 € (cena vključuje izrabo tarč, porabo električne energije in delovnih plinov, mehansko predpripravo in čiščenje podlag, saržiranje in delo dveh operaterjev). Postopek nanašanja 3 µm debele prevleke traja okrog 8ur.</t>
  </si>
  <si>
    <t>Nanos trdih PVD prevlek za zaščito orodij in strojnih delov</t>
  </si>
  <si>
    <t>Deposition of PVD hard coatings for protection of tools and components</t>
  </si>
  <si>
    <t>39000,39000 01</t>
  </si>
  <si>
    <t>11/262</t>
  </si>
  <si>
    <t>Nizko-energijska ionska erozija materialov</t>
  </si>
  <si>
    <t>Low-energy ion-miller for TEM specimen preparation (Technoorg Linda, Gentle Mill)</t>
  </si>
  <si>
    <t xml:space="preserve">Opremo uporabljajo šolani operaterji, ki lahko analize izvajajo tudi za druge raziskovalne organizacije. Cena je odvisna od zahtevnosti analiz. </t>
  </si>
  <si>
    <t>Oprema je namenjena pripravi vzorcev za presevno elektronsko mikroskopijo (TEM). Nizka energija ionskega jedkanja omogoča pripravo vzorcev brez amorfne plasti na površini vzorca.</t>
  </si>
  <si>
    <t>The equipment is dedicated for specimen preparation for TEM observations. Low-energy ion-milling enables preparation of specimens without amorphous thin film on the specimen surface.</t>
  </si>
  <si>
    <t>11/278</t>
  </si>
  <si>
    <t>Z2-6621</t>
  </si>
  <si>
    <t>Z1-6493</t>
  </si>
  <si>
    <t>Tadej Dolenec</t>
  </si>
  <si>
    <t>Pavel Cevc</t>
  </si>
  <si>
    <t>01106</t>
  </si>
  <si>
    <t>Obnovitev 9,6 GHz spektrometra za elektronsko paramagnetno resonanco</t>
  </si>
  <si>
    <t>Refurbishing of 9,6 GHz electron paramagnetic resonance spectrometer</t>
  </si>
  <si>
    <t>12/130</t>
  </si>
  <si>
    <t>Igor Mozetič</t>
  </si>
  <si>
    <t>Oprema za analitiko podatkov in tekstov</t>
  </si>
  <si>
    <t>Data and text analytics equipment</t>
  </si>
  <si>
    <t>Po predhodnem dogovoru z dr. Igorjem Mozetičem je možen dostop do opreme (igor.mozetic@ijs.si)</t>
  </si>
  <si>
    <t>Acces for equipment is possible by arrangement with Dr. Igor Mozetič (email: igor.mozetic@ijs.si)</t>
  </si>
  <si>
    <t>Oprema služi raziskovalnem delu, ki obsega razvoj in testiranje novih metod za analiziranje velikih količin podatkov in tekstov in njihovega spreminjanja skozi čas</t>
  </si>
  <si>
    <t>The equipment serves the research work, which includes the development and testing of new methods for analyzing large amounts of data, texts and their variations over time</t>
  </si>
  <si>
    <t>50696,50563,50590,50591,.......... XIV_190</t>
  </si>
  <si>
    <t>14/190</t>
  </si>
  <si>
    <t>Oprema za visokozmogljivostno subcelularno vizualizacijo</t>
  </si>
  <si>
    <t>Equipment for high-performance subcellular visualization</t>
  </si>
  <si>
    <t>Za delo na sistemu za visokozmogljivostno subcelularno vizualizacijo se je potrebno predhodno najaviti in dogovoriti pri doc. dr. Toniju Petanu (01 477 3713).</t>
  </si>
  <si>
    <t>To work on the high-performance subcellular visualization system previous appointment at Assist. Prof. Dr. Toni Petan (01 477 3713) is obligatory.</t>
  </si>
  <si>
    <t>Oprema je namenjena visokozmogljivostni subcelularni vizualizaciji fluorescenčno označenih molekul.</t>
  </si>
  <si>
    <t>The equipment is devoted to the high-performance subcellular visualization of fluorescently labelled molecules.</t>
  </si>
  <si>
    <t>53794,50284,51173, 50930, 50929, 50932, 50723, 50689, 46931, 50281 XIV 173</t>
  </si>
  <si>
    <t>14/173</t>
  </si>
  <si>
    <t>Nada Lavrač</t>
  </si>
  <si>
    <t>Oprema za zajemanja in semantično analizo multimedijskih podatkov</t>
  </si>
  <si>
    <t>Equipment for recording and semantic analysis of multimedia data</t>
  </si>
  <si>
    <t>Storitve delno ali v celoti producirane, ali delujoče na opremi iz paketa so prosto dosegljive preko http://www.videolectures.net (video predavanja), http://isambard.ijs.si/triplet/semgraph/ (avtomatska analiza in izdelava povzetkov dokumentov), http://historyviz.ijs.si (predstavitev zgodovinskega pogleda na osebe in dogodke opisane v wikipedia.com)</t>
  </si>
  <si>
    <t>Services partialy or completely produced or running on the equipment can be acessed on http://www.videolectures.net (video lectures), http://isambard.ijs.si/triplet/semgraph/ ( automatic analysis and summarization of documents), http://historyviz.ijs.si (different entities from wikipedia data described and put in historical perspective)</t>
  </si>
  <si>
    <t>Zajemanje, shranjevanje, obdelava in semantični analiza velikih količin podatkov. Poudarek je na multimedijskih vsebinah (analiza slik in videa), tekstovnih in spletnih vsebinah in zbirkah strukturiranih podatkov.</t>
  </si>
  <si>
    <t>Recording, storage, processing and semantic analysis of large amounts of data. The focus is on multimedia content (image and video analysis), text and web content and structured data collections.</t>
  </si>
  <si>
    <t xml:space="preserve">45525
45813
45814
46012
46817
45874
45874  01
47093
46815
46956
46955
47204
47144
47262
47263
47495
48017
48018
48019
48027
48034
47797 XIII_206
</t>
  </si>
  <si>
    <t>13/206</t>
  </si>
  <si>
    <t>IST WORLD FP6-015823</t>
  </si>
  <si>
    <t xml:space="preserve">VoiceTRAN II M2-0132 </t>
  </si>
  <si>
    <t xml:space="preserve">IQ FP6-516169 </t>
  </si>
  <si>
    <t>medinet+</t>
  </si>
  <si>
    <t>Optični merilni sistem za analizo gibanja</t>
  </si>
  <si>
    <t>Human motion optical measurement system</t>
  </si>
  <si>
    <t>Po predhodnem dogovoru je možen najem opreme. Oprema je fiksno nameščena v laboratoriju na IJS in je pravilome ne prenašamo, razen v izjemnih primerih. Nudimo tudi tehnično pomoč pri uporabi opreme. Delo se zaračunava po ceniku IJS.</t>
  </si>
  <si>
    <t xml:space="preserve">We can arrange all kinds of kinematic and force measurement of human motion providing that measurements take place in our laboratory. The price is according to the JSI personnel price list. </t>
  </si>
  <si>
    <t>3D merjenje gibanja pri človeku z natančnostjo pod 1 mm s šestimi kamerami, volumen merjenja do 10 m3, frekvenca meritve do 100 Hz. Meritev se izvaja s pomočjo odsevnikov )markerjev=, ki jih nalepimo na točko, ki jo želimo opazovati.</t>
  </si>
  <si>
    <t xml:space="preserve">Equipement enables 3D motion measurement by using passive markers attached to measiring points.  The position accuracy of measurements is under 1mm. The measuring rate is up to 100Hz and  the measuring volume is up to 10m3. </t>
  </si>
  <si>
    <t>11/276</t>
  </si>
  <si>
    <t>7.OP CONFIDENCE</t>
  </si>
  <si>
    <t>Ester Heath</t>
  </si>
  <si>
    <t>Plinski kromatograf z masnoselektivnim detektorjem MS/MS načinom delovanja</t>
  </si>
  <si>
    <t>Gas Chromatograph with mass selective detection in MS/MS mode</t>
  </si>
  <si>
    <t>Po predhodni najavi dr. ester Heath (ester.heath@ijs.si, 01 477 3584)</t>
  </si>
  <si>
    <t>According to arrangement with dr. Ester Heath (ester.heath@ijs.si, +386 1 477 3584)</t>
  </si>
  <si>
    <t>Analiza organskih onesnažil v okoljskih vzorcih</t>
  </si>
  <si>
    <t>Analysis of organic pollutants in environmental smaples</t>
  </si>
  <si>
    <t>51078 XIV 197</t>
  </si>
  <si>
    <t>14/197</t>
  </si>
  <si>
    <t>Posodobitev profilometra</t>
  </si>
  <si>
    <t>Upgrade of stylus profilometer</t>
  </si>
  <si>
    <t>only operator cost is charged (28,2 €/h)</t>
  </si>
  <si>
    <t>Analiza topografije površine podlag pred in po nanosu prevlek. Merjenje debeline tankih plasti.</t>
  </si>
  <si>
    <t>Study of substrate topography before and after deposition. Thin film thickness measurement.</t>
  </si>
  <si>
    <t>41239,45284 XIII 218</t>
  </si>
  <si>
    <t>13/218</t>
  </si>
  <si>
    <t>L2-2150</t>
  </si>
  <si>
    <t>Marta Klanjšek-Gunde</t>
  </si>
  <si>
    <t>P2-0091</t>
  </si>
  <si>
    <t>Danilo Suvorov</t>
  </si>
  <si>
    <t>Praškovni rentgenski difraktometer</t>
  </si>
  <si>
    <t>Powder X-ray diffraction, Bruker D4</t>
  </si>
  <si>
    <t>24 ur, tel. 4773708, dr. S. Škapin</t>
  </si>
  <si>
    <t>24 hours, Phone: +386 1 477 3708</t>
  </si>
  <si>
    <t>Praškovna rentgenska analiza</t>
  </si>
  <si>
    <t>Powder X-ray diffraction</t>
  </si>
  <si>
    <t>11/295</t>
  </si>
  <si>
    <t>L2-2410</t>
  </si>
  <si>
    <t>Monika Jenko</t>
  </si>
  <si>
    <t>L2-2185</t>
  </si>
  <si>
    <t>L2-2373</t>
  </si>
  <si>
    <t>Preparativna centrifuga</t>
  </si>
  <si>
    <t>Preparative centrifuge</t>
  </si>
  <si>
    <t>Uporaba in cena cena po dogovoru, za uporabo kontaktirati dr. Iztoka Dolenca (iztok.dolenc@ijs.si)</t>
  </si>
  <si>
    <t>Centrifugation of liquid samples; separation of liquid and solid phase, primarily biological material</t>
  </si>
  <si>
    <t>Separacija vzorcev s centrifugiranjem; ločevanje trdne in tekoče faze, pretežno za biološke vzorce</t>
  </si>
  <si>
    <t>11/267</t>
  </si>
  <si>
    <t>J1-0711</t>
  </si>
  <si>
    <t>J1-0185</t>
  </si>
  <si>
    <t xml:space="preserve">Pretočni citometer FACSCalibur (argonski laser 488 nm), Becton Dickinson  </t>
  </si>
  <si>
    <t>Flow Cytometer FACSCalibur (Argon Laser 488 nm), Becton Dickinson</t>
  </si>
  <si>
    <t>Uporaba in cena cena po dogovoru, za uporabo kontaktirati dr. Urško Repnik (urska.repnik@ijs.si)</t>
  </si>
  <si>
    <t xml:space="preserve">expression of surface or intracellular molecules - antibody binding; Lysotracker / Mitotracker staining; apoptosis analysis - annexin V &amp; PI; cell cycle analysis; analysis of cell proliferation - CFSE staining; further services by agreement </t>
  </si>
  <si>
    <t>Pretočna citometrija omogoča semikvantitativno in celo kvantitativno analizo fluorescence posameznih celic v suspenziji. Z uporabo protiteles, konjugiranih s fluorokromi, lahko spremljamo izražanje oz. prisotnost posameznih molekul na / v celicah. Z barvili, katerih fluorescenca se spreminja v odvisnosti od pH, oksidativnega stanja, koncentracije določenih ionov,... lahko spremljamo fiziološko stanje celic (mitohondrijski membranski potencial, mikrobicidni potencial nevtrofilcev, prenos signala s površinskih receptorjev). Z barvili, ki se vežejo v DNA, je mogoče analizirati celični ciklus in živost celic. Med pogostejše uporabe sodijo še analiza apoptotskih celic, vrednotenje uspešnosti transfekcije celic s fluorescenčnimi konstrukti in sledenje proliferaciji celic, obarvanih z barvilom CFSE. Najpomembnejše prednosti pretočne citometrije so: hitra priprava vzorcev, hitra analiza velikega števila celic, preučevanje medsebojne povezanosti več lastnosti in možnost statistične obdelave, tako v smislu deleža celic kot intenzitete parametrov.</t>
  </si>
  <si>
    <t>Argon laser (488 nm)</t>
  </si>
  <si>
    <t>11/294</t>
  </si>
  <si>
    <t>Računalniška in merilna oprema za upravljanje in diagnosticiranje kompleksnih sistemov</t>
  </si>
  <si>
    <t>Measurement and control modules for the laboratory of fault diagnosis systems</t>
  </si>
  <si>
    <t>Meritve akustičnih signalov in vibracij; računalniški zajem in analiza električnih signalov</t>
  </si>
  <si>
    <t>Measurement of acoustic signals and vibration; computer acquisition and analysis of electrical signals</t>
  </si>
  <si>
    <t>12/143</t>
  </si>
  <si>
    <t xml:space="preserve">L2-3504 </t>
  </si>
  <si>
    <t>Mina Žele</t>
  </si>
  <si>
    <t xml:space="preserve">L2-6554 </t>
  </si>
  <si>
    <t xml:space="preserve">L2-7537 </t>
  </si>
  <si>
    <t>Računalniška in merilno-regulacijska oprema laboratorija za tehnologijo vodenja sistemov</t>
  </si>
  <si>
    <t>Process and control modules for the laboratory of control systems technology</t>
  </si>
  <si>
    <t>Meritve EM emisij in analiza EM združljivosti naprav v procesnem okolju; preizkušanje metod vodenja na procesni opremi</t>
  </si>
  <si>
    <t xml:space="preserve">Measurement of EM emissions of electronic equipment and analysis of EM compatibility in the process environment </t>
  </si>
  <si>
    <t>38499.38500,38518,38519,38520,38521,38616,38897,38560,38597,38598,38531,38532,38594,38595,38596,38615,</t>
  </si>
  <si>
    <t>11/274</t>
  </si>
  <si>
    <t>P2-0536</t>
  </si>
  <si>
    <t>L2-4221</t>
  </si>
  <si>
    <t>P2-0209</t>
  </si>
  <si>
    <t>Matjaž Gams</t>
  </si>
  <si>
    <t>Računalniška oprema za raziskave ambientalne inteligence</t>
  </si>
  <si>
    <t>Computer equipment for research in ambient intelligence</t>
  </si>
  <si>
    <t>Oprema je dostopna po predhodnem dogovoru. Kontakt preko e-pošte na naslovu matjaz.gams@ijs.si</t>
  </si>
  <si>
    <t>Equipment is available on demand. Please contact matjaz.gams@ijs.si</t>
  </si>
  <si>
    <t>Oprema je namenjena zajemanju lokacije, orientacije in pospeškov nosljivih značk z namenom rekonstrukcije človeške poze. Na voljo so tudi procesni strežniki za procesiranje zajetih podatkov.</t>
  </si>
  <si>
    <t>Equipment is used for acquireing location, orientation and acceleration of wearable tags with aim to recunstruct persons gait. Servers for processing acuired data are also available.</t>
  </si>
  <si>
    <t xml:space="preserve">50043,49705,51514-19,51584-89,49881...XIV_186 </t>
  </si>
  <si>
    <t>14/186</t>
  </si>
  <si>
    <t>PR-03610</t>
  </si>
  <si>
    <t>Mitja Luštrek</t>
  </si>
  <si>
    <t>PR-04275</t>
  </si>
  <si>
    <t>Domen Marinčič</t>
  </si>
  <si>
    <t>PR-02778</t>
  </si>
  <si>
    <t>Aleš Tavčar</t>
  </si>
  <si>
    <t>Ivan Bratko</t>
  </si>
  <si>
    <t>Računalniška oprema za razvoj inteligentnih internetnih storitev</t>
  </si>
  <si>
    <t>Computer equipment for development of intelligent Internet services</t>
  </si>
  <si>
    <t>Oprema ni več v uporabi (je amortizirana in odpisana).</t>
  </si>
  <si>
    <t>The equipment is no more in use.</t>
  </si>
  <si>
    <t>Oprema je obsegala v mrežo povezane strežnike, namizne in prenosne računalnike, periferne in mobilne naprave ter pripadajočo programsko opremo. Namenjena je bila raziskavam in razvoju metod za podporo inteligentnih internetnih storitev, ki so računsko in pomnilniško zahtevne. Uporabljena je bila za dostopanje do informacij na globalnem omrežju, iskanje zakonitosti v velikih porazdeljenih zbirkah podatkov in podpori govornih komunikacij.</t>
  </si>
  <si>
    <t>The equipment consisted of a network of servers, desktop and laptop computers, peripheral and mobile devices, and related software. It was meant for research and development of methods for intelligent internet services that require high computational and storage capacities. It was used in accessing information on global network, knowledge discovery in large distributed databases, and speech communication support.</t>
  </si>
  <si>
    <t>11/270</t>
  </si>
  <si>
    <t>L2-5373</t>
  </si>
  <si>
    <t>V2-0893</t>
  </si>
  <si>
    <t>Tomaž Šef</t>
  </si>
  <si>
    <t>V2-0894</t>
  </si>
  <si>
    <t>Računalniška oprema za razvoj porazdeljenih inteligentnih sistemov</t>
  </si>
  <si>
    <t>Computer equipment for development of distributed intelligent systems</t>
  </si>
  <si>
    <t>Oprema je obsegala v mrežo povezane strežnike, namizne in prenosne računalnike, periferne in mobilne naprave ter pripadajočo programsko opremo. Namenjena je bila raziskavam in razvoju metod porazdeljenih inteligentnih sistemov. Z njo smo izvajali raziskovalne in razvojne projekte na področjih strojnega učenja, odkrivanja zakonitosti v podatkih, večagentnih sistemov, semantičnega spleta, evolucijskega računanja in jezikovnih tehnologij.</t>
  </si>
  <si>
    <t>The equipment consisted of a network of servers, desktop and laptop computers, peripheral and mobile devices, and related software. It was meant for research and development of methods of distributed intelligent systems. It was exploited in research and development projects in the fields of machine learning, data mining, multiagent systems, semantic web, evolutionary computing and language technologies.</t>
  </si>
  <si>
    <t>12/113</t>
  </si>
  <si>
    <t>L2-6234</t>
  </si>
  <si>
    <t>M2-0156</t>
  </si>
  <si>
    <t>V2-0130</t>
  </si>
  <si>
    <t>Računalniška oprema za semantične informacijske storitve</t>
  </si>
  <si>
    <t>Computer equipment for the semantic information services</t>
  </si>
  <si>
    <t>Storitve delno ali v celoti producirane na opremi iz paketa so prosto dosegljive preko http://www.videolectures.net (video predavanja), http://nl2.ijs.si/ (storitve za označevanje naravnega jezika in korpusi)</t>
  </si>
  <si>
    <t>Services partialy or completely produced or running on the equipment can be acessed on http://www.videolectures.net (video lectures), http://nl2.ijs.si/ (natural language tagging and corpora)</t>
  </si>
  <si>
    <t>Razvoj novih računalniških programov in metod za semantično analizo velikih podatkovnih in tekstovnih zbirk.</t>
  </si>
  <si>
    <t>Development of new computer programs and methods for semantic analysis of large data and text collections.</t>
  </si>
  <si>
    <t>12/150</t>
  </si>
  <si>
    <t>SEKT EU IST IP 2003-506826</t>
  </si>
  <si>
    <t>L6-6373</t>
  </si>
  <si>
    <t>Matija Ogrin</t>
  </si>
  <si>
    <t>ECOGEN QLRT-2001-01666</t>
  </si>
  <si>
    <t xml:space="preserve">MEDINET </t>
  </si>
  <si>
    <t>P2-0026</t>
  </si>
  <si>
    <t>Igor Simonovski</t>
  </si>
  <si>
    <t>Računska računalniška gruča</t>
  </si>
  <si>
    <t>High Performance Compute Cluster Mangrt</t>
  </si>
  <si>
    <t>Proste kapacitete so na voljo ostalim odsekom Instituta Jožef Stefan. Prošnja za dostop do prostih kapacitet se pošlje na naslov Dr. Igor Simonovski, Odsek za reaktorsko tehniko, ali na elektronski naslov Igor.Simonovski@ijs.si. Prošnja naj navede število potrebnih vozlišč oz. procesorjev, spomina in prostega diska ter predviden čas uporabe. Cena uporabe enega vozlišča z dvema Intel Xeon 5160 procesorjema in 8GB spomina je 10€ za uro uporabe (brez DDV-ja). Dostop do gruče je omogočen preko SSH povezave.</t>
  </si>
  <si>
    <t>Free capacities are available to other Jožef Stefan Institute departments. The request should be addressed to  Dr. Igor Simonovski, Reactor Engineering Division, Jožef Stefan Institute, Jamova cesta 39, Ljubljana or to e-mail address Igor.Simonovski@ijs.si. The request should state the number of required compute nodes and/or processors, memory, disk space and estimated time of usage. 10€ per hour (without VAT) is charged for one compute node with 2 Intel Xeon 5160 processors and 8 GB of memory. SSH connection is used for connecting to the cluster.</t>
  </si>
  <si>
    <t>Računalniška gruča za izvajanje znanstvenih simulacij. Nadzorno vozlišče ter 18 računskih vozlišč, dva dvo- oz. štiri-jedrna Intel Xeon procesorja na vozlišče, 3GHz, od 8 do 32GB spomina na vozlišče. Gigabitna povezava med vozlišči. 64-bitni Red Hat Enterprise Linux 4 WS, Update 4. Torque čakalni sistem.</t>
  </si>
  <si>
    <t>High performance compute cluster for performing scientific simulations. Master and 18 compute nodes, two dual- and quad-core Intel Xeon processors per node, 3GHz, from 8 to 32GB of memory per node. Gigabit interconnect. 64-bit Red Hat Enterprise Linux 4 WS, Update 4. Torque queuing system.</t>
  </si>
  <si>
    <t>45700,45700 01 XIII_225</t>
  </si>
  <si>
    <t>13/225</t>
  </si>
  <si>
    <t>PR-00691</t>
  </si>
  <si>
    <t>PR-01857</t>
  </si>
  <si>
    <t>PR-02538</t>
  </si>
  <si>
    <t>J2-9168</t>
  </si>
  <si>
    <t>Iztok Tiselj</t>
  </si>
  <si>
    <t>Cluster</t>
  </si>
  <si>
    <t>Računalniška gruča je ob oddobritvi vodij odsekov R4 ali F8, oz. mentorjev z obeh odsekov, dostopna vsem raziskovalcem in študentom omenjenih odsekov.</t>
  </si>
  <si>
    <t>Cluster is available to all members and students of  R4 and F8 departments after approval of department heads or senior researchers.</t>
  </si>
  <si>
    <t>Oprema se uporablja za simulacije na področjih računalniške fizike (predvsem Monte-Carlo simulacije), jedrske termohidravlike (simulacije v mehaniki tekočin, prenosu toplote in snovi z metodami končnih razlik, končnih volumnov oz. spektralnimi shemami) ter na področju strukturnih analiz (simulacije trdnosti struktur - predvsem z metodami končnih enlementov).</t>
  </si>
  <si>
    <t>Cluster is being used mainly for simulations in the field of reactor physics (Monte-Carlo simulations), nuclear thermal-hydraulics simulations (finite differences/volumes and pseudospectral methods used for computational fluid dynamics, heat and mass transfer simulations), and structural mechanics (finite element methods).</t>
  </si>
  <si>
    <t>51430,51430-1 XIV 177</t>
  </si>
  <si>
    <t>14/177</t>
  </si>
  <si>
    <t>Ramanski spektrometer</t>
  </si>
  <si>
    <t>Raman microscope Labram HR</t>
  </si>
  <si>
    <t>Čas dostopa do opreme vsak delovni dan od 8:00 do 16:00 po predhodnem dogovoru s skrbnikom. Kontakt preko el. Pošte na naslovu melita.tramsek@ijs.si</t>
  </si>
  <si>
    <t>Acces is posible every working day from 8:00 to 16:00 after agreement on terms of use. Contact  on email melita.tramsek@ijs.si</t>
  </si>
  <si>
    <t xml:space="preserve">Oprema je v prvi vrsti namenjena karakterizaciji in identifikaciji spojin in materialov in omogoča nedestruktivno analizo praktično brez priprave vzorca. </t>
  </si>
  <si>
    <t>The equipment is primarily used for the characterization and identification of compounds and materials and allows for the nondestructive analyses with practically no additional sample processing.</t>
  </si>
  <si>
    <t>50651 xiv 198</t>
  </si>
  <si>
    <t>14/198</t>
  </si>
  <si>
    <t>P2-0095</t>
  </si>
  <si>
    <t>Roman Trobec</t>
  </si>
  <si>
    <t>Raziskovalni vzporedni računalnik</t>
  </si>
  <si>
    <t>Parallel computer (34 CPU - toroidal 6-mesh)</t>
  </si>
  <si>
    <t xml:space="preserve">Glavni uporabniki vzporednega računalnika so raziskovalci programske skupine P2-0095. Oprema je ob predhodnem dogovoru prosto dostopna za raziskovalne namene. Preostali čas je na voljo tudi dodiplomskim in podiplomskim študentom. Uporaba računalnika je brezplačna.  </t>
  </si>
  <si>
    <t>Main users of the parallel computer are researchers from the Program Group P2-0095. The equipment is available also for research purposes after mutual agreement. The remaining CPU time is available for graduate and postgraduate students. No financial refund requested for the usage.</t>
  </si>
  <si>
    <t>Vzporedni računalnik je namenjen razvoju in izvajanju računsko zahtevnih programov, študiju zahtevnosti računanja in proučevanju povezovalnih omrežji.</t>
  </si>
  <si>
    <t>Parallel computer is intended for developing and running of the computationally demanding applications, for studying the computational complexity and for investigating the interconnection networks.</t>
  </si>
  <si>
    <t>12/149</t>
  </si>
  <si>
    <t xml:space="preserve">V2-0127 </t>
  </si>
  <si>
    <t>Boštjan Vilfan</t>
  </si>
  <si>
    <t xml:space="preserve">COST IC0805, </t>
  </si>
  <si>
    <t>BI-UA/09-10-001</t>
  </si>
  <si>
    <t xml:space="preserve">(CRP) Računske Grid tehnologije za učinkovitejo uporabo uporabo računalniških virov v podjetjih </t>
  </si>
  <si>
    <t>Rentgenski praškovni difraktometer</t>
  </si>
  <si>
    <t>X-ray powder diffractometer</t>
  </si>
  <si>
    <t>Dostop do opreme je možen. Delo na opremi je možno le z ustreznim izpitom iz varstva pred sevanji. Pogoji dostopa in cena: po dogovoru. Kontakt: T. Skapin</t>
  </si>
  <si>
    <t>Access to the equipment is possible. Work is possible only with a valid radiation safety certificate. Access conditions and prices:  individually appointed. Contact: T. Skapin</t>
  </si>
  <si>
    <t>Praškovni difraktometer za delo z občutljivimi vzorci, snemanje v kapilari.</t>
  </si>
  <si>
    <t>Powder diffractometer for sensitive samples, work in capillaries.</t>
  </si>
  <si>
    <t>46660 XIV_226</t>
  </si>
  <si>
    <t>14/226</t>
  </si>
  <si>
    <t>P2-0087</t>
  </si>
  <si>
    <t>Aleš Dakskobler</t>
  </si>
  <si>
    <t>Reometer (Physica MCR301 Modular Compact)</t>
  </si>
  <si>
    <t>Physica MCR301 Modular Compact Rheometer, Anton Paar</t>
  </si>
  <si>
    <t>Oprema je na voljo na Institutu Jožef Stefan, na Odseku za inženirsko keramiko</t>
  </si>
  <si>
    <t>Rotational and oscilation measurement of rheological properties of  liquids, suspensions and pastes.</t>
  </si>
  <si>
    <t>Oprema je namenjena merjenju reoloških lastnosti tekočin, suspenzij in past. Meritve je mogoče opravljati v rotacijskem in oscilacijskem načinu. Omogoča tudi merjenje reoloških lastnosti v magnetnem polju.</t>
  </si>
  <si>
    <t>The equipment is designed for the measurement of rheological properties of liquids, suspensions and pastes. The measurements can be conducted in rotational or oscilation modes. The measurement of rheologival properties can also be conducted in magnetic field.</t>
  </si>
  <si>
    <t>42727,42727 1,42727-1</t>
  </si>
  <si>
    <t>12/128</t>
  </si>
  <si>
    <t>Tomaž Kosmač</t>
  </si>
  <si>
    <t>L2-9360</t>
  </si>
  <si>
    <t>Kristoffer Krnel</t>
  </si>
  <si>
    <t>Sistem za čiščenje substratov</t>
  </si>
  <si>
    <t>System for substrate cleaning</t>
  </si>
  <si>
    <t>Oprema omogoča pripravo ultračistih površin za nanos tankih prevlek mehkih in trdnih snovi, predvsem tekočih kristalov.</t>
  </si>
  <si>
    <t>The equipment provides for preparation of ultra-clean surfaces for deposition of thin films of soft and solid matter, in particular liquid crystals.</t>
  </si>
  <si>
    <t>45692,46018,45735,45304,39948,46567,44552,45691,45875,46019,46051 XIII_210</t>
  </si>
  <si>
    <t>13/210</t>
  </si>
  <si>
    <t xml:space="preserve">P1-0040 </t>
  </si>
  <si>
    <t xml:space="preserve">Dragan Mihailović </t>
  </si>
  <si>
    <t>04540</t>
  </si>
  <si>
    <t>Sistem za ekscitacijsko spektroskopijo neravnovesnih pojavov</t>
  </si>
  <si>
    <t>Excitation spectroscopy system for study of non-equilibrium phenomena</t>
  </si>
  <si>
    <t xml:space="preserve">Oprema je dosegljiva po dogovoru s skrbnikom. Dodatni podatki o skrbnikih opreme na razpolago na RO </t>
  </si>
  <si>
    <t>Razširitev območja dosegljivih experimentalnih parametrov pri ekscitacijski spektroskopiji neravnovesnih pojavov in uvedba novih metod za analizo neravnovesnih sprememb elektronskih stanj in strukture z izboljšano površinsko občutljivostjo.</t>
  </si>
  <si>
    <t>Broadening the area of achieved experimental parameters at excitation spectroscopy of noequilibrium phenomenas.Introduction of new methods for analizing nonequilibrium changes of electronic states and structure, with improved surface sensitivity.</t>
  </si>
  <si>
    <t>46875.46727.47453.46923.47804.48250.48251.48238.47342.47448.46788.47940.  XIII_227</t>
  </si>
  <si>
    <t>13/228</t>
  </si>
  <si>
    <t>Janez Štrancar</t>
  </si>
  <si>
    <t>18273</t>
  </si>
  <si>
    <t>Sistem za fluorescenčno mikrospektroskopijo</t>
  </si>
  <si>
    <t>System for fluorescence microspectroscopy</t>
  </si>
  <si>
    <t>Možnost meritev po ceniku IJS, možnost brezplačne uporabe v primeru izvajanja skupnih RR projektov</t>
  </si>
  <si>
    <t>Oprema je namenjena raziskovanju celic in interakcij v bioloških sistemih s pomočjo fluorescenčne konfokalne mikrospektroskopije in omogoča zajem fluorescenčnega emisijskega spektra (spektralna ločljivost nekaj nm) znotraj posameznih slikovnih elementov 3D slike ločljivosti 180 nm x 180 nm x 450 nm s časovno ločljivostjo 10 ms. Za raziskave ni potrebna fiksacija biološkega materiala, ker sistem omogoča tudi in-vitro poskuse na vitalnih celičnih linijah direktno v gojilnih posodah z ultra-tankim dnom.</t>
  </si>
  <si>
    <t>System is devoted for exploration of cells and interactions in biological systems with the usage of fluorescence confocal microspectroscopy and enables detection of fluorescence emmision spectra (spectral resolution of few nm) within individual pixels of 3D picture with the resolution of 180 nm x 180 nm x 450 nm with time resolution of 10 ms. Fixation of biological material is not needed as the system allows in-vitro experimentation on vital cell-lines directly in ultra-thin-bottom flasks in which cell can grow.</t>
  </si>
  <si>
    <t>45811 XIV 211</t>
  </si>
  <si>
    <t>13/211</t>
  </si>
  <si>
    <t>P1-0060</t>
  </si>
  <si>
    <t>V4-0522</t>
  </si>
  <si>
    <t>J3-2270</t>
  </si>
  <si>
    <t>Milan Petelin</t>
  </si>
  <si>
    <t>J7-0337</t>
  </si>
  <si>
    <t>Marjeta Šentjurc</t>
  </si>
  <si>
    <t>Sistem za karakterizacijo radioaktivnih aerosolov velikosti od 2 do 400 nm</t>
  </si>
  <si>
    <t>System for characterization radioactivity aerosol size from 2 to 400 nm</t>
  </si>
  <si>
    <t>Uporablja se za karakterizacijo radioaktivnih aerosolov velikosti od 2 do 400 nm v vzorcih zraka</t>
  </si>
  <si>
    <t>It is used for characterization radioactivity aerosol size from 2 to 400 nm in air samples</t>
  </si>
  <si>
    <t>46078,46662 XIII_224</t>
  </si>
  <si>
    <t>13/224</t>
  </si>
  <si>
    <t>J1-0745</t>
  </si>
  <si>
    <t>Janja Vaupotič</t>
  </si>
  <si>
    <t>Sistem za lasersko mikrostrukturiranje in analizo tankoplastnih struktur</t>
  </si>
  <si>
    <t>System for laser microstructuring and thin layer structure analysis</t>
  </si>
  <si>
    <t xml:space="preserve">Hitra prototipna izdelava natančnih mikrostrukur s pomočjo direktne laserske fotolitografije. Karakterizacija tankoplastnih struktur. </t>
  </si>
  <si>
    <t xml:space="preserve">Rapid prototypintg of precision microstructures with direct laser photolitography. Characterization of thin layer structures. </t>
  </si>
  <si>
    <t>50652, 51353, 52280 01, 53361 XIV 203</t>
  </si>
  <si>
    <t>14/203</t>
  </si>
  <si>
    <t>Sistem za manipulacijo mikrobnih površin</t>
  </si>
  <si>
    <t>System for microbial surface manipulation</t>
  </si>
  <si>
    <t>Oprema je namenjena gojenju nenevarnih mikrobov za študij interakcije z nanomateriali s pomočjo magnetnih resonanc in mikrospektroskopij; še posebej za tiste namene, kjer mora biti kraj gojenja v neposredni bližini navedene eksperimentalne opreme. Oprema je specializirana za gojenje bakterij v tekočih gojiščih in zadošča osnovnim varnostnim standardom.</t>
  </si>
  <si>
    <t>The system is devoted for bacterial culture production to explore the microbes interacting with nanomaterials via magnetnic resonance methods and microspectroscopies; especially it is useful for those experiments where the growth place must be very close to the mentioned experimental equipment. Equipment is specialized for growing bacteria in liquid media and fulfill basic safety standards (class A).</t>
  </si>
  <si>
    <t>45125,44927,44928,44926,44789,45172,45811,45126,45132,45354 XIII_213</t>
  </si>
  <si>
    <t>13/213</t>
  </si>
  <si>
    <t>Tomaž Mertelj</t>
  </si>
  <si>
    <t>Sistem za optično femtosekundno spektroskopijo z ultravisoko časovno  ločljivostjo</t>
  </si>
  <si>
    <t>System for optical time resolved spectroscopy with ultrahigh time resolution</t>
  </si>
  <si>
    <t>Elektronsko sporočilo na tomaz.mertelj@ijs.si ali klic na 477 33 88 za dogovor.</t>
  </si>
  <si>
    <t>E-mail to tomaz.mertelj@ijs.si or call to 477 33 88 to make further arangement.</t>
  </si>
  <si>
    <t>Časovno ločljiva optična spektroskopija kondenzirane snovi.</t>
  </si>
  <si>
    <t>Time resolved optical spectroscopy of condensed matter.</t>
  </si>
  <si>
    <t>51442 XIV 201</t>
  </si>
  <si>
    <t>14/201</t>
  </si>
  <si>
    <t>Sistem za proizvodnjo rekombinantnih proteinov</t>
  </si>
  <si>
    <t>System for production of recombinant proteins</t>
  </si>
  <si>
    <t>Expression of recombinant proteins</t>
  </si>
  <si>
    <t>Sistem predstavlja infrastrukturno osnovo za pridobivanje rekombinantnih proteinov v bakteriji, kvasovki in insektnih celicah.</t>
  </si>
  <si>
    <t>The system represents an infrastructure platform for the production of recombinant proteins in bacteria, yeasts and insect cells.</t>
  </si>
  <si>
    <t xml:space="preserve">47438,47452,47974,47431,47439,47536,746892,46584,46293,46972,47441,47440,47382,47922,47936,                                 XIII_216
</t>
  </si>
  <si>
    <t>13/216</t>
  </si>
  <si>
    <t>Vid Bobnar</t>
  </si>
  <si>
    <t>Sistem za visokotemperaturno dielektrično karakterizacijo</t>
  </si>
  <si>
    <t>System for high-temperature dielectric characterization</t>
  </si>
  <si>
    <t>Oprema je namenjena za meritve dielektričnih lastnosti snovi pri visokih temperaturah, do 1000K</t>
  </si>
  <si>
    <t>The euipment is used for measurements of dielektric propertiers of matter at hight temperatures, up to 1000K.</t>
  </si>
  <si>
    <t>45321,44934, XIII_201</t>
  </si>
  <si>
    <t>13/201</t>
  </si>
  <si>
    <t>J1-9534</t>
  </si>
  <si>
    <t>J1-2015</t>
  </si>
  <si>
    <t>Zdravko Kutnjak</t>
  </si>
  <si>
    <t xml:space="preserve">Sistem za vizualizacijo gelov in drugih vzorcev </t>
  </si>
  <si>
    <t>System for visualization of SDS-PAGE gels and other fluorescently labeled samples</t>
  </si>
  <si>
    <t>Uporaba in cena po dogovoru, za uporabo kontaktirati Dr. Dejana Cagliča (dejan.caglic@ijs.si)</t>
  </si>
  <si>
    <t>Detection of storage phosphor, fluorescence and chemiluminescence on gels, blots and microarrays</t>
  </si>
  <si>
    <t>Sistem za vizualizacijo se uporablja za detekcijo radiaktivno označenih (3H, 14C, 125I, 32P, 33P, 35S) in z najrazličnejšimi fluorofori označenih vzorcev tako v poliakrilamidnih, agaroznih gelih, membranah in mikromrežah. S kombinacijo različnih laserjev lahko spremljamo prisotnosti enega, dveh ali več označevalcev hkrati. Sistem je do 20x bolj občutljiv od konkurenčnih sistemov in nekaj velikostnih redov občutljivejši od drugih tehnik za detekcijo.</t>
  </si>
  <si>
    <t>12/136</t>
  </si>
  <si>
    <t>Peter Križan</t>
  </si>
  <si>
    <t>Sledilni sistem za SuperBelle</t>
  </si>
  <si>
    <t>Tracking System for SuperBelle</t>
  </si>
  <si>
    <t>Oprema je dostopna 24 ur na dan po predhodnem dogovoru z prof. dr. Petrom Križanom preko e-maila peter.krizan@ijs.si. Oprema se nahaja v institutu KEK v Tsukubi na Japonskem, dostop je omejen na člane mednarodne raziskovalne skupine Belle.</t>
  </si>
  <si>
    <t xml:space="preserve">The equipment is avaliable 24/7, contact person Prof. Dr. Peter Križan; e-mail: peter.krizan@ijs.si. Equipment is avaliable on the institut KEK,Tsukuba,Japan. Access is restricted to the members of the international Belle collaboration.  </t>
  </si>
  <si>
    <t xml:space="preserve">Oprema je namenjena meritvi sledi nabitih delcev v magnetnem spektometru Belle.  </t>
  </si>
  <si>
    <t xml:space="preserve">The equipment is dedicated to the measurement of particle tracks in the Belle spectrometer. </t>
  </si>
  <si>
    <t>51962 XIV 204</t>
  </si>
  <si>
    <t>14/204</t>
  </si>
  <si>
    <t>TIER-2 demonstrator</t>
  </si>
  <si>
    <t>TIER-2 Demonstrator</t>
  </si>
  <si>
    <t>11/256</t>
  </si>
  <si>
    <t>TIER-2 grid vozlišče</t>
  </si>
  <si>
    <t>TIER-2 Grid Node</t>
  </si>
  <si>
    <t>Dostop iz Grid platform LCG in Nordugrid za imetnike akreditiranih virtualnih organizacij</t>
  </si>
  <si>
    <t>Access for acredited Virtual Organizations of LCG and Nordugrid platforms</t>
  </si>
  <si>
    <t>46964 XIV 215</t>
  </si>
  <si>
    <t>13/215</t>
  </si>
  <si>
    <t xml:space="preserve">Tipalni mikroskop in risalnik s spremljajočo opremo </t>
  </si>
  <si>
    <t>Atomic force microscope and lithography system with acompanying equipment</t>
  </si>
  <si>
    <t>Slikanje topografije površine in manipulacije nanostruktur ter sistem za risanje vezij s pomočjo elektronske litografije.</t>
  </si>
  <si>
    <t>Surface topography imaging and nanostructure manipulation. Electron litography for drawing circuits.</t>
  </si>
  <si>
    <t>12/139</t>
  </si>
  <si>
    <t>Večnamenski raziskovalni robot</t>
  </si>
  <si>
    <t>Universal research robot</t>
  </si>
  <si>
    <t>Robota zaradi kompleksnosti upravljanja in s tem povezane nevarnosti poškodb opreme ne posojamo. Po predhodnem dogovoru se lahko pri nas izvajajo eksperimenti, ki jih sami pripravimo. Delo se zaračunava po ceniku IJS.</t>
  </si>
  <si>
    <t xml:space="preserve">Univerzalni robot, 7 stopenj, nosilnost 10 Kg, frekvenca trajektorije do 700 Hz, regulacija sile na vrhu robota, integriran na mobilni ploščadi. </t>
  </si>
  <si>
    <t xml:space="preserve">The robot has 7DOF and 10kg payload. The controller is open and enables sampling rate up to 700Hz. The user can control end-effector forces by using the force/torque sensor. The robot can be mounted on a mobile platform. </t>
  </si>
  <si>
    <t>11/275</t>
  </si>
  <si>
    <t xml:space="preserve">5.OP EUROSHOE </t>
  </si>
  <si>
    <t>6.OP PACO+</t>
  </si>
  <si>
    <t>L2-6562</t>
  </si>
  <si>
    <t>Aleš Ude</t>
  </si>
  <si>
    <t>L2-6629</t>
  </si>
  <si>
    <t>Darja Lisjak</t>
  </si>
  <si>
    <t>Vektorski mrežni analizator</t>
  </si>
  <si>
    <t>Vector network analyzer</t>
  </si>
  <si>
    <t>Oprema je dostopna vsem raziskovalcem na osnovi znanstvene sodelave z RS 42.</t>
  </si>
  <si>
    <t>The VNA is available to all researchers in the frame of scientific collaboration with RS 42.</t>
  </si>
  <si>
    <t>Elektromagnetne meritve pri 0.04-40 GHz</t>
  </si>
  <si>
    <t>Electromagnetic measurements at 0.04-40 GHz</t>
  </si>
  <si>
    <t>11/289</t>
  </si>
  <si>
    <t>Mihael Drofenik</t>
  </si>
  <si>
    <t>L2-9151</t>
  </si>
  <si>
    <t>E!3451</t>
  </si>
  <si>
    <t>MATERA ERA-NET, 4302-31/2006/26</t>
  </si>
  <si>
    <t>Boštjan Zalar</t>
  </si>
  <si>
    <t>07527</t>
  </si>
  <si>
    <t xml:space="preserve">Visokoločljivi 500  MHz spectrometer na magnetno resonanco za trdno snov </t>
  </si>
  <si>
    <t>High-resolution 500 MHz magnetic resonance spectrometer for solid state</t>
  </si>
  <si>
    <t>Digitalni visokoločljivi spektrometer omogoča eno- in večddimenzionalne magnetoresonančne meritve lokalnih statičnih in dinamičnih lastnosti na molekularni in atomski skali v mehkih in trdnih snoveh, merjenje difuzijske konstante ter mikroslikanje z magnetno resonanco.</t>
  </si>
  <si>
    <t>Digital high-resolution spectrometer for one- and multidimensional magnetic resonance measurements of local static and dynamic properties on the molecular and atomic scale in soft and solid matter, measurements of diffusion coefficients as well as magnetic resonance microimaging.</t>
  </si>
  <si>
    <t>50097 XIV 212</t>
  </si>
  <si>
    <t>14/212</t>
  </si>
  <si>
    <t>Goran Dražić</t>
  </si>
  <si>
    <t>Visokoločljivi metalografski in polarizacijski optični mikroskop z zajemom slike in dodatki</t>
  </si>
  <si>
    <t>High resolution polarised light optical micros</t>
  </si>
  <si>
    <t>Optični mikroskop je namenjen opazovanju in slikanju vzorcev s pomočjo vidne</t>
  </si>
  <si>
    <t>Optical microscope is used for observation and imaging of samples using</t>
  </si>
  <si>
    <t>46323 XIII_228</t>
  </si>
  <si>
    <t>L2-9175</t>
  </si>
  <si>
    <t>Slavko Bernik</t>
  </si>
  <si>
    <t>Vrstični elektronski mikroskop s FEG izvorom elektronov (FEG SEM)</t>
  </si>
  <si>
    <t>Scanning electron microscope with field emission gun (FEG) electron source (Jeol JEM-7600F)</t>
  </si>
  <si>
    <t>Oprema je namenjena mikrostrukturni karakterizaciji materialov. Gre za vrhunsko aparaturo, ki omogoča slikovne ločljivosti nekaj nm, kvalitativno in kvantitativno kemijsko analizo z mikronskega področja z metodama EDXS in WDXS ter elektronsko litografijo.</t>
  </si>
  <si>
    <t>The FEG-SEM is state-of-art scanning electron microscope that enables complete microstructural characterization of materials: image resolution of few nm, qualitative and quantitative chemical analysis on micron scale and electron litography.</t>
  </si>
  <si>
    <t>50259
50259 02
50259 04
50259 06
50259 08
50259 10
50259 12
50259 14
50259 16
50259 18
47615 01 XIII_220</t>
  </si>
  <si>
    <t>13/220</t>
  </si>
  <si>
    <t>Maja Remškar</t>
  </si>
  <si>
    <t>07560</t>
  </si>
  <si>
    <t>Vrstični tunelski mikroskop</t>
  </si>
  <si>
    <t>Scanning tunneling microscope</t>
  </si>
  <si>
    <t>Fizika površin</t>
  </si>
  <si>
    <t>Surface physics</t>
  </si>
  <si>
    <t>12/129</t>
  </si>
  <si>
    <t>EU projekt Nanosafe</t>
  </si>
  <si>
    <t>EU projekt Foremeost</t>
  </si>
  <si>
    <t>EU projekt Impart</t>
  </si>
  <si>
    <t>XPS spektrometer</t>
  </si>
  <si>
    <t>XPS spectrometer</t>
  </si>
  <si>
    <t>Paket 9</t>
  </si>
  <si>
    <t>Preiskava površin in tankih plasti z rentgensko fotoelektronsko spektroskopijo - XPS (ESCA). Spektrometer XPS omogoča kvantitativno analizo sestave površine in določitev valenčnega stanja, oziroma tipa kemijske vezi v plasti debeline 3 - 5 nm. Vzorci so lahko kovinski, oksidni, kompozitni, praškasti, keramični, polimerni...  Možna je preiskava porazdelitve elementov po globini vzorca v smeri od površine proti notranjosti do globine okoli 200 nm.</t>
  </si>
  <si>
    <t>Characterization of surfaces and thin films with X-Ray photoelectron spectroscopy – XPS (ESCA). XPS spectrometer provides quantitative data on surface composition and type of chemical bonds of elements in the thin surface layer of thickness of 3 – 5 nm. Analysed samples can be metals, oxides, composites, powders, ceramics, polymers… By ion sputtering it is possible to analyse depth distribution of elements in subsurface region and in thin films up to depth of about 200 nm.</t>
  </si>
  <si>
    <t>paket 8 in 9</t>
  </si>
  <si>
    <t>Zeta meter</t>
  </si>
  <si>
    <t>ZETAPals, Zeta potential Analyser, Brookhaven Instruments Corporation</t>
  </si>
  <si>
    <t>Measurement of zeta potential of particles in aqueous and non-aqueous media.</t>
  </si>
  <si>
    <t>Oprema je namenjena merjenju zeta potenciala delcev v vodnih in nevodnih medijih v ombočju pH vrednosti od 1-14.</t>
  </si>
  <si>
    <t>The equipment is designed for the measurement of the zeta potential of the particles in aqueous and non-aqueous media in the pH range from 1-14.</t>
  </si>
  <si>
    <t>367626,37626 01</t>
  </si>
  <si>
    <t>10/235,28</t>
  </si>
  <si>
    <t>DOC. DR. LUKA SNOJ</t>
  </si>
  <si>
    <t xml:space="preserve">NADGRADNJA GRUČE RAČUNALNIŠKI SISTEM HPC </t>
  </si>
  <si>
    <t>Upgrade of the HPC computer cluster</t>
  </si>
  <si>
    <t>Oprema je na voljo na reaktorskem centru Instituta Jožef Stefan, na Odseku za reaktorsko fiziko. Uporaba je možna za zunanje uporabnike. Kontaktirati dr. Luko Snoja.</t>
  </si>
  <si>
    <t>Cluster is available at  reactor center of  Jožef Stefan Institute. Application for external users is possible, contact person dr. Luka Snoj.</t>
  </si>
  <si>
    <t xml:space="preserve">Oprema je namenjena numerično intenzivnim računom. Oprema vsebuje računska vozlišča, vsako ima 2 procesorja, vsak s 14 jedri in 256GB spomina. </t>
  </si>
  <si>
    <t>Cluster is intended for numerical intensive calculations. Equipment consists of compute nodes, with 2 socket processors each, with 14 cores and 256GB of memory.</t>
  </si>
  <si>
    <t>56866 02,04</t>
  </si>
  <si>
    <t>0.05 Eur/cpu hour</t>
  </si>
  <si>
    <t>0.03 Eur/cpu hour</t>
  </si>
  <si>
    <t>0.01 Eur/cpu hour</t>
  </si>
  <si>
    <t>P16-160</t>
  </si>
  <si>
    <t>P2-0073</t>
  </si>
  <si>
    <t>Luka Snoj, raziskovalci odseka F-8</t>
  </si>
  <si>
    <t>PR-05877 (JET3)</t>
  </si>
  <si>
    <t>Luka Snoj</t>
  </si>
  <si>
    <t>J2-6752</t>
  </si>
  <si>
    <t>J2-6756</t>
  </si>
  <si>
    <t>Igor Lengar</t>
  </si>
  <si>
    <t>PR-06286 (CEA)</t>
  </si>
  <si>
    <t>Gašper Žerovnik</t>
  </si>
  <si>
    <t>SANDI CIMERMAN, DIPL. INŽ. FIZ.</t>
  </si>
  <si>
    <t>UPGRADE OF HIGH PERFORMANCE COMPUTE CLUSTER</t>
  </si>
  <si>
    <t>Oprema je na voljo glede na proste kapacitete in ob predhodnem dogovoru preko naslova r4@ijs.si.</t>
  </si>
  <si>
    <t>The equipment is available for usage during free resource times and upon previous arrangement at r4@ijs.si.</t>
  </si>
  <si>
    <t>Računalniška gruča za izvajanje znanstvenih računskih simulacij. Hitra mrežna komunikacija med računskimi vozlišči omogoča dobro skaliranje večprocesnih izračunov. Oprema vsebuje 10 računskih vozlišč po 2 procesorja, vsak z 14 jedri in 256GB spomina.</t>
  </si>
  <si>
    <t>Compute cluster for fast scientific calculations. Fast interconnect enables a good calculation scalability of multinode multicore jobs. Equipment consists of 10 compute nodes with 2 socket processors. each with 14 cores and 256GB of memory.</t>
  </si>
  <si>
    <t>56866 03,05</t>
  </si>
  <si>
    <t>0.05/jedro</t>
  </si>
  <si>
    <t>0.03 EUR/jedro/ura</t>
  </si>
  <si>
    <t>0.01 EUR/jedro/ura</t>
  </si>
  <si>
    <t>0.05 EUR/jedro/ura</t>
  </si>
  <si>
    <t>Leon Cizelj</t>
  </si>
  <si>
    <t>PR-06291</t>
  </si>
  <si>
    <t>Matjaž Leskovar</t>
  </si>
  <si>
    <t>PR-06292</t>
  </si>
  <si>
    <t>Samir El Shawish</t>
  </si>
  <si>
    <t>56866 06,07</t>
  </si>
  <si>
    <t>P16-005</t>
  </si>
  <si>
    <t>DOC. DR. MIHA ČEKADA</t>
  </si>
  <si>
    <t>VISOKOTEMPERATURNI TRIBOMETER</t>
  </si>
  <si>
    <t>high-temperature tribometer</t>
  </si>
  <si>
    <t>Po predhodnem dogovoru na naslov miha.cekada@ijs.si. Zaradi dolgotrajnih meritev je treba računati z zamikom enega tedna</t>
  </si>
  <si>
    <t>Advance contact to the address miha.cekada@ijs.si. Due to long-term measurements a waiting time of one week is anticipated.</t>
  </si>
  <si>
    <t>Instrument omogoča meritev koeficienta trenja pri visokih temperaturah (do 1000 °C). Geometrijske zahteve za vzorce so ozko zastavljene, za detajle se obrnite na kontaktni naslov.</t>
  </si>
  <si>
    <t>The instrument enables the measurement of friction coefficient at elavated temperatures (up to 1000 °C). The geometrical constrains for the samples are very narrow; for details please ask the contact address.</t>
  </si>
  <si>
    <t>60700 01</t>
  </si>
  <si>
    <t>P16-193</t>
  </si>
  <si>
    <t>P2-0082-1</t>
  </si>
  <si>
    <t>Miha Čekada</t>
  </si>
  <si>
    <t>PR-05012</t>
  </si>
  <si>
    <t>Aljaž Drnovšek</t>
  </si>
  <si>
    <t>DIGITALNI MIKROSKOP SMARTZOOM</t>
  </si>
  <si>
    <t>digital microscope</t>
  </si>
  <si>
    <t>Po predhodnem dogovoru na naslov miha.cekada@ijs.si. Brez posebnih časovnih omejitev</t>
  </si>
  <si>
    <t>Advance contact to the address miha.cekada@ijs.si. No specific time constrains.</t>
  </si>
  <si>
    <t>Namenjen je opazovanju in slikanju velikih vzorcev kompliciranih geometrij pri srednje veliki povečavi (35x-350x). Največja višina vzorca je 120 mm, največja masa pa 4 kg.</t>
  </si>
  <si>
    <t>The instruement is dedicated to observation and imaging of large samples with complicated geometry in medium range of magnification (35x-350x). Maximum sample height is 120 mm, maximum mass is 4 kg.</t>
  </si>
  <si>
    <t>60492 01</t>
  </si>
  <si>
    <t>P16-0106</t>
  </si>
  <si>
    <t>L2-5470</t>
  </si>
  <si>
    <t>L2-6770</t>
  </si>
  <si>
    <t>DR. MIHA BUTINAR</t>
  </si>
  <si>
    <t>RENTGENSKI OBSEVALNIK ARRS</t>
  </si>
  <si>
    <t>microCT scanner</t>
  </si>
  <si>
    <t>po predhodnem dogovoru na naslov miha.butinar@ijs.si. Zaradi narave poskusov je potrebno računati na 1 teden zamika.</t>
  </si>
  <si>
    <t>Advance contact to the address miha.butinar@ijs.si. Due to the nature of the experiment, waiting time of one week is expected.</t>
  </si>
  <si>
    <t>Namenjen je računalniško vodenem tomografskemu 3D rentegenskem slikanju miši in podgan (CT slikanje). Omogoča longitudinalne študije zaradi nizkih energijskih vrednosti rentgenskih žarkov.</t>
  </si>
  <si>
    <t>The instrument enables computed tomographic 3D X-ray scanning of rodents (CT scan). Enables long term experiments, due to the low energy of the X-ray beam.</t>
  </si>
  <si>
    <t>60664 01</t>
  </si>
  <si>
    <t>P16-096</t>
  </si>
  <si>
    <t>Miha Butinar</t>
  </si>
  <si>
    <t>J1-6739</t>
  </si>
  <si>
    <t>MOZETIČ IGOR</t>
  </si>
  <si>
    <t>OPREMA ZA ANALITIKOV TOKOV TEKSTOV IN PODATKOVZA KT RAČUNALNIŠKI OBLAK</t>
  </si>
  <si>
    <t>Text analytics servers</t>
  </si>
  <si>
    <t>Čas dostopa do opreme vsak delovni dan od 8:00 do 16:00 po predhodnem dogovoru s skrbnikom. Glede pogojev dostopa in razpoložljivosti kontaktirati skrbnika igor.mozetic@ijs.si</t>
  </si>
  <si>
    <t>The equipment is avaliable upon request every day from 8 am to 4 pm. For access conditions and availabilty contact igor.mozetic@ijs.si</t>
  </si>
  <si>
    <t>Supermicro strežnik</t>
  </si>
  <si>
    <t>Supermicro server</t>
  </si>
  <si>
    <t>6.01</t>
  </si>
  <si>
    <t>6.01.05</t>
  </si>
  <si>
    <t>P16-026</t>
  </si>
  <si>
    <t>Odsek za tehnologije znanja</t>
  </si>
  <si>
    <t>DRAGAN D MIHAILOVIĆ</t>
  </si>
  <si>
    <t>NADGRADNJA MBE SISTEMA</t>
  </si>
  <si>
    <t>UPGRADE MBE SISTEM</t>
  </si>
  <si>
    <t xml:space="preserve">Paket 16 </t>
  </si>
  <si>
    <t>Po predhodnem dogovoru na naslov jure.strle@ijs.si. Zaradi daljših časov priprave sistema na rasti drugih kristalov je potrebno računati na večtedenske zamike.</t>
  </si>
  <si>
    <t xml:space="preserve">Advance contact to the address jure.strle@ijs.si. Due to long times of preparing the growth of different crystals waiting time of several weeks is expected.  </t>
  </si>
  <si>
    <t>Namenjen je sintezi kristalnih tankih plasti dihalkogenidov prehodnih kovin. Velikost substratov je omejena na 9 mm x 9 mm, temperatura rasti doseže 800 °C. Na voljo so rasti s halkogenima elementoma S in Se ter prehodnimi kovinami Ta, Mo, Nb, W.</t>
  </si>
  <si>
    <t>The instrument is dedicated to the synthesis of transition metal dichalcogenides. Substrate size is limited to 9 mm x 9 mm, growth temperature reaches 800 °C. Available chalcogens are S and Se, available transition metals are Ta, Mo, Nb, W.</t>
  </si>
  <si>
    <t>P16-158</t>
  </si>
  <si>
    <t>J1-7201</t>
  </si>
  <si>
    <t>Jure Strle</t>
  </si>
  <si>
    <t>JANEZ DOLINŠEK</t>
  </si>
  <si>
    <t>MAGNETOMETER SQUID</t>
  </si>
  <si>
    <t>SQUID magnetometer</t>
  </si>
  <si>
    <t>Kontaktna oseba je prof. dr. Janez Dolinšek (jani.dolinsek@ijs.si) na IJS. Meritve izvajajo raziskovalci, usposobljeni za rokovanje z MPMS3 magnetometrom (člani raziskovalne skupine prof. Dolinška). Zunanji uporabniki prinesejo vzorce materiala in lahko sodelujejo pri meritvah.</t>
  </si>
  <si>
    <t xml:space="preserve">Contact person is prof. dr. Janez Dolinšek (jani.dolinsek@ijs.si) at JSI. Measurements are preformed by members of the research group of prof. dr. Janez Dolinšek. External users need to bring samples of materials and can participate in the measerements.   </t>
  </si>
  <si>
    <t xml:space="preserve"> Osnova magnetometra je SQUID detektor, ki omogoča delovanje magnetometra v klasičnem načinu in kot VSM (»vibrating sample magnetometer«). Možno je meriti istosmerno (dc) magnetizacijo, izmenično (ac) magnetizacijo, magnetizacijske M(H) krivulje ter časovni razpad termoremanentne magnetizacije na dolgih časovnih skalah. </t>
  </si>
  <si>
    <t xml:space="preserve">The magnetometer is based on a SQUID detector, which enables operation of the device in a classical dc mode and as a VSM (vibrating sample magnetometer). The measurements include determination of the dc and ac magnetizations, the magnetization vs. the magnetic field M(H) curves and the time-decay of the remanent magnetization on long time scales. </t>
  </si>
  <si>
    <t>P16-008</t>
  </si>
  <si>
    <t>60 mesecev</t>
  </si>
  <si>
    <t xml:space="preserve">Janez Dolinšek, </t>
  </si>
  <si>
    <t>J1-7032</t>
  </si>
  <si>
    <t>Andreja Jelen</t>
  </si>
  <si>
    <t>LESJAK DEJAN</t>
  </si>
  <si>
    <t>NADRGRADNJA DISTRIBUIRANEGA RAČUNSKEGA VOZLIŠČA SIGNET ZA HTC</t>
  </si>
  <si>
    <t>61648,61647,61646,61645,61644,61643,..61627, 61692..61686</t>
  </si>
  <si>
    <t>P16-169</t>
  </si>
  <si>
    <t>0215-003</t>
  </si>
  <si>
    <t>dr. Jure Atanackov</t>
  </si>
  <si>
    <t>16309</t>
  </si>
  <si>
    <t>Oprema za izvajanje visokoresolucijskih refleksijskih seizmičnih raziskav</t>
  </si>
  <si>
    <t>Equipment for high resolution seismic surveying</t>
  </si>
  <si>
    <t xml:space="preserve">Oprema je na voljo zunanjim uporabnikom, vendar je za njeno uporabo potrebna izurjena ekipa operaterjev in terenskih sodelavcev. Kadar oprema ni v uporabi, je dostop mogoč takoj na sedežu GeoZS. Cena se prilagaja glede na tip projekta, zahtevnost raziskave in terenske razmere. </t>
  </si>
  <si>
    <t>Equipment is available for use to users outside GeoZS. However, the operation requires a trained team of operators and field assistants. Immediate access to equipment is possible at GeoZS when equipment is not in use. Price varies according to type of project, complexity of research, and field conditions.</t>
  </si>
  <si>
    <t>Raziskave plitve do srednje globoke podpovšinske geološke strukture, ugotavljanje prisotnosi strukturnih elementov (prelomov, gub, ...), geometrije plasti oz. sedimentov ter vodonosnikov. Uporaba za namene strukturno-geološke interpretacije, ugotavljanje strktur vodonosnikov v hidrogeologiji in inženirsko-geološke aplikacije.</t>
  </si>
  <si>
    <t>Determination of shallow to moderately deep subsurface geological structures, determination of presence of structural elements (faults, folds, ...), orientation of bedding and structure of aquifers. Determination of shallow to moderately deep subsurface geological structures, determination of presence of structural elements (faults, folds, ...), orientation of bedding and structure of aquifers. Application for structural interpretation in structural geology, determination of aquifer geometry and engineering geological purposes.</t>
  </si>
  <si>
    <t>1598915990, 15991, 15992, 15993, 15994, 15995, 15996, 15997, 15998, 15999, 16000, 16001,16002</t>
  </si>
  <si>
    <t>http://www.geo-zs.si/index.php/geozs-si/oprema/11-oprema-za-izvajanje-visokoresolucijskih-refleksijskih-seizmicnih-raziskav</t>
  </si>
  <si>
    <t>GeoZS</t>
  </si>
  <si>
    <t>0215-006</t>
  </si>
  <si>
    <t>P1-0020</t>
  </si>
  <si>
    <t>mag. Andrej Lapanje</t>
  </si>
  <si>
    <t>17541</t>
  </si>
  <si>
    <t>Oprema za karotažne meritve Robertson, Elektro umeritvena naprava za karotažo, Kaliper in odklon sonda z opremo za karotažo in Oprema z rač. za karotažo</t>
  </si>
  <si>
    <t>Geophysical borehole logging equipment</t>
  </si>
  <si>
    <t>Gre za specifično terensko opremo za meritve v vrtinah, ki je nameščena na tovorno vozilo. Uporaba je možna samo z operativno ekipo. Cena terenskega dne vključuje 8 ur z uporabo do dveh merilnih sond, vsaka naslednja meritev z dodatnimi sondami se obračuna po ceni ure. Dostop do opreme po dogovoru z operaterjem.</t>
  </si>
  <si>
    <t>Well logging is specific field research equipment, mounted on the field vehicle, used for performing well measurements. The usage of the equipment is possible only with operative experts. The costs of call-up for field day with performing measurements includes 8 hours with two probes, each next measurement with other probe is calculated per hourly rate. Access to equipment via contact person.</t>
  </si>
  <si>
    <t>Karotažna oprema se uporablja za meritve parametrov v vrtinah, ki so zanimivi za hidrogeologijo: temperatura (°C), električna prevodnost (mS/cm), naravni gama (API), kratka in dolga normalna upornost, lastni potencial, točkovna upornost. Z opremo je mogoče meriti določene spremembe v kanalu vrtine (dotoke vode, kaverne, spremembe litološke sestave ipd). S pridobivanjem izkušenj in glede na potrebe naročnikov sta bili z lastnimi sredstvi kupljeni še sondi za merjenje premera, odklona in azimuta vrtin in sonda za merjenje dotokov vode v vrtino. Kot zelo uporabna pa se je izkazala tudi video kamera, ki ob ustreznih pogojih - vidljivosti, prikaže najbolj verodostojno »sliko« dogajanj v posamezni vrtini: poškodbe cevitev, kaverne...</t>
  </si>
  <si>
    <t>Well logging equipment is used for performing well measurements important for hydrogeology: fluid temperature and el. conductivity, gamma activity, short and long normal resistivity, spatial potential and single point resistivity. With well logging equipment the changes in borehole could be measured (water flow, lithological changes, caverns). With our own founds the caliper probe, flowmeter, probe for borehole geometry measurements (inclination and azimuth) and submersible video camera were bought. Submersible video camera for borehole inspection shows realistic picture of well condition: harms, casing, caverns…</t>
  </si>
  <si>
    <t>15474, 15537, 15554, 15592, 15592</t>
  </si>
  <si>
    <t>http://www.geo-zs.si/index.php/geozs-si/oprema/10-oprema-za-geofizikalne-meritve-v-vrtinah</t>
  </si>
  <si>
    <t>1, 3, 4, 5</t>
  </si>
  <si>
    <t>0215-001</t>
  </si>
  <si>
    <t>P1-0025</t>
  </si>
  <si>
    <t>Mirka Trajanova</t>
  </si>
  <si>
    <t>Sistem za izdelavo geoloških zbruskov in poliranih preparatov (Logitech)</t>
  </si>
  <si>
    <t>Trimming, lapping and polishing system, Logitech</t>
  </si>
  <si>
    <t>Dostop do opreme po dogovoru s skrbnikom. Priprava preparatov traja več ur.</t>
  </si>
  <si>
    <t>Access to equipment via contact person. Preparation of specimens lasts several hours.</t>
  </si>
  <si>
    <t>Oprema služi za razrez, fino brušenje in poliranje vseh vrst geoloških materialov, od vezanih do nevezanih. Izdelujemo standardne preparate za petrografske, sedimentološke in paleontološke raziskave, kakor tudi polirane preparate za raziskave z optičnim in elektronskim mikroskopom.</t>
  </si>
  <si>
    <t>The system is used for trimming, fine grinding and polishing of all kinds of geological materials, also unbounded. Standard specimens are produced for petrographic, sedimentologic and paleontologic investigations, as well as polished specimens for investigations with optical and electron microscopes.</t>
  </si>
  <si>
    <t>http://www.geo-zs.si/index.php/geozs-si/oprema/9-sistem-za-izdelavo-geoloskih-zbruskov-in-poliranih-preparatov-logitech</t>
  </si>
  <si>
    <t>5, 7</t>
  </si>
  <si>
    <t>Janko Urbanc</t>
  </si>
  <si>
    <t>Picarro laserski analizator izotopske sestave vode</t>
  </si>
  <si>
    <t>Picarro isotope water laser analyzer</t>
  </si>
  <si>
    <t>Dostop do opreme po dogovoru s skrbnikom.</t>
  </si>
  <si>
    <t>Access to equipment via contact person.</t>
  </si>
  <si>
    <t>Picarro L2130-i ultra precizni laserski izotopski analizator je namenjen meritvam izotopske sestave δ18O/δD v vzorcih vod. Laserski izotopski analizatorji uporabljajo tehnologijo CRDS (Cavity Ring-Down Spectroscopy), ki meri razlike v rotacijsko-vibracijski energiji molekul z različno izotopsko sestavo. Na Geološkem zavodu Slovenije uporabljamo laserski izotopski Picarro L2130-i večinoma za meritve izotopske sestave kisika in vodika v vzorcih padavin in podzemnih vod.</t>
  </si>
  <si>
    <t>Picarro L2130-i ultra high-precision laser isotopic analyzer is intended for measurement δ18O/δD water isotope composition. Laser spectroscopic systems use CRDS technology (Cavity Ring-Down Spectroscopy)for measurement the difference in rotational-vibrational energy level structure of the different isotopic molecules. On Geological Survey of Slovenia laser isotopic analyzer Picarro L2130-i is mostly used for measurements of precipitation and groundwater samples isotope composition.</t>
  </si>
  <si>
    <t>www.geo-zs.si</t>
  </si>
  <si>
    <t>P16-166</t>
  </si>
  <si>
    <t>NUV</t>
  </si>
  <si>
    <t>Načrt upravljanja z vodami NUV</t>
  </si>
  <si>
    <t>Zavod Republike Slovenije za transfuzijsko medicino</t>
  </si>
  <si>
    <t>P3-0371</t>
  </si>
  <si>
    <t>Tadeja Dovč Drnovšek</t>
  </si>
  <si>
    <t>Sistem za sekvenčno detekcijo in kvantitativni multipleksni PCR v realnem času z modulom za delo</t>
  </si>
  <si>
    <t>ABI PRISM 7900HT Sequence Detection System</t>
  </si>
  <si>
    <t>Oprema je na voljo podpisnikom pogodbe o sofinanciranju (Zavod RS za transfuzijsko medicino, Biotehniška fakulteta - Oddelek za zootehniko, Onkološki inštitut - Oddelek za tumorsko biologijo, Medicinska fakulteta - Inštitut za patologijo). Urnik uporabe je dogovorjen, možen je tudi sprotni dogovor (ponavadi za obdobje 7-14 dni). Oprema je na voljo tudi podpisniku sporazuma o medsebojni uporabi aparata (Zavod RS za transfuzijsko medicino in Nacionalni inštitut za biologijo) po vnaprejšnjem dogovoru. Ostali interesenti se za uporabo aparata lahko dogovorijo le s podpisniki pogodbe o sofinanciranju in sicer za čas, ki jim pripada po urniku in pod njihovim nadzorom.</t>
  </si>
  <si>
    <t>Equipment is available to the members of consortium (Blood Transfusion Centre of Slovenia, Biotechnical Faculty - Department of Animal Science, Institute of Oncology - Department of Tumor Biology, Faculty of Medicine - Institute of Pathology). The schedule is arranged under agreement. It is possible to change the schedule (for 7-14 days in advance). The equipment is also available to the signatory of the agreement about joint use (Blood Transfusion Centre of Slovenia and National Institute of Biology) - ahead agreement. The other users can use the equipment only under supervision of one of the members of consortium.</t>
  </si>
  <si>
    <t>Oprema se uporablja za izvedbo verižne reakcije s polimerazo v realnem času (real-time PCR), s katero pomnožujemo in hkrati kavntificiramo tarčno molekulo DNA. Z metodo lahko detektiramo in kvantificiramo specifično zaporedje DNA v vzorcu. Metoda se v medicinskih in bioloških laboratorijih uporablja v različne namene, kot npr. določanje genotipa, genska ekspresija, odkrivanje bolezni, identifikacija bolezenskih značilnosti, identifikacija povzročiteljev bolezni.</t>
  </si>
  <si>
    <t>The equipment is used for real-time PCR (polymerase chain reaction), which is used to amplify and simultaneously quantify target DNA . It enables both detection and quantification of a specific sequence in a given DNA sample. In medical and biological labs it is used for a variety of tasks, such as genotype determination, gene expression, detection of disease, identification of disease characteristics, identification of the cause of the disease.</t>
  </si>
  <si>
    <t>http://www.ztm.si/sl/</t>
  </si>
  <si>
    <t>GENODICS Collaborative Project (Ec Grant Agreement No. 201626)</t>
  </si>
  <si>
    <t>Educell.do.o.</t>
  </si>
  <si>
    <t xml:space="preserve">P3-0371 </t>
  </si>
  <si>
    <t>Primož Rožman</t>
  </si>
  <si>
    <t xml:space="preserve">P3-0054 </t>
  </si>
  <si>
    <t>Institut za patologijo (nosilec Gale Nina)</t>
  </si>
  <si>
    <t>rutinska diagnostika</t>
  </si>
  <si>
    <t>Zavod RS za transfuzijsko medicino</t>
  </si>
  <si>
    <t xml:space="preserve">Klinični center Ljubljana </t>
  </si>
  <si>
    <t>Mojca Božič Mijovski</t>
  </si>
  <si>
    <t>Aparat za hitro gensko analizo (Lightcycler)-dodatna oprema</t>
  </si>
  <si>
    <t>ABI Prism 7000 Sequence Detection System, Applied Biosystems</t>
  </si>
  <si>
    <t xml:space="preserve">Oprema se uporablja  tudi rutinsko v diagnostične namene, zato je njena souporaba omejena pretežno na popoldanski čas. Reagente in potrošni material mora souporabnik nabaviti sam, cena souporabe opreme pa je predmet dogovora. </t>
  </si>
  <si>
    <t>The equipment is used also for diagnostic purposes, therefore it could be co-used predominantly in the afternoon. Reagents and materials are to be purchased by the user, while the price of equipment joint use is matter of negotiation.</t>
  </si>
  <si>
    <t>Oprema se uporablja za analizo mutacij in polimorfizmov genov, ki zapisujejo beljakovine udeležene v hemostazi.</t>
  </si>
  <si>
    <t>Training and advice regarding mutation and polymorphism analysis of the genes encoding proteins involved in haemostasis.</t>
  </si>
  <si>
    <t>http://www4.kclj.si/</t>
  </si>
  <si>
    <t>rutinske laboratorijske</t>
  </si>
  <si>
    <t>L3-7417</t>
  </si>
  <si>
    <t>Mojca Stegnar</t>
  </si>
  <si>
    <t>J3-3412</t>
  </si>
  <si>
    <t>BI-MK/04-05-010</t>
  </si>
  <si>
    <t>Marija Molan</t>
  </si>
  <si>
    <t>Aparat za intermitentno hipobarično terapijo - Green Vacum</t>
  </si>
  <si>
    <t>Green Vacuum -Aparat for intermittent hypobacric therapy</t>
  </si>
  <si>
    <t>možnost dostopa do aparata je v času, ko Center za medicino športa ne deluje oziroma po dogovoru. Cena uporabe se izračuna na osnovi amortizacijskih stroškov.</t>
  </si>
  <si>
    <t xml:space="preserve">The machine is available when Sports Medicine Unit is off duty. The price depends on amortisation costs.  </t>
  </si>
  <si>
    <t>Oprema se uporablja v terapevtske namene in sicer za zdravljenje Raynaudovega sindroma, oteklin, kroničnih kompartment sindromov in trakcijskih periostitisev spodnjih okončin</t>
  </si>
  <si>
    <t>The machine is used for treatment of Raynaud syndrom, edema, cronical compartment syndromes and traction periostitides of lower limbs.</t>
  </si>
  <si>
    <t>"Uporabnost intermitentne hipobarične terapije pri zdravljenju Raynaudovega sindroma"</t>
  </si>
  <si>
    <t>CMŠ</t>
  </si>
  <si>
    <t>"Uporabnost intermitentne hipobarične terapije pri preprečevanju omrzlin pri alpinistih v visokogorju"</t>
  </si>
  <si>
    <t>"Uporabnost intermitentne hipobarične terapije pri zdravljenju akutnih edemov"</t>
  </si>
  <si>
    <t>Uporabnost intermitentne hipobarične terapije pri zdravljenju kroničnih kompartment siindromov in trakcijskih periostitisov spodnjih urdov</t>
  </si>
  <si>
    <t>Aleš Fidler</t>
  </si>
  <si>
    <t>DIGORA fmx-sistem za digitalno intraoralno slikanje</t>
  </si>
  <si>
    <t>DIGORA FMX intraoral digital imaging system</t>
  </si>
  <si>
    <t xml:space="preserve">Oprema je na voljo po predhodnem dogovoru vsak delavnik po 15h. Cena je odvisna od števila posnetih slik in zahtevnost slikanja objektov. </t>
  </si>
  <si>
    <t xml:space="preserve">Equipment is available Monday-Friday after 3 pm on agreement. Cost of imaging depend on number of images and </t>
  </si>
  <si>
    <t>Oprema omogoča digitalno  RTG slikanje objektov d0 40x30 mm. Ločljivost sistema je 300 DPI, 256 sivinskih stopenj. Shranjevanje slik je v BMP ali TIFF formatu.</t>
  </si>
  <si>
    <t>Equipment provides X-ray imaging of objects up to 30x40 mm. Resolution is 300 DPI, 256 gray levels. Images can be saved in BMP or TIFF format.</t>
  </si>
  <si>
    <t>J3-3516</t>
  </si>
  <si>
    <t>Uroš Skalerič</t>
  </si>
  <si>
    <t>P3-0293</t>
  </si>
  <si>
    <t>P3-0338</t>
  </si>
  <si>
    <t>Ignac Zidar</t>
  </si>
  <si>
    <t xml:space="preserve">Elektroencefalograf z veliko ločljivostjo </t>
  </si>
  <si>
    <t>System without official name, based on the equipment of Brain Products, Germany, consisted of multiple hardware and software items.</t>
  </si>
  <si>
    <t>Oprema se uporablja tudi  za raziskovalne namene Filozofske fakultete - Oddelka za psihologijo - brezplačno</t>
  </si>
  <si>
    <t>Equipment is used also  for  research projects of the University of Ljubljana Faculty of Arts, Dept. of psychology</t>
  </si>
  <si>
    <t>Razvojno je v obravnavi rutinska raba aparata za potrebe diagnostike (določanja žarišč) pri vztrajni epilepsiji.</t>
  </si>
  <si>
    <t>Application in diagnosing persistent epilepsy (location of the focus) is also studied</t>
  </si>
  <si>
    <t>Simon Podnar</t>
  </si>
  <si>
    <t>Roman Bošnjak</t>
  </si>
  <si>
    <t>Nevronavigacija</t>
  </si>
  <si>
    <t xml:space="preserve">Image Guided System-Stealth Station TREONplus - Medtronic. Leksell stereotactic arc.  </t>
  </si>
  <si>
    <t xml:space="preserve">Oprema je dostopna v centralnem operacijskem bloku UKC Ljubljana, kjer jo vsakodnevno uporabljajo nevrokirurgi. Planirana postaja je na voljo na oddelku.  </t>
  </si>
  <si>
    <t xml:space="preserve">Equipment is available in central operating block of University Hospital Centre Ljubljana, daily used by neurosurgeons. Palnning station is available at the Department of Neurosurgery. </t>
  </si>
  <si>
    <t xml:space="preserve">Slikovno vodena orientacija in lokalizacija v globokih in elokventnih delih možganov (stereotaktična biopsija možganov z ali brez okvirja, navigirani inštrumenti, integriran ultrazvok, stimulacija globokih možganskih jeder, planiranje nevrokirurške operacija, zlivanje slik, povdarjena realnost, računalniška simulacija operacije..) </t>
  </si>
  <si>
    <t xml:space="preserve">Image guided orientation &amp; localisation for neurosurgery of deep or eloquent regions of the brain (frame-less and frame based stereotactic biopsy, navigated instruments, integrated ultrasound, DBS, surgery planning, image merging, augmented reality, virtual surgery) </t>
  </si>
  <si>
    <t>L3-0309</t>
  </si>
  <si>
    <t>Borut Peterlin</t>
  </si>
  <si>
    <t>Sistem za genotipizacijo</t>
  </si>
  <si>
    <t xml:space="preserve">Ap.pipetirni, Centrifuga, Fotospektrometer, Ap.za verižno polimerizacijo - za pomnoževanje nukleinskih kislin, Kopel vodna stresalna, Računalnik prenosni, Laminarij </t>
  </si>
  <si>
    <t>79205, 79206, 79207, 79208, 79209, 79210, 79211</t>
  </si>
  <si>
    <t>Peter Rakovec</t>
  </si>
  <si>
    <t>Sistem za kartografijo srca</t>
  </si>
  <si>
    <t>CARTO M538537 Johnson &amp; Johnson</t>
  </si>
  <si>
    <t>The equipement is available in the electrophysiological laboratory of the University Medical Centre Ljubljana. It is connected with a recording eqipement. It is intended for human use only It can't be used without dedicated catheters. A study costs approx. € 5,000.</t>
  </si>
  <si>
    <t>Cardiac mapping.</t>
  </si>
  <si>
    <t>Cardiac mapping during electro-physiologic studies.</t>
  </si>
  <si>
    <t>J3-4242</t>
  </si>
  <si>
    <t>J3-9574</t>
  </si>
  <si>
    <t>Matjaž Bunc</t>
  </si>
  <si>
    <t>P3-0314</t>
  </si>
  <si>
    <t>Polona Žigon</t>
  </si>
  <si>
    <t>Pretocni citometer</t>
  </si>
  <si>
    <t>Flow Cytometer</t>
  </si>
  <si>
    <t>Dostop do opreme je omogocen po casu uporabe s strani KOR UKCLJ</t>
  </si>
  <si>
    <t>Access to the apparatus is provided following its utility by KOR UKCLJ staff</t>
  </si>
  <si>
    <t>Namen opreme je merjenje celicnih markerjev pri sistemskih avtoimunskih bolezni, za dolocitev patogenosti, progresa bolezni in/ali komplikacij</t>
  </si>
  <si>
    <t xml:space="preserve">The intent is to measure cellular markers in sistemic autoimmune diseases and determine pathogenicity, disease progression and/or complications </t>
  </si>
  <si>
    <t>www.miltenyibiotec.com</t>
  </si>
  <si>
    <t>P16-198</t>
  </si>
  <si>
    <t>UKC-LJ KOR</t>
  </si>
  <si>
    <t xml:space="preserve">Kmetijski inštitut Slovenije  </t>
  </si>
  <si>
    <t>P4-0072, P4-0133</t>
  </si>
  <si>
    <t>Irena Mavrič Pleško</t>
  </si>
  <si>
    <t>15489                 18981</t>
  </si>
  <si>
    <t>PCR v realnem času (Kvantitativni PCR)</t>
  </si>
  <si>
    <t>real-time PCR</t>
  </si>
  <si>
    <t>Oprema je dosegljiva po dogovoru s skrbnikom. Obračuna se število ur uporabe.</t>
  </si>
  <si>
    <t xml:space="preserve">Equipment is accessible after an agreement with a system administrator. Price is calculated by working hours. </t>
  </si>
  <si>
    <t>Oprema se uporablja za pomnoževanje iskanih odsekov nukleinskih kislin, količina nastalega produkta se spremlja z detekcijo v vsakem ciklu pomnoževanja.</t>
  </si>
  <si>
    <t>The equipment is used for nucleic acid amplification and detects the amount of amplification product in real time.</t>
  </si>
  <si>
    <t>http://www.kis.si/f/docs/Oprema/Raziskovalna_oprema_za_www_2017.pdf</t>
  </si>
  <si>
    <t>Sedlar</t>
  </si>
  <si>
    <t>Gerič Stare</t>
  </si>
  <si>
    <t>Tanja Kokalj</t>
  </si>
  <si>
    <t>freeze-dryer</t>
  </si>
  <si>
    <t>Oprema se uporablja za sušenje oziroma odstranjevanje vode iz različnih materialov s pomočjo procesa submilacije, pri katerem pri znižani temperaturi (pod -10°C) in vakuumu voda prehaja iz trdne faze direktno v plinasto.</t>
  </si>
  <si>
    <t>The equipment is used for drying of different materials using sublimation proces, during which the water is transited directly from solid to gas.</t>
  </si>
  <si>
    <t>Sinkovič</t>
  </si>
  <si>
    <t>P4-0133</t>
  </si>
  <si>
    <t>Vanzo Andreja</t>
  </si>
  <si>
    <t>HPLC-Tekočinski kromatograf</t>
  </si>
  <si>
    <t>HPLC-High Pressure Liquid Chromatograph with DAD and RI detectors</t>
  </si>
  <si>
    <t>Oprema je dosegljiva po dogovoru s skrbnikom. Cena se računa po vzorcu in je odvisna od števila in vrste vzorca .</t>
  </si>
  <si>
    <t xml:space="preserve">Equipment is accessible after an agreement with a system administrator. Price is calculated by sample and  depends upon number and type of sample. </t>
  </si>
  <si>
    <t>HPLC se uporablja za ločbo, identifikacijo in kvantifikacijo spojin.</t>
  </si>
  <si>
    <t xml:space="preserve">HPLC is used to separate, identify and quantify compounds. </t>
  </si>
  <si>
    <t>Lisjak</t>
  </si>
  <si>
    <t>Tomaž Žnidaršič</t>
  </si>
  <si>
    <t>NIRS analizator</t>
  </si>
  <si>
    <t>Foss NIRSystem 6500, Monochromator</t>
  </si>
  <si>
    <t>Oprema je dosegljiva po dogovoru s skrbnikom. Cena se računa po vzorcu in je odvisna od števila vzorcev.</t>
  </si>
  <si>
    <t xml:space="preserve">Equipment is accessible after an agreement with a system administrator. Price is calculated by sample and  depends upon number of samples. </t>
  </si>
  <si>
    <t>NIR analizator se uporablja za ocenjevanje kemične sestave in hranilne vrednosti rastlinskih in živalskih vzorcev ter v raziskovalne namene.</t>
  </si>
  <si>
    <t>NIR analyser is used for the estimation of chemical composition, nutritive value of plant and animal samples and for research purposes</t>
  </si>
  <si>
    <t>Franc Čuš</t>
  </si>
  <si>
    <t>Ultratermostatirane destilacijske kolone</t>
  </si>
  <si>
    <t xml:space="preserve">ADCS Automated Distillation System </t>
  </si>
  <si>
    <t>Oprema je namenjena destilaciji oz. ekstrakciji etanola iz vzorcev z visokimi izkoristki in visokim deležem etanola v destilatu. Destilati so namenjeni analizi sestave stabilnih izotopov.</t>
  </si>
  <si>
    <t>Equipment is intended for extraction of ethanol from samples with high extraction rates and high percentages of ethanol within distillate. We analyse composition of stable isotopes in distillates.</t>
  </si>
  <si>
    <t xml:space="preserve">P4-0072 </t>
  </si>
  <si>
    <t>Hans-Josef Schroers</t>
  </si>
  <si>
    <t>Raziskovalni svetlobni mikroskop z opremo</t>
  </si>
  <si>
    <t>Motorized light microscope Axio imager Z1, digital camera AxioCam MRc5,  image analyzing software AxioVs40 V4.8.2.0</t>
  </si>
  <si>
    <t>Oprema je dosegljiva po dogovoru s skrbnikom. Cena se računa po času uporabe in je odvisna od uporabe žarnic (HBO ali HAL).</t>
  </si>
  <si>
    <t>Equipment is accessible after an agreement with a system administrator. Price is calculated according to time usage and depends on the bulb (HBO or HAL) used.</t>
  </si>
  <si>
    <t xml:space="preserve">Oprema je namenjena mikrokskopiranju in omogoča povečave do 1600-krat. Omogoča tehinke fazni kontrst, svetlo in temno polje, DIC. Osvetlitev je s halogensko in živosrebrno lučjo (DAPI fluorochrome filterset). </t>
  </si>
  <si>
    <t>The equipment magnifies microscopical structures  to factor 1600. Contrast techniques are bright field, dark field and differential interference. Illumination is by halogen or mercury lamp (DAPI fluorochrome filterset).</t>
  </si>
  <si>
    <t>Schroers</t>
  </si>
  <si>
    <t>Urek</t>
  </si>
  <si>
    <t>Špela Velikonja Bolta</t>
  </si>
  <si>
    <t>Tekočinski kromatograf s tandemskim masno spektrometričnim detektorjem</t>
  </si>
  <si>
    <t>Liquid chromatograph with tandem mass detector</t>
  </si>
  <si>
    <t>Oprema se uporablja za ločbo, identifikacijo in kvantifikacijo organskih spojin.</t>
  </si>
  <si>
    <t xml:space="preserve">The equipment is used to separate, identify and quantify organic compounds. </t>
  </si>
  <si>
    <t>3910-3914</t>
  </si>
  <si>
    <t>Velikonja Bolta</t>
  </si>
  <si>
    <t>Univerza v Ljubljani, Fakulteta za šport</t>
  </si>
  <si>
    <t xml:space="preserve">
prof.dr. Anton Ušaj</t>
  </si>
  <si>
    <t>Bližnje infrardeči spektroskop - NIRO 200</t>
  </si>
  <si>
    <t>Near-infrared spectroscop - NIRO 200</t>
  </si>
  <si>
    <t xml:space="preserve">Oprema je dostopna po predhodnem dogovoru in usposabljanju za delo z opremo. Cena uporabe opreme je odvisna od obsega uporabljenih delov opreme in časa uporabe. </t>
  </si>
  <si>
    <t>The equipement is available for use following the technical education of the stuff. The price for the usage of this equipement depends on the work volume and the time spent working with it.</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</si>
  <si>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</si>
  <si>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</si>
  <si>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6982, 6982/1</t>
  </si>
  <si>
    <t>0/h</t>
  </si>
  <si>
    <t>20€/h</t>
  </si>
  <si>
    <t>http://www.fsp.uni-lj.si/</t>
  </si>
  <si>
    <t xml:space="preserve"> P5-0142
</t>
  </si>
  <si>
    <t>Radoje Milič, Ušaj</t>
  </si>
  <si>
    <t xml:space="preserve">"MERITVE, ANALIZE IN SVETOVANJA" Inštituta za šport </t>
  </si>
  <si>
    <t>Samo Rauter</t>
  </si>
  <si>
    <t xml:space="preserve"> RR-16-613</t>
  </si>
  <si>
    <t>P.Zaletel</t>
  </si>
  <si>
    <t>odgovorna oseba za opremo:
prof.dr. Milan Čoh</t>
  </si>
  <si>
    <t>SISTEM ZA 
MERJENJE 
GIBANJA</t>
  </si>
  <si>
    <t>Measuring system 
for movement</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</si>
  <si>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</si>
  <si>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</si>
  <si>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7305, 7306, 7307, 7330, 7308, 7731, 7331, 7332</t>
  </si>
  <si>
    <t>22,7 €/h</t>
  </si>
  <si>
    <t>62,7 €/h</t>
  </si>
  <si>
    <t>https://www.fsp.uni-lj.si/raziskovanje/raziskovalna-oprema/</t>
  </si>
  <si>
    <t xml:space="preserve"> P5-0147
</t>
  </si>
  <si>
    <t>Milan Čoh
Matej Supej,
Stanko Štuhec,
Frane Erčulj</t>
  </si>
  <si>
    <t>P5-0142</t>
  </si>
  <si>
    <t>Vojko Strojnik,
Matej Tušak,
Gregor Jurak</t>
  </si>
  <si>
    <t>Stanko Štuhec</t>
  </si>
  <si>
    <t>RR16611</t>
  </si>
  <si>
    <t>Bojan Jošt</t>
  </si>
  <si>
    <t>RR-16-612</t>
  </si>
  <si>
    <t>prof.dr. Anton Ušaj</t>
  </si>
  <si>
    <t>SISTEM ZA ANALIZO NAPORA PRI OBREMENITVAH NA ŠPORTNEM TERENU je sestavljena iz:
- Vmax ST sistem za merjenje porabe kisika
- fotometer LP 450 in
- Biopac modul</t>
  </si>
  <si>
    <t>Respiratory and metabolic testing during exercise</t>
  </si>
  <si>
    <t>Oprema je namenjena preiskavam sprememb v dihanju, porabi kisika in tvorbi CO2 med naporom, opazovanju sprememb temperature, pretoka krvi in merjenju biokemijskih kazalcev v kapilarni krvi: laktat, glukoza, eritrociti, hemoglobin in hematrokrit.</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</si>
  <si>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</si>
  <si>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5059, 5054, 5053</t>
  </si>
  <si>
    <t>Milan Čoh</t>
  </si>
  <si>
    <t>Anton Ušaj, Nejc Kapus</t>
  </si>
  <si>
    <t xml:space="preserve"> prof.dr. Vojko Strojnik</t>
  </si>
  <si>
    <t>SISTEM ZA ANALIZO VIBRACIJ zajema naslednje sklope:
- vibracijska miza in goniometer
- laboratorijski EMG z elektroniko za meritev vibracij
- sistem za terensko biomehansko analizo</t>
  </si>
  <si>
    <t>Vibration analysis system that is consist of following moduls:
- vibrational table with goniometer
- laboratory EMG device with installed electronics for vibration analysis
- field biomechanical analysis system</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</si>
  <si>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</si>
  <si>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</si>
  <si>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</si>
  <si>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</si>
  <si>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4854, 4976</t>
  </si>
  <si>
    <t>Vojko Strojnik,
Igor Štirn</t>
  </si>
  <si>
    <t xml:space="preserve">dr. Matej Supej
Stanko Štuhec 
dr. Goran Vučković </t>
  </si>
  <si>
    <t>20755
18224
 22502</t>
  </si>
  <si>
    <t xml:space="preserve">SISTEM ZA OBJEKTIVIZACIJO IN KONTROLO GIBANJA </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</si>
  <si>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</si>
  <si>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</si>
  <si>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</si>
  <si>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6347, 6348, 6137</t>
  </si>
  <si>
    <t>Ivan Čuk, Goran Vučkovič,
Matej Supej, Erčulj, Filipčič</t>
  </si>
  <si>
    <t>Janez Vodičar</t>
  </si>
  <si>
    <t>Specialni ergometer za laboratorijske meritve - tekoča preproga HP Cosmos model Venus 200/75</t>
  </si>
  <si>
    <t>Special ergometer for laboratory measurements  - Treadmills
HP Cosmos model Venus 200/75</t>
  </si>
  <si>
    <t xml:space="preserve">Oprema je dostopna po predhodnem dogovoru in usposabljanju za delo z opremo. Opremo je mogoče uporabljati samo v Fiziološkem laboratoriju Inštituta za šport. Cena uporabe opreme je odvisna od obsega uporabljenih delov opreme in časa uporabe.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</si>
  <si>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</si>
  <si>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</si>
  <si>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</si>
  <si>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Vojko Strojnik</t>
  </si>
  <si>
    <t>Radoje Milič</t>
  </si>
  <si>
    <t xml:space="preserve">Univerza v Ljubljani, Fakulteta za pomorstvo in promet </t>
  </si>
  <si>
    <t>Jelenko Švetak</t>
  </si>
  <si>
    <t xml:space="preserve">PISCES2 Oprema za upravljane s kriznimi situacijami na morju </t>
  </si>
  <si>
    <t>PISCES2 Potential Incident Simulation, Control &amp; Evaluation System</t>
  </si>
  <si>
    <t>PISCES2 oprema se lahko najame skladno s cenikom izvajanja tečejev na Fakulteti, razpoložljivost opreme pa je v skladu z urnikom zasedenosti laboratorija. V poletnem času se lahko najame za daljši čas, med koledarskim letom pa so možni le dnevni najemi.</t>
  </si>
  <si>
    <t xml:space="preserve">PISCES2 equipment is available according to the official price list. It can be hired for short or long term period related to the official timetable of simulation laboratory. </t>
  </si>
  <si>
    <t>Oprema se uporablja v integraciji z navtičnim simulatorjem za potrebe usposabljanja in dejanskega posredovanja v primeru nesreč na morju, predvsem s poudarkom razlitja nevarnih snovi v morje</t>
  </si>
  <si>
    <t>PISCES2 is an incident response simulator intended for preparing and conducting command centre exercises and area drills. The application is developed to support exercises focusing on oil spill response</t>
  </si>
  <si>
    <t>Na spletni strani FPP:  http://fpp.uni-lj.si/studij/tecaji/2010042623483113/ in na strani: http://fpp.uni-lj.si/raziskovanje/organizacijske_enote/2009071611483949/2009100911042789/</t>
  </si>
  <si>
    <t>45000-19868 Ocena ogroženosti in načrt zaščite in reševanja Luke Koper za industijske nesreče</t>
  </si>
  <si>
    <t>Luka Koper</t>
  </si>
  <si>
    <t xml:space="preserve">Narodna in univerzitetna knjižnica v Ljubljani    </t>
  </si>
  <si>
    <t>Melita Ambrožič</t>
  </si>
  <si>
    <t>optični čitalec i2S CopiBook Color stand-alone scanning station for A2 landscape bound works</t>
  </si>
  <si>
    <t>i2S CopiBook Color stand-alone scanning station for A2 landscape bound works</t>
  </si>
  <si>
    <t>Optični čitalec je uporabljen za digitalizacijo zbirk, ki jih hranimo v NUK-u.</t>
  </si>
  <si>
    <t>The scanner is used for the digitisation of library materials kept in NUK.</t>
  </si>
  <si>
    <t>Oprema je v uporabi za digitalno reproduciranje gradiva v NUK. Digitalizirano gradivo je skoraj v celoti prosto dostopno preko portala dLib.si.</t>
  </si>
  <si>
    <t>The scanning station is being used for digital reproduction of NUK library materials. Almost all these materials have public access through the protal dLib.si.</t>
  </si>
  <si>
    <t xml:space="preserve">Zaradi preprečevanja okvar opremo uporabljajo specializirani kadri NUK. Cenik digitalizacije dosegljiv na URL: http://www.nuk.uni-lj.si/dokumenti/2010/pdf/cenik_2010.pdf </t>
  </si>
  <si>
    <t>eTEN št. 518635 - Digitisation on Demand</t>
  </si>
  <si>
    <t>Alenka Kavčič-Čolić</t>
  </si>
  <si>
    <t xml:space="preserve"> Norveški finančni mehanizmi - Digitalna knjižnica slovenije  - dLib.si</t>
  </si>
  <si>
    <t>Zoran Krstulović</t>
  </si>
  <si>
    <t>Kultura - CU7-MULT7  št. 2009-0986/001-001</t>
  </si>
  <si>
    <t>eVsebinePlus - Europeana Travel</t>
  </si>
  <si>
    <t>Nadaljevanje gradnje Digitalne knjižnice Slovenije in Europeane</t>
  </si>
  <si>
    <t xml:space="preserve">Inštitut za hidravlične raziskave, Ljubljana </t>
  </si>
  <si>
    <t>1500-001</t>
  </si>
  <si>
    <t>dr. Gorazd Novak</t>
  </si>
  <si>
    <t>Celovit sistem za akvizicijo podatkov na hidravličnih modelih toka s prosto gladino</t>
  </si>
  <si>
    <t>Automatic measuring bridge for data acquisitioning of the hydraulic parameters on the free surface hydraulic models</t>
  </si>
  <si>
    <t>Oprema je stacionirana v hidravličnem laboratoriju Hidroinštituta in večino časa fizično integrirana v obstoječe hidravlične modele. Dostopna je po predhodnem dogovoru s skrbnikom opreme, z ozirom na trenutno zasedenost. Obratovanje opreme je mogoče samo z usposobljenim upravljalcem opreme.</t>
  </si>
  <si>
    <t>Equipment is located in the hydraulic laboratory of Hydroinstitute and most of the time physically integrated into existing hydraulic models. It is accessible  on request according to current use.The equipment can only be used with trained staff.</t>
  </si>
  <si>
    <t xml:space="preserve">Samodejni merilni most je stalno vgrajena oprema, vezana na črpališče hidravličnega laboratorija in na ostalo laboratorijsko obratovalno infrastrukturo. Merilni most ima delovno širino 3m, dolžino 5,5m in vertikalni hod senzorske glave 0,4m. </t>
  </si>
  <si>
    <t>Automatic measuring bridge is permanently built in equipment which is connected to dhe laboratory's pumping station and to the rest of the operating infrastructure. The operating area of the measuring bridge is 3m wide and 5,5 m long. Vertical movement of the measuring head with sensors is up to 0,4 m.</t>
  </si>
  <si>
    <t>http://www.hidroinstitut.si/?cat=20</t>
  </si>
  <si>
    <t>1/paket 11</t>
  </si>
  <si>
    <t>Hidroinštitut</t>
  </si>
  <si>
    <t>raziskave za trg</t>
  </si>
  <si>
    <t>1500-002</t>
  </si>
  <si>
    <t>Jurij Mlačnik</t>
  </si>
  <si>
    <t>Črpališče tehnološke vode hidravličnega laboratorija</t>
  </si>
  <si>
    <t xml:space="preserve">Hydraulic laboratory water supply station </t>
  </si>
  <si>
    <t>Oprema je stacionirana v hidravličnem laboratoriju Hidroinštituta kot del stalne inštalacije zaprtega tokokroga tehnološke vode . Dostopna je po predhodnem dogovoru s skrbnikom opreme, z ozirom na trenutno zasedenost. Obratovanje opreme je mogoče brez usposobljenega upravljalca opreme.</t>
  </si>
  <si>
    <t>Equipment is located in the hydraulic laboratory of Hydroinstitute as permanent installation of water supply for the hydraulic models. It is accessible  on request according to current use.The equipment can also be used without trained staff.</t>
  </si>
  <si>
    <t xml:space="preserve">Črpališče tehnološke vode je stalno vgrajena oprema, vezana na ostalo laboratorijsko obratovalno infrastrukturo. Je neločljivi del zaprtega tokokroga tehnološke vode za oskrbo vseh preskuševalnih kapacitet laboratorija. Črpališče ima skupno kapaciteto pretoka vode približno 1200 l/s. </t>
  </si>
  <si>
    <t>Equipment is permanent installation of water supply for the hydraulic models. It is a part of a closed circular water supply system for all research capacities of the laboratory. The total capacity of the water supply station exceedes 1200 lps from both high pressure and low pressure stages.</t>
  </si>
  <si>
    <t>101787-101789</t>
  </si>
  <si>
    <t xml:space="preserve">Univerza v Ljubljani, Fakulteta za elektrotehniko       </t>
  </si>
  <si>
    <t xml:space="preserve">P2-0249 / I0-0022 </t>
  </si>
  <si>
    <t>Damijan Miklavčič</t>
  </si>
  <si>
    <t>Sistem za merjenje in analizo sprememb pasivnih električnih lastnosti bioloških tkiv in celic v suspenziji v časovnem in frekvenčnem prostoru vsled elektroporacije celične membrane</t>
  </si>
  <si>
    <t>System for measurement and analysis of passive electric properties of biological tissues in time and frequency domains after cell membrane electroporation</t>
  </si>
  <si>
    <t>Oprema se nahaja v Laboratoriju  za biokibernetiko FE UL, za dostop je potrebno kontaktirati predstojnika laboratorija prof. Damijana Miklavčiča. Uporaba s strani zunanjih RO je možna po predhodnem dogovoru.</t>
  </si>
  <si>
    <t>The equipment is located in the Laboratory of Biocybernetics, Fac. of El. Eng., Univ. of Ljubljana. Contact lab head prof. Damijan Miklavčič. It is available to external RO upon request.</t>
  </si>
  <si>
    <t>Sistem tvorijo trije sklopi: impedančni analizator visoke ločljivosti, štirikanalni digitalni osciloskop in paket za numerično modeliranje. Omogoča spremljanje električnih lastnosti bioloških celic v suspenziji in njihovih sprememb, do katerih pride ob izpostavitvi električnim pulzom, v realnem času.</t>
  </si>
  <si>
    <t>The system comprises three components: a high-resolution impedance analyzer, a four-channel digital oscilloscope and a software package for numerical modeling based on the finite-elements method. It allows for real-time monotoring of electric properties of biological cells in suspension and the changes of these properties caused by an exposure to electric pulses.</t>
  </si>
  <si>
    <t>20045, 20041, 15756, 20037, 20036, 20034, 20046, 16344</t>
  </si>
  <si>
    <t>http://lbk.fe.uni-lj.si/oprema/</t>
  </si>
  <si>
    <t>Z2-6503</t>
  </si>
  <si>
    <t>Z2-9661</t>
  </si>
  <si>
    <t>Nataša Pavšelj</t>
  </si>
  <si>
    <t>P2-0249</t>
  </si>
  <si>
    <t>–</t>
  </si>
  <si>
    <t>Marko Munih</t>
  </si>
  <si>
    <t>Robot s senzorskim sistemom in krmilnikom z odprto arhitekturo</t>
  </si>
  <si>
    <t>Robot with sensory system and open control arhitecture</t>
  </si>
  <si>
    <t>Oprema je dostopna za industrijske in akademske partnerje. Čas dostopa ni fiksiran, je odvisen od trenutne zasedenosti, potrebna je predhodna uskladitev. Za krajša obdobja uporabe je bila oprema prosto dostopna, sicer cena po dogovoru.</t>
  </si>
  <si>
    <t>Equipment is available for industrial and academic partners. Access time is not defined in advance, is dependent on current availability, advance appointment is required. For shorter periods is equipment freely available, in other cases price is agreed.</t>
  </si>
  <si>
    <t>To je industrijski robot nadgrajen z novim krmilnim sistemom, ki omogoča frekvence zanke do več kHz. To je potrebno za stabilen kontakt robota z okolico, tudi pri kontaktu s človekom.</t>
  </si>
  <si>
    <t>This is industrial robot, enhanced with new control system allowing loop frequencies of several kHz. This is required for stable of robot with environment, also in contact with human.</t>
  </si>
  <si>
    <t>http://www.robolab.si/research/infrastructure/industrial-robotics/robot-staeubli/</t>
  </si>
  <si>
    <t>Več dr., mag. In dipl. nalog.</t>
  </si>
  <si>
    <t>Mihelj Matjaž</t>
  </si>
  <si>
    <t>FP7-MIMICS</t>
  </si>
  <si>
    <t>P2-0225</t>
  </si>
  <si>
    <t>Janko Drnovšek</t>
  </si>
  <si>
    <t>Realizacija temperaturne fiksne točke bakra</t>
  </si>
  <si>
    <t>system for realization of freezing point of copper (fixed point cell + furnace)</t>
  </si>
  <si>
    <t>Inštrument je mogoče uporabiti v okviru prenosa vrednosti primarnega etalona na najvišjem metrološkem nivoju (medlaboratorijska primerjava). Zaradi pogoste uporabe inštrumenta je nujen vnaprejšen dogovor glede časovne uporabe. Cena uporabe se oblikuje na podlagi ur delovanja ter ekspertnih ur upravljalca instrumenta s strani skrbnika opreme.</t>
  </si>
  <si>
    <t>The instrument can be shared in a scope of transfer of primary standard value at the highest metrological level (interlaboratory comparison). Due to frequent use, the external use of the instrument shall be agreed upon long time in advance. The cost of the external use is based on the working time of the instrument and expert hours of the operator.</t>
  </si>
  <si>
    <t>Instrument služi za realizacijo točke strdišča bakra Z njim se prenaša vrednost primarnega etalona temperature na delovne etalone v raziskovalnih inštitucijah in industriji.</t>
  </si>
  <si>
    <t>The instrument serves for realization of freezing point of copper. It is used to disseminate the value of the primary temperature stnadard to the working standards within research institutions and industry.</t>
  </si>
  <si>
    <t>http://www.lmk.si/wp-content/uploads/2016/05/ARRS-oprema-web-baker.pdf</t>
  </si>
  <si>
    <t>P2-0246</t>
  </si>
  <si>
    <t>Boštjan Batagelj</t>
  </si>
  <si>
    <t>Optični spektralni analizator</t>
  </si>
  <si>
    <t>Ando AQ 6317B</t>
  </si>
  <si>
    <t>spectrum measurement in the wavelength range 600 nm - 1750 nm</t>
  </si>
  <si>
    <t>High-accuracy and high-resolution optical spectrum analyzer
for evaluating D-WDM systems and components.</t>
  </si>
  <si>
    <t>19660, 19661, 19662</t>
  </si>
  <si>
    <t>http://antena.fe.uni-lj.si/oprema.php</t>
  </si>
  <si>
    <t>Sašo Tomažič</t>
  </si>
  <si>
    <t>Naprava za realizacijo temperaturne fiksne točke bakra</t>
  </si>
  <si>
    <t>17578, 17579, 17713, 17926</t>
  </si>
  <si>
    <t>P2-0225/ I0-0022</t>
  </si>
  <si>
    <t>Rosiščni senzor</t>
  </si>
  <si>
    <t>Precision dew-point sensor, MBW 373H</t>
  </si>
  <si>
    <t>Instrument služi kot posredniški etalon. Z njim se prenaša vrednost primarnega etalona vlage na delovne etalone v raziskovalnih inštitucijah in industriji.</t>
  </si>
  <si>
    <t>The instrument serves as a transfer standard. It is used to disseminate the value of the primary humidity stnadard to the working standards within research institutions and industry.</t>
  </si>
  <si>
    <t>http://www.lmk.si/wp-content/uploads/2016/05/ARRS-oprema-web-rosice.pdf</t>
  </si>
  <si>
    <t>Sistem za ultra hitro fluorescenčno mikroskopijo in spektroskopijo</t>
  </si>
  <si>
    <t>System for ultra-fast fluorescence microscopy and spectroscopy</t>
  </si>
  <si>
    <t>Oprema se nahaja v Laboratoriju  za biokibernetiko FE UL, za dostop je potrebno kontaktirati predstojnika laboratorija prof. Damijana Miklavčiča. Del opreme (hitra kamera) je vezan na fluorescenčni mikroskop, ki je dostopen zunanjim RO le v poznih popoldanskih in večernih urah ter ob vikendih. Uporaba preostalega dela opreme (spektrofluorometer) je možna po predhodnem dogovoru.</t>
  </si>
  <si>
    <t>The equipment is located in the Laboratory of Biocybernetics, Fac. of El. Eng., Univ. of Ljubljana. Contact lab head prof. Damijan Miklavčič. Part of the system (ultra-fast camera) is connected to the fluorescence microscope, which is available to external RO only on late afternoons, evenings and weekends. The remaining component of the system (spectrofluorometer) is available upon request.</t>
  </si>
  <si>
    <t>Visoka občutljivost ultra-hitre kamere omogoča opazovanje hitrih sprememb fizioloških procesov, ki nastopijo ob izpostavitvi celice električnemu polju (pojav vsiljene transmembranske napetosti, pretok ionov skozi membrano, ...) z zadovoljivo prostorsko in visoko časovno ločljivostjo. S spektrofluorometrom merimo fluorescenco celotne populacije celic, s tem pa neposredno dobimo podatek o povprečnem vnosu v celico.</t>
  </si>
  <si>
    <t xml:space="preserve">The sensitivity of the ultra-fast camera allows the observations of rapid changes of physiological processes, which occur when the cell is placed into an electric field (induced transmembrane voltage, the transport of molecules through the membrane,...) with sufficient spatial and high temporal resolution. With spectrofluorometer the fluorescence of the population of cells is measured, thereby obtaining the average transport into a single cell. </t>
  </si>
  <si>
    <t>22991, 22992, 22995, 23245</t>
  </si>
  <si>
    <t>J2-9770</t>
  </si>
  <si>
    <t>Mojca Pavlin</t>
  </si>
  <si>
    <t>J2-9764</t>
  </si>
  <si>
    <t>Z2-9229</t>
  </si>
  <si>
    <t>Gorazd Pucihar</t>
  </si>
  <si>
    <t>P2-0197</t>
  </si>
  <si>
    <t>Marko Topič</t>
  </si>
  <si>
    <t xml:space="preserve">Merilnik UV/VIS/NIR transmisije in refleksije </t>
  </si>
  <si>
    <t>UV/Vis/NIR Spectrophotometer</t>
  </si>
  <si>
    <t>Merilnik se nahaja v Laboratoriju za fotovoltaiko in optoelektroniko. Za možnost karakterizacijo vzorcev kontaktirajte predstojnika LPVO prof. dr. Marka Topiča. Glede na intenzivno uporabo merilnika za lastne RR potrebe je uporaba možna le v poznih popoldanskih terminih.</t>
  </si>
  <si>
    <t>Measurement set-up is located in Laboratory of Photovoltaics and Optoelectronics. To characterize samples the head of LPVO prof. dr. Marko Topic should be contacted.</t>
  </si>
  <si>
    <t>Merjenje direktne in totalne transmisije in refleksije v valovnem območju od 200 do 3300 nm.</t>
  </si>
  <si>
    <t>Measurement of direct and total transmission and reflection in the wavelength range from 200 to 3300 nm.</t>
  </si>
  <si>
    <t>http://lpvo.fe.uni-lj.si/raziskave/oprema/#c1200</t>
  </si>
  <si>
    <t>J2-0851</t>
  </si>
  <si>
    <t>Janez Krč</t>
  </si>
  <si>
    <t>FP7 SILICON_Light</t>
  </si>
  <si>
    <t>Jurij Kurnik</t>
  </si>
  <si>
    <t>FP7 SOLAMON</t>
  </si>
  <si>
    <t>Marko Berginc</t>
  </si>
  <si>
    <t>Precizijski uporoni izmenični mostilček</t>
  </si>
  <si>
    <t>automatic resistance bridge ASL F900</t>
  </si>
  <si>
    <t>Instrument se uporablja za precizijsko merjenje upornosti uporovnih termometrov (negotovost 20 ppb) v območju med 0 in 420 ohmov.</t>
  </si>
  <si>
    <t>The instrument is used for precise measurement of resistance of platinum resistance thermometers (uncertainty 20 ppb) in the range between 0 and 420 ohms.</t>
  </si>
  <si>
    <t>21435/1, 22589</t>
  </si>
  <si>
    <t>http://www.lmk.si/wp-content/uploads/2016/05/ARRS-oprema-web-most.pdf</t>
  </si>
  <si>
    <t>P2-0219</t>
  </si>
  <si>
    <t>Gorazd Karer</t>
  </si>
  <si>
    <t>Eksperimentalno okolje za študij naprednih metod vodenja</t>
  </si>
  <si>
    <t>2004-2005</t>
  </si>
  <si>
    <t>Experimental environment for studying of advanced control methods</t>
  </si>
  <si>
    <t>Oprema je ob delavnikih pogosto v uporabi v raziskovalne namene. Po 16 uri ali ob vikendih bi jo bilo možno uporabljati po predhodnem dogovoru.</t>
  </si>
  <si>
    <t>Equipment is during working days usually used in research work. After 4 pm or during weekends it can be available for use with in advance arrangements.</t>
  </si>
  <si>
    <t>Raziskovalna oprema je namenjena raziskovanju na področju modeliranja, simulacije in vodenja različnih tipov procesov. Omogoča študij najsodobnejših načinov vodenja hitrih mehanskih sistemov in procesnih sistemov v realnem času.  Oprema  se uporablja tudi v okviru različnih raziskovalnih projektov ter za namene študija na diplomskem, magistrskem, specialističnem in doktorskem študiju.</t>
  </si>
  <si>
    <t>Research equipment is intended for the area of modelling, simulation and control. It enables the studying of advanced control systems for mechanical and process plants in real time. The equipment is used in conjunction with different research projects and also in conjunction with undergraduate, magister, specilistic and doctotal study.</t>
  </si>
  <si>
    <t>22077, 21456, 21457, 22432, 20952, 21279, 22224, 22225, 22226, 22248, 22249, 22250, 22251, 22252</t>
  </si>
  <si>
    <t xml:space="preserve">http://msc.fe.uni-lj.si/Plants.asp
</t>
  </si>
  <si>
    <t>Rihard Karba</t>
  </si>
  <si>
    <t>J2-2310-1538</t>
  </si>
  <si>
    <t>Igor Škrjanc</t>
  </si>
  <si>
    <t>bilatralna sodelovanja s:  Madžarsko, Romunijo</t>
  </si>
  <si>
    <t xml:space="preserve"> Belič, Škrjanc</t>
  </si>
  <si>
    <t>Projekti mladih raziskovalcev</t>
  </si>
  <si>
    <t>Mladi raziskovalci  28468 Teslić, 30681 Dovžan, 29552 Sodja, 31982 Bošnak, Zdešar</t>
  </si>
  <si>
    <t>Haptični robot z razvojno programsko opremo 1. Cilindični haptični robot FCS HapticMaster s krmilnikom, merilnim zapestjem in programsko opremo 2. Merilne kartice MeasurementComputing: PCI-DAS1602/16 AI/O, PCI-DDA08/16 AO, 2 X PCI-QUAD04 3. 2X PC</t>
  </si>
  <si>
    <t>Haptic robot with software 1. Cilindrical haptic robot HapticMaster with controler, measurement wrist and software 2. Measurement boards DDA08/16 AO, 2 X PCI-QUAD04 3. 2X PC</t>
  </si>
  <si>
    <t>To je haptični robot primeren za rehabilitacijo roke, ustrezen je kot odprta arhitektura tudi za študij in poučevanje vodenja haptičnih robotov.</t>
  </si>
  <si>
    <t>This is haptical robot for rehablitation of human ar. Also suitable as open control arhitecture for studies and teaching of haptic robot control.</t>
  </si>
  <si>
    <t>21674, 21676, 21743, 21746</t>
  </si>
  <si>
    <t>http://www.robolab.si/research/infrastructure/haptic-robotics/hapticmaster/</t>
  </si>
  <si>
    <t>FP5 - I-Match</t>
  </si>
  <si>
    <t>FP7 - MIMICS</t>
  </si>
  <si>
    <t>P2-0244</t>
  </si>
  <si>
    <t>Danilo Vrtačnik</t>
  </si>
  <si>
    <t>Sistem za pridobivanje ultra čiste vode</t>
  </si>
  <si>
    <t>System for production of ultra pure dionized water (UPW)</t>
  </si>
  <si>
    <t>Sistem je fiksno postavljen in vključen v distribucijsko zanko čistih prostorov. Produkt, DI voda je  zato dostopen pod omejenimi pogoji zainteresiranim partnerjem.</t>
  </si>
  <si>
    <t xml:space="preserve">System is permanently installed and connected to the closed supply loop of cleanroom facility. Deionized water as a producto of the system is available to other institutions </t>
  </si>
  <si>
    <t>Sistem je namenjen pridobivanju izredno čiste deionizirane vode za potrebe mikroelektronskih procesov. Ustreza standardu E2.</t>
  </si>
  <si>
    <t>System for laboratory production of  dionized water used in microelectronic processing. Complies with E2 standard.</t>
  </si>
  <si>
    <t>http://lmse.fe.uni-lj.si/activities/arrs.shtml</t>
  </si>
  <si>
    <t>Slavko Amon</t>
  </si>
  <si>
    <t>30683 Pečar Borut MR</t>
  </si>
  <si>
    <t>L2-0186</t>
  </si>
  <si>
    <t>Marina Santo Zarnik</t>
  </si>
  <si>
    <t>Industrijski robotski sistem s simulacijsko in razvojno programsko opremo 1. Antropomorfni robot ABB IRB 140 s krmilnikom S4Cplus in učno enoto 2. Razvojna programska oprema 3. Vhodno/izhodni vmesniški enoti DSQC 355 in DSQC 354 4.</t>
  </si>
  <si>
    <t>Industrial robot with accompaning simulation software 1. Antropomorphic arm ABB IRB 140 with controler S4Cplus with teach unit 2. Robot Studio software 3. DSQC 355 and DSQC 354</t>
  </si>
  <si>
    <t>To je sodoben industrijski robot. Namen te celice je uporaba offline programiranja za načrtovanje navideznega okolja in definiranje robotskega programa, potem pa prenos v robota za izvršitev in končne prilagoditve.</t>
  </si>
  <si>
    <t>This si a modern industrial robot. The aim of this robotic cell is use of offline programming for definition of environment and the robot program, followed with transfer to robot cotroller for execution and final adjustments.</t>
  </si>
  <si>
    <t>FE 022467</t>
  </si>
  <si>
    <t>http://www.robolab.si/research/infrastructure/industrial-robotics/abb-irb-1600/</t>
  </si>
  <si>
    <t>industrijski projekti</t>
  </si>
  <si>
    <t>Optični merilni sistem za brezkontaktno merjenje kinematičnih parametrov gibanja, Optotrak</t>
  </si>
  <si>
    <t>Optical measurement system for contactless acquisition of kinematic parameters, Optotrak</t>
  </si>
  <si>
    <t>Gre za sistem kamer in aktivnih markerjev, ki omogoča zajemanje 3D koordinat markerjev s 3D točnostjo +-0.3 mm v volumnu prostora s stranico več metrov. Možno je istočasno merjenje in posredovanje izmerjenih vrednosti drugim klientom in  na ta način zaprtozančno vodenje.</t>
  </si>
  <si>
    <t>This is a system with cameras and active markers, for acquisition of 3D marker coordinates with 3D accuracy 0.3 mm in a volume with one side of several meters. Possible is simultaneous acquisition and transfer to other clients for real time feedback control.</t>
  </si>
  <si>
    <t>http://www.robolab.si/research/infrastructure/other-equipment/optotrak-certus/</t>
  </si>
  <si>
    <t>FP6 - Alladin</t>
  </si>
  <si>
    <t>P2-0232/ I0-0022</t>
  </si>
  <si>
    <t>Franjo Pernuš</t>
  </si>
  <si>
    <t>Sistem z NIR spektralno kamero</t>
  </si>
  <si>
    <t>System with NIR hyperspectral camera</t>
  </si>
  <si>
    <t>Po dogovoru - odvisno od trenutnega poteka razsikav</t>
  </si>
  <si>
    <t>As agreed upon requests - depends on the current experiments</t>
  </si>
  <si>
    <t>Zajemanje NIR hiperspektralnih slik</t>
  </si>
  <si>
    <t>Acquisition of NIR hyperspectral images</t>
  </si>
  <si>
    <t>25320, 25321, 25322, 25323, 25627, 25626</t>
  </si>
  <si>
    <t>http://lit.fe.uni-lj.si/equipment.php?lang=slo</t>
  </si>
  <si>
    <t>L2-7381</t>
  </si>
  <si>
    <t>Boštjan Likar</t>
  </si>
  <si>
    <t>L2-9758</t>
  </si>
  <si>
    <t>L2-2023</t>
  </si>
  <si>
    <t>P2-0232</t>
  </si>
  <si>
    <t>Sistem za realizacijo nove mednarodne temperaturne lestvice</t>
  </si>
  <si>
    <t>2007-2008</t>
  </si>
  <si>
    <t>system for the realization of new temperature scale</t>
  </si>
  <si>
    <t>Sistem služi za realizacijo ter spremljanje le-te različnih fiksnih točk. Z njim se prenaša vrednost primarnega etalona temperature na delovne etalone v raziskovalnih inštitucijah in industriji.</t>
  </si>
  <si>
    <t>The system is used for realization and monitoring of the realization of different fixed points. It is used to disseminate the value of the primary temperature stnadard to the working standards within research institutions and industry.</t>
  </si>
  <si>
    <t>24343, 24721, 26216, 26217, 26663, 25942, 25943</t>
  </si>
  <si>
    <t>http://www.lmk.si/wp-content/uploads/2016/05/ARRS-oprema-web-fix.pdf</t>
  </si>
  <si>
    <t>Elipsometrični merilnik tankih plasti</t>
  </si>
  <si>
    <t>Spektroskoptični elipsometer (angl. spectroscopic ellipsometer) SpecEL-2000-VIS z dodatkom za analizo plinov Micro GC 3000 A (leto 2008)</t>
  </si>
  <si>
    <t xml:space="preserve">Oprema je nameščena v čistih prostorih in je pod ustreznimi pogoji dostopna tudi drugim raziskovalnim organizacijam </t>
  </si>
  <si>
    <t>The equipment is installed in clean room environment and is accessible also to other research institutions.</t>
  </si>
  <si>
    <t>Karakterizacija (debeline, lomni količnik) tankoplastnih transparentnih filmov</t>
  </si>
  <si>
    <t>Characterization of transparent thin films (thickness, refractive index).</t>
  </si>
  <si>
    <t>24609, 25950</t>
  </si>
  <si>
    <t>Sistem za merjenje nanosekundnih visokonapetostnih električnih pulzov</t>
  </si>
  <si>
    <t>System for measurement of nanosecond high-voltage electric pulses</t>
  </si>
  <si>
    <t>Oprema se nahaja v Laboratoriju  za biokibernetiko FE UL, za dostop je potrebno kontaktirati predstojnika laboratorija prof. Damijana Miklavčiča. Uporaba opreme (tako osciloskopa kot šritih pripadajočih sond)  je mogoča po predhodnem dogovoru.</t>
  </si>
  <si>
    <t>The equipment is located in the Laboratory of Biocybernetics, Fac. of El. Eng., Univ. of Ljubljana. Contact lab head prof. Damijan Miklavčič. The system (the oscilloscope and/or the four probes) is available upon request.</t>
  </si>
  <si>
    <t>Z osciloskopom je mogoče sočasno na štirih vhodnih kanalih opazovati pulze z manj kot nanosekundnim dvižnim časom. S pripadajočimi specializiranimi sondami (diferencialna, visokonapetostna in dve aktivni sondi) lahko merimo različne tokovne in napetostne parametre takšnih pulzov.</t>
  </si>
  <si>
    <t>The oscilloscope allows for simultaneous four-channel monitoring of electric pulses with subnanosecond risetimes. The specialized probes that are part of the system (a differential probe, a high-voltage probe, and two active probes) enable the measurements of various current and voltage parameters of such pulses.</t>
  </si>
  <si>
    <t>16897, 17001, 24643, 24644</t>
  </si>
  <si>
    <t>Z2-7046</t>
  </si>
  <si>
    <t>Z2-2025</t>
  </si>
  <si>
    <t>Matej Reberšek</t>
  </si>
  <si>
    <t>Gregor Klančar</t>
  </si>
  <si>
    <t>Raziskovalno okolje za študij naprednih metod v mobilni robotiki</t>
  </si>
  <si>
    <t>Research environment for study of advanced methods in mobile robotics</t>
  </si>
  <si>
    <t xml:space="preserve">Oprema je v delovnem času (8:00 -16:00) pogosto v uporabi za raziskovalne skupine. Možnost dostopa bi tako bila le v popoldanskih urah oziroma izjemoma po vnaprejšnjem dogovoru. </t>
  </si>
  <si>
    <t>Equipment is in use during working hours (8:00-16:00) by the members of research group. Therefore it is only available in the afternoon hours or otherwise if arranged.</t>
  </si>
  <si>
    <t>Raziskovalna oprema je namenjena raziskovanju na področju mobilne robotike, kjer gre za metode vodenja, zaznavanja, razpoznavanje okolice in večagentne sisteme. Oprema se je in se uporablja tudi v okviru različnih raziskovalnih projektov ter za namene študija na diplomskem, podiplomskem študiju in doktorskem študiju.</t>
  </si>
  <si>
    <t>Research equipment is intended for research in mobile robotics area such as: control methods, detection and recognition of the environment and multiagent systems. Equipment was and is in use also in different research projects and for  study purposes of graduate, postgraduate and Ph.D study.</t>
  </si>
  <si>
    <t>24837, 24841, 24041, 24900, 25922, 25925</t>
  </si>
  <si>
    <t>http://msc.fe.uni-lj.si/Hardware.asp</t>
  </si>
  <si>
    <t>CO vesolje, znanost, tehnologija</t>
  </si>
  <si>
    <t>Matko, Mušič, Klančar</t>
  </si>
  <si>
    <t>bilatralna sodelovanja z Romunijo in Kitajsko</t>
  </si>
  <si>
    <t>Matko, Blažič</t>
  </si>
  <si>
    <t>Merilnik učinkovitosti pretvorbe sončnih celic s sončnim simulatorjem</t>
  </si>
  <si>
    <t>Solar Simulator AM1.5</t>
  </si>
  <si>
    <t>Merjenje učinkovitosti pretvorbe pod umetnim soncem spektra AM1.5.</t>
  </si>
  <si>
    <t>Measurement of conversion efficiency under solar irradiance AM1.5</t>
  </si>
  <si>
    <t>24616, 24617, 24621</t>
  </si>
  <si>
    <t>Andrej Košir</t>
  </si>
  <si>
    <t>Enota za razvoj in vertifikacijo kvalitete interaktivnih večpredstavnih storitev</t>
  </si>
  <si>
    <t>Oprema se nahaja v Laboratoriju za digitalno obdelavo signalov, slik in videa, Fakulteza za elektrotehniko, Univerza v Ljubljani. Za uporabo kontaktirajte predstojnika LDOS prof. dr. Jurija F. Tasiča. Na voljo izven rednega delovnega časa.</t>
  </si>
  <si>
    <t>The equipment is located in Digital Signal, Image and Video Processing Laboratory, Fac. of El. Eng., Univ. of Ljubljana. Contact lab head prof. dr. Jurij F. Tasič. Availability out of regular working hours.</t>
  </si>
  <si>
    <t>V sestavu razpolagamo s sistemom za nelinearno urejanje video gradiva, sistemom za urejanje multimedijskih gradiv, DVB predvajalnim (playout) studiom, testnimi DVB sprejemniki ter s strežniki interaktivnih multimedijskih storitev.</t>
  </si>
  <si>
    <t>The system consistes of nonlinear video editing system, multimedia production system, DVB playout studio, DVB test receivers and servers for interactive media services.</t>
  </si>
  <si>
    <t>24739, 24740, 24308, 24322, 24750, 24852, 24880</t>
  </si>
  <si>
    <t>http://www.lucami.org/index.php/research/research-equipment/</t>
  </si>
  <si>
    <t>IST-4-027866 ELU (Enhanced Learning Unlimited)</t>
  </si>
  <si>
    <t xml:space="preserve">IST-02731 LIVE (Live staging of media events) 
</t>
  </si>
  <si>
    <t>P2-0246 (</t>
  </si>
  <si>
    <t>IST-044985 VICTORY (Audio-VIsual ConTent search and retrieval in a distributed P2P repositORY)</t>
  </si>
  <si>
    <t>Sistem za dinamično mikroskopsko slikanje</t>
  </si>
  <si>
    <t>System for dynamic microscopic imaging</t>
  </si>
  <si>
    <t>Oprema se nahaja v Laboratoriju  za biokibernetiko FE UL, za dostop je potrebno kontaktirati predstojnika laboratorija prof. Damijana Miklavčiča. Fluorescenčni mikroskop je močno zaseden in dostopen zunanjim RO le v poznih popoldanskih in večernih urah ter ob vikendih.</t>
  </si>
  <si>
    <t>The equipment is located in the Laboratory of Biocybernetics, Fac. of El. Eng., Univ. of Ljubljana. Contact lab head prof. Damijan Miklavčič. The fluorescence microscope is only available to external RO on late afternoons, evenings and weekends.</t>
  </si>
  <si>
    <t>Sistem je sestavljen iz invertnega fluorescenčnega mikroskopa Zeiss AxioVert 200, CCD kamere z visoko ločljivostjo in monokromatorja, ki omogoča izbiro poljubne valovne dolžine v vidnem spektru. Programska oprema, ki je prav tako del sistema (MetaMorph in MetaFluor), omogoča zajemanje, analizo in obdelavo zajetih slik.</t>
  </si>
  <si>
    <t>The system consists of the Zeiss AxioVert 200 inverted fluorescence microscope, a high-resolution CCD camera and a monochromator allowing for selection of an arbitrary wavelength within the optical spectrum. The software that is also a part of the system (MetaMorph and MetaFluor) allows for image acquisition, analysis and processing.</t>
  </si>
  <si>
    <t>Visokonapetostni elektroporator z več ločenimi izhodi</t>
  </si>
  <si>
    <t>Highvoltage electroporator with multiple isolated outputs</t>
  </si>
  <si>
    <t xml:space="preserve">Oprema se nahaja v Laboratoriju  za biokibernetiko FE UL, za dostop je potrebno kontaktirati predstojnika laboratorija prof. Damijana Miklavčiča. </t>
  </si>
  <si>
    <t xml:space="preserve">The equipment is located in the Laboratory of Biocybernetics, Fac. of El. Eng., Univ. of Ljubljana. Contact lab head prof. Damijan Miklavčič. </t>
  </si>
  <si>
    <t>Visokonapetostni generator električnih pulzov služi za dovajanje vioskonapetostnih pulzov do 3kV.</t>
  </si>
  <si>
    <t>High voltage generator of electric pulses is used for application of high voltage electric pulses up to 3kV.</t>
  </si>
  <si>
    <t>Janez Bešter</t>
  </si>
  <si>
    <t>Testni protokolni simulacijski sistem</t>
  </si>
  <si>
    <t>Scalable network testing equipment</t>
  </si>
  <si>
    <t xml:space="preserve">Oprema je dostopna za industrijske in akademske partnerje. Čas dostopa ni fiksiran. Odvisen je od trenutne zasedenosti, potrebna je predhodna uskladitev. Cena po dogovoru. Kontakt: prof. Andrej Kos. </t>
  </si>
  <si>
    <t>Equipment is available for industrial and academic partners. Access time is not defined in advance, is dependent on current availability, advance appointment is required. Price is agreed. Contact prof. Andrej Kos</t>
  </si>
  <si>
    <t>Spirent Test Center omogoča izvajanje širokega nabora skladnostnih (angl. conformance), zmogljivostnih (angl. performance), funkcionalnih (angl. functional) in primerjalnih (angl. benchmark) testov ter emulacijo protokolov, strežnikov in odjemalcev. Vključuje 12 GE optičnih in električnih vmesnikov in omogoča izvajanje meritev in testov za protokole, ki bazirajo na Ethernet, IPv4 in IPv6. Oprema je skalabilna in podpira širok spekter telekomunikacijskih protokolov in zmogljivosti (OSI ravnine 2 do 7).</t>
  </si>
  <si>
    <t>Spirent Test Center enables a wide range of conformance, performance, functional and benchmark tests. System supports protocol, server and client emulation. Hardware platform includes 12 GE optical and electrical interfaces and allows measurements and testing of protocols which are based on Ethernet, IPv4 and IPv6. The equipment is scalable and supports a broad range of telecommunications protocols and capabilities (OSI plane 2to 7).</t>
  </si>
  <si>
    <t>http://testcenter.ltfe.org/</t>
  </si>
  <si>
    <t>P2-0246 (C)</t>
  </si>
  <si>
    <t>RIP-09-PBP4G-2009-01</t>
  </si>
  <si>
    <t xml:space="preserve">Testiranje MLPPP S1370; </t>
  </si>
  <si>
    <t>Andrej Kos</t>
  </si>
  <si>
    <t>laboratorijske vaje, magisteriji,diplomske naloge</t>
  </si>
  <si>
    <t>Sistem za analizo kakovosti signalov v profesionalnih video produkcijskih, predvajalnih in prenosnih sistemih</t>
  </si>
  <si>
    <t>Analyzing system of quality of signals in professional video production, broadcast and transmission systems</t>
  </si>
  <si>
    <t>Sistem za analizo kakovosti signalov se nahaja v Laboratoriju za telekomunikacije (LTFE) in je v uporabi ves čas delovnika laboratorijskega osebja in deloma izven tega časa. Dostopen je po dogovoru z vodjo Multimedijskega centra LTFE, Klemnom Pečnikom.</t>
  </si>
  <si>
    <t>System for the video production signal quality analysis is located in the Laboratory for Telecommunications (LTFE) and is in use throughout the laboratory staff working hours and partly outside this time. It is available by arrangement with the Head of Multimedia Centre of LTFE (Klemen Pečnik).</t>
  </si>
  <si>
    <t xml:space="preserve">Sistem omogoča zajemanje in digitalizacijo video signalov v profesionalnih produkcijskih in predvajalnih sistemih, izvor visoko kakovostnih digitaliziranih video signalov, implementacijo metapodatkov, kodiranje/kompresijo video signalov po standardih, merjenje in analizo kompresiranih in multipleksiranih video signalov ter merjenje in analizo moduliranih signalov. </t>
  </si>
  <si>
    <t>The system enables users to capture and digitize video signals in a professional production and playout systems, to implement a metadata and to measure and analyze the compressed, multiplexed and modulated video signals. It is the source of high quality digital video signals and allows standard-based coding / compression and measuring.</t>
  </si>
  <si>
    <t>FE028904, FE028905, FE028906, FE028907, FE028908, FE028909, FE028910, FE028911, FE028912, FE028913, FE028914, FE028915, FE028916, FE028917, FE028918, FE028919, FE028920, FE028921, FE028922, FE028923, FE028924, FE028925, FE028926, FE028927, FE028928, FE028929, FE028930</t>
  </si>
  <si>
    <t>http://www.ltfe.org</t>
  </si>
  <si>
    <t>S1286 (SIP klient za IPTV)</t>
  </si>
  <si>
    <t>Kos Andrej</t>
  </si>
  <si>
    <t>laboratorijske vaje, doktorska naloga,diplomske naloge</t>
  </si>
  <si>
    <t>Dvoročni telerobotski sistem za raziskave v medicini in industriji: dva 6DOF antropomorfni robota Motoman MH5L, dva haptična robota Force Dimension, tip Omega.7, senzorji sil, spremljajoči računalniki.</t>
  </si>
  <si>
    <t>Bimanual telerobotic system for research in medicine and industry: two  6DOF antropomorphic robots Motoman MH5L, two haptic robots Force Dimension, type Omega.7, force sensors, associated computers.</t>
  </si>
  <si>
    <t xml:space="preserve">Sistem je sestavljen iz štirih sklopov, dveh industrijskih robotov Motoman MH5L in dveh haptičnih vmesnikov Force Dimension tip  Omega.7. MH5L robota imata skupen industrijski krmilnik in vse s tem povezane funkcionalnosti. Na obeh močnostnih delih je možen tudi preklop in vodenje s posebnim industrijskim PC. Tako je možen vpliv na vse parametre, implementacija lastnih algoritmov vodenja ter razne telerobotske funkcije dvoročnega sistema (dveh parov robotov).  </t>
  </si>
  <si>
    <t>System has four mani components: two industrial robots Motoman MH5L and two haptic robots Forece Dimension, type Omega.7. MH5L robots have common industrial controller and all associated functionalities. Both could be also switched to dedidated industrial PC. All parameters could be varied, implementation of new control algorithms is easy, including various modes of telerobotic of bimanual operation (two pairs of robots).</t>
  </si>
  <si>
    <t>FE 028326
FE 028127
FE 028128</t>
  </si>
  <si>
    <t>http://www.robolab.si/research/infrastructure/other-equipment/bimanual-teleoperation-system/</t>
  </si>
  <si>
    <t>P2-0179</t>
  </si>
  <si>
    <t>Sistem za vrednotenje gradnikov PVS</t>
  </si>
  <si>
    <t>PVS component evaluation set-up</t>
  </si>
  <si>
    <t>Sistem za vrednotenje gradnikov PVS se nahaja v Laboratoriju za fotovoltaiko in optoelektroniko. Za možnost vrednotenja kontaktirajte predstojnika LPVO prof. dr. Marka Topiča. Glede na intenzivno uporabo merilnika za lastne RR potrebe je uporaba možna le v poznih popoldanskih terminih.</t>
  </si>
  <si>
    <t>PVS component evaluation set-up  is located in Laboratory of Photovoltaics and Optoelectronics. To evaluate components the head of LPVO prof. dr. Marko Topic should be contacted.</t>
  </si>
  <si>
    <t>Testiranje izolacijske upornosti PV modulov, testiranje PV modulov pod različnimi klimatskimi pogoji, vrednotenje učinkovitosti razsmernikov.</t>
  </si>
  <si>
    <t>Isolation resistivity test of PV modules, climate chamber testing of PV modules, conversion efficiency measurement of inverters.</t>
  </si>
  <si>
    <t>27948, 27726, 27947</t>
  </si>
  <si>
    <t>Janez Krč, Jurij Kurnik</t>
  </si>
  <si>
    <t>Mateja Hočevar</t>
  </si>
  <si>
    <t>Razvojno okolje tankoplastne fotovoltaike</t>
  </si>
  <si>
    <t>Thin film PV technology set-up</t>
  </si>
  <si>
    <t>Razvojno okolje se nahaja v Laboratoriju za fotovoltaiko in optoelektroniko. Za možnost uporabe razvojnega okolja kontaktirajte predstojnika LPVO prof. dr. Marka Topiča. Glede na intenzivno uporabo razvojnega okolja za lastne RR potrebe je uporaba možna le v poznih popoldanskih terminih.</t>
  </si>
  <si>
    <t>Thin film PV technology set-up is located in Laboratory of Photovoltaics and Optoelectronics. To use the set-up the head of LPVO prof. dr. Marko Topic should be contacted.</t>
  </si>
  <si>
    <t>Uporaba inertne komore za postopke nanašanja brez prisotnosti vlage ali kisika, kapljični tiskalnik za nanašanje anorganskih ali organskih past/plasti.</t>
  </si>
  <si>
    <t>Inertial chamber (N2) for deposition steps without presence of humidity or oxygen) and ink-jet printer for depostion of inorganic or organic inks to layers.</t>
  </si>
  <si>
    <t>Matjaž Vidmar</t>
  </si>
  <si>
    <t>Mikrovalovni vektorski analizator vezij do 67 GHz</t>
  </si>
  <si>
    <t>Vector Network Analyzer up to 67 GHz</t>
  </si>
  <si>
    <t>Merilno okolje se nahaja v Laboratoriju za sevanje in optiko. Za morebitne meritve kontaktirajte dr. Boštjana Batagelja.</t>
  </si>
  <si>
    <t xml:space="preserve">The Vector Network Analyzer set-up is located in the Radiation and Optics Laboratory. To measure microwave circuits Bostjan Batagelj should be contacted. </t>
  </si>
  <si>
    <t>Meritve linearnih in nelinearnih ojačevalnikov in mešalnikov. Meritve šumnega števila. Meritve anten.</t>
  </si>
  <si>
    <t>Linear and nonlinear amplifier and mixer measurements.Noise figure measurements. Antenna measurements.</t>
  </si>
  <si>
    <t>S-1259</t>
  </si>
  <si>
    <t>Sistem za hiperspektralno zajemanje slik na mikro in makro nivoju</t>
  </si>
  <si>
    <t>A system for the acquisition of hyperspectral images on micro and macro levels</t>
  </si>
  <si>
    <t>Zajemanje hiperspektralnih slik</t>
  </si>
  <si>
    <t>Acquisition of hyperspectral images</t>
  </si>
  <si>
    <t>http://lit.fe.uni-lj.si/oprema</t>
  </si>
  <si>
    <t>L2-5472</t>
  </si>
  <si>
    <t>J2-7211</t>
  </si>
  <si>
    <t xml:space="preserve">Boštjan Likar </t>
  </si>
  <si>
    <t>MR-ji: Jurij Jemec 35415, Peter Naglič 36457, Matic Ivančič 34718</t>
  </si>
  <si>
    <t xml:space="preserve">Benchtop flow cytometer </t>
  </si>
  <si>
    <t xml:space="preserve">Meritve in analiza morfološko različnih subpopulacij v heterogeni suspenziji celic.  </t>
  </si>
  <si>
    <t>Measurements and analysis of morphologically different subpopulations within a heterogeneous cell suspension.</t>
  </si>
  <si>
    <t>P16-004</t>
  </si>
  <si>
    <t>Lea Vukanović</t>
  </si>
  <si>
    <t>Alenka Maček Lebar</t>
  </si>
  <si>
    <t>Dvoročni robot za industrijo naslednje generacije</t>
  </si>
  <si>
    <t>Two arm robot for next generation of industry</t>
  </si>
  <si>
    <t>Dvoročna manipulacija, tudi v sodelovanju s človekom. Istočasno osnovno zajemanje slik s kamero na roki. Možno je servo dvoprstno prijemanje. Intuitivno programiranje.</t>
  </si>
  <si>
    <t>Two arm manipulation, also i ncooperation with human. Simultaneously also basic image capturing with camera on arm. Possible is servo two finger grapsing. Intuitive programming.</t>
  </si>
  <si>
    <t>http://www.robolab.si/research/infrastructure/industrial-robotics/abb-irb-14000-yumi/</t>
  </si>
  <si>
    <t>P16-031</t>
  </si>
  <si>
    <t xml:space="preserve">Univerza v Novi Gorici </t>
  </si>
  <si>
    <t>Egon Pavlica</t>
  </si>
  <si>
    <t>del eksperimenta časovni-prelet fotovzbujenih nosilcev naboja</t>
  </si>
  <si>
    <t>part of time-of-flight photoconductivity measurement</t>
  </si>
  <si>
    <t>N1-0024</t>
  </si>
  <si>
    <t>P6-0382</t>
  </si>
  <si>
    <t>Franc Marušič</t>
  </si>
  <si>
    <t>Sledilec očesnih premikov</t>
  </si>
  <si>
    <t>Eye-tracker</t>
  </si>
  <si>
    <t xml:space="preserve"> Paket 16</t>
  </si>
  <si>
    <t>Po začetnem poizvedovanju, v katerem mora potencialni uporabnik napisati tako svoje osnovne podatke kot namen uporabe opreme, kratek opis raziskovalnega problema in čas potreben za opravo raziskav, se v roku enega tedna s potencialnim uporabnikom dogovorimo o vseh podrobnostih izposoje opreme, vključno z možnostjo tehnične in ali strokovne pomoči.</t>
  </si>
  <si>
    <t xml:space="preserve">Following the initial email in which the potential user of this research equipment gives his basic information as weel as a brief explanation of what he wants to do with this equipment and what the main scientific questions behind this is. Within one week we will negotiate with the potential user all the relevant details concerning the equipment rental including optional technical or professional assistence. </t>
  </si>
  <si>
    <t>Sledilec očesnih premikov zaznava in shranjuje poglede oči glede na različne dražljaje na zaslonu. Uporablja se za študije branja, jezikoslovne študije, študije pozornosti itd.</t>
  </si>
  <si>
    <t>Eye-tracker tracks eye movement on various types of screens/objects presented to the subject. It is primarily used in Psycholinguistic research or reading, attention etc.</t>
  </si>
  <si>
    <t>http://www.ung.si/sl/raziskave/center-za-kognitivne-znanosti-jezika/o-centru/raziskovalna-oprema/</t>
  </si>
  <si>
    <t>P16-084</t>
  </si>
  <si>
    <t>P1-0385</t>
  </si>
  <si>
    <t>Samo Stanič</t>
  </si>
  <si>
    <t>Oprema za meritve višine oblakov in planetarne mejne plasti</t>
  </si>
  <si>
    <t>Equipment for the measurement of the height of the clouds and the planetary boundary layer</t>
  </si>
  <si>
    <t>http://www.ung.si/sl/raziskave/center-za-raziskave-atmosfere/projekti/16_paket/</t>
  </si>
  <si>
    <t>P16-037</t>
  </si>
  <si>
    <t>Sensum, sistemi z računalniškim vidom d.o.o.</t>
  </si>
  <si>
    <t>2294-001</t>
  </si>
  <si>
    <t>dr. Rok Bernard</t>
  </si>
  <si>
    <t>18172</t>
  </si>
  <si>
    <t>HAAS CNC</t>
  </si>
  <si>
    <t>Do opreme dostopajo vsi naši zaposleni raziskovalci</t>
  </si>
  <si>
    <t>Our employed research team has full access to this research equipment.</t>
  </si>
  <si>
    <t>Za namene izboljšanja naših storitev; raziskav in razvoja</t>
  </si>
  <si>
    <t>For the purpose of improvement of our activities; research &amp; development</t>
  </si>
  <si>
    <t>http://www.sensum.eu/</t>
  </si>
  <si>
    <t>Sensum</t>
  </si>
  <si>
    <t xml:space="preserve">Univerza na Primorskem Fakulteta za vede o zdravju     
</t>
  </si>
  <si>
    <t>2413-001</t>
  </si>
  <si>
    <t>I0-0035</t>
  </si>
  <si>
    <t>Katja Bezek</t>
  </si>
  <si>
    <t>Mikropretočni sistem/inkubator za gojenje celičnih kultur, bakterij, kvasovk ter sferoidov z možnostjo kontrole temperature, pretoka medija in z možnostjo avtomatizirane fluorescentne mikroskopije</t>
  </si>
  <si>
    <t>Microfluidic system</t>
  </si>
  <si>
    <t>Mikropretočni sistem CellASIC ONIX2 se nahaja v celičnem laboratoriju UP, FVZ na pultu in je povezan z računalnikom. Poskus poteka v komercialno dostopnih ploščicah, primernih za napravo in se priklopijo na nastavek naprave in vakumsko zaprejo. Nadzor sistema je mogoč preko programske opreme na računalniku.</t>
  </si>
  <si>
    <t>The CellASIC ONIX2 microfluidic system is located in the cell laboratory of UP, FVZ on the counter, connected to the computer. The experiment takes place in commercially available plates suitable for the device. The plates are connected to the device and vacuum sealed prior to experiment. System monitoring is possible through the computer software.</t>
  </si>
  <si>
    <t>Mikropretočni sistem CellASIC ONIX2 omogoča nadzor pretoka raztopin, temperature in atmosfere neposredno spremljanje dogajanja preko mikroskopa. Omogoča delo s celicami v suspenziji in s pritrjenimi celicami; spremljanje diferenciacije in odziva različnih celičnih linij v času, določanje delovanja protimikrobnih sredstev, spremljanje in preprečevanje tvorbe biofilma, določanje interakcij patogenih mikroorganizmov na modelu celičnih linij.</t>
  </si>
  <si>
    <t>The CellASIC ONIX2 microfluidic system enables monitoring of the flow, temperature and atmosphere and the direct monitoring of the experiment through the microscope. It allows working with cells in suspension and with attached cells; monitoring the differentiation and response of cell lines in time, determining the action of antimicrobial agents, monitoring and preventing the formation of biofilm, determining the interactions of pathogenic microorganisms on the cell line model.</t>
  </si>
  <si>
    <t>http://www.fvz.upr.si/sl/node/356</t>
  </si>
  <si>
    <t>P16-183</t>
  </si>
  <si>
    <t xml:space="preserve">Univerza v Mariboru Filozofska fakulteta </t>
  </si>
  <si>
    <t>P5-0062</t>
  </si>
  <si>
    <t>prof.dr. Norbert Jaušovec</t>
  </si>
  <si>
    <t>5038</t>
  </si>
  <si>
    <t>Dual channel OxiplexTM - (Blizu- infrardeči spektrometer tkiva)</t>
  </si>
  <si>
    <t>Oprema je 100% izkoriščena v raziskovalne namene na UM FF. Ena ura merjenja zahteva še dodatno 1 uro priprave osebe ter 3 ure obdelave podatkov, skupaj torej 5 ur dela. Opremo lahko uporablja samo izučeni operater.</t>
  </si>
  <si>
    <t xml:space="preserve">The equipmet is in use (100%) by the researchers at UM FF.  </t>
  </si>
  <si>
    <t>Oprema se uporablja za merjenje možhanske oksigeenizacije.</t>
  </si>
  <si>
    <t>NIRS  is used for the measurement of brain oxigenation.</t>
  </si>
  <si>
    <t>http://www.ff.um.si/oddelki/psihologija/</t>
  </si>
  <si>
    <t>prof. dr. Norbert Jaušovec</t>
  </si>
  <si>
    <t xml:space="preserve">Center odličnosti polimerni materiali in tehnologije </t>
  </si>
  <si>
    <t>Peter Krajnc</t>
  </si>
  <si>
    <t>15501</t>
  </si>
  <si>
    <t>Adsorpcijski porozimeter</t>
  </si>
  <si>
    <t>Adsorption porosimeter</t>
  </si>
  <si>
    <t>Evropska sredstva (ESSR) ter sredstva MIZŠ</t>
  </si>
  <si>
    <t>Oprema je dostopna vsem partenerjem pa enakih pravilih po PRAVILNIKU O NABAVI, EVIDENTIRANJU IN UPORABI OSNOVNIH SREDSTEV ZAVODA CENTER ODLIČNOSTI POLIMERNI MATERIALNI IN TEHNOLOGIJE (CO PoliMaT). Za prost termin se je potrebno dogovoriti s skrbnikom: peter.krajnc@um.si</t>
  </si>
  <si>
    <t>Equipment can be accessed to all partners equally acording to REGULATION OF PURCHASE, REGISTRATION AND USE OF ASSETS OF CENTRE OF EXCELLENCE POLYMER MATERIALS AND TECHNOLOGIES (CE POLIMAT). 
For free dates to be agreed with the administrator: peter.krajnc@um.si</t>
  </si>
  <si>
    <t>določevanje specifične površine</t>
  </si>
  <si>
    <t>specific surface area determination</t>
  </si>
  <si>
    <t>http://www.polimat.si/1/raziskovalno-razvojna-oprema/adsorpcijski-porozimeter.aspx</t>
  </si>
  <si>
    <t>Janez Navodnik</t>
  </si>
  <si>
    <t>13474</t>
  </si>
  <si>
    <t>Črpalno-kapilarni sklop za izdelavo pilotnih količin nano ZnO</t>
  </si>
  <si>
    <t>Capillary pilot-plant continous reactor for nano-ZnO synthesis</t>
  </si>
  <si>
    <t>Oprema je dostopna vsem partenerjem pa enakih pravilih po PRAVILNIKU O NABAVI, EVIDENTIRANJU IN UPORABI OSNOVNIH SREDSTEV ZAVODA CENTER ODLIČNOSTI POLIMERNI MATERIALNI IN TEHNOLOGIJE (CO PoliMaT). Za prost termin se je potrebno dogovoriti s skrbnikom: janez@navodnik.si</t>
  </si>
  <si>
    <t>Equipment can be accessed to all partners equally acording to REGULATION OF PURCHASE, REGISTRATION AND USE OF ASSETS OF CENTRE OF EXCELLENCE POLYMER MATERIALS AND TECHNOLOGIES (CE POLIMAT). For free dates to be agreed with the administrator: janez@navodnik.si</t>
  </si>
  <si>
    <t>pretočni reaktor za sintezo nanodelcev pri sobni temperaturi</t>
  </si>
  <si>
    <t>continous flow reactor for the synthesis of nano-particles at room temperature</t>
  </si>
  <si>
    <t>www.polimat.si</t>
  </si>
  <si>
    <t>Polona Prosen</t>
  </si>
  <si>
    <t>Diferenčni dinamični kalorimeter (DSC)</t>
  </si>
  <si>
    <t>Differentian scanning calorimeter</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</si>
  <si>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</si>
  <si>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Equipment can be accessed to all partners equally acording to REGULATION OF PURCHASE, REGISTRATION AND USE OF ASSETS OF CENTRE OF EXCELLENCE POLYMER MATERIALS AND TECHNOLOGIES (CE POLIMAT). For free dates to be agreed with the administrator: polona.prosen@ki.si</t>
  </si>
  <si>
    <t>določanje termični lastnosti materialov</t>
  </si>
  <si>
    <t>thermal properties determination of materials</t>
  </si>
  <si>
    <t>http://www.polimat.si/1/raziskovalno-razvojna-oprema/diferencni-dinamicni-kalorimeter.aspx</t>
  </si>
  <si>
    <t>Luka Cmok</t>
  </si>
  <si>
    <t>34377</t>
  </si>
  <si>
    <t>Dopolnilni elementi za razširitev titan-safirnega laserskega sistema</t>
  </si>
  <si>
    <t>Additional units for titan-sapphire pulsed laser system</t>
  </si>
  <si>
    <t>Oprema je dostopna vsem partenerjem pa enakih pravilih po PRAVILNIKU O NABAVI, EVIDENTIRANJU IN UPORABI OSNOVNIH SREDSTEV ZAVODA CENTER ODLIČNOSTI POLIMERNI MATERIALNI IN TEHNOLOGIJE (CO PoliMaT) Za prost termin se je potrebno dogovoriti s skrbnikom: irena.drevensek@ijs.si</t>
  </si>
  <si>
    <t>Equipment can be accessed to all partners equally acording to REGULATION OF PURCHASE, REGISTRATION AND USE OF ASSETS OF CENTRE OF EXCELLENCE POLYMER MATERIALS AND TECHNOLOGIES (CE POLIMAT). For free dates to be agreed with the administrator: irena.drevensek@ijs.si</t>
  </si>
  <si>
    <t>http://www.polimat.si/1/raziskovalno-razvojna-oprema/dopolnilni-elementi-za-razsiritev-titan-safirnega-.aspx</t>
  </si>
  <si>
    <t>Jožefa Zabret</t>
  </si>
  <si>
    <t>24723</t>
  </si>
  <si>
    <t>DSC merilna celica</t>
  </si>
  <si>
    <t>DSC measuring cell</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</si>
  <si>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</si>
  <si>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Equipment can be accessed to all partners equally acording to REGULATION OF PURCHASE, REGISTRATION AND USE OF ASSETS OF CENTRE OF EXCELLENCE POLYMER MATERIALS AND TECHNOLOGIES (CE POLIMAT). For free dates to be agreed with the administrator: jozi.zabret@helios.si</t>
  </si>
  <si>
    <t>določanje termičnih lastnosti materialov</t>
  </si>
  <si>
    <t>http://www.polimat.si/1/raziskovalno-razvojna-oprema/dsc-merilna-celica.aspx</t>
  </si>
  <si>
    <t>Maja Ponikvar-Svet</t>
  </si>
  <si>
    <t>18457</t>
  </si>
  <si>
    <t>Elementni analizator C,N,H,S,O</t>
  </si>
  <si>
    <t>C,H,N,S,O elemental analysis</t>
  </si>
  <si>
    <t>Oprema je dostopna vsem partenerjem pa enakih pravilih po PRAVILNIKU O NABAVI, EVIDENTIRANJU IN UPORABI OSNOVNIH SREDSTEV ZAVODA CENTER ODLIČNOSTI POLIMERNI MATERIALNI IN TEHNOLOGIJE (CO PoliMaT) Za prost termin se je potrebno dogovoriti s skrbnikom: maja.ponikvar-svet@ijs.si</t>
  </si>
  <si>
    <t>Equipment can be accessed to all partners equally acording to REGULATION OF PURCHASE, REGISTRATION AND USE OF ASSETS OF CENTRE OF EXCELLENCE POLYMER MATERIALS AND TECHNOLOGIES (CE POLIMAT). For free dates to be agreed with the administrator: maja.ponikvar-svet@ijs.si</t>
  </si>
  <si>
    <t>določanje elementne sestave organskih in anorganskih vzorcev</t>
  </si>
  <si>
    <t>elemental composition determination of organic and inorganic samples</t>
  </si>
  <si>
    <t>http://www.polimat.si/1/raziskovalno-razvojna-oprema/elementni-analizator.aspx</t>
  </si>
  <si>
    <t>Jelka Svetek</t>
  </si>
  <si>
    <t>GPC/SEC instrument</t>
  </si>
  <si>
    <t>HPLC for GPC/SEC analyses</t>
  </si>
  <si>
    <t>Oprema je dostopna vsem partenerjem pa enakih pravilih po PRAVILNIKU O NABAVI, EVIDENTIRANJU IN UPORABI OSNOVNIH SREDSTEV ZAVODA CENTER ODLIČNOSTI POLIMERNI MATERIALNI IN TEHNOLOGIJE (CO PoliMaT) Za prost termin se je potrebno dogovoriti s skrbnikom: jelka.svetek@sandoz.com</t>
  </si>
  <si>
    <t>Equipment can be accessed to all partners equally acording to REGULATION OF PURCHASE, REGISTRATION AND USE OF ASSETS OF CENTRE OF EXCELLENCE POLYMER MATERIALS AND TECHNOLOGIES (CE POLIMAT). For free dates to be agreed with the administrator: jelka.svetek@sandoz.com</t>
  </si>
  <si>
    <t>določevanje relativne molekulska mase vzorcev</t>
  </si>
  <si>
    <t>determination of relative average molar mass in polymer samples by liquid chromatography</t>
  </si>
  <si>
    <t>http://www.polimat.si/1/raziskovalno-razvojna-oprema/gpc-sec-instrument.aspx</t>
  </si>
  <si>
    <t>Miha Kavšek</t>
  </si>
  <si>
    <t>33479</t>
  </si>
  <si>
    <t>Laboratorijski mešalni reaktor</t>
  </si>
  <si>
    <t>Laboratory mixer reactor</t>
  </si>
  <si>
    <t>Oprema je dostopna vsem partenerjem pa enakih pravilih po PRAVILNIKU O NABAVI, EVIDENTIRANJU IN UPORABI OSNOVNIH SREDSTEV ZAVODA CENTER ODLIČNOSTI POLIMERNI MATERIALNI IN TEHNOLOGIJE (CO PoliMaT). Za prost termin se je potrebno dogovoriti s skrbnikom: miha.kavsek@melamin.si</t>
  </si>
  <si>
    <t>Equipment can be accessed to all partners equally acording to REGULATION OF PURCHASE, REGISTRATION AND USE OF ASSETS OF CENTRE OF EXCELLENCE POLYMER MATERIALS AND TECHNOLOGIES (CE POLIMAT). For free dates to be agreed with the administrator: miha.kavsek@melamin.si</t>
  </si>
  <si>
    <t>rekator za sintezo vodnih disperzij s kontrolo temperature</t>
  </si>
  <si>
    <t>temperature controlled reaction vessel for the synthesis of water dispersions</t>
  </si>
  <si>
    <t>http://www.polimat.si/1/raziskovalno-razvojna-oprema/laboratorijski-mesalni-reaktor.aspx</t>
  </si>
  <si>
    <t>Miroslav Huskić</t>
  </si>
  <si>
    <t>Laboratorijski mini ekstruder</t>
  </si>
  <si>
    <t>Laboratory mini extruder</t>
  </si>
  <si>
    <t>Oprema je dostopna vsem partenerjem pa enakih pravilih po PRAVILNIKU O NABAVI, EVIDENTIRANJU IN UPORABI OSNOVNIH SREDSTEV ZAVODA CENTER ODLIČNOSTI POLIMERNI MATERIALNI IN TEHNOLOGIJE (CO PoliMaT). Za prost termin se je potrebno dogovoriti s skrbnikom: miro.huskic@ki.si</t>
  </si>
  <si>
    <t>Equipment can be accessed to all partners equally acording to REGULATION OF PURCHASE, REGISTRATION AND USE OF ASSETS OF CENTRE OF EXCELLENCE POLYMER MATERIALS AND TECHNOLOGIES (CE POLIMAT). For free dates to be agreed with the administrator: miro.huskic@ki.si</t>
  </si>
  <si>
    <t>priprava vzorcev na laboratorijskem nivoju za testiranja lastnosti kompozitnih materialov</t>
  </si>
  <si>
    <t>preparation of samples on laboratory scale for determination of properties for composite materials</t>
  </si>
  <si>
    <t>http://www.polimat.si/1/raziskovalno-razvojna-oprema/laboratorijski-mini-ekstruder.aspx</t>
  </si>
  <si>
    <t>Laboratorijski razpršilni sušilnik</t>
  </si>
  <si>
    <t>Laboratory spray-dryer</t>
  </si>
  <si>
    <t>pridobivanje trdnih delcev iz raztopin ali suspenzij z razpršilnim sušenjem</t>
  </si>
  <si>
    <t>extraction of solid particles from solutions or suspentions by spray-drying</t>
  </si>
  <si>
    <t>http://www.polimat.si/1/raziskovalno-razvojna-oprema/laboratorijski-razprsilni-susilnik.aspx</t>
  </si>
  <si>
    <t>Milena Težak</t>
  </si>
  <si>
    <t>Laboratorijski strižni mešalnik</t>
  </si>
  <si>
    <t>Laboratory shear-mixer for powders</t>
  </si>
  <si>
    <t>Oprema je dostopna vsem partenerjem pa enakih pravilih po PRAVILNIKU O NABAVI, EVIDENTIRANJU IN UPORABI OSNOVNIH SREDSTEV ZAVODA CENTER ODLIČNOSTI POLIMERNI MATERIALNI IN TEHNOLOGIJE (CO PoliMaT). Za prost termin se je potrebno dogovoriti s skrbnikom: mtezak@kolpa.si</t>
  </si>
  <si>
    <t>Equipment can be accessed to all partners equally acording to REGULATION OF PURCHASE, REGISTRATION AND USE OF ASSETS OF CENTRE OF EXCELLENCE POLYMER MATERIALS AND TECHNOLOGIES (CE POLIMAT). For free dates to be agreed with the administrator: mtezak@kolpa.si</t>
  </si>
  <si>
    <t>homogenizacija prahov pod kontroliranimi pogoji</t>
  </si>
  <si>
    <t>homogenization of powders under controlled conditions</t>
  </si>
  <si>
    <t>http://www.polimat.si/1/raziskovalno-razvojna-oprema/laboratorijski-strizni-mesalnik-za-prahove.aspx</t>
  </si>
  <si>
    <t>liofilizator</t>
  </si>
  <si>
    <t>Freeze-dryer</t>
  </si>
  <si>
    <t>sušenje temperaturno občutljivih vzorcev od težko-hlapnih topil</t>
  </si>
  <si>
    <t>drying of temperature-sensitive samples of low-volatile solvents</t>
  </si>
  <si>
    <t>http://www.polimat.si/1/raziskovalno-razvojna-oprema/liofilizator.aspx</t>
  </si>
  <si>
    <t>12318</t>
  </si>
  <si>
    <t xml:space="preserve">Maldi TOF/TOF </t>
  </si>
  <si>
    <t>MALDI TOF/TOF</t>
  </si>
  <si>
    <t>Oprema je dostopna vsem partenerjem pa enakih pravilih po PRAVILNIKU O NABAVI, EVIDENTIRANJU IN UPORABI OSNOVNIH SREDSTEV ZAVODA CENTER ODLIČNOSTI POLIMERNI MATERIALNI IN TEHNOLOGIJE (CO PoliMaT). Za prost termin se je potrebno dogovoriti s skrbnikom: ema.zagar@ki.si</t>
  </si>
  <si>
    <t>Equipment can be accessed to all partners equally acording to REGULATION OF PURCHASE, REGISTRATION AND USE OF ASSETS OF CENTRE OF EXCELLENCE POLYMER MATERIALS AND TECHNOLOGIES (CE POLIMAT). For free dates to be agreed with the administrator: ema.zagar@ki.si</t>
  </si>
  <si>
    <t>določevanje absolutnih molskih mas polimerov</t>
  </si>
  <si>
    <t>molecular mass of polymers determination</t>
  </si>
  <si>
    <t>http://www.polimat.si/1/raziskovalno-razvojna-oprema/maldi-tof-tof.aspx</t>
  </si>
  <si>
    <t>Aleš Hančič</t>
  </si>
  <si>
    <t>25369</t>
  </si>
  <si>
    <t>Nadgradnja brizgalnega stroja</t>
  </si>
  <si>
    <t>Upgrade of the injection moulding machine</t>
  </si>
  <si>
    <t>Oprema je dostopna vsem partenerjem pa enakih pravilih po PRAVILNIKU O NABAVI, EVIDENTIRANJU IN UPORABI OSNOVNIH SREDSTEV ZAVODA CENTER ODLIČNOSTI POLIMERNI MATERIALNI IN TEHNOLOGIJE (CO PoliMaT). Za prost termin se je potrebno dogovoriti s skrbnikom: ales.hancic@tecos.si</t>
  </si>
  <si>
    <t>Equipment can be accessed to all partners equally acording to REGULATION OF PURCHASE, REGISTRATION AND USE OF ASSETS OF CENTRE OF EXCELLENCE POLYMER MATERIALS AND TECHNOLOGIES (CE POLIMAT). For free dates to be agreed with the administrator: ales.hancic@tecos.si</t>
  </si>
  <si>
    <t>izdelava vzorcev in testiranje materialov in orodij za brizganje duro- in termoplastov</t>
  </si>
  <si>
    <t>sample s manufacturing and material or tools testings in duro- and thermoplast malding</t>
  </si>
  <si>
    <t>http://www.polimat.si/1/raziskovalno-razvojna-oprema/nadgradnja-brizgalnega-stroja-za-brizganje-termo.aspx</t>
  </si>
  <si>
    <t>Nadgradnja mikroskopa AFM-XE 100</t>
  </si>
  <si>
    <t>Auxiliaries and accessories for AFM microscopy</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</si>
  <si>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</si>
  <si>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mikroskop na atomsko silo</t>
  </si>
  <si>
    <t>atomic force microscopy</t>
  </si>
  <si>
    <t>http://www.polimat.si/1/raziskovalno-razvojna-oprema/nadgradnja-mikroskopa-afm-xe-100.aspx</t>
  </si>
  <si>
    <t>Silvo Hribernik</t>
  </si>
  <si>
    <t>27558</t>
  </si>
  <si>
    <t>Nadgradnja SWAX 3-sistema v S3- MICROpix sistem</t>
  </si>
  <si>
    <t>Upgrade of HECUS System 3 to S3 MICROpix</t>
  </si>
  <si>
    <t>Oprema je dostopna vsem partenerjem pa enakih pravilih po PRAVILNIKU O NABAVI, EVIDENTIRANJU IN UPORABI OSNOVNIH SREDSTEV ZAVODA CENTER ODLIČNOSTI POLIMERNI MATERIALNI IN TEHNOLOGIJE (CO PoliMaT). Za prost termin se je potrebno dogovoriti s skrbnikom: silvo.hribernik@um.si</t>
  </si>
  <si>
    <t>Equipment can be accessed to all partners equally acording to REGULATION OF PURCHASE, REGISTRATION AND USE OF ASSETS OF CENTRE OF EXCELLENCE POLYMER MATERIALS AND TECHNOLOGIES (CE POLIMAT). For free dates to be agreed with the administrator: silvo.hribernik@um.si</t>
  </si>
  <si>
    <t>nadgradnja modularnega rentgenskega sistema za analizo trdnih snovi, makromolekularnih raztopin in tankih filmov</t>
  </si>
  <si>
    <t>Modular X-ray system upgrade for the analysis of solids, macromolecular solutions and thin films</t>
  </si>
  <si>
    <t>http://www.polimat.si/1/raziskovalno-razvojna-oprema/nadgradnja-swax-3-sistema-v-s3-micropix-sistem.aspx</t>
  </si>
  <si>
    <t>Alenka Kante</t>
  </si>
  <si>
    <t>33574</t>
  </si>
  <si>
    <t>Naprava za določ. odprtega časa in hitrosti lepljenja</t>
  </si>
  <si>
    <t>Open-time determination and adhesion speed determination equipment</t>
  </si>
  <si>
    <t>Oprema je dostopna vsem partenerjem pa enakih pravilih po PRAVILNIKU O NABAVI, EVIDENTIRANJU IN UPORABI OSNOVNIH SREDSTEV ZAVODA CENTER ODLIČNOSTI POLIMERNI MATERIALNI IN TEHNOLOGIJE (CO PoliMaT). Za prost termin se je potrebno dogovoriti s skrbnikom: alenka.kante@mitol.si</t>
  </si>
  <si>
    <t>Equipment can be accessed to all partners equally acording to REGULATION OF PURCHASE, REGISTRATION AND USE OF ASSETS OF CENTRE OF EXCELLENCE POLYMER MATERIALS AND TECHNOLOGIES (CE POLIMAT). For free dates to be agreed with the administrator: alenka.kante@mitol.si</t>
  </si>
  <si>
    <t>določevanje odprtega časa in hitrosti lepljenja</t>
  </si>
  <si>
    <t>open time and adhesion speed determination</t>
  </si>
  <si>
    <t>Alojz Anžlovar</t>
  </si>
  <si>
    <t>8675</t>
  </si>
  <si>
    <t>Naprava za napraševanje z zlatom in ogljikom</t>
  </si>
  <si>
    <t>Sputtering device for coating with gold and carbon</t>
  </si>
  <si>
    <t>Oprema je dostopna vsem partenerjem pa enakih pravilih po PRAVILNIKU O NABAVI, EVIDENTIRANJU IN UPORABI OSNOVNIH SREDSTEV ZAVODA CENTER ODLIČNOSTI POLIMERNI MATERIALNI IN TEHNOLOGIJE (CO PoliMaT). Za prost termin se je potrebno dogovoriti s skrbnikom: alojz.anzlovar@ki.si</t>
  </si>
  <si>
    <t>Equipment can be accessed to all partners equally acording to REGULATION OF PURCHASE, REGISTRATION AND USE OF ASSETS OF CENTRE OF EXCELLENCE POLYMER MATERIALS AND TECHNOLOGIES (CE POLIMAT). For free dates to be agreed with the administrator: alojz.anzlovar@ki.si</t>
  </si>
  <si>
    <t>predpriprava vzorcev za SEM in TEM analize</t>
  </si>
  <si>
    <t>sample preparation for SEM and TEM analysis</t>
  </si>
  <si>
    <t>http://www.polimat.si/1/raziskovalno-razvojna-oprema/naprava-za-naprasevanje-z-zlatom-in-ogljikom.aspx</t>
  </si>
  <si>
    <t>Manja Kurečič</t>
  </si>
  <si>
    <t>24332</t>
  </si>
  <si>
    <t>Pilotna elektro-predilnica</t>
  </si>
  <si>
    <t>Pilot-scale electrospinning device</t>
  </si>
  <si>
    <t>Oprema je dostopna vsem partenerjem pa enakih pravilih po PRAVILNIKU O NABAVI, EVIDENTIRANJU IN UPORABI OSNOVNIH SREDSTEV ZAVODA CENTER ODLIČNOSTI POLIMERNI MATERIALNI IN TEHNOLOGIJE (CO PoliMaT). Za prost termin se je potrebno dogovoriti s skrbnikom: manja.kurecic@um.si</t>
  </si>
  <si>
    <t>Equipment can be accessed to all partners equally acording to REGULATION OF PURCHASE, REGISTRATION AND USE OF ASSETS OF CENTRE OF EXCELLENCE POLYMER MATERIALS AND TECHNOLOGIES (CE POLIMAT). For free dates to be agreed with the administrator: manja.kurecic@um.si</t>
  </si>
  <si>
    <t>elektropredenje nano-vlaken</t>
  </si>
  <si>
    <t>electrospinning of nano-fibers</t>
  </si>
  <si>
    <t>http://www.polimat.si/1/raziskovalno-razvojna-oprema/pilotna-elektro-predilnica.aspx</t>
  </si>
  <si>
    <t>Nataša Čuk</t>
  </si>
  <si>
    <t>Pilotni ultrazvočni sonifikator</t>
  </si>
  <si>
    <t>Pilot plant ultrasound processor</t>
  </si>
  <si>
    <t>Oprema je dostopna vsem partenerjem pa enakih pravilih po PRAVILNIKU O NABAVI, EVIDENTIRANJU IN UPORABI OSNOVNIH SREDSTEV ZAVODA CENTER ODLIČNOSTI POLIMERNI MATERIALNI IN TEHNOLOGIJE (CO PoliMaT). Za prost termin se je potrebno dogovoriti s skrbnikom: natasa.cuk@GGP.si</t>
  </si>
  <si>
    <t>Equipment can be accessed to all partners equally acording to REGULATION OF PURCHASE, REGISTRATION AND USE OF ASSETS OF CENTRE OF EXCELLENCE POLYMER MATERIALS AND TECHNOLOGIES (CE POLIMAT). For free dates to be agreed with the administrator: natasa.cuk@ggp.si</t>
  </si>
  <si>
    <t>ultrazvočna razgradnja biomase pri pridelavi biodizla</t>
  </si>
  <si>
    <t>ultrasound assisted biomass decomposition for the production of biodiesel</t>
  </si>
  <si>
    <t>http://www.polimat.si/1/raziskovalno-razvojna-oprema/pilotni-ultrazvocni-sonifikator.aspx</t>
  </si>
  <si>
    <t>Plinski masni spektrometer</t>
  </si>
  <si>
    <t>Gas mass spectrometer for TGA coupling</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</si>
  <si>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</si>
  <si>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masni spektrometer vezan na TGA za določevanje sestave razpadnih plinskih produktov</t>
  </si>
  <si>
    <t>mass spectrometer coupled with TGA for composition determination of decomposed gas products</t>
  </si>
  <si>
    <t>Pretočni mlin</t>
  </si>
  <si>
    <t>Continous nano-mill</t>
  </si>
  <si>
    <t>mlin za deaglomeracijo manodelcev v disperzijah</t>
  </si>
  <si>
    <t>mill for dispersing nanoparticles in dispersions</t>
  </si>
  <si>
    <t>Blaž Likozar</t>
  </si>
  <si>
    <t>Reakcijski kalorimeter</t>
  </si>
  <si>
    <t>Reaction calorimeter High pressure laboratory reactor with in situ FTIR and FBRM probes</t>
  </si>
  <si>
    <t>Oprema je dostopna vsem partenerjem pa enakih pravilih po PRAVILNIKU O NABAVI, EVIDENTIRANJU IN UPORABI OSNOVNIH SREDSTEV ZAVODA CENTER ODLIČNOSTI POLIMERNI MATERIALNI IN TEHNOLOGIJE (CO PoliMaT). Za prost termin se je potrebno dogovoriti s skrbnikom: blaz.likozar@ki.si</t>
  </si>
  <si>
    <t>Equipment can be accessed to all partners equally acording to REGULATION OF PURCHASE, REGISTRATION AND USE OF ASSETS OF CENTRE OF EXCELLENCE POLYMER MATERIALS AND TECHNOLOGIES (CE POLIMAT). For free dates to be agreed with the administrator: blaz.likozar@ki.si</t>
  </si>
  <si>
    <t xml:space="preserve">reaktor za kontrolirano sintezo z možnostjo spremljanja kemijskih pretvorb in kristalizacije </t>
  </si>
  <si>
    <t>http://www.polimat.si/1/raziskovalno-razvojna-oprema/reakcijski-kalorimeter-s-ftir-instrumentom-s-potop.aspx</t>
  </si>
  <si>
    <t>Respirometer za analizo biorazgradljivosti</t>
  </si>
  <si>
    <t>Respirometric analyser for polymer biodegradation measurments</t>
  </si>
  <si>
    <t>Oprema je dostopna vsem partenerjem pa enakih pravilih po PRAVILNIKU O NABAVI, EVIDENTIRANJU IN UPORABI OSNOVNIH SREDSTEV ZAVODA CENTER ODLIČNOSTI POLIMERNI MATERIALNI IN TEHNOLOGIJE (CO PoliMaT). Za prost termin se je potrebno dogovoriti s skrbnikom: miroslav.huskic@polimat.si</t>
  </si>
  <si>
    <t>Equipment can be accessed to all partners equally acording to REGULATION OF PURCHASE, REGISTRATION AND USE OF ASSETS OF CENTRE OF EXCELLENCE POLYMER MATERIALS AND TECHNOLOGIES (CE POLIMAT). For free dates to be agreed with the administrator: miroslav.huskic@polimat.si</t>
  </si>
  <si>
    <t>merjenje končne stopnje aerobne biorazgradljivosti polimernih materialov</t>
  </si>
  <si>
    <t>total aerobic biodegradability of plastic materials measuring</t>
  </si>
  <si>
    <t>http://www.polimat.si/1/raziskovalno-razvojna-oprema/respirometer-za-analizo-biorazgradljivosti.aspx</t>
  </si>
  <si>
    <t>Separacijski sklop pretočnega reaktorja za izdelavo pilotnih količin nano ZnO</t>
  </si>
  <si>
    <t>Separation set for continous reactor for nano-ZnO production</t>
  </si>
  <si>
    <t>oprema za separacijo pilotnih količin nanodelcev ZnO</t>
  </si>
  <si>
    <t>separation equipment for pilot quantities of ZnO nanoparticles</t>
  </si>
  <si>
    <t>Sistem za merjenje velikosti delcev</t>
  </si>
  <si>
    <t>Zeta-sizer and particle size determination equipment</t>
  </si>
  <si>
    <t>meritve velikosti delcev v disperzijah in koloidih</t>
  </si>
  <si>
    <t>particle size, particle size distribution and zeta potential determination in colloid water dispersions</t>
  </si>
  <si>
    <t>http://www.polimat.si/1/raziskovalno-razvojna-oprema/aparat-za-merjenje-velikosti-delcev-v-vodni-raztop.aspx</t>
  </si>
  <si>
    <t>Termogravimetrični analizator (TGA)</t>
  </si>
  <si>
    <t>Thermogravimetric analyzer</t>
  </si>
  <si>
    <t>http://www.polimat.si/1/raziskovalno-razvojna-oprema/termogravimetricni-analizator.aspx</t>
  </si>
  <si>
    <t>Peter Mišvelj</t>
  </si>
  <si>
    <t>25103</t>
  </si>
  <si>
    <t>Visokotemperaturni visokotlačni reaktor</t>
  </si>
  <si>
    <t>Laboratory high-pressure reactor</t>
  </si>
  <si>
    <t>Oprema je dostopna vsem partenerjem pa enakih pravilih po PRAVILNIKU O NABAVI, EVIDENTIRANJU IN UPORABI OSNOVNIH SREDSTEV ZAVODA CENTER ODLIČNOSTI POLIMERNI MATERIALNI IN TEHNOLOGIJE (CO PoliMaT). Za prost termin se je potrebno dogovoriti s skrbnikom: peter.misvelj@resinshelios.com</t>
  </si>
  <si>
    <t>Equipment can be accessed to all partners equally acording to REGULATION OF PURCHASE, REGISTRATION AND USE OF ASSETS OF CENTRE OF EXCELLENCE POLYMER MATERIALS AND TECHNOLOGIES (CE POLIMAT). For free dates to be agreed with the administrator: peter.misvelj@resinshelios.com</t>
  </si>
  <si>
    <t>reaktor za sintezo polimerov pri tlačnih pogojih sinteze</t>
  </si>
  <si>
    <t>pressure reactor vessel for polymer synthesis</t>
  </si>
  <si>
    <t>http://www.polimat.si/1/raziskovalno-razvojna-oprema/laboratorijski-visokotlacni-reaktor.aspx</t>
  </si>
  <si>
    <t xml:space="preserve">EN-FIST CENTER ODLIČNOSTI </t>
  </si>
  <si>
    <t>2992-001</t>
  </si>
  <si>
    <t>dr. Irena Vovk</t>
  </si>
  <si>
    <t>11395</t>
  </si>
  <si>
    <t>LC-MS sistem</t>
  </si>
  <si>
    <t>LC-MS system</t>
  </si>
  <si>
    <t>Režim uporabe: 8/5 
Usposobljeni uporabniki sistema dostopajo do le-tega po predhodnem medsebojnem dogovoru in z dovoljenjem skrbnika sistema.</t>
  </si>
  <si>
    <t>Accessibility: 8/5 Qualified users access to the system by a previous mutual agreement and with the permission of the system manager.</t>
  </si>
  <si>
    <t>Določanje analitov na osnovi MS po separaciji s tekočinsko kromatografijo visoke ločljivosti. Dodatne informacije: LTQ Velos dual linear ion trap, H-ESI II Probe, APCI Probe for the Ion Max Source, 
Accela Autosampler, Accela PDA, Accela 1250 Pump, Accela System Communication and Solvent Tray</t>
  </si>
  <si>
    <t>Determination of analytes based on MS after separation by high-performance liqid chromatography. Additional information: LTQ Velos dual linear ion trap, H-ESI II Probe, APCI Probe for the Ion Max Source, 
Accela Autosampler, Accela PDA, Accela 1250 Pump, Accela System Communication and Solvent Tray</t>
  </si>
  <si>
    <t>OS-00114</t>
  </si>
  <si>
    <t>www.enfist.si</t>
  </si>
  <si>
    <t>dr. Jože Grdadolnik</t>
  </si>
  <si>
    <t>08523</t>
  </si>
  <si>
    <t>FT infrardeči, ramanski  in VCD spektrometer</t>
  </si>
  <si>
    <t>2010/2011</t>
  </si>
  <si>
    <t>FT infrared, Raman and VCD spectrometer</t>
  </si>
  <si>
    <t>Režim uporabe: 8/5</t>
  </si>
  <si>
    <t>Accessibility: 8/5</t>
  </si>
  <si>
    <t>Spektrometre uporabljamo v analitičnih in strukturnih študijah. Primerni so za vse vrste vzorcev.  Vzorce lahko snemamo v običajni transmisiji, refleksiji ali pa v tehniki oslabljene refleksije (ATR). Spektre lahko snemamo v temperaturnem območju med temperaturo tekočega dušika in 300°C. Ramanski spektrometer je opremljen z mikroskopom, ki omogoča snemanje vzorcev velikosti nekaj mikrometrov.</t>
  </si>
  <si>
    <t>The spectrometers are used for analytical and structural studies for any type of materials. The4 various sample cell allow the transmission, reflection and ATR measurements. Temperature controllers work in the range between liquid nitrogen and 300°C. The Raman spectrometer is equipped with microscope which permits the sampling down to several microns.</t>
  </si>
  <si>
    <t>OS-00127</t>
  </si>
  <si>
    <t>08611</t>
  </si>
  <si>
    <t>Computer cluster</t>
  </si>
  <si>
    <t>Režim uporabe: 24/7; Dostop do opreme uporabniki opravijo preko lastnega računalnika s pomočjo dodeljenega uporabniškega imena in gesla.</t>
  </si>
  <si>
    <t>Accessibility: 24/7; Users can access the cluster via PC with their username and password.</t>
  </si>
  <si>
    <t>10x Huawei Tecal X6000 - vsako ohišje vsebuje dve strežniški rezini, ki temeljita na Intel Xeon E5-2660 procesorjih
1x Mrežno stikalo Huawei 48 port 
1x 42U strežniška omara 
1x Apple MacBook Pro 13"</t>
  </si>
  <si>
    <t>10x Huawei Tecal X6000 - each housing includes two blade servers based on Intel Xeon E5-2660 processors, 1x Huawei Network Switch 48 port, 1x 42U server cabinet 1x Apple MacBook Pro 13"</t>
  </si>
  <si>
    <t>OS-000217</t>
  </si>
  <si>
    <t>dr. Anton Meden</t>
  </si>
  <si>
    <t>08790</t>
  </si>
  <si>
    <t>Štirikrožni difraktometer z dvema valovnima dolžinama</t>
  </si>
  <si>
    <t>4-circular diffractometer with two wavelengths</t>
  </si>
  <si>
    <t xml:space="preserve">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eksperimentov.(Režim uporabe: 12/5) </t>
  </si>
  <si>
    <t xml:space="preserve">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 (Accessibility: 12/5) </t>
  </si>
  <si>
    <t>Agilent SuperNova A (dual) difraktometrski sistem: SuperNova platforma z Atlas CCD Nova (Cu) in Mova (mo) viroma X-žarkov, CrysAlis PRO programska oprema. 
Cryojet-XL sistem za hlajenje vzorca (90-300K)
Recikulacijski vodni hladilnik z zračnim radiatorskim hlajenjem
Autochem programska oprema. Instrument je namenjen določanju kristalne in molekularne strukture na osnovi rentgenske difrakcije na monokristalih.</t>
  </si>
  <si>
    <t xml:space="preserve">Agilent SuperNov A (dual) diffraction system: SuperNova Platform with Atlas CCD, Nova (Cu) and Mova(Mo) microfocus X-ray sorurces, CryAlis Pro software. CryoJet-XL cooling sytem (90-300K). Recirculation water chiller with radiator air cooling. Autochem software. The instrument is used to determine crystal and molecular structure based on the single crystal X-ray diffraction. </t>
  </si>
  <si>
    <t>OS-00155</t>
  </si>
  <si>
    <t>Diferenčni dinamični mikrokalorimeter (DSC)</t>
  </si>
  <si>
    <t>Differential scanning microcalorimeter (DSC)</t>
  </si>
  <si>
    <t>Stabilnost biološko pomembnih molekul v raztopinah. Termodinamika strukturnih prehodov bioloških makromolekul. (Nano DSC with Platinum Capillary Cells, TA Instruments, ZDA)</t>
  </si>
  <si>
    <t xml:space="preserve">Stability of biologically important molecules in solutions. Thermodynamics of structural transitions  of biopolymers.(Nano DSC with Platinum Capillary Cells, TA Instruments, ZDA) </t>
  </si>
  <si>
    <t>OS-00158</t>
  </si>
  <si>
    <t>dr. Martin Klanjšek</t>
  </si>
  <si>
    <t>20209</t>
  </si>
  <si>
    <t>NMR spektrometer</t>
  </si>
  <si>
    <t>NMR spectrometer</t>
  </si>
  <si>
    <t>Režim uporabe: 24/7</t>
  </si>
  <si>
    <t>Accessibility: 24/7</t>
  </si>
  <si>
    <t>NMR in NQR spektrometer za frekvenčno območje 0.5-600 MHz.</t>
  </si>
  <si>
    <t>NMR and NQR spectrometer for the frequency range 0.5-600 MHz.</t>
  </si>
  <si>
    <t>OS-00157</t>
  </si>
  <si>
    <t>dr. Janez Dolinšek</t>
  </si>
  <si>
    <t>03939</t>
  </si>
  <si>
    <t>He utekočinjevalnik</t>
  </si>
  <si>
    <t>2011-2013</t>
  </si>
  <si>
    <t>Režim uporabe: 24/7, rezervacijski sistem</t>
  </si>
  <si>
    <t>Accessibility: 24/7, reservation system</t>
  </si>
  <si>
    <t>He SL utekočinjevalni sistem, Air Liquide Advanced technologies, kapaciteta utekočinjanja min 10 l/h maks. 30l/h, vstopni He plin kontaminiran z zrakom do največ 5 %, 2000l volumen shranjevalne posode, kompresor za reciklacijo helija kapacitete 600l/min</t>
  </si>
  <si>
    <t>He SL Liquefaction System Air Liquide Advanced Technologies
Liquefaction capacity min 10l/h max 30l/min
He gas purifier with up to 5% contamination with air
Lhe storage tank Dewar 200l volume
Compressor for recycled He gas capacity 600l/min</t>
  </si>
  <si>
    <t>OS-000221</t>
  </si>
  <si>
    <t>Magnet 16 T</t>
  </si>
  <si>
    <t>2012-2013</t>
  </si>
  <si>
    <t>Možnost doseganja poljubnega magnetnega polja od 0 do 16 T in poljubne temperature od 1.5 do 300 K. Magnet je prilagojen za NMR in ESR meritve.</t>
  </si>
  <si>
    <t>Access to arbitrary magnetic field between 0 and 16 T and to arbitrary temperature between 1.5 and 300 K. The magnet is adapted for NMR and ESR experiments.</t>
  </si>
  <si>
    <t>OS-000219</t>
  </si>
  <si>
    <t>dr. Igor Serša</t>
  </si>
  <si>
    <t>12056</t>
  </si>
  <si>
    <t>Sonda za mikro MR silkanje</t>
  </si>
  <si>
    <t>Probe for MR microimaging</t>
  </si>
  <si>
    <t>Predhodna najava za rezervacijo termina meritev na tel. 01 477 3534, okviren obseg meritev od nekaj ur do največ dveh dni; Režim uporabe: 24/7</t>
  </si>
  <si>
    <t>Required reservation for mesurment time slot, phone 01 477 3534, the time slot range from few hours to a maximum of two days; Accessibility: 24/7</t>
  </si>
  <si>
    <t>Oprema omogoča prostorsko visokoločljivo slikanje z magnetno resonanco</t>
  </si>
  <si>
    <t>The equipment enables high spatial resolution MR imaging</t>
  </si>
  <si>
    <t>OS-000222</t>
  </si>
  <si>
    <t>dr. Boštjan Zalar</t>
  </si>
  <si>
    <t>Samouglaševalni sistem nizkotemperaturne NMR sonde</t>
  </si>
  <si>
    <t>Autotuning system for low-temperature NMR probehead</t>
  </si>
  <si>
    <t>Režim uporabe: 8/5. Dostop za zunanje uporabnike po predhodnem dogovoru.</t>
  </si>
  <si>
    <t>8/5 usage. Access for external users subject to prior agreement.</t>
  </si>
  <si>
    <t>Digitalni kontroler, enota s koračnimi motorji in HP RF stikalo za avtomatsko prilagajanje resonančnega kroga v  ATPH63 NMR sondi</t>
  </si>
  <si>
    <t>Digital controller, step motor unit, and HP RF switch for automatic tuning of resonant circuit in the ATPH63 NMR probehead.</t>
  </si>
  <si>
    <t>OS-00161</t>
  </si>
  <si>
    <t>Center odličnosti NAMASTE, zavod za raziskave in razvoj naprednih nekovinskih materialov s tehnologijami prihodnosti</t>
  </si>
  <si>
    <t>2997-001</t>
  </si>
  <si>
    <t>Boris Jordan</t>
  </si>
  <si>
    <t>22296</t>
  </si>
  <si>
    <t>Laboratorijski mlin</t>
  </si>
  <si>
    <t>Laboratory mill</t>
  </si>
  <si>
    <t>Oprema je na razpolago v dogovoru z operaterjem in skladno z rezervacijskim sistemom (glej: www. conamaste.si).  Zaračunavajo se materialni stroški in stroški operaterja.</t>
  </si>
  <si>
    <t xml:space="preserve">The equipment can be available  in the agreement with the operator through the reservation system (see www.conamaste.si).  The material and personnel costs are to be reimbursed only. </t>
  </si>
  <si>
    <t>Laboratorijska naprava za kontinuirano mešanje, disperzijo in mletje.</t>
  </si>
  <si>
    <t>Laboratory agitated media mill for the dispersion, wetting and grinding.</t>
  </si>
  <si>
    <t>RRP1-O1/4</t>
  </si>
  <si>
    <t>Cena za uporabo raziskovalne opreme je skladna s priporočilom o zaračunavanju opreme.</t>
  </si>
  <si>
    <t>RRP1</t>
  </si>
  <si>
    <t>4587</t>
  </si>
  <si>
    <t>Računalniško krmiljen sistem za laserski  razrez keramike</t>
  </si>
  <si>
    <t>Computer controlled laser cutting system for ceramics</t>
  </si>
  <si>
    <t>Oprema za analizo materialov in keramičnih struktur</t>
  </si>
  <si>
    <t>Equipment for characterization of materials and ceramic structures</t>
  </si>
  <si>
    <t>RRP1-O1/5, RRP1-O1/7</t>
  </si>
  <si>
    <t>Peč za žganje LTCC keramike z računalniškim za krmiljenjem</t>
  </si>
  <si>
    <t>Computer controlled  furnace for LTCC ceramics</t>
  </si>
  <si>
    <t>Peč je prirejena  za žganje LTCC keramike oziroma debeloplasnih materialov in struktur.</t>
  </si>
  <si>
    <t>Furnace is designed for firing LTCC thick-layer ceramic materials and structures.</t>
  </si>
  <si>
    <t xml:space="preserve"> RRP1-O2,  RRP1-O2/2</t>
  </si>
  <si>
    <t xml:space="preserve">Reometer </t>
  </si>
  <si>
    <t xml:space="preserve">Rheometer </t>
  </si>
  <si>
    <t>Opreme za karakterizacijo suspenzij, uporabno v industriji npr. pri oblikovanju izdelkov s sitotiskom in brizgalnim tiskanjem.</t>
  </si>
  <si>
    <t>Equipment for characterization of suspensions for example industrial use (screen and ink-jet printing technology).</t>
  </si>
  <si>
    <t>RRP1-O3</t>
  </si>
  <si>
    <t>Aparatura za termično analizo</t>
  </si>
  <si>
    <t>Differential Thermal Analyzer</t>
  </si>
  <si>
    <t>Oprema za karakterizacijo keramičnih suspenzij s termično analizo.</t>
  </si>
  <si>
    <t>Equipment for characterization of ceramic suspensions with thermal analysis.</t>
  </si>
  <si>
    <t>RRP1-O3/3</t>
  </si>
  <si>
    <t>6627</t>
  </si>
  <si>
    <t>Mikrovalovno-radiacijska peč za sintezo in sintranje</t>
  </si>
  <si>
    <t>Microwave-radiation furnace for synthesis and sintering</t>
  </si>
  <si>
    <t>Oprema za sintezo in procesiranje nanostrukturnih materialov</t>
  </si>
  <si>
    <t>Equipment for synthesis and processing of nanostructured materials.</t>
  </si>
  <si>
    <t>RRP2-O1</t>
  </si>
  <si>
    <t>RRP2</t>
  </si>
  <si>
    <t>Kvantni interferometer  z magnetronom s tresočo glavo SUID VSM</t>
  </si>
  <si>
    <t xml:space="preserve"> MPMS - SQUID - VSM</t>
  </si>
  <si>
    <t xml:space="preserve">
Omogoča merjenje zelo šibkih magnetnih polj v zelo kratkem času. Ima 
široko temperaturno območje delovanja, je zmožen ustvariti zelo visoka 
zunanja magnetna polja in je neobčutljiv na obliko vzorca. </t>
  </si>
  <si>
    <t xml:space="preserve">SQUID VSM  is capable of measuring very small magnetic fields 
in a very short time. IWide working temperature span, 
produces very high magnetic fields, irregardless of the sample shape </t>
  </si>
  <si>
    <t>RRP2-O3</t>
  </si>
  <si>
    <t>Irena Ban</t>
  </si>
  <si>
    <t>08761</t>
  </si>
  <si>
    <t xml:space="preserve">Zetameter </t>
  </si>
  <si>
    <t>Zetasizer</t>
  </si>
  <si>
    <t>Instrument za merjenje Zeta potenciala (in velikosti koloidnih delcev.</t>
  </si>
  <si>
    <t>Instrument for Zeta potential measurements (and coloidal particles size).</t>
  </si>
  <si>
    <t>RRP2-O4-O6</t>
  </si>
  <si>
    <t>Branka Mušič</t>
  </si>
  <si>
    <t>24724</t>
  </si>
  <si>
    <t>TGA - Kompleten sistem za termično analizo</t>
  </si>
  <si>
    <t xml:space="preserve">Thermal Gravimetric Analysis Mass Spectrometer </t>
  </si>
  <si>
    <t>Kombinacija podatkov termične analize in analize masne spektroskopije se uporablja pri karakterizaciji materialov.</t>
  </si>
  <si>
    <t xml:space="preserve">The combined thermal analysis (TA) - Mass spectrometry (MS) data is used to characterise materials. </t>
  </si>
  <si>
    <t>RRP2-O7</t>
  </si>
  <si>
    <t>Andrej Pirih</t>
  </si>
  <si>
    <t>6963</t>
  </si>
  <si>
    <t>Generator udarnega toka</t>
  </si>
  <si>
    <t xml:space="preserve">High Current Impulse Generator </t>
  </si>
  <si>
    <t>Generator udarnega toka valovne oblike 8/20 µs in maksimalne amplitude 100.000 A.</t>
  </si>
  <si>
    <t>High current impulse generation, maximum amplitude of current surge 100.000 A and 8/20 µs shape of current surge.</t>
  </si>
  <si>
    <t>RRP2-O8/7</t>
  </si>
  <si>
    <t>Janez Trontelj</t>
  </si>
  <si>
    <t>1927</t>
  </si>
  <si>
    <t xml:space="preserve">Konfokalni  mikroskop z antivibracijsko mizo, visoko zmogljivi računalnik </t>
  </si>
  <si>
    <t>2011, 2012</t>
  </si>
  <si>
    <t>Confocal microscope and Lenovo ThinkStation</t>
  </si>
  <si>
    <t xml:space="preserve">Konfonkalnemu laserskemu mikroskopu je dodana nova funkcionalnost, ki omogoča analizo delovanja integriranih mikro- in nano-metrskih struktur. </t>
  </si>
  <si>
    <t>Confocal microscope has added new functionality Lenovo ThinkStation that allows the analysis of operation of the integrated micro- and nano-metric structures.</t>
  </si>
  <si>
    <t>RRP3-O2, RRP3-O2/2</t>
  </si>
  <si>
    <t>RRP3</t>
  </si>
  <si>
    <t>Suhi jedkalnik silicija- DRIE ICP180 (DSE)</t>
  </si>
  <si>
    <t xml:space="preserve">Dry plasma  Si etching </t>
  </si>
  <si>
    <t xml:space="preserve">DRIE jedkalnik je najnovejša naprava za 3D mikroobdelavo silicija, ki omogoča izdelavo naprednih MEMS in MOEMS mikrostruktur kot so npr. mikrosenzorji, mikroaktuatorji, mikroreaktorji in drugo. </t>
  </si>
  <si>
    <t>DRIE etching is the latest equipment for 3D micro etching silicon which enables the production of MEMS, MOEMS microstructures, such as microsensors, microactuators, microreactors and more.</t>
  </si>
  <si>
    <t>RRP3-O3/2</t>
  </si>
  <si>
    <t>Optična pinceta</t>
  </si>
  <si>
    <t>Optical tweezers</t>
  </si>
  <si>
    <t>Sistem infrardeča optična pinceta se uporablja za manipulacijo mikrometrskih struktur pod invertnim optičnim mikroskopom.</t>
  </si>
  <si>
    <t xml:space="preserve">Under invert optical microscope infrared optical tweezer system is used for manipulation of micrometer structures. </t>
  </si>
  <si>
    <t>RRP4-O1</t>
  </si>
  <si>
    <t>RRP4</t>
  </si>
  <si>
    <t>Sistem za dvofotonsko polimerizacijo v 3D</t>
  </si>
  <si>
    <t>3D Laser Litography System</t>
  </si>
  <si>
    <t xml:space="preserve">Namizni sistem za lasersko litografijo, ki omogoča visoke zahteve tridimenzionalnih fotonskih kristalnih struktur (ali npr. za ustvarjanje tridimenzionalnih odrov za biologijo, vezja v mikro in nanofluidiki). </t>
  </si>
  <si>
    <t>Th table-top laser lithography system, allowing for the high demands of three-dimensional photonic crystal structures (or for e.g., generating three-dimensional scaffolds for biology, micro- and nanofluidic circuitry).</t>
  </si>
  <si>
    <t>RRP4-O2</t>
  </si>
  <si>
    <t>7110</t>
  </si>
  <si>
    <t>2010, 2012</t>
  </si>
  <si>
    <t>Computer simulation group</t>
  </si>
  <si>
    <t>Računalniška gruča se uporablja na področju zahtevnih računalniških simulacij osnovnih problemov iz statične fizike, fizike trdnih in mehkih snovi, modeliranju kompozitnih snovi in elektrooptičnih elementov.</t>
  </si>
  <si>
    <t>Computer cluster is used in the implementation of complex simulations of basic problems in statistical physics, physics of solid state and soft matter, and modelling of composite materials and electro-optical elements.</t>
  </si>
  <si>
    <t>RRP4-O3, RRP4-O3/2, RRP4-O3/4, RRP4-O3/5</t>
  </si>
  <si>
    <t>7527</t>
  </si>
  <si>
    <t>Difuzijska sonda za NMR spektrometer in Li modul (nadgradnja obstoječega sistema na IJS-F5)</t>
  </si>
  <si>
    <t>NMR Diffusion Probe and Li module (upgrade the existing system at JSI-F5)</t>
  </si>
  <si>
    <t>Instrument za merjenje fizikalnih lastnosti.</t>
  </si>
  <si>
    <t xml:space="preserve">Instrument used for measurement of physical characteristics. </t>
  </si>
  <si>
    <t>RRP4-O4</t>
  </si>
  <si>
    <t>Visokofrekvenčni mikrovalovni izvor za EPR spektroskopijo v 100 in več GHz območju</t>
  </si>
  <si>
    <t>High-frequency microwave source for EPR spectroscopy at several hundred GHZ resonance frequencies</t>
  </si>
  <si>
    <t xml:space="preserve">Pri zelo visokih frekvencah (npr. 360GHz) je zaradi majhnega vira izhodne moči potreben visokofrekvečni mikrovalovni izvor. </t>
  </si>
  <si>
    <t>For very high frequencies (for example 360 GHz) a hight frequency microwave sourse is necessary because of the small source output power.</t>
  </si>
  <si>
    <t>RRP5-O3</t>
  </si>
  <si>
    <t>3477</t>
  </si>
  <si>
    <t>Naprava za hitro sintranje keramike v plazmi</t>
  </si>
  <si>
    <t>Spark Plasma Sintering System</t>
  </si>
  <si>
    <t>Prednost so občutno nižje temperature, kot tudi znatno nižje plesni tlak kot pri konvencionalni tehniki stiskanja in sintranja. To omogoča proizvodnjo materialov z izjemnimi lastnostmi, na primer: nanomateriali, FGM, kompozitni materiali, polprevodniški materiali za termoelektrično uporabo, bakrene in aluminijaste zlitine in intermetalni materiali, keramika visokih zmogljivosti.</t>
  </si>
  <si>
    <t>Advantages are significantly lower temperatures as well as significantly lower mould pressure than used for conventional hot pressing and sintering.This leads to new possibilities of producing materials with extraordinary attributes, for example: 
nanomaterials, 
FGM («Functionally Graded Materials»), 
composite materials, 
semi-conductor materials for thermoelectric application,
aluminum or copper alloys and intermetallic materials,
high-performance ceramics.</t>
  </si>
  <si>
    <t>RRSK-O1</t>
  </si>
  <si>
    <t>RRP5</t>
  </si>
  <si>
    <t>Sistem za in situ karakterizacijo vzorcev in TEM nosilec za več vzorcev</t>
  </si>
  <si>
    <t>The system for in-situ characterization of the samples and TEM sample Holder</t>
  </si>
  <si>
    <t>Omogoča in situ AFM in električno karakterizacijo vzorcev v presevnem elektronskem mikroskopu (TEM).</t>
  </si>
  <si>
    <t>Allows in situ atomic force microscopy (AFM) and electrical characterization of the samples in the transmission electron microscope (TEM).</t>
  </si>
  <si>
    <t>RRSK-O2/1, RRSK-O2/2</t>
  </si>
  <si>
    <t>Termovizijski mikroskop</t>
  </si>
  <si>
    <t>Thermal imaging microscope</t>
  </si>
  <si>
    <t>Termovizijski mikroskop meri in prikazuje temperaturno porazdelitev po površini manjših naprav, in omogoča hitro odkrivanje kritičnih točk in temperaturnih gradientov.</t>
  </si>
  <si>
    <t>Thermal imaging microscope measures and displays the temperature distribution over the surface of small devices, enabling quick detection of hot spots and thermal gradients.</t>
  </si>
  <si>
    <t>RRSK-O3</t>
  </si>
  <si>
    <t>7560</t>
  </si>
  <si>
    <t>Vrstični mikroskop v bližnjem optičnem polju</t>
  </si>
  <si>
    <t>Combined Confocal Raman Imaging and Scanning Near-field Optical Microscope System</t>
  </si>
  <si>
    <t>Trije načini delovanja znotraj istega instrumenta: SNOM, AFM in konfokalni Raman.</t>
  </si>
  <si>
    <t>Three modes combined in the same instrument: Confocal Raman Imaging, Scanning Near-field Optical Microscope and AFM system.</t>
  </si>
  <si>
    <t>RRSK-O4, RRSK-O4/2</t>
  </si>
  <si>
    <t>RRP4-RRP5</t>
  </si>
  <si>
    <t>1120</t>
  </si>
  <si>
    <t>Sistem za ultra čiščenje površin (nadgradnja obstoječega sistema na IJS-F5)</t>
  </si>
  <si>
    <t>System for plasma cleaning (upgrading the existing system on JSI-F5)</t>
  </si>
  <si>
    <t xml:space="preserve">Nadgradnja sistema za plazemsko čiščenje površin v argonovi (Ar) atmosferi. </t>
  </si>
  <si>
    <t>Upgrading of the system for plasma cleaning surfaces in Argon atmosphere.</t>
  </si>
  <si>
    <t>RRSK-O5</t>
  </si>
  <si>
    <t>Optična pinceta z dodatki (nadgradnja obstoječega sistema na IJS-F5)</t>
  </si>
  <si>
    <t>2010, 2011</t>
  </si>
  <si>
    <t>Optical tweezer on FMS</t>
  </si>
  <si>
    <t>Sistem za manipulacijo in karakterizacijo interakcij med celicami in materiali.</t>
  </si>
  <si>
    <t>System for manipulation and characterization of cell-material interaction.</t>
  </si>
  <si>
    <t>RRSK-O6/1, RRSK-O6/2, RRSK-O6/3, RRSK-O6/4, RRSK-O6/6, RRSK-O6/7, RRSK-O6/8, RRSK-O6/11, RRSK-O6/12</t>
  </si>
  <si>
    <t>Dilatometer</t>
  </si>
  <si>
    <t xml:space="preserve">Oprema za karakterizacijo skrčka/raztezka materialov. </t>
  </si>
  <si>
    <t>Equipment for characterization of shrinkage/elongation of materials.</t>
  </si>
  <si>
    <t>RRSK-O7/1</t>
  </si>
  <si>
    <t>Brezkontaktni dilatometer</t>
  </si>
  <si>
    <t>Contactless dilatometer</t>
  </si>
  <si>
    <t>RRSK-O7/2</t>
  </si>
  <si>
    <t xml:space="preserve">Mikroskop na atomsko silo z grelcem za celico in Ojačevalnik "lock-in" </t>
  </si>
  <si>
    <t>2010, 2011, 2012</t>
  </si>
  <si>
    <t>Atomic force microscope with bioheather and Lock-in amplifier</t>
  </si>
  <si>
    <t>Mikroskop na atomsko silo (AFM) z dodanim piezoelektričnim modulom (PFM) za merjenje piezoelektričnega odziva v vertikalni in lateralni smeri.</t>
  </si>
  <si>
    <t>Atomic force microscope (AFM) with a piezoelectric module (PFM) for measurement of piezoelectric response in vertical and lateral directions.</t>
  </si>
  <si>
    <t>RRSK-O8, RRSK-O8/2, RRSK-O8/3</t>
  </si>
  <si>
    <t>Klementina Zupan</t>
  </si>
  <si>
    <t>7557</t>
  </si>
  <si>
    <t xml:space="preserve">Korelacijski mikroskop </t>
  </si>
  <si>
    <t>Correlation microscope</t>
  </si>
  <si>
    <t xml:space="preserve">Modularni svetlobni mikroskop za korelativno mikroskopijo. </t>
  </si>
  <si>
    <t>Modular light microscope for correlation microscopy.</t>
  </si>
  <si>
    <t>RRSK-O12</t>
  </si>
  <si>
    <t>RRP6</t>
  </si>
  <si>
    <t xml:space="preserve">Zeta meter in merilec velikosti delcev </t>
  </si>
  <si>
    <t>Zetameter with Particle Size Monitor</t>
  </si>
  <si>
    <t>Instrument za dolocanje stabilnosti disperzij, omogoca meritve zeta potenciala na osnovi Dopplerjevega efekta</t>
  </si>
  <si>
    <t>Instrument for colloidal suspensions based on the Laser Doppler Shift principle.</t>
  </si>
  <si>
    <t>RRP6-O2, RRP6-O2/2</t>
  </si>
  <si>
    <t>2997-008</t>
  </si>
  <si>
    <t xml:space="preserve">Modul za mikroskopijo flim (nadgrajen sistem za konfokalno fluorescenčno mikrospektroskopijo) </t>
  </si>
  <si>
    <t>FLIM on FMS</t>
  </si>
  <si>
    <t>Nadgrajen sistem CCD kamere v pikosekundnem (ps) rangu. PicoStar HR: &lt;300 ps @ &lt;110 MHz, 18 mm ojačanje slike.</t>
  </si>
  <si>
    <t>Intensified CCD camera systems in the picosecond (ps) range.PicoStar HR: &lt; 300 ps @ &lt; 110 MHz, 18 mm image intensifier.</t>
  </si>
  <si>
    <t>RRP5-O9</t>
  </si>
  <si>
    <t>2997-009</t>
  </si>
  <si>
    <t>Naprava za kontrolirano spajanje silicijevih rezin</t>
  </si>
  <si>
    <t>Wafer Bonder</t>
  </si>
  <si>
    <t>Za zapiranje struktur v inertno (kontrolirano) atmosfero, nepogrešljiv pri MEMS, za zaščito IR, FIR bolometrov, za izdelavo mikro črpalk in mikro kemijskih generatorjev.</t>
  </si>
  <si>
    <t>Appropriate for closing structures in an inert (controlled) atmosphere, indispensable for MEMS, IR protection, FIR bolometers, for micro-pumps and micro-chemical generators.</t>
  </si>
  <si>
    <t>RRP3-O4</t>
  </si>
  <si>
    <t>2997-020</t>
  </si>
  <si>
    <t>Sistem za merjenje toplotne prevodnosti</t>
  </si>
  <si>
    <t>System for measuring thermal coductivity</t>
  </si>
  <si>
    <t>Inštrument za določanje toplotne prevodnosti, toplotne difuzivnosti in specifične toplotne kapacitivnosti trdnih snovi, tekočin, prahov, past, pene kot tudi laminatov.</t>
  </si>
  <si>
    <t>Instruments for determination of thermal conductivity, thermal diffusivity and specific heat capacity of solids, liquids, powders, pastes, foams as well as laminates.</t>
  </si>
  <si>
    <t>RRP6-O3</t>
  </si>
  <si>
    <t>2997-025</t>
  </si>
  <si>
    <t>Anton Konda</t>
  </si>
  <si>
    <t>24081</t>
  </si>
  <si>
    <t>Stroj  za prebijanje LTCC folij</t>
  </si>
  <si>
    <t>Punching machine for LTCC</t>
  </si>
  <si>
    <t>Stroj za prebijanje zelenih keramičnih folij. Namenjen je za prebijanje malih do srednje velikih obsegov proizvodnje, z veliko stopnjo fleksibilnosti.</t>
  </si>
  <si>
    <t>Single pin punching tool type is designed to punch holes in to green ceramic tapes. It is designed for punching small to medium production volume with high flexibility. </t>
  </si>
  <si>
    <t>RRSK-O13</t>
  </si>
  <si>
    <t>2997-027</t>
  </si>
  <si>
    <t>Visokoenergetski sunkovni pikosekundni laser</t>
  </si>
  <si>
    <t>High energy pulsed picosecond laser</t>
  </si>
  <si>
    <t>Za raziskave dinamike na področju mikrolaserjev, optičnih mikroresonatorjev in fotonskih mikroelementov na osnovi mehke snovi.</t>
  </si>
  <si>
    <t>For studying dynamics in the field of microlasers, optical microresonators and photonic microelements on the soft matter basis.</t>
  </si>
  <si>
    <t>RRP4-O10</t>
  </si>
  <si>
    <t>Žaga za razrez keramike</t>
  </si>
  <si>
    <t>Cutting saw for ceramics</t>
  </si>
  <si>
    <t>Oprema za procesiranje LTCC keramike.</t>
  </si>
  <si>
    <t>Equipment for processing Low-Temperature Cofired Ceramics.</t>
  </si>
  <si>
    <t>RRP1-O1/1</t>
  </si>
  <si>
    <t>Kalibrator tlaka</t>
  </si>
  <si>
    <t>Pressure calibrator</t>
  </si>
  <si>
    <t>Equipment for processing Low-temperature Cofired ceramics.</t>
  </si>
  <si>
    <t>RRP1-O1/3</t>
  </si>
  <si>
    <t xml:space="preserve">Ročna stiskalnica </t>
  </si>
  <si>
    <t xml:space="preserve">Manual press </t>
  </si>
  <si>
    <t>RRP1-O1/2</t>
  </si>
  <si>
    <t xml:space="preserve">Klimatska komora </t>
  </si>
  <si>
    <t>Controlled atmosphere hood</t>
  </si>
  <si>
    <t>Oprema za analizo materialov in keramičnih struktur.</t>
  </si>
  <si>
    <t>Equipment for characterization of materials and ceramic structures.</t>
  </si>
  <si>
    <t>RRP1-O1/6</t>
  </si>
  <si>
    <t>Tenziometer</t>
  </si>
  <si>
    <t>Optical tensiometer</t>
  </si>
  <si>
    <t xml:space="preserve">Optični tenziometer omogoča meritve površinskih napetosti tekočin, medfazne napetosti in kontaktne kote tekočin na trdni podlagah. </t>
  </si>
  <si>
    <t>Optical tensiometer allows the measurement of surface tension of liquids, interfacial tension and contact angles of liquids on solid surfaces.</t>
  </si>
  <si>
    <t>RRP1-O3/2</t>
  </si>
  <si>
    <t xml:space="preserve">Ultrazvočni čistilnik </t>
  </si>
  <si>
    <t>Ultrasonic cleaner</t>
  </si>
  <si>
    <t>Ultrazvočni čistilnik za učinkovito in temeljito čiščenje kompozitov v različnih fazah znotraj procesa izdelave ali raziskave.</t>
  </si>
  <si>
    <t>Ultrasonic cleaner for efficient and effective cleaning of composites at various stages in manufacturing process or research.</t>
  </si>
  <si>
    <t>RRP2-O4-O6/3</t>
  </si>
  <si>
    <t>Ultrazvočni procesor</t>
  </si>
  <si>
    <t>Ultrasonic processor</t>
  </si>
  <si>
    <t xml:space="preserve">Za homogenizacijo raztopin in suspenzij.  </t>
  </si>
  <si>
    <t>Used for homogenization of suspensions and solutions.</t>
  </si>
  <si>
    <t>RRP2-O4O6/2</t>
  </si>
  <si>
    <t>Namizna centrifuga s hlajenjem</t>
  </si>
  <si>
    <t>Benchtop Centrifuge</t>
  </si>
  <si>
    <t xml:space="preserve">Namizna centrifuga omogoča centrifugiranje vzorcev in je primerna za uporabo v medicinskih, industrijskih in znanstvenih laboratorijih. </t>
  </si>
  <si>
    <t>Benchtop centrifuge allows centrifuging samples and is suitable for medical, industrial and scientific use.</t>
  </si>
  <si>
    <t>RRP2-O5</t>
  </si>
  <si>
    <t>Visokonapetostni AC/DC izvor</t>
  </si>
  <si>
    <t>Hi voltage AC/DC source</t>
  </si>
  <si>
    <t>Napajalnik za izmenično in enosmerno napetost za generator udarnega toka s sinhronizacijo udarov ter z zaščitnim filtrom pred povratnimi udari.</t>
  </si>
  <si>
    <t xml:space="preserve">AC and DC power source for surge current generator with current shock synchronization and filter for protection against current backfiring. </t>
  </si>
  <si>
    <t>RRP2-O8/1</t>
  </si>
  <si>
    <t>Temperature chamber</t>
  </si>
  <si>
    <t xml:space="preserve">Klimatska komora za testiranje vlage, temperature in toplotnih udarov. </t>
  </si>
  <si>
    <t>Temparature chamber for testing of humidity, temperature, thermal shock.</t>
  </si>
  <si>
    <t>RRP2-O8/2</t>
  </si>
  <si>
    <t>Osciloskop</t>
  </si>
  <si>
    <t>Elektronska merilna naprava, ki omogoča opazovanje in analiziranje signala napetosti.</t>
  </si>
  <si>
    <t>An electronic laboratory instrument commonly used to display and analyze the waveform of electronic signals.</t>
  </si>
  <si>
    <t>RRP2-O8/3</t>
  </si>
  <si>
    <t>Termovizijska kamera</t>
  </si>
  <si>
    <t>Thermal Imaging Camera</t>
  </si>
  <si>
    <t>Infrardeča kamera za termografske rezultate meritev se uporablja za vizualizacijo toplote dejavnosti na področju elektronike in mikroelektronike.</t>
  </si>
  <si>
    <t>Infrared camera for thermographic measurement results, used for visualising heat activity in electronics and microelectronics.</t>
  </si>
  <si>
    <t>RRP2-O8/4</t>
  </si>
  <si>
    <t>Sistem za merjenje karakteristik varistorjev</t>
  </si>
  <si>
    <t>Characteristics measuring system for varistors</t>
  </si>
  <si>
    <t>Merilni visokonapetostni sistem za meritve parametrov varistorjev do 2,2kV.</t>
  </si>
  <si>
    <t xml:space="preserve">High-voltage measuring system for measuring parameters of varistors to 2,2kV. </t>
  </si>
  <si>
    <t>RRP2-O8/5</t>
  </si>
  <si>
    <t>Merilnik vlage</t>
  </si>
  <si>
    <t>Moisture meter</t>
  </si>
  <si>
    <t>Halogenski instrument za določanje vlage.</t>
  </si>
  <si>
    <t>Halogenic instrument for moisture determination.</t>
  </si>
  <si>
    <t>RRP2-O8/6</t>
  </si>
  <si>
    <t>Piersonova merilna tuljava</t>
  </si>
  <si>
    <t>Pearson Current monitor</t>
  </si>
  <si>
    <t>Piersonova merilna tuljava za merjenje tokov.</t>
  </si>
  <si>
    <t>Pearson Current monitor for current measurements.</t>
  </si>
  <si>
    <t>RRP2-O8/8</t>
  </si>
  <si>
    <t>Mojca Balon</t>
  </si>
  <si>
    <t>13483</t>
  </si>
  <si>
    <t>Optični brezkontaktni merilni sistem</t>
  </si>
  <si>
    <t>Optical non-contact measuring system</t>
  </si>
  <si>
    <t>Za zahtevne in natančne meritve dimenzijskih in geometrijskih toleranc izdelkov kompliciranih oblik.</t>
  </si>
  <si>
    <t>Used for demand and precise measurements of geometric and dimensional tolerances, complex-shaped products.</t>
  </si>
  <si>
    <t>RRP2-O9</t>
  </si>
  <si>
    <t>Vzorčevalnik delcev na vodni osnovi</t>
  </si>
  <si>
    <t>Water based CPC</t>
  </si>
  <si>
    <t>Števec deluje na osnovi vodnega oplaščevanja. Detektira delce od 5nm do 3mikrometre. Je prenosljiv, omogoča serijsko povezljivost z osebnim računalnikom.</t>
  </si>
  <si>
    <t>Particle counter is based on water coating technique. It can detect particles  from 5nm to 3 micrometres size, is a portable, and serial connected with PC.</t>
  </si>
  <si>
    <t xml:space="preserve"> RRP5-O1</t>
  </si>
  <si>
    <t>Damjana Drobne</t>
  </si>
  <si>
    <t>11155</t>
  </si>
  <si>
    <t>Invertni mikroskop z nadgradnjo za flourescenco mikroskopa</t>
  </si>
  <si>
    <t>The inverted microscope with equipment for Fluorescence microscope</t>
  </si>
  <si>
    <t>Oprema za študij celičnih kultur.</t>
  </si>
  <si>
    <t>Cell culture equipment.</t>
  </si>
  <si>
    <t>RRP5-O2/3, RRP5-O2/4</t>
  </si>
  <si>
    <t>CO2 inkubator</t>
  </si>
  <si>
    <t>CO2 incubator</t>
  </si>
  <si>
    <t>RRP5-O2/5</t>
  </si>
  <si>
    <t>Brezprašna komora</t>
  </si>
  <si>
    <t>Laminar flow chamber</t>
  </si>
  <si>
    <t>RRP5-O2/6</t>
  </si>
  <si>
    <t>Štefan Pintarič</t>
  </si>
  <si>
    <t>16213</t>
  </si>
  <si>
    <t>Mikrobiološki vzorčevalnik zraka</t>
  </si>
  <si>
    <t>Air sampler</t>
  </si>
  <si>
    <t>Mikrobiološki vzorčevalnik zraka je instrument, ki deluje na principu črpanja zraka na gojišče preko perforirane plošče in deluje po principu Andersenovega zbiralca zraka. Delci, ki se nahajajo v zraku se obdržijo na agarju Petrijeve plošče. Petrijeve plošče se neposredno inkubira in po inkubaciji prešteje število bakterijskih kolonijskih enot (cfu/m3).</t>
  </si>
  <si>
    <t>The air sampler is an impactor type of instrument based upon the principles described by Andersen, which aspirates air through a perforated plate. The resultng air-stream, which contains particles is directed onto the agar surface of a standard etri dish. After a collection cycle the Petri dish is incubated and the colonies are counted and expressed as colony forming units (cfu/m3).</t>
  </si>
  <si>
    <t>RRP5-O4</t>
  </si>
  <si>
    <t>Porosimeter</t>
  </si>
  <si>
    <t>Porozimeter za karakterizacijo nano in mikro prahov ter sintranih keramičnih materialov.</t>
  </si>
  <si>
    <t>Porosimeter for the characterization of nano and micro powders and sintered ceramic materials.</t>
  </si>
  <si>
    <t>RRP5-O5/1</t>
  </si>
  <si>
    <t>Merilnik specifične površine</t>
  </si>
  <si>
    <t>Surface Area Analyzer</t>
  </si>
  <si>
    <t>Merilnik omogoča meritve specifične površine, porazdelitev velikosti mezopor, skupno specifično površino por.</t>
  </si>
  <si>
    <t>Equipment enables measurement of the specific surface area, mezopore size and total specific surface area determination of pore size.</t>
  </si>
  <si>
    <t>RRP5-O5/2</t>
  </si>
  <si>
    <t>Helena Razpotnik</t>
  </si>
  <si>
    <t>26016</t>
  </si>
  <si>
    <t>Laserski granulometer</t>
  </si>
  <si>
    <t>Laser based granulometer</t>
  </si>
  <si>
    <t>Laserski granulometer z lasersko difrakcijo meri porazdelitev velikosti delcev v vzorcih naravnih in sintetičnih granulatov. Prednost te tehnike je v tem, da vključuje široko paleto in natančnost pri zaznavanju velikosti delcev v mikronskem in podmikronskem območju ter je enostavno uporaben.</t>
  </si>
  <si>
    <t>It measures particle size distributions in granular natural and synthetic samples by laser diffraction.The advantages of this technique include ease of operation, large range of detectable particle sizes, and accuracy in the micron and submicron range.</t>
  </si>
  <si>
    <t>RRP6-O1</t>
  </si>
  <si>
    <t xml:space="preserve">Laboratorijska stiskalnica </t>
  </si>
  <si>
    <t>Laboratory manual press</t>
  </si>
  <si>
    <t>Laboratorijska stiskalnica omogoče izdelavo ustreznih oblik toroidalnih in valjčnih jeder ter s tem karakterizacijo magnetnih in električnih parametrov za razvoj keramičnih magnetnih kompozitnih materialov.</t>
  </si>
  <si>
    <t>Laboratory manual press for production of appropriate toroidal and roller cores and thus characterization of magnetic and electrical parameters for the development of ceramic magnetic composites.</t>
  </si>
  <si>
    <t>RRP2-O10</t>
  </si>
  <si>
    <t>Stroj za razrez blokov LTCC</t>
  </si>
  <si>
    <t>CM-series model-cutting machine for LTCC</t>
  </si>
  <si>
    <t>Stroj na vakuumski mizi z vročim rezilom razreže 5mm debele zelene keramične ploščice. Obstajajo tri različne verzije razrezov na manjše koščke ali drugačne oblike.</t>
  </si>
  <si>
    <t>It cuts up to 5mm thick green ceramic bars on a vacuum table with a hot blade. If the fired parts have to be cut into smaller pieces or other shapes, there are three different possibilities.</t>
  </si>
  <si>
    <t>RRP1-O4/2</t>
  </si>
  <si>
    <t>Plinski piknometer z nadgradnjo</t>
  </si>
  <si>
    <t>Automatic Gas Pycnometer</t>
  </si>
  <si>
    <t>Piknometer se uporablja za določitev obsega in gostote delcev in prahu.  </t>
  </si>
  <si>
    <t>Used for determination of true volume and
density of solids and powders.</t>
  </si>
  <si>
    <t>RRP1-O4/3, RRP1-O4/4</t>
  </si>
  <si>
    <t>Impulzni magnetizer</t>
  </si>
  <si>
    <t>Impulse Magnetizer</t>
  </si>
  <si>
    <t xml:space="preserve">Naprava za impulzno magnetenje vzorcev materialov iz redkih zemelj. </t>
  </si>
  <si>
    <t>Impulse Magnetizer for material testing of magnetic characteristics (composite materials).</t>
  </si>
  <si>
    <t>RRP2-O11</t>
  </si>
  <si>
    <t>2997-006</t>
  </si>
  <si>
    <t>Irena Zdovc</t>
  </si>
  <si>
    <t>Avtomatiziran inokulator</t>
  </si>
  <si>
    <t>Automated Inoculation System</t>
  </si>
  <si>
    <t>Raziskovalna oprema za preučevanje celičnih kultur</t>
  </si>
  <si>
    <t>Equipment for cell-culture studies.</t>
  </si>
  <si>
    <t>RRP5-O11</t>
  </si>
  <si>
    <t>2997-010</t>
  </si>
  <si>
    <t>Aleš Štagoj</t>
  </si>
  <si>
    <t>Naprava za sinhronizacijo omrežne napetosti</t>
  </si>
  <si>
    <t xml:space="preserve">Combined 3-phase coupling/decoupling networks for Burst and Surge testing </t>
  </si>
  <si>
    <t>Za testiranje plinskih odvodnikov po standardu IEC 61643-11</t>
  </si>
  <si>
    <t>For testing gas discharge tubes according to IEC 61643-11 standard</t>
  </si>
  <si>
    <t>RRP2-O12</t>
  </si>
  <si>
    <t>2997-012</t>
  </si>
  <si>
    <t>Komora in vakuumska predkomora za Glovebox</t>
  </si>
  <si>
    <t>Glovebox chamber</t>
  </si>
  <si>
    <t>Komora za delo v inertni atmosferi iz nerjavnega jekla z integriranim sistemom za prečiščevanje plinov.</t>
  </si>
  <si>
    <t>The chamber of stainless steel with an integrated system for the purification of gases for work in an inert atmosphere.</t>
  </si>
  <si>
    <t>RRP2-O14, RRP2-O14/2</t>
  </si>
  <si>
    <t>2997-014</t>
  </si>
  <si>
    <t xml:space="preserve">Atritorski mlin </t>
  </si>
  <si>
    <t>Laboratory Agitator Mill</t>
  </si>
  <si>
    <t>Mlin za mletje oksidnih keramičnih prahov.</t>
  </si>
  <si>
    <t>Laboratory Agitator Mill for grinding oxide ceramic powders.</t>
  </si>
  <si>
    <t>RRP1-O5</t>
  </si>
  <si>
    <t>2997-018</t>
  </si>
  <si>
    <t>Residual gas analyzer</t>
  </si>
  <si>
    <t>Za analizo polnilnih plinov in izdelavo plinskih odvodnikov.</t>
  </si>
  <si>
    <t>For the production of gas discharge tubes and for the filling gase analysis.</t>
  </si>
  <si>
    <t>RRP2-O13</t>
  </si>
  <si>
    <t>2997-021</t>
  </si>
  <si>
    <t>Instrument za energijski test za varistorje</t>
  </si>
  <si>
    <t>Energy Varistor Tester</t>
  </si>
  <si>
    <t xml:space="preserve">Instrument za energijsko testiranje varistorjev s tokovnim impulzom pravokotne oblike trajanja 2ms, glede na standard  IEC 61643-1. </t>
  </si>
  <si>
    <t>Energy varistors testing instruments with a  current pulse duration of 2ms rectangular shape, according to IEC 61643-1 standard.</t>
  </si>
  <si>
    <t>RRP2-O15</t>
  </si>
  <si>
    <t>2997-022</t>
  </si>
  <si>
    <t>Tehtnica precizna</t>
  </si>
  <si>
    <t>Precision Balance</t>
  </si>
  <si>
    <t>Tehtnica je nameščena v  komori z inertno atmosfero za delo z občutljivimi kemikalijami.</t>
  </si>
  <si>
    <t>Precision Balance is placed in the chamber with an inert atmosphere to work with sensitive chemicals.</t>
  </si>
  <si>
    <t>RRP2-O16</t>
  </si>
  <si>
    <t>2997-028</t>
  </si>
  <si>
    <t>Laboratorijski trovaljčni mlin</t>
  </si>
  <si>
    <t>Triple Roller Mill</t>
  </si>
  <si>
    <t>Mlin uporablja strižne sile s tremi vodoravno položenimi valjčki, ki se v nasprotni smeri vrtijo z različnimi hitrostmi, in mešajo, razbijejo ali homogenizirajo viskozne materiale, ki se lahko nahajajo v mlinu.</t>
  </si>
  <si>
    <t>Machine that uses shear force created by three horizontally positioned rolls rotating in opposite directions and different speeds, in order to mix, refine, disperse, or homogenize viscous materials fed into it.</t>
  </si>
  <si>
    <t>RRP1-O6</t>
  </si>
  <si>
    <t xml:space="preserve">CENTER ODLIČNOSTI NIZKOOGLJIČNE TEHNOLOGIJE  </t>
  </si>
  <si>
    <t>Janko Petrovčič</t>
  </si>
  <si>
    <t>04543</t>
  </si>
  <si>
    <t>Agregat s PEM gorivnimi celicami srednje moči</t>
  </si>
  <si>
    <t>8 kW PEM Fuel cell Based System</t>
  </si>
  <si>
    <t xml:space="preserve">Izraziti zanimanje za uporabo opreme vsaj dva tedna pred uporabo. Potreben je dogovor o načinu, trajanju uporabe in sodelovanju usposobljenega osebja. </t>
  </si>
  <si>
    <t>Expressed interest for using the equipment for at least two weeks before use. An agreement on the manner, terms of use and cooperation of qualified staff is needed before actual use of the equipment.</t>
  </si>
  <si>
    <t>Generator električne in toplotne energije. Sistem sestoji iz 8 kW sklada gorivnih celic, akumulatorske baterije, DC/DC pretvornika in krmilnega modula.</t>
  </si>
  <si>
    <t>Generator of electric and heat energy. The system consists of 8kW PEM fuel cell stack, a battery, DC/DC converter and a control module.</t>
  </si>
  <si>
    <t>http://www.conot.si/index.php/o-centru/nova-oprema.html</t>
  </si>
  <si>
    <t>P2-001</t>
  </si>
  <si>
    <t>dr. Stanko Hočevar</t>
  </si>
  <si>
    <t>04332</t>
  </si>
  <si>
    <t>Agregat za pripravo in testiranje jedrnih komponent gorivnih celic, sestoječ iz aplikatorja filmov, injekt depozitorja in grelne preše</t>
  </si>
  <si>
    <t>Agregate for preparation and testing of core fuel cell components composed of film applicator, inkjet printer and hot vacuum press</t>
  </si>
  <si>
    <t xml:space="preserve">Dostop do opreme je možen po predhodni najavi vsaj en teden pred planirano uporabo. Čas uporabe izučenega uporabnika je od ponedeljka do petka med 9:00 in 15:00 ob prisotnosti operaterja. Predhodna najava na elektronski naslov:info@mebius.si </t>
  </si>
  <si>
    <t xml:space="preserve">Access to equipment: after request communicated one week in advance on e-mail: info@mebius.si . Working time: between Monday and Friday from 9 a.m. To 3 p.m.  </t>
  </si>
  <si>
    <t>Aplikator: priprava tankih filmov (membran). Inkjet printer: precizen nanos črnil (katalizatorjev) na substrate. Vakuumska grelna preša: stiskanje večslojnih komponent (priprava membransko-elektrodnih sklopov).</t>
  </si>
  <si>
    <t>Applicator: preparation of thin films (membranes). Inkjet printer:precision deposition of inks (catalysts) on substrates. Hot vacuum press: Pressing of multilayer components (preparation of membrane-electrode assemblies)-</t>
  </si>
  <si>
    <t xml:space="preserve">www.conot.si; www.mebius.si  </t>
  </si>
  <si>
    <t>Analizator ULTRAMAT</t>
  </si>
  <si>
    <t>Gas analyser ULTRAMAT (CO, CO2)</t>
  </si>
  <si>
    <t>Izraziti zanimanje za uporabo opreme vsaj dva tedna pred uporabo. Potreben je dogovor o načinu, trajanju uporabe in sodelovanju usposobljenega osebja.</t>
  </si>
  <si>
    <t>Instrument lahko meri vsebnost CO (CO2) v plinih tudi pri zelo nizkih (ppm) vrednostih</t>
  </si>
  <si>
    <t>The instrument can measure the levels of CO (CO2) gases even at very low (ppm) values</t>
  </si>
  <si>
    <t xml:space="preserve">Barbara Novosel </t>
  </si>
  <si>
    <t>8353</t>
  </si>
  <si>
    <t>Aparatura za določanje specifične površine v kompozitih materialov</t>
  </si>
  <si>
    <t>Determination of specific surface</t>
  </si>
  <si>
    <t>Mail na barbara.novosel@fkkt.uni-lj.si</t>
  </si>
  <si>
    <t>Mail to barbara.novosel@fkkt.uni-lj.si</t>
  </si>
  <si>
    <t>Določevanje specifične površine, karakteristik por in kemisorpcijske sposobnosti.</t>
  </si>
  <si>
    <t>Determination of specific surface, characteristics of pores and chemisorption in given material.</t>
  </si>
  <si>
    <t>M. Marinšek</t>
  </si>
  <si>
    <t>Iztok Arčon</t>
  </si>
  <si>
    <t>08387</t>
  </si>
  <si>
    <t>AXAS-M sistem za flouroscenčne meritve absorpcijskih spektrov (EXAFS)</t>
  </si>
  <si>
    <t xml:space="preserve"> Fluorescence detection of EXAFS spectra</t>
  </si>
  <si>
    <t>Gre za specializirano opremo, ki se uporablja izkljucno za fluorescenčno detekcijo spektrov EXAFS v sinhrotronskih laboratoriju v casu odobrenega merilnega časa pri teh laboratorijih (ELETTRA, ESRF;..).</t>
  </si>
  <si>
    <t xml:space="preserve">This is a specialised equipment - deterctor for fluorescence detection of EXAFS spectra for the analysis of structure of materials with synchrotron radiation during approved  beamtimes at SR labs (ELETTRA, ESRF, ..) </t>
  </si>
  <si>
    <t>Fluorescenčne meritve rentgenskih absorpcijskih spektrov s sinhrotronsko svetlobo pri sinhrotrnskih laboratorijih v času odobrenih merilnih časov</t>
  </si>
  <si>
    <t xml:space="preserve"> Fluorescence detection of EXAFS spectra with synchrotron radiation during approved beamtimes at synchrotron radiation laboratories</t>
  </si>
  <si>
    <t>Ker gre za specifično opremo lastne cene ni mogoče določiti vnaprej, ta se definira po predhodnem dogovoru</t>
  </si>
  <si>
    <t>EV-210, HC-2592</t>
  </si>
  <si>
    <t>Petrol d.d.; Marta Svoljšak</t>
  </si>
  <si>
    <t>Demonstracijski sistem vodikovih črpalk</t>
  </si>
  <si>
    <t>Hydrogen filling station, 2x</t>
  </si>
  <si>
    <t>Oprema se nahaja na lokaciji BS Lesce. Vstop v notranjost sklopov polnilnice je možen le ob najavi skrbniku - TRKV</t>
  </si>
  <si>
    <t>During working hours of the PETROL, TRKV 1000 Ljubljana (7 am - 4 pm).</t>
  </si>
  <si>
    <t>Demonstacijaska polnilnica za vodik</t>
  </si>
  <si>
    <t>Demo Hydrogen filling station</t>
  </si>
  <si>
    <t>Oprema je bila v letu 2015 na ogled in ozaveščanje javnosti, torej je bil njen osnovni namen dosežen.</t>
  </si>
  <si>
    <t>www.conot.si; www.petrol.si</t>
  </si>
  <si>
    <t>Petrol</t>
  </si>
  <si>
    <t>Marjan Bele</t>
  </si>
  <si>
    <t>11517</t>
  </si>
  <si>
    <t>Dinamični mehanski analizator - DMA</t>
  </si>
  <si>
    <t>DMA</t>
  </si>
  <si>
    <t>Mail na info@conot.si</t>
  </si>
  <si>
    <t>mail to info@conot.si</t>
  </si>
  <si>
    <t>Metoda za proučevanje viskoelastičnih lastnosti polimernih materialov</t>
  </si>
  <si>
    <t>A method for studying the viscoelastic behavior of polymers.</t>
  </si>
  <si>
    <t>Miro Huskič</t>
  </si>
  <si>
    <t>EGA aparatura z mer. moduli</t>
  </si>
  <si>
    <t>Določevanje termičnih lastnosti materialov, masni, toplotni effekti in analiza plinov.</t>
  </si>
  <si>
    <t>Determination of   thermal properties of materials as well as analysis of mass and heat changes. Gas analysis is possible in parallel measurement.</t>
  </si>
  <si>
    <t>M. Marinšek, K. Zupan</t>
  </si>
  <si>
    <t>Barabara Novosel</t>
  </si>
  <si>
    <t>Jure Pfajfar</t>
  </si>
  <si>
    <t>Elektronsko breme 10kW</t>
  </si>
  <si>
    <t>DC electronic load PLW9k-600-300</t>
  </si>
  <si>
    <t>Oprema je dostopna za  partnerje CO NOT in ostale interesente. Čas dostopa je odvisen od trenutne zasedenosti, po predhodni uskladitvi. Cena po dogovoru, glede na obseg uporabe</t>
  </si>
  <si>
    <t>Equipment is available for CO NOT partners and others. Access time is not defined in advance, is dependent on current availability, advance appointment is required. Usage performed by Domel experts. Price according to agreement based on size of usage.</t>
  </si>
  <si>
    <t>Pri razvoju in testiranjih raznih enosmernih virov napajanja potrebujemo elektronsko breme, ki omogoča nastavljivo in krmiljeno obremenitev virov. Oprema za delovnaje potrebuje zaprto vodno hlajenje.</t>
  </si>
  <si>
    <t xml:space="preserve">DC electronic load is used at performance  testing and loading of different alternative DC power sources (fuel cells) during other specific tests. For its full function closev cooling water sytem is needed.  </t>
  </si>
  <si>
    <t>Blaž Štibelj</t>
  </si>
  <si>
    <t>Domen Lapornik</t>
  </si>
  <si>
    <t>33869</t>
  </si>
  <si>
    <t>FEG-SEM elektronski mikroskop</t>
  </si>
  <si>
    <t>Zeiss Sigma VP</t>
  </si>
  <si>
    <t>Oprema je dostopna po dogovoru z vodjo Službe kakovosti v Cinkarni Celje.</t>
  </si>
  <si>
    <t>The equipment is available by agreement with the head of the Quality Control Department in Cinkarna Celje .</t>
  </si>
  <si>
    <t>Oprema je namenjena analizi povrišn, proučevanju morfologije delcev in opravljanju semi-kvantitativne elementarne kemijske sestave (EDS).</t>
  </si>
  <si>
    <t>The equipment is used for surface analysis, researching morphology and semi-quantitative elementary chemical composition determination (EDS).</t>
  </si>
  <si>
    <t>Dejan Verhovšek, Domen Lapornik</t>
  </si>
  <si>
    <t>Albin Pintar</t>
  </si>
  <si>
    <t>FTIR analizator (z visokotemperaturno DRIFTS celico)</t>
  </si>
  <si>
    <t xml:space="preserve">FTIR spectrometer </t>
  </si>
  <si>
    <t xml:space="preserve">Plan analiz/eksperimentov se predstavi skrbniku opreme. Oceni se zahtevnost in dolžina poskusov ter se uskladi z zasedenostjo opreme.  </t>
  </si>
  <si>
    <t xml:space="preserve">Plan/proposal for experiments is communicated and evaluated with the person responsible for the apparatus. </t>
  </si>
  <si>
    <t xml:space="preserve">FTIR spektrometer je namenjen za analizo tekočih in trdnih materialov s tehnikama ATR in transmisije. Z visokotemperaturno DRIFTS celico lahko spremljamo in situ potek kemijskih reakcij na površini trdnih katalizatorjev v območju temperatur do 900°C. V reakcijsko celico je možen dovod različnih plinov. </t>
  </si>
  <si>
    <t xml:space="preserve">FTIR spectrometer is intended for routine analysis in ATR and transmission modes. High temperature DRIFTS cell  enables in situ observation of the catalyst surface and reaction monitoring at temperatures up to 900°C. Various gases can be fed into the cell. </t>
  </si>
  <si>
    <t>http://www.ki.si/materiali-inzenirstvo-in-analitika/l05-laboratorij-za-okoljske-vede-in-inzenirstvo/raziskovalna-oprema/</t>
  </si>
  <si>
    <t>Petar Djinovič</t>
  </si>
  <si>
    <t>HR TEM mikroskop</t>
  </si>
  <si>
    <t>www.conot.si; www.ki.si; microsopy.ki.si</t>
  </si>
  <si>
    <t>Elena Chernyshova</t>
  </si>
  <si>
    <t>Katalitski reaktor</t>
  </si>
  <si>
    <t>Reactor system</t>
  </si>
  <si>
    <t xml:space="preserve">Oceni se kompatibilnost predvidenih poskusov z opremo (na osnovi morebitne korozije in nevarnosti eksplozije). Časovno se uskladi termin za izvajanje poskusov z zasedenostjo opreme.   </t>
  </si>
  <si>
    <t>Plan/proposal for experiments is communicated and evaluated with the person responsible for the apparatus, based on the compatibility with the equipment (potential corrosion and explosiveness issues) and available time slots for the performed experiments.</t>
  </si>
  <si>
    <t>Reaktor z vso pripadajočo regulacijo za preučevanje kemijskih reakcij (2 in 3 faznih) v strnjenem sloju in območju temperatur RT-900°C in tlakov 1-100 bar.</t>
  </si>
  <si>
    <t xml:space="preserve">Reactor system with all the regulation components for performing various catalytic reactions in a fixed-bed reactor in  a temperature range between RT and 900°C and pressures between 1 and 100 bar. </t>
  </si>
  <si>
    <t>Marijan Vidmar</t>
  </si>
  <si>
    <t>08464</t>
  </si>
  <si>
    <t>Krmilnik za test regulacijskih rešitev Mitsubishi</t>
  </si>
  <si>
    <t>PLC for testing control loops</t>
  </si>
  <si>
    <t>Oprema je del testnega okolja in ni ločeno dosegljiva</t>
  </si>
  <si>
    <t>Not available separately</t>
  </si>
  <si>
    <t>Pomožna oprema za preizkušanje algoritmov - del testnega okolja in ni ločeno dosegljiva</t>
  </si>
  <si>
    <t>Hardare for testing advanced control loops</t>
  </si>
  <si>
    <t>Robert Dominko</t>
  </si>
  <si>
    <t>19277</t>
  </si>
  <si>
    <t>Laboratorijski 16 kanalni merilec elektrokemijskih lastnosti akumulatorjev, solarnih panelov in super kondenzatorjev</t>
  </si>
  <si>
    <t>Kontakt: Robert.Dominko@ki.si; Meritve po dogovoru, čakalna doba do 1 mesec, odvisno od zasedenosti opreme z dolgotrajnimi testi.</t>
  </si>
  <si>
    <t xml:space="preserve">Contact: robert.dominko@ki.si; Prior arrangement is needed to get access to equipment - waiting period: ca 1 month; Typical measurments are long term: one to several weeks.   </t>
  </si>
  <si>
    <t>Merjenje kapacitete baterij do kapacitete 5Ah  pri 1C toku. Meritve posamezne celice in ne baterijskega sklopa</t>
  </si>
  <si>
    <t>Measurement of battery capacity up to 5Ah at a current of 1C. Single cell measurments and measurements of battery systems.</t>
  </si>
  <si>
    <t>Andrej Horvat</t>
  </si>
  <si>
    <t>14667</t>
  </si>
  <si>
    <t>Mixer EIRICH R01</t>
  </si>
  <si>
    <t>mixer Eirich</t>
  </si>
  <si>
    <t>mail na andrej.horvat@silkem.si</t>
  </si>
  <si>
    <t>mail to andrej.horvat@silkem.si</t>
  </si>
  <si>
    <t>Intenzivni mixer za raziskavo kompatibilnosti materialov in veziv, za razvoj postopka granuliranja</t>
  </si>
  <si>
    <t>Intensive mixer for research of compatibility materials and binders and for development of granulating process</t>
  </si>
  <si>
    <t>Silkem</t>
  </si>
  <si>
    <t>16256</t>
  </si>
  <si>
    <t>Modularni sistem za termično analizo (TG, DSC)</t>
  </si>
  <si>
    <t>Modular system for thermal anaysis (TG, DSC)</t>
  </si>
  <si>
    <t>Zainteresirani uporabnik se obrne na skrbnika opreme, ki organizira meritve in po potrebi poskrbi za interpretacijo. Cena je odvisna od zahtevnosti priprave vzorcev za merjenje, načina merjenja in zahtevnosti interpretacije. Informacijo o ceni dobite od skrbnika med dogovorom za meritve, okvirna vrednost je 50 - 200 EUR na uro meritve.</t>
  </si>
  <si>
    <t>Interested customer contacts the caretaker of the instrument, who organizes measurements and, if necessary, their interpretation. The price depends on difficulty of sample preparation, measurement conditions and difficulty of the interpretation. Information of the price is obtained from the caretaker during agreement, informational price ranges form 50 -200 EUR per hour of measurement.</t>
  </si>
  <si>
    <t xml:space="preserve">Termogravimetrična (TG) analiza vzorcev; diferenčna dinamična kalorimetrija (DSC)  </t>
  </si>
  <si>
    <t>Thermogravimetric analysis (TG) of materials, dynamic scanning calorimetry (DSC)</t>
  </si>
  <si>
    <t>14, 17</t>
  </si>
  <si>
    <t>http://www.fkkt.uni-lj.si/sl/oddelki-in-katedre/oddelek-za-kemijo-in-biokemijo/katedra-za-anorgansko-kemijo/raziskovalna-oprema/</t>
  </si>
  <si>
    <t>Romana Cerc Korošek, Boštjan Žener</t>
  </si>
  <si>
    <t>Multikanalni avtomatizirani sistem za testiranje primarnih, sekundarnih in hibridnih baterijskih sistemov</t>
  </si>
  <si>
    <t>Merilnik se uporablja za dolgotrajne (večmesečne) meritve. Oprem se nahaja v merilnici Iskra Sistemi, PE Baterije ZMAJ Stična pri Šentvidu. Kontakt: Robert.Dominko@ki.si ali joze.rus@iskra-tela.si</t>
  </si>
  <si>
    <t xml:space="preserve">Prior arrangement is needed. Typical measurments are long term: up to several months.  Location of equipment: Iskra Sistemi, PE Baterije ZMAJ Stična pri Šentvidu. Kontakt: Robert.Dominko@ki.si ali joze.rus@iskra-tela.si    </t>
  </si>
  <si>
    <t>Merjenje kapacitete primarnih celic (navadnih baterij), nekateri kanali omogočajo tudi polnjenje. Max. Tok 1A pri napetosti do 2V.</t>
  </si>
  <si>
    <t>Measurement of capacity of primary batteries. Some of the channels allow charging. Max. Current: 1A. Max voltage: 2V.</t>
  </si>
  <si>
    <t>Anja Sirk</t>
  </si>
  <si>
    <t>Partially depleted PIPS detector (Sistem za EXAFS - Rentgenske absorpcijske komore in celice s kontrolerji)</t>
  </si>
  <si>
    <t>Partially depleted PIPS detector</t>
  </si>
  <si>
    <t>Gre za specializirano opremo, ki se uporablja izkljucno za fluorescenčno in transmisijsko  detekcijo spektrov EXAFS v sinhrotronskih laboratoriju v času odobrenega merilnega časa za strukturno analizo materialov pri teh laboratorijih (ELETTRA, ESRF;..).</t>
  </si>
  <si>
    <t xml:space="preserve">This is a specialised equipment - deterctor for fluorescence and transmission detection of EXAFS spectra for the analysis of structure of materials with synchrotron radiation during approved  beamtimes for meterial characterisation  at SR labs (ELETTRA, ESRF, ..) </t>
  </si>
  <si>
    <t>Fluorescenčne in transmisijske meritve rentgenskih absorpcijskih spektrov s sinhrotronsko svetlobo pri sinhrotrnskih laboratorijih za strukturno analizo materialov v času odobrenih merilnih časov pri teh sinhrotronih (ESRF, ELETTRA)</t>
  </si>
  <si>
    <t xml:space="preserve"> Fluorescence and transmission detection of EXAFS spectra with synchrotron radiation during approved beamtimes for material characterisation at synchrotron radiation laboratories (ELETTRA, ESRF, …</t>
  </si>
  <si>
    <t>ker gre za zelo specifinično opremo lastne cene ni mogoče določiti nvaprej</t>
  </si>
  <si>
    <t>Plinski kromatograf</t>
  </si>
  <si>
    <t>GC apparatus with FID and TCD detectors.</t>
  </si>
  <si>
    <t>Plan analiz/eksperimentov se predstavi skrbniku opreme. Analize je mogoče izvesti  v času, ko oprema ni zasedena s strani uporabnikov laboratorija in če so komponente ločljive s kolonami, s katerimi razpolagamo.</t>
  </si>
  <si>
    <t xml:space="preserve">Planned analyses need to be discussed with the person in charge of the apparatus.  Access to the equipment depends also on the analytes that need to be analyzed: separation on the columns and availability of the analyzer. </t>
  </si>
  <si>
    <t xml:space="preserve">Dvokanalni GC aparat, FID in TCD detektor. Odvisno od inštalirane kolone, možnost analize permanentnih plinov, ogljikovodikov, ... </t>
  </si>
  <si>
    <t>GC apparatus with FID and TCD detectors. Depending on the installed column, analysis of permanent gases, hydrocarbons, ... is possible.</t>
  </si>
  <si>
    <t>Ivan Jerman</t>
  </si>
  <si>
    <t>27945</t>
  </si>
  <si>
    <t>Ramanski/AFM/SNOM spektrometer</t>
  </si>
  <si>
    <t>Oprema je na voljo vsem uporabnikom CO-NOT po predhodni rezervaciji preko mrežnega rezervacijskega sistema. Za delo na napravi zaradi zahtevnosti potrebuje sodelavca z izkušnjami.</t>
  </si>
  <si>
    <t xml:space="preserve">All partners from CO NOT have access to equipment. Prior on-line reservation is mandatory. Handling of equipment requires high level expertise knowledge,  </t>
  </si>
  <si>
    <t>Naprava je namenjena snemanju ramanskih spektrov, Ramanskemu mapiranju ali površinski analizi z mikroskopom na atomsko silo. Omogoča tudi klasično optično mikroskopijo.</t>
  </si>
  <si>
    <t xml:space="preserve">Equipment is intended for recording of Raman spectra, mapping or surface analysis using atomic force microscopy. Classical microscopy is also  possible. </t>
  </si>
  <si>
    <t>www.conot.si; www.ki.si</t>
  </si>
  <si>
    <t>108008, P2-0393</t>
  </si>
  <si>
    <t>Razvojno programsko okolje za simuliranje in razvoj naprednih regulacijskih rešitev in programske opreme za vodenje sistema gorivne celice</t>
  </si>
  <si>
    <t>Software for development of advanced control loops used inside FC systems</t>
  </si>
  <si>
    <t>Možna uporaba po predhodnem dogovoru: e-pošta: marijan.vidmar@inea.si</t>
  </si>
  <si>
    <t>Available after the e-mail  confirmation:  e-mail: marijan.vidmar@nea.si</t>
  </si>
  <si>
    <t>Programska oprema za izvedbo vodenja gorivne celicein pripadajočih podsklopov</t>
  </si>
  <si>
    <t>Software for FC and BoP advanced control</t>
  </si>
  <si>
    <t>16/22</t>
  </si>
  <si>
    <t>Mihael Sekavčnik</t>
  </si>
  <si>
    <t>14342</t>
  </si>
  <si>
    <t>Simulacijsko okolje vodikovih tehnologij v napredni energetski oskrbi</t>
  </si>
  <si>
    <t>Oprema je na lokaciji TEŠ v Šoštanju. Do nje dostopajo člani CO NOT ob prisotnosti upravljavcev RRP 9</t>
  </si>
  <si>
    <t>The equipment is at the site of TES in Šoštanj. Access is possible for members of CO NOT with the presence of operators project operators of RRP 11</t>
  </si>
  <si>
    <t>Oprema je namenjena raziskovalnemu delu na področju proizvodnje vodika z elektrolizo , shranjevanju vodika in proizvodnji električne energije z gorivnimi celicami.</t>
  </si>
  <si>
    <t>The equipment is intended for research work in the field of hydrogen production by electrolysis, hydrogen storage and generation of electricity with fuel cells.</t>
  </si>
  <si>
    <t>Mihael Sekavnčik, Mitja Mori (Fakulteta za strojništvo)</t>
  </si>
  <si>
    <t>Mihael sekavčnik</t>
  </si>
  <si>
    <t>Sistem brezprekinitvenega napajanja s tehnologijo gorivnih celic Electro 7TM</t>
  </si>
  <si>
    <t>Vladimir Jovan</t>
  </si>
  <si>
    <t>08351</t>
  </si>
  <si>
    <t>Sistem za merjenje obratovalnih parametrov agregata</t>
  </si>
  <si>
    <t xml:space="preserve">The system for measuring operating parameters </t>
  </si>
  <si>
    <t>Sistem sestoji iz računalnika, pretvorniške enote in raznih  merilnikov (temperature, tlaka, pretoka) za sprotno merjenje delovanja sistema s PEM gorivnimi celicami.</t>
  </si>
  <si>
    <t>The system cosists of computer, an input module and various sensors (temperature, pressure, flow, etc) for online data collecting of operational parameters of PEM fuel cells</t>
  </si>
  <si>
    <t>Sistemi EXAFS OriginPro v 8.1 software</t>
  </si>
  <si>
    <t>Software for analysis of  EXAFS spectr</t>
  </si>
  <si>
    <t xml:space="preserve">To je software za analizo spektrov EXAFS na osebnem racunalniku in ni prenosljiv. Analizo s tem softverom opravlja skrbik opreme (prof. dr. Iztok Arcon), ki ima za to ustrezen know how in ekspertizo.. </t>
  </si>
  <si>
    <t xml:space="preserve">Software for analysis of  EXAFS spectra on personal computer (not transferable). Analysis with the software is performed by prof. dr. Iztok Arcon who is qualified for such analysis. </t>
  </si>
  <si>
    <t xml:space="preserve">To je software za analizo spektrov EXAFS na osebnem racunalniku in ni prenosljiv. </t>
  </si>
  <si>
    <t>Software for analysis of  EXAFS spectra on personal computer (not transferable).</t>
  </si>
  <si>
    <t>Ker gre za software za analizo spektrov, ki je na osebnem računalniku in je namenjen specifičnim meritvam, lastne cene ne moremo opredeliti vnaprej, uporaba možna s skbnikom ob vnaprejšnem dogovoru</t>
  </si>
  <si>
    <t>Testna oprema za merjenje elektromagnetnih emisij in simuliranje elektromagnetnih motenj in vplivov na podsklope sistema in celoten sistem gorivne celice</t>
  </si>
  <si>
    <t>Test equipment for measuring Electromagnetic Emissions and disturbance effects of  fuel cells components</t>
  </si>
  <si>
    <t>Oprema je dostopna za  partnerje CO NOT in ostale interesente. Čas dostopa je odvisen od trenutne zasedenosti, po predhodni uskladitvi. Teste izvaja strokovna oseba iz Domela. Cena po dogovoru, glede na obseg testiranj.</t>
  </si>
  <si>
    <t>Equipment is available for CO NOT partners and others. Access time is not defined in advance, is dependent on current availability, advance appointment is required. Tests are performed by Domel EMC experts. Price according to agreement based on test size.</t>
  </si>
  <si>
    <t xml:space="preserve">Oprema sestavljena iz sklopov ki omogočajo preverjanje elektromagnetne skladnost  komponent in sestavov. Omogoča meritve: trifaznih harmonikov in flikerjev (16A), hitrih prehodnih pojavov Burst in napetostnih udarov Surge, emisij z EMI sprejemnikom, odklopnih pulzov po ISO 7637-2 in elektrostatičnih razelektritev do 30kV.  </t>
  </si>
  <si>
    <t xml:space="preserve">Electromagnetic compatibly test system is composed  of equipment for 3 phase flicker and harmonics analysis, ,coupling and decoupling network for burst and surge, Emi receiver with antenna, electronic switch for transient emission ISO 7637-2, electrostatic discharge simulator.  </t>
  </si>
  <si>
    <t>Blaž Štibelj, Jure Vindišar</t>
  </si>
  <si>
    <t>Petrol d.d.; Tjaša Bevc</t>
  </si>
  <si>
    <t>33076</t>
  </si>
  <si>
    <t>Testna oprema za plinsko kromatografijo za sekvenčno določitev sestave in čistosti vodika in drugih plinskih goriv</t>
  </si>
  <si>
    <t>Custom Gas Chromatograph</t>
  </si>
  <si>
    <t>V delovnem času Laboratorija PETROL, Zaloška 259, 1000 Ljubljana (pon-pet, od 7.00 - 16.00)</t>
  </si>
  <si>
    <t>During working hours of the Laboratory PETROL, Zaloška 259, 1000 Ljubljana (7 am - 4 pm).</t>
  </si>
  <si>
    <t>Določanje sestave / čistosti vodika in drugih plinskih goriv z metodo plinske kromatografije. Gorivo, ki je skladno s tehnično specifikacijo (zahtevami) je primerno za uporabo.</t>
  </si>
  <si>
    <t>Determination of  composition / purity of hydrogen and other gas fuel using gas chromatography. Fuel in compliance with technical specifications is suitable for use.</t>
  </si>
  <si>
    <t>Po ceniku je Določitev sestave in vs. žvepla v = 400,00EUR/analizo (analiza traja ca. 4h). Cena: 100,00EUR/uro.</t>
  </si>
  <si>
    <t>Jure Vindišar</t>
  </si>
  <si>
    <t>21798</t>
  </si>
  <si>
    <t>Testno okolje  gorivna celica</t>
  </si>
  <si>
    <t>Fuel Cell and Electrolyzer test environment</t>
  </si>
  <si>
    <t>Oprema za preizkušanje gorivne celice, elektrolizerja in vključevanja v pametna omrežja</t>
  </si>
  <si>
    <t>FC and electrolyzer test facility. Integration into smart grid</t>
  </si>
  <si>
    <t>Jure Vidnišar</t>
  </si>
  <si>
    <t>dr. Alenka Ristić</t>
  </si>
  <si>
    <t>15790</t>
  </si>
  <si>
    <t>Visokotlačni volumetrijski plinski absorpcijski analizator</t>
  </si>
  <si>
    <t>High-pressure volumetric adsorption analyzer</t>
  </si>
  <si>
    <t>meritve so na voljo vse delovne dni po predhodnem dogovoru</t>
  </si>
  <si>
    <t>measurements are available on all the working days after prelimenary agreement</t>
  </si>
  <si>
    <t xml:space="preserve">Visokotlačni volumetrični adsorpcijski analizator je aparatura za določanje: adsorpcijske kapacitete poroznih ter drugih nanostrukturnih materialov pri visokih tlakih, specifične površine in porazdelitev velikosti por materiala in adsorpcijske kinetike. 
Analizator omogoča volumetrične meritve adsorpcije vodika pri visokih tlakih do 100 bar in v temperaturnem območju od -196 do 500 oC.
</t>
  </si>
  <si>
    <t xml:space="preserve">High-pressure volumetric adsorption analyzer is an apparatus for determination of the adsorption capacity of porous and other porous nanostructured materials at high pressures, the specific surface area and pore size distribution of materials and adsorption kinetics. 
The analyzer provides volumetric measurement of adsorption of hydrogen at high pressures up to 100 bar and at a temperature in the range of -196 to 500 °C.
</t>
  </si>
  <si>
    <t>19, 26</t>
  </si>
  <si>
    <t>Matjaž Mazaj</t>
  </si>
  <si>
    <t xml:space="preserve">Center odličnosti za biosenzoriko, instrumentacijo in procesno kontrolo (CO BIK) </t>
  </si>
  <si>
    <t>Matjaž Peterka</t>
  </si>
  <si>
    <t>4PM LICENCA 120 UPORABNIKOV</t>
  </si>
  <si>
    <t>4PM licence 120 users</t>
  </si>
  <si>
    <t>na spletni strani preko spletnega obrazca</t>
  </si>
  <si>
    <t xml:space="preserve">website www.cobik.si online form, </t>
  </si>
  <si>
    <t>licenca za program za projektno vodenje</t>
  </si>
  <si>
    <t>licence for a for a project management software</t>
  </si>
  <si>
    <t>OS0001</t>
  </si>
  <si>
    <t>http://www.cobik.si/cobik/najem-opreme</t>
  </si>
  <si>
    <t>CO BIK</t>
  </si>
  <si>
    <t>Rok Košir</t>
  </si>
  <si>
    <t>SISTEM ZA INDUSTRIJSKO KONTROLO</t>
  </si>
  <si>
    <t>PLC system for industrial automatization</t>
  </si>
  <si>
    <t>PLC sistem za industrijsko kontrolo</t>
  </si>
  <si>
    <t>OS0052</t>
  </si>
  <si>
    <t>Cosylab d.d.</t>
  </si>
  <si>
    <t>Jasmina Tušar</t>
  </si>
  <si>
    <t>HPLC AKTA PURIFIER 100</t>
  </si>
  <si>
    <t xml:space="preserve">AKTApurifier core systems </t>
  </si>
  <si>
    <t>AKTA je sistem za tekočinsko kromatografijo, ki je namenjena hitremu in zanesljivemu ločevanju proteinov, peptidov ter nukleinskih kislin. Primeren je za metode, ki zahtevajo pretok do 10 ml/min ter omogoča detekcijo ustrezne valovne dolžine s pomočjo filtrov</t>
  </si>
  <si>
    <t>AKTApurifier core systems are versatile, modular liquid chromatography systems for fast and reliable separations of proteins and peptides.</t>
  </si>
  <si>
    <t>OS0067</t>
  </si>
  <si>
    <t>Kontinuirana kromatografska izolacija izooblik monoklonskih protiteles</t>
  </si>
  <si>
    <t>18174</t>
  </si>
  <si>
    <t>VARILNIK ZA VARJENJE OPTIČNIH VLAKEN</t>
  </si>
  <si>
    <t xml:space="preserve">Optical welder </t>
  </si>
  <si>
    <t>Optični varilnik za spajanje standardnih in specialnih polarizacijsko ohranjajočih optičnih vlaken (PANDA, TIGER, BOW-TIE, ...). 
Varilnik avtomatično lahko poravnava oba konca vlaken v oseh X, Y, Z in Theta. 
Z varilnikom je možno variti optična vlakna z debelino obloge med 80 um in 400 um.</t>
  </si>
  <si>
    <t>Optical welder for joining standard and special polarization maintaining optical fiber (PANDA TIGER, BOW-TIE, ...).
Welding can automatically level both ends of the fibers in the axes X, Y, Z and Theta.
With this welder you can weld optical fibers with thicknesses of between 80 um and 400 um.</t>
  </si>
  <si>
    <t>OS0068</t>
  </si>
  <si>
    <t>Fakulteta za elektrotehniko</t>
  </si>
  <si>
    <t>LCMS-IT-TOF SHIMADZU</t>
  </si>
  <si>
    <t xml:space="preserve"> LCMS-IT-TOF  mass spectrometer </t>
  </si>
  <si>
    <t>LCMS-IT-TOF je tip masnega spektrometra, ki kombinira tehnologijo ionske pasti (QIT) in analizo na čas preleta ionov (TOF). Masni spektrofotometer omogoča zelo natančno masno analizo. LCMS-IT TOF zagotavlja določitev mase z visoko natančnostjo in resolucijo (10,000 pri 1000 m/z).</t>
  </si>
  <si>
    <t>The LCMS-IT-TOF is a type of mass spectrometer that combines QIT (ion trap) and TOF (time-of-flight) technologies. The mass spectrophotometer provides very accurate mass analysis. LCMS-IT TOF provides mass determination with high accuracy and resolution (10,000 at 1000 m /z).</t>
  </si>
  <si>
    <t>OS0070</t>
  </si>
  <si>
    <t>Razvoj platforme za karakterizacijo bakteriofagov kot protimikrobnih učinkovin</t>
  </si>
  <si>
    <t>ČITALEC MIKROTITERSKIH PLOŠČ B</t>
  </si>
  <si>
    <t xml:space="preserve">flexible monochromator-based multi-mode microplate reader </t>
  </si>
  <si>
    <t>Synergy™ H1 multidetekcijski čitalec mikrotitrskih plošč omogoča merjenje absorbance, fluorescence ter luminiscence. 
Omogoča inkubacijo do 45°C in stresanje. Take 3 plošča omogoča merjenje absorbance 16 vzorcev volumna 2µl 
ali za merjenje absorbance v kivetah.</t>
  </si>
  <si>
    <t>Synergy™ H1 is a flexible monochromator-based multi-mode microplate reader that can be turned into a high-performance patented Hybrid system with the addition of a filter-based optical module. The monochromator optics uses a third generation quadruple grating design that allows working at any excitation or emission wavelength with a 1 nm step. This system supports top and bottom fluorescence intensity, UV-visible absorbance and high performance luminescence detection. It is the ideal system for all the standard microplate applications found in life science research laboratories.</t>
  </si>
  <si>
    <t>OS0072</t>
  </si>
  <si>
    <t>Razvoj novih tehnologij za detekcijo, kvantifikacijo in vrednotenje bakteriofagov</t>
  </si>
  <si>
    <t>OPTIČNI REFLEKTOMETERSKI MERILNIK</t>
  </si>
  <si>
    <t>optical reflectometer measurement equipment</t>
  </si>
  <si>
    <t>OS0076</t>
  </si>
  <si>
    <t>RAČUNALNIŠKA KONTROLNA OPREMA</t>
  </si>
  <si>
    <t>PXI control equipment with FlexRIO FPGA processor</t>
  </si>
  <si>
    <t>PXI kontrolna oprema z FlexRIO FPGA procesorjem</t>
  </si>
  <si>
    <t>OS0077</t>
  </si>
  <si>
    <t>OSCILOSKOP</t>
  </si>
  <si>
    <t>osciloscope</t>
  </si>
  <si>
    <t>Realnočasovni visokofrekvenčni osciloskop s pasovno širino do 13 GHz, štirje kanali, vzorčenje 40 GS/s.</t>
  </si>
  <si>
    <t>OS0078</t>
  </si>
  <si>
    <t>SIMENS PROCESNA OPREMA</t>
  </si>
  <si>
    <t>Siemens or equivalent control for motors</t>
  </si>
  <si>
    <t>Siemens ali ekvivalentno krmiljenje za motorje</t>
  </si>
  <si>
    <t>OS0083</t>
  </si>
  <si>
    <t>Črtomir Donik</t>
  </si>
  <si>
    <t>PRENTEGNSKI PRAŠ.DIFRAKTOMETER</t>
  </si>
  <si>
    <t>X-ray machine</t>
  </si>
  <si>
    <t xml:space="preserve">S to nedestruktivno osnovno metodo analize dobimo osnovne podatke o kemijski sestavi (elementi, spojine in koncentracija) 
in kristalografski strukturi.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</si>
  <si>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t>
  </si>
  <si>
    <t>OS0095</t>
  </si>
  <si>
    <t>IMT, NTF</t>
  </si>
  <si>
    <t>FLS920 FLUORESCENCE SPECTROMETER</t>
  </si>
  <si>
    <t xml:space="preserve">FLS920 fluorescence spectrometer </t>
  </si>
  <si>
    <t>Uporablja vidno svetlobo ter dela spektrov UV in IR. 
S to metodo je mogoče kvantitativno določiti koncentracijo absorbiranih delcev v raztopini. 
Za delo v IR spektru se uporablja pikosekundni pulzni diodni laser EPL 375.</t>
  </si>
  <si>
    <t>The FLS920 is a fully automated, flexible fluorescence spectrometer for both fundamental research and routine laboratory applications which sets the state of the art standard for high accuracy and sensitivity. 
See more at: http://www.edinburghphotonics.com/spectrometers/fls920-fluorescence-spectrometers/#sthash.MlaTQQBf.dpuf</t>
  </si>
  <si>
    <t>OS0103</t>
  </si>
  <si>
    <t>SPEKTROFLUORIMETER TECAN</t>
  </si>
  <si>
    <t xml:space="preserve"> A microplate spectrophotometer is used to make UV-visible absorbance measurements for monitoring and measuring events in microplate-based assays.</t>
  </si>
  <si>
    <t>Spektrofluorimeter se uporablja za meritve absorbance za spremljanje in merjenje dogodkov v testih, ki se izvajajo na mikrotitrski plošči.</t>
  </si>
  <si>
    <t>OS0114</t>
  </si>
  <si>
    <t>mladi raziskovalec</t>
  </si>
  <si>
    <t>http://www.conamaste.si/slo/Oprema.php</t>
  </si>
  <si>
    <t>Center odličnosti nanoznanosti in nanotehnologije (CO NIN)</t>
  </si>
  <si>
    <t>Matjaž Spreitzer</t>
  </si>
  <si>
    <t>24273</t>
  </si>
  <si>
    <t>Sistem za pulzno lasersko depozicijo PLD z elementarno karakterizacijo in spremljajočo opremo</t>
  </si>
  <si>
    <t>Pulsed Laser Deposition (PLD) system</t>
  </si>
  <si>
    <t>prvi dostop glede na dogovor s skrbnikom, izučeni operaterji dostopajo prek rezervacijskega sistema</t>
  </si>
  <si>
    <t>first access upon agreement with responsible person, experienced operators through reservation system</t>
  </si>
  <si>
    <t xml:space="preserve">Pulzno lasersko nanašanje je tehnika za pripravo tankih plasti pretežno anorganske narave. Dobavljen sistem je namenjen za rast »plast-po-plasti« in tako omogoča pripravo visoko-kvalitetnih tankih plasti in strukturiranje na nanoskopskem nivoju. Sistem je opremljen z več komponentami.
Za odstranjevanje materiala iz tarče uporabljamo KrF ekscimerni laser z energijo do 700 mJ na pulz in najvišjo hitrost pulzev 50 Hz. Za nastavitev energije laserja uporabljamo atenuator, za njegovo diagnosticiranje pa ustrezno kamero.
</t>
  </si>
  <si>
    <t>Pulsed laser deposition is a technique for thin-film growth of inorganic materials mainly. The delivered system is dedicated for layer-by-layer growth and thus enables preparation of high quality thin films and structuring on nanoscopic level. The system is equipped with several major components. For ablation of target material KrF excimer laser is used with energy up to 700 mJ per pulse and max. repetition rate of 50 Hz. For laser-energy setting and diagnostics attenuator and corresponding camera are used, respectively.</t>
  </si>
  <si>
    <t>http://www.nanocenter.si/index.php?page=alias</t>
  </si>
  <si>
    <t>RRP14 izobraževanje, usposabljanje, razširjanje znanja in upravljanja z opremo</t>
  </si>
  <si>
    <t>XRD sistem</t>
  </si>
  <si>
    <t>XRD system</t>
  </si>
  <si>
    <t xml:space="preserve">XRD sistem omogoča analizo praškastih vzorcev, tankih plasti, kakor tudi vzorcev nepravilnih oblik. Na primarni strani imamo možnost uporabe programirane divergenčne reže, hibridnega monokromatorja in kolimatorja z dvojno režo. Hibridni monokromator poskrbi za paralelen žarek in odstranitev Kα2 sevanja. Njegova uporaba sega vse od fazne analize s paralelnim curkom, do visokoločljivostnih analiz epitaksialnih plasti. Kolimator na primarni strani se uporablja v kombinaciji s točkovnim fokusom rentgenske cevi za kvantitativno analizo teksturiranosti in in-plane analizo.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</si>
  <si>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
It is PANalytical's answer to the challenges of modern materials research, where the lifetime of a diffractometer is considerably longer than the horizon of any research project.</t>
  </si>
  <si>
    <t>2-1</t>
  </si>
  <si>
    <t>28483</t>
  </si>
  <si>
    <t>Sistem za epitaksijo z molekularnim curkom - MBE</t>
  </si>
  <si>
    <t>Molecular beam epitaxy (MBE) system</t>
  </si>
  <si>
    <t>Epitaksija z molekularnim curkom je zelo natančna metoda depozicije za rast monokristalnih tankih plasti. Z njo lahko izdelujemo filme različnih materialov, kot so kovine, polprevodniki, magnetni materiali, oksidne in halkogenidne plasti, plasti organskih molekul, itd. Rast poteka pri ultravisokem vakuumu v komori, kjer izvorni materiali izparevajo in se nalagajo na substrat. Temperaturni kontroler, zaslonke, monitor tokovnega curka, masni analizator in sistem za odbojni uklon visokoenergijskih elektronov (RHEED) zagotavljajo in-situ opazovanje in nadzor nad izparevanjem in rastjo. Debelina tako zraslih filmov sega od monoplasti do več deset nanometrov.</t>
  </si>
  <si>
    <t>Molecular Beam Epitaxy (MBE) is a very precise deposition method for single crystal thin film growth. It can be used to deposit various materials, such as metals, semiconductors, magnetic materials, oxide and chalcogenide layers, organic molecules, and more. The growth takes place in a UHV chamber where source materials are evaporated and emitted onto a substrate. Temperature controller, shutters, beam flux monitor, mass analyzer and RHEED system (Reflection High-Energy Electron Diffraction) allow for in-situ monitoring and control of the evaporation and growth. The thickness of grown films ranges from single layers to several tens of nm.</t>
  </si>
  <si>
    <t>2-2</t>
  </si>
  <si>
    <t>Aleš Mrzel</t>
  </si>
  <si>
    <t>15288</t>
  </si>
  <si>
    <t>Sistem za hidrotermalno analizo nanomaterialov</t>
  </si>
  <si>
    <t>System for hidrothermal analysis of nanomaterials</t>
  </si>
  <si>
    <t xml:space="preserve">sistem za pripravo različnih prekurzorskih materialov za izvedbo hidrotermalne sinteze nekaterih enadimenzionalnih materialov  in procesiranje različnih produktov same sinteze.  </t>
  </si>
  <si>
    <t>System for the preparation of a variety of precursor materials for carrying out the hydrothermal synthesis of certain onedymensional materials and processing of various products of the synthesis</t>
  </si>
  <si>
    <t>Refraktometer</t>
  </si>
  <si>
    <t>Refractometer</t>
  </si>
  <si>
    <t xml:space="preserve">Z zelo preprostim postopkom refraktometer  neposredno kaže izmerjeno vrednost (v refrakcijski indeks ali Brix (%), selektivno) v številki, skupaj s temperaturo na zaslonu. Ta refraktometer omogoča enostavne meritve.
</t>
  </si>
  <si>
    <t xml:space="preserve">By very simple operation that needs only to set the boundary line of refraction at the cross hairs, this refractometer directly indicates a measured value (in refractive index or Brix (%), selective) in digits together with temperature on the display. This refractometer enables anybody to carry out measurement easily without reading of analog graduation.
</t>
  </si>
  <si>
    <t>Spektrograf z detektorjem</t>
  </si>
  <si>
    <t>Spectrograph with detector</t>
  </si>
  <si>
    <t xml:space="preserve">Optični spektrograf s kamero za bližnje infrardeče področje od 800 nm do 1700 nm. Spektrograf s kamero je vgrajen v obstoječi optični spektrografski sistem, ki je zgrajen okoli laserske pincete in trenutno omogoča spektralno analizo izsevane svetlobe v vidnem območju od 400 nm do 950 nm. Z vgradnjo dodatnega optičnega spektrografa in kamere za bližnje IR področje se poveča spektralni obseg merilnega instrumenta za istočasni zajem in analizo spektra izsevane svetlobe v področju od 400 nm do 1700 nm. </t>
  </si>
  <si>
    <t>the platform of choice for high resolution measurements with outstanding multi-track capabilities, but without compromise in configuration versatility and ease of use. This rugged platform features a comprehensive range of light coupling accessories and gratings, and combines ideally with Andor’s market leading CCD, Electron Multiplying CCDs, InGaAs and Intensified CCDs. Andor’s latest addition of single point detectors for scanning monochromator applications up to the LWIR (12 μm) enhances even further the capabilities of this system. State-of-the-art Solis Spectroscopy and Solis Scanning software offer a dedicated and intuitive interfaces for spectrograph, detectors and motorized accessory control as well as easy detection parameter set-up.</t>
  </si>
  <si>
    <t>RTA termično procesiranje</t>
  </si>
  <si>
    <t>RTA (Rapid Thermal Anneal) furnace</t>
  </si>
  <si>
    <t>grelni sistem za hitro termalno obdelavo vzorcev z širokim temperaturnim razponom. Peč lahko greje od sobne temperature do 1200C z hitrostjo gretja 50K na sekundo.
Je majhna namizna peč za gretje vzorcev, ki niso večji od 20 x 20mm.
Sestavljena je iz kvarčne cevi katero lahko vakuumiramo ali jo napolnimo z želenim plinom. Trenutno imamo na voljo termično obdelavo v štirih različnih atmosferah. Lahko uporabimo kompresiran zrak za potrebe oksidacije ali pa jo napolnimo z inertnim plinom kot je dušik ali argon. Za potrebe redukcije je na voljo tudi nitrostar (90%N2,10%H2). Vakuum ki ga lahko dosežemo na tem sistemu je 10-5mbara.
Peč programiramo preko ugrajenega kontrolerja, za bolj zahtevne temperaturne režime pa preko računalnika. Na controlerju lahko spremljamo trenutno temperaturo na vzorcu in programirano temperaturo. V peč lahko sprogramiramo do 32 različnih temperaturnih korakov v enem programu.</t>
  </si>
  <si>
    <t xml:space="preserve">heating system for rapid thermal processing with a wide range from room temperature up to 1200C (50K per second). It is a table  size furnace that can be used for rapid heating of small samples (max 20 x 20 mm) such as small electronic circuits or small thin film devices.
It is made of quartz tube, that can be evacuated or filled with different gases. We currently use compressed air, nitrogen, argon or nitrostar (90%N2,10%H2).  With additional vacuum system, Mila 5000 UHV can be evacuated (10-4mbar) before thermal processing starts.
The temperature controller displays the actual and the programmed set temperature as the program steps are executed automatically. Up to 32 different segments can be stored in one program.
</t>
  </si>
  <si>
    <t>8</t>
  </si>
  <si>
    <t>32167</t>
  </si>
  <si>
    <t>Sistem za atomsko lasersko depozicijo</t>
  </si>
  <si>
    <t>Atomic layer deposition system</t>
  </si>
  <si>
    <t xml:space="preserve">Sistem atomske depozicije je namenjen nanašanju različnih atomskih plasti. Ker nameravamo v okviru CO preizkušati številne nove nanomateriale in njihovo potencialno rabo v industriji, bo sistem za atomsko depozicijo močno pospešil končno izdelavo prototipov. Obenem pa bo omogočal funkcionalizacijo nanomaterialov ter predhodno(z drugimi metodami) izdelanih tankih plasti in podobnih nanostrukturiranih sistemov. Tako obdelani sistemi so v današnjem času izredno zanimivi saj omogočajo enostavno izdelavo pod-nanometrskih komponent, ki so v zadnjem času predmet izjemnega zanimanja tako v raziskovalnih, kot tudi že v industrijskih krogih. Sistem za atomsko depozicijo je v veljavi že dolgo časa, danes pa se uporablja tudi pri razvoju in proizvodnji sodobne nano-elekronike na silicijevi osnovi.
</t>
  </si>
  <si>
    <t>Atomic deposition system is intended for the application of different atomic layers. Since one of the goals in CENN Nanocenter is to test number of new nanomaterials and their potential use in industry, the Atomic deposition system will accelerate significantly the final prototyping. At the same time it will allow the functionalization of nanomaterials and thin nanostructured layers and similar systems constructed in advance with other methods. Such systems are extremely interesting as they allow easy production of sub-nanometer components, which have recently been the subject of great interest both in research as well as in industrial circles. Atomic deposition system is in use for a long time, today is also used in developing and manufacturing advanced nano-electronics on silicon base.</t>
  </si>
  <si>
    <t>9</t>
  </si>
  <si>
    <t>10372</t>
  </si>
  <si>
    <t>laboratorij za procesiranje in karakterizacijo nanodelcev</t>
  </si>
  <si>
    <t xml:space="preserve">Laboratory for processing and characterization </t>
  </si>
  <si>
    <t>Oprema obsega laboratorij opremljen z degistoriji, procesno in merilno opremo: laserski granulometer in avtoklav.</t>
  </si>
  <si>
    <t xml:space="preserve">Laboratory is equiped with gloveboxes, equipment for processing and  measurement: laser granulometer and autoclave </t>
  </si>
  <si>
    <t>Ionska litografija - FIB</t>
  </si>
  <si>
    <t>Focused Ion Beam (FIB)</t>
  </si>
  <si>
    <t xml:space="preserve">FIB je tehnika, ki se uporablja v industriji polprevodnikov, pri vedah o materialih in v biologiji za različne analize, nanašanja in ionsko jedkanje s pomočjo pospešenih ionov. Dvožarkovni sistem je znanstveni instrument, ki je sestavljen iz vrstičnega elektronskega mikroskopa (SEM) za opazovanje površine vzorcev in ionskega snopa za jedkanje oziroma rezanje.
Instrument se uporablja za izdelovanje različnih oblik in vzorcev na nanometerskem področju, za pripravo vzorcev za presevno elektronsko mikroskopijo (TEM), 3D tomografijo in nanašanje prevodnih oziroma neprevodnih tankih plasti s pomočjo ionskega snopa.
</t>
  </si>
  <si>
    <t xml:space="preserve">Focused ion beam, shortly FIB, is a technique used in the semiconductor industry, materials science and in the biology field for site-specific analysis, deposition and ablation of materials using accelerated ions. A dual-beam  setup is a scientific instrument that comprise of a scanning electron microscope (SEM) for imaging of sample surface and ion beam for etching or machining.
Instrument is used for nano-pattering, TEM sample preparation, 3D tomography and deposition of thin conductive or dielectric films via ion-beam induced deposition.
</t>
  </si>
  <si>
    <t>12</t>
  </si>
  <si>
    <t>Suha komora</t>
  </si>
  <si>
    <t>Glove box</t>
  </si>
  <si>
    <t>MBRAUN Glovebox delovne postaje so namenjene za delo v inertni atmosferi na nivoju raziskovalnih laboratorijev do večjihindustrijskih aplikacij. Vsaka suha komora je posebejo premljena z O2 in H2O detektorjem ter ločenim sistemom za odstanjevanje kisika in vode.</t>
  </si>
  <si>
    <t>MBRAUN Glovebox workstations are complete ready-to-operate inert gas glovebox systems, engineered for use in university research, as well as in large-scale industrial applications. We offer both standard and custom systems. It is equipped with a O2 and H2O analyzer.</t>
  </si>
  <si>
    <t>16</t>
  </si>
  <si>
    <t>04587</t>
  </si>
  <si>
    <t>Brizgalni tiskalnik za keramične sole</t>
  </si>
  <si>
    <t>Ink-jet printer for ceramic sols</t>
  </si>
  <si>
    <t>Kapljični tiskalnik je orodje za direktno oblikovanje 2D (nano)struktur iz polimernih solov ali koloidnih disperzij brez kritične stopnje odstranjevanja materiala, kot je značilno za litografske tehnike. Tekočine morajo imeti primerne reološke lastnosti, predvsem viskoznost, površinsko napetost in primeren omakalni kot na izbrani podlagi. Natančnost nanašanja je odvisna od velikosti kapelj, ki jo kontroliramo tako z lastnostmi tekočine kot z pogoji tiskanja. Debelina posameznega nanosa običajno znaša od nekaj nm do nekaj 10 nm. Večino keramičnih 2D struktur po nanosu toplotno obdelamo, pri čemer je temperatura odvisna od namena uporabe in temperaturne obstojnosti podlage.</t>
  </si>
  <si>
    <t>Ink-jet printer allows direct patterning of 2D (nano) structures from polymeric sols or colloidal dispersions (inks) without the critical step of material removal as typical for lithographic techniques. The fluids should have suitable viscosity, surface tension and contact angle on a selected substrate. The precision of deposition depends on the drop size which is controlled both by the properties of the fluid as well as by the prinitng parameters. The thickness of a deposit typically ranges from a few nm to a few 10 nm.The majority of ceramic structures require an additional step of thermal treatment, whereby the selection of temperature depends on thermal properties of the substrate and on the application.</t>
  </si>
  <si>
    <t>17</t>
  </si>
  <si>
    <t>Tadej Rojac</t>
  </si>
  <si>
    <t>24272</t>
  </si>
  <si>
    <t>19</t>
  </si>
  <si>
    <t>Damjan Svetin</t>
  </si>
  <si>
    <t>34608</t>
  </si>
  <si>
    <t>ProtoLaser LDI</t>
  </si>
  <si>
    <t>Platforma na osnovi kontinualnega UV laserja, 2D akusto-optičnih deflektorjev in visoko-natančne xy mize v prvi fazi omogoča neposredno optično nanolitografijo z ločljivostjo 1µm na področju 10x10cm. Zasnova platforme omogoča relativno preprosto nadgradnjo na ONL z uporabo imerzijskega objektiva in s tem povečanje ločljivosti na 200 nm. Z uporabo dveh laserskih virov različnih valovnih dolžin in večjo adaptacijo platforme je moč doseči ločljivost postopka na rangu 50 nm.</t>
  </si>
  <si>
    <t xml:space="preserve">The ProtoLaser LDI is an universal, high-resolution, table top laser direct imaging (LDI) system for prototyping on resist-covered substrates. A transferred image has even better defined edges compared to conventional lithography. With a working area of up to 100 x 100 mm and structures down to 1 μm it is an ideal tool for microfluidic designs.
Using 100 kHz beam positioning by acousto-optic deflectors, extremely fast writing is possible. Illumination of a typical microfluidic circuit only takes a few minutes. Automated measurements compensate for unevenness of the substrate and applied resists.
</t>
  </si>
  <si>
    <t>Magnetometer</t>
  </si>
  <si>
    <t>Magnetometer je namenjen osnovni karakterizaciji magnetnih materialov. Z njim merimo krivulje magnetizacije v odvisnosti od zunanjega magnetnega polja. Merjena veličina je magneti moment vzorca, ki ga običajno preračunamo v masno magnetizacijo, torej moment na enoto mase. Meritve lahko izvajamo le pri sobni temperaturi. Največje magnetno polje, ki ga lahko dosežemo je odvisno od velikosti reže med elektromagnetoma (glej tabelo). Z velikostjo reže je tudi omejena velikost vzorca, ki ga lahko vstavimo v magnetometer.</t>
  </si>
  <si>
    <t>The magnetometer is used for basic characterizations of magnetic materials. The measured property is the dependency of the magnetic moment on the applied magnetic field. The results are usually reported as mass magnetization, moment per sample mass. Only the room-temperature magnetization curves can be obtained. The maximum applied magnetic field strength depends on the air gap between the pole caps of the electromagnets (see table). The air gap also defines the sample-access space.</t>
  </si>
  <si>
    <t>22</t>
  </si>
  <si>
    <t>Erik Zupanič</t>
  </si>
  <si>
    <t>28235</t>
  </si>
  <si>
    <t>Jedrsko magnetno resonančni vrstični tunelski mikroskop - NMR STM</t>
  </si>
  <si>
    <t>NMR STM</t>
  </si>
  <si>
    <t xml:space="preserve">nadgradnja obstoječega ultra-visoko vakuumskega LT-STM sistema z NMR opremo z namenom razvoja nove tehnike za manipulacijo in zaznavanje posameznih spinov. Magnetno polje bo ustvarjeno s kombinacijo trajnih magnetov in superprevodnih tuljav, modulacija v tunelskem toku pa se bo zaznavala s pomočjo visokofrekvenčnih ojačevalcev in spektralnih analizatorjev. Glava mikroskopa bo ustrezno modificirana in del detekcijske elektronike bo vgrajen v sam ultra visoko vakuumski (UHV) sistem. Sistem bo nadgrajen z nizko-temperaturno efuzijsko celico za naparjevanje organskih molekul. </t>
  </si>
  <si>
    <t>The aim of the work package is an upgrade of the existing ultra-high vacuum STM LT-NMR system to develop new techniques for manipulating and detecting individual spins. The magnetic field generated by a combination of permanent magnets and superconducting coils in the tunnel current modulation will be detected using high-frequency amplifiers and spectrum analyzers. Microscope head will be modified and part of the detection electronics will be installed in a single ultra-high vacuum (UHV) system system. The system will be upgraded with a low-temperature vapor deposition effusion cell for organic molecules.</t>
  </si>
  <si>
    <t>24</t>
  </si>
  <si>
    <t>Nizkotemperaturni vrstični tunelski mikroskop - LT STM</t>
  </si>
  <si>
    <t>LT STM</t>
  </si>
  <si>
    <t>Oprema omogoča (poleg priprave vzorcev) deloz nizkotemperaturnim STM-om pri temperaturi pod 1K, kar omogoča izvrstno energijsko ločljivost.</t>
  </si>
  <si>
    <t>With equipment allows (beside sample preparation) measurements with low-temperature STM at temperatures below 1K, which results in an exellent energy resolution.</t>
  </si>
  <si>
    <t>03317</t>
  </si>
  <si>
    <t>AFM ramanski spektrometer</t>
  </si>
  <si>
    <t>AFM Raman spectrometer</t>
  </si>
  <si>
    <t>TERS (Tip enhanced Raman spectroscopy) imaging ramanski mikroskop –  NT-MDT model »Integra Spectra for  Material Science« omogoča sklopljene konfokalne ramanske in AFM meritve  vzorcev velikosti 50x50 mm pri atomski ločljivosti in sicer »meritve v isti točki«. Na razpolago so laserske vzbujevalne linije 488, 632.8 in 785 nm. Meritve je mogoče izvajati v temperaturnem območju 3.4 K to 500 K in pri znižanem tlaku vse do visokega vakuuma pri 10-8 mbar.</t>
  </si>
  <si>
    <t>TERS (Tip enhanced Raman spectroscopy) ready imaging Raman microscope –  NT-MDT model »Integra Spectra for  Material Science« provides »the same spot« coupled confocal Raman – AFM measurements  with atomic resolution on samples of 50x50 mm size. Raman excitation lines at 488, 632.8 and 785 nm are available. Measurements are possible in the temperature range from 3.4 K to 500 K and at reduced pressure down to high vacuum (10-8 mbar).</t>
  </si>
  <si>
    <t>Tina Zavašnik Bergant</t>
  </si>
  <si>
    <t>18286</t>
  </si>
  <si>
    <t>konfokalni mikroskop</t>
  </si>
  <si>
    <t xml:space="preserve">Confocal microscope </t>
  </si>
  <si>
    <t>Opremo sestavlja invertni popolnoma motoriziran raziskovalni fluorescenčni mikroskop s konfokalno skenirno glavo in enofotonskim vzbujanjem, opremljen z virom bele laserske svetlobe (t. j. z nastavljivim laserskim virom svetlobes pomočjo AOTF), ki omogoča laserske linije v vidnem delu spektra svetlobe (od 470 nm do 670 nm) s poljubnimi nastavitvami več laserskih linij in simultano uporabo le-teh (do 8 hkrati) v konfokalni mikroskopiji, z diodnim laserjem za vzbujanje v bližnji UV svetlobi, akustooptičnim delilcem žarka (AOBS), resonančnim in konvencionalnim skenerjem ter tremi visoko občutljivimi spektralnimi detektorji (fotopomnoževalka ( PMT) indva hibridna detektorja (HyD)).</t>
  </si>
  <si>
    <t>The equipment consists of a fully motorized inverted research fluorescence microscope with a confocal scanning head and one-photon excitation. Confocal microscope is equipped with a white light laser for excitation in the visible light spectrum and a diode laser for excitation in the near UV. White light laser is applied  as an adjustable laser light source fo excitation (together with AOTF), which allows arbitrary laser lines between 470 nm and 670 nm (up to 8 lines simultaneously). Furthermore, system is equipped with acousto-optical beam splitter (AOBS), conventional and resonant scanner and three highly sensitive spectral detectors (photomultiplier (PMT) and two hybrid detectors (HyD)).</t>
  </si>
  <si>
    <t>31</t>
  </si>
  <si>
    <t>03470</t>
  </si>
  <si>
    <t>Elipsometer</t>
  </si>
  <si>
    <t>Optična elipsometrija je nedestruktivna tehnika, ki se uporablja za raziskave površin, mejnih plasti in tankih filmov. Osnovni princip elipsometrije je merjenje sprememb polarizacije svetlobnega žarka, ki se odbije od vzorca. Odbito svetlobo zajemamo s pomočjo mikroskopskih objektivov, kar v kombinaciji s prostorsko razločeno detekcijo signala (slikanje) zmanjša velikost preiskovane površine na območje mikrometrov. Objektivi imajo ekstremno dolgo delovno razdaljo, kar omogoča analizo površin makroskopskih objektov. Dobimo povečano sliko vzorca v odbiti svetlobi po prehodu skozi set polarizacijskih optičnih elementov. Sliko zajemamo s pomočjo CCD kamere z nastavljivimi časi zaklopa in ojačanja intenzitete. Lateralna ločljivost sistema je 1 μm, kar omogoča izvajanje elipsometričnih meritev na mikrostrukturiranih  vzorcih. Možna je sprotna analiza večih izbranih območij hkrati.</t>
  </si>
  <si>
    <t>Optical ellipsometry is a non-destructive technique for investigation of surfaces, interfaces and thin films. It probes modifications of the polarization state of optical beam reflected from the sample. Imaging ellipsometer uses microscopic objectives to reduce the size of investigated surface region to the micrometer range. Our ellipsometer uses objectives with extra-long working distance, which provides measurements on surfaces of macroscopic objects. The magnified image of the sample is visualised in reflected light, which propagates through a set of selected polarization sensitive optical elements. The resulting “polarization filtered” image is detected by CCD camera with variable shutter timings and gain control. The system provides ellipsometric analysis with the lateral resolution of 1 μm. This allows the user to perform measurements on microstructured samples. Several regions of interest can be analysed at the same time.</t>
  </si>
  <si>
    <t>33</t>
  </si>
  <si>
    <t>4-sondni UHV STM/SEM mikroskopski sistem</t>
  </si>
  <si>
    <t>4-probe UHV STM/SEM microscopy system</t>
  </si>
  <si>
    <t xml:space="preserve">Mikroskopski sistem na enem samem odru združuje 4 sonde, ki so vsaka zase tipalo vrstičnega tunelskega mikroskopa. Oder je postavljen v komoro z ultravisokim vakuumom, temperature pa segajo od 50 K do 500 K. Atomska ločljivost sond omogoča, da lahko nanostrukture razločimo izjemno natančno in sonde pozicioniramo na željena mesta na njih. Sistem tako omogoča precizno izvajane 4-točkovne meritve elektronskega transporta in manipuliranja nanostruktur. Za popoln nadzor štirih sond se nad komoro nahaja stolp visokoločljivega vrstičnega elektronskega mikroskopa, ki s sposobnostjo kemijskega mapiranja tudi dopolni zmogljivost karakerizacije preiskovanih materialov. Tako tunelska mikroskopija kot tudi elektronska mikroskopija pri nizkih tokovih sta nedestruktivni mikroskopski tehniki.
</t>
  </si>
  <si>
    <t>Microscopic system combines 4 heads on a single platform, each of which represents sensors of probe scanning tunneling microscope. The platforme is set in a chamber with Ultra high vacuum and temperatures ranging from 50 K to 500 K. The atomic resolution probes enables high-precision nanostructures differentiation and position. The system also allows precise 4-point measurements of electronic transport and manipulation of nanostructures. Tunneling microscopy and electron microscopy at low flows are non-destructive microscopic technique.</t>
  </si>
  <si>
    <t>34</t>
  </si>
  <si>
    <t>Sondažna postaja z možnostjo meritev pri nizki temperaturi</t>
  </si>
  <si>
    <t>LT probe station</t>
  </si>
  <si>
    <t xml:space="preserve">4-sondna merilna postaja za meritve električnih lastnosti v temperaturnem razponu 4K - 400K.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</si>
  <si>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 xml:space="preserve">4-probe probestation for measurements of electrical properties in temperature range 4K-400K.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 </t>
  </si>
  <si>
    <t>35-36</t>
  </si>
  <si>
    <t>Sondažna postaja z možnostjo meritev v viskem megnetnem polju in pri nizki temperaturi</t>
  </si>
  <si>
    <t>LT probe station with vertical magnetic field</t>
  </si>
  <si>
    <t xml:space="preserve">4-sondna merilna postaja za meritve električnih lastnosti v temperaturnem razponu 4K - 400K in ob prisotnosti vertikalnega magnetnega polja velikosti 0T - 2,6T.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</si>
  <si>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4-probe probestation for measurements of electrical properties in temperature range 4K-400K and in a vertical magnetic field 0T - 2.6T.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t>
  </si>
  <si>
    <t>11241</t>
  </si>
  <si>
    <t>Supervodni magnet z optičnim kriostatom</t>
  </si>
  <si>
    <t xml:space="preserve">Cryofree spectomag </t>
  </si>
  <si>
    <t>Superprevodni magnet omogoča optične meritve v prečnem in vzdolžnem magnetnem polju v magnetnem polju do 7 T v območju temperature 1.5-300K.</t>
  </si>
  <si>
    <t>The magnets alows optical measurements in transverse or longitudinal magnetic field in the magnetic field up to 7T in 1.5-300K temperature range.</t>
  </si>
  <si>
    <t>38</t>
  </si>
  <si>
    <t>09090</t>
  </si>
  <si>
    <t>Naprava za merjenje oprijemljivosti prevlek</t>
  </si>
  <si>
    <t>Scratch tester</t>
  </si>
  <si>
    <t>Merilnik razenja se uporablja za ovrednotenje adhezije (oprijemljivosti) tankih plasti. Z diamantno konico razimo po površini vzorca z vnaprej določeno obremenitvijo (ali naraščajočo obrementivijo). Med meritvijo se beležijo naslednji parametri: sila razenja, koeficient razenja, trenutna globina razenja in akustična emisija. Po končanem postopku razenja izvedemo še naknadno analizo, ki vključuje: trajna globina raze, zajem optične slike celotne raze in vizualna določitev kritičnih obremenitev. Konfiguracija opreme je še posebej primerna za analizo nanoplastnih in nanokompozitnih trdih prevlek.</t>
  </si>
  <si>
    <t>The scratch tester is used for characterization of adhesion of thin films. It uses a diamond tip which is drawn along the sample surface by pressing a predefined load (or load ramp). Several parameters are recorded in-situ: scratching force, scratching coeffictient, penetration depth and acoustic emission. After the scratching procedure a post-treatment evaluation includes: residual depth, acquisition of the optical image of the whole scratch and visual determination of critical loads. The equipment configuration is particulary useful for analysis of nanolayer and nanostructured hard coatings.</t>
  </si>
  <si>
    <t>39</t>
  </si>
  <si>
    <t>Naprava za merjenje triboloških lastnosti prevlek</t>
  </si>
  <si>
    <t>Tribometer se uporablja za ovrednotenje trenja in obrabe. V osnovni konfiguraciji gre za standardni sistem »pin-on-disk« (konica na disku), kjer je disk vzorec, konica pa standardna kroglica. Med meritvijo se beleži koeficient trenja kot funkcija časa. Po končani meritvi izmerimo presek preko nastale raze s profilometrom (ni del te opreme). Z uporabo teh podatkov izračunamo stopnjo obrabe. Izvajamo lahko tudi zahtevnejše analize obrabe z ostalimi tehnikami (optična mikroskopija, SEM, EDS itd.). Konfiguracija tribometra je bistvena za karakterizacijo triboloških lastnosti trdih prevlek, s posebnim poudarkom na tistih z nizko obrabo, kot so nanostrutkurne trde prevleke.</t>
  </si>
  <si>
    <t>The tribometer is used for characterization of friction and wear. In its basic configuration it performs the standard pin-on-disk test where the disk is the sample and the pin is a standard ball. During the test the friction coefficient is measured as a function of time. After the test is completed the wear track cross-section on the sample is measured by a profilometer (not part of this equipment). Using these data the wear rate is calculated. Advanced analysis of the wear pattern by other techniques is possible as well (optical microscopy, SEM, EDS, etc). The tribometer configuration is essential for evaluation of tribological properties of hard coatings, especially the ones with low wear rate, such as nanostructured hard coatings.</t>
  </si>
  <si>
    <t>Peter Venturini</t>
  </si>
  <si>
    <t>12363</t>
  </si>
  <si>
    <t>Reometer Physica 301 MCR, ki ima vse glavne komponent modernega reometra: reometrijski sistem z zračnimi ležaji in visoko zmogljivim sinhronskim EC motorjem z direktno kontrolo gibanja rotorja in 100 % kontrolo rotorskega polja, s stalno razpoložljivim navorom, brez toplotnega segrevanja, ki omogoča reološka merjenja na visoko kakovostnih nivojih, Inštrument ima kompaktno ogrodje doprinese k večji učinkovitosti in kvaliteti namenskih lastnosti produktov ter nam omogoča celoviti pristop k optimizaciji procesov in dodani vrednosti končnih izdelkov.</t>
  </si>
  <si>
    <t>Rheology is the science of deformation and flow of materials. Often the materials are exposed to different external forces. In practice we have the forces like is for example gravitational which have an influence on process as sagging or sedimentation and shear forces that are acting for example when we want to bring material with polishing tool on wall. However, every successful application requires its own behaviour of material. Optimization of all the major components of modern Reometer Physica 301 MCR: motor, air bearing, the electronic 
 control, compact frame based on the concept art technology, economics, modern design integrates both, so mechanical, and electronic control components in a single instrument.</t>
  </si>
  <si>
    <t xml:space="preserve">Zetasizer Nano </t>
  </si>
  <si>
    <t>Zetasizer Nano</t>
  </si>
  <si>
    <t>DT1200 proizvajalca Dispersion Technology je kombinirani akustični in elektroakustični spektrometer, ki se uporablja za določevanje velikosti delcev in zeta potenciala v disperzijah ter emulzijah. Določevanje velikost delcev temelji na merjenju dušenja ultrazvočnega valovanja v vzorcu pri različnih frekvencah. Frekvenčni spekter dušenja je odvisen od sestave in služi kot osnova za izračun porazdelitve velikosti delcev v vzorcu. Zeta potencial se določa z merjenjem koloidnega vibracijskega toka, ki je posledica deformacije električne dvojne plasti nabitih delcev zaradi vpliva ultrazvoka. Pri akustični spektroskopiji načeloma ni potrebe po redčenju in modificiranju vzorca, kar omogoča karakterizacijo realnih koncentriranih in neprosojnih disperzij ter emulzij.</t>
  </si>
  <si>
    <t>DT1200 made by Dispersion Technology Inc. is a combined acoustic and electroacoustic spectrometer for characterization of particle size and zeta potential of dispersions and emulsions. Particle size determination is based on measurements of ultrasound attenuation in the sample at different frequencies. Ultrasound attenuation spectrum is defined by the sample’s properties and serves as the basis for calculation of its particle size distribution. Zeta potential is determined by measuring colloid vibration current that results from displacement of electrical double-layers of charged particles under the influence of ultrasound. With acoustic spectroscopy it is generally unnecessary to dilute or modify the sample which allows for characterization of real concentrated and opaque dispersions and emulsions.</t>
  </si>
  <si>
    <t>43</t>
  </si>
  <si>
    <t xml:space="preserve">Zetasizer </t>
  </si>
  <si>
    <t>Merilni sistem za meritev velikosti delcev, molsko maso in zeta potencial delcev v nepolarnih raztopinah ter viskoznost posamezne raztopine.</t>
  </si>
  <si>
    <t>ZetaSizer Nano ZS 3600 for the measurment of size, molecular and zeta potencial of dispersed particles and molecules in solution.</t>
  </si>
  <si>
    <t>MiniFlex XRD</t>
  </si>
  <si>
    <t xml:space="preserve">MiniFlex peta generacija je edini X-ray difraktometer na trgu, ki izvaja kvalitativno in kvantitativno analizo polikristalnih materialov.  Miniflex ne potrebuje zunanjega vira hlajenja, saj deluje samo s 300 W rentgenske cevi. Vsak model je zasnovan tako, da se poveča prožnost instrumenta namizja.
</t>
  </si>
  <si>
    <t xml:space="preserve">Miniflex tis the only X-ray difraktometar  which produces qualitative and quantitative analysis of polycrystalline material. Miniflex 
</t>
  </si>
  <si>
    <t>Rok Žitko</t>
  </si>
  <si>
    <t>23567</t>
  </si>
  <si>
    <t>oprema za intenzivno računanje</t>
  </si>
  <si>
    <t>HPC Cluster with Associated Cooling System</t>
  </si>
  <si>
    <t>Prostor za izvajanje intenzivnega računanja (RC), za katerega je potrebno zagotoviti ustrezne okoljske parametre s centralnim spremljanjem, obveščanjem, alarmiranjem in shranjevanjem</t>
  </si>
  <si>
    <t>Space to carry out intensive computing (RC), which is necessary to ensure appropriate environmental parameters with central monitoring, notification, alerting and storage</t>
  </si>
  <si>
    <t xml:space="preserve">Center odličnosti Vesolje, znanost in tehnologije </t>
  </si>
  <si>
    <t>WP4/6</t>
  </si>
  <si>
    <t>VESOLJE-SI</t>
  </si>
  <si>
    <t>WP4</t>
  </si>
  <si>
    <t xml:space="preserve">WP6 </t>
  </si>
  <si>
    <t>VESOLJE_SI</t>
  </si>
  <si>
    <t>Testiranje materialov v farmaciji</t>
  </si>
  <si>
    <t>Fakulteta za farmacijo, UL</t>
  </si>
  <si>
    <t>WP4/8</t>
  </si>
  <si>
    <t>VESOLJE-SI (Naprava je trenutno na rednem vzdrževalnem servisu)</t>
  </si>
  <si>
    <t xml:space="preserve">WP7 </t>
  </si>
  <si>
    <t>(Satelit je v fazi priprave na izstrelitev)</t>
  </si>
  <si>
    <t>VESOLJE-SI (Odstotek izkoriščenosti je vezan na testiranje same komore, saj je le-ta še v zagonski fazi.)</t>
  </si>
  <si>
    <t>WP5</t>
  </si>
  <si>
    <t xml:space="preserve">Univerza v Ljubljani, Medicinska fakulteta </t>
  </si>
  <si>
    <t>Radovan Komel, Damjana Rozman</t>
  </si>
  <si>
    <t>6135,       6013</t>
  </si>
  <si>
    <t>Oprema za pripravo in analizo bio-čipov</t>
  </si>
  <si>
    <t>Equipment for preparing and analysing bio-chips</t>
  </si>
  <si>
    <t>Možnost dostopa v Center za funkcijsko genomiko in bio-čipe ( CFGBC)   glede na dogovor z vodstvom in zaposlenimi v  CFGBC ali preko elektronske pošte: CFGBC @mf.uni-lj.si</t>
  </si>
  <si>
    <t>Consulting,  preparing and analysing bio-chips; access to the Centre for functional genomics and bio-chips is possible by agreement with management and workers CFGBC or by reservation on CFGBC @mf.uni-lj.si</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</si>
  <si>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</si>
  <si>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</si>
  <si>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 xml:space="preserve">
1863-računalnik k čitalcu biočipov (32.867,63)
 1870-čitalec biočipov (38.390,92),  
</t>
  </si>
  <si>
    <t>a) 16,50 € ( brez DDV)  / uro skeniranja                      ( partnerji Konzorcija za bio-čipe);                      b) 26,40 € ( brez DDV) / uro skeniranja; akademski ne-člani  Konzorcija za bio-čipe;                      c) 33,00 € ( brez DDV)  / uro skeniranja                      ( ne- akademski ne-člani Konzorcija za bio-čipe)</t>
  </si>
  <si>
    <t>b) oprema je amortizirana, se še vedno redno uporablja                c) oprema je amortizirana, se še vedno redno uporablja</t>
  </si>
  <si>
    <t>http://cfgbc.mf.uni-lj.si/</t>
  </si>
  <si>
    <t>glede na izvajalca; različni profili opreaterjev</t>
  </si>
  <si>
    <t>5 let</t>
  </si>
  <si>
    <t>projekti in program v okviru prog.skupine         P1-0104;                             partnerske inštitucije Konzorcija za bio-čipe ( http://cfgbc.mf.uni-lj.si/)</t>
  </si>
  <si>
    <t>člani konzorcija in člani programske skupine</t>
  </si>
  <si>
    <t>1902- UV pečica za mreženje DNA (977,32)</t>
  </si>
  <si>
    <t>a) 3,00 € ( brez DDV)  / uro                     ( partnerji Konzorcija za bio-čipe);                      b) 8,00 € ( brez DDV) / uro ; akademski ne-člani  Konzorcija za bio-čipe;                      c) 11,00 € ( brez DDV)  / uro                     ( ne- akademski ne-člani Konzorcija za bio-čipe)</t>
  </si>
  <si>
    <t>1869-centrifuga vakuumska (11.287,06)</t>
  </si>
  <si>
    <t>a) 10 € ( brez DDV)  / uro                     ( partnerji Konzorcija za bio-čipe);                      b) 14,00 € ( brez DDV) / uro ; akademski ne-člani  Konzorcija za bio-čipe;                      c) 18,00 € ( brez DDV)  / uro                     ( ne- akademski ne-člani Konzorcija za bio-čipe)</t>
  </si>
  <si>
    <t>glede na izvajalca; različni profili opreaterjev?</t>
  </si>
  <si>
    <t>1871-robot za čitalec biočipov (30.221EUR), spektrofotometer</t>
  </si>
  <si>
    <t>a) 27,02 € ( 96 well) ali 71,91 € ( 384 well) ( brez DDV)             ( partnerji Konzorcija za bio-čipe);                      b) 86,77 € ( 96 well) ali 107,87 € ( 384 well) ( brez DDV) ; akademski ne-člani  Konzorcija za bio-čipe;                      c) 115,69 € ( 96 well) ali 143,83 € ( 384 well)  ( brez DDV)               ( ne- akademski ne-člani Konzorcija za bio-čipe)</t>
  </si>
  <si>
    <t>Sklop raziskovalne opreme za celično inženirstvo</t>
  </si>
  <si>
    <t>2002,
2004</t>
  </si>
  <si>
    <t>Research equipment for cell engineering</t>
  </si>
  <si>
    <t xml:space="preserve">Oprema je amortizirana. Še v uporabi. Najava pri skrbniku opreme najmanj 60 dni pred želenim terminom uporabe. Določen termin v skladu z razpoložljivostjo. Terminska souporaba zaradi karantene v 30-dnevnih sklopih. </t>
  </si>
  <si>
    <t xml:space="preserve">The equipment is depriciated. In use. Reservation with the equipment coordinator at least 60 days in advance. The booking in accordance to availability. Term use in 30-days time period. </t>
  </si>
  <si>
    <t>Priprava, shranjevanje celic</t>
  </si>
  <si>
    <t>Preparation and storage of cells</t>
  </si>
  <si>
    <t>21,00 €/uro</t>
  </si>
  <si>
    <t>http://lnmcp.mf.uni-lj.si/Neuroendo/Oprema.html</t>
  </si>
  <si>
    <t>2 - Procesna Oprema – Biološka</t>
  </si>
  <si>
    <t>1 - Rast in manipulacija</t>
  </si>
  <si>
    <t>3 -Celične kulture</t>
  </si>
  <si>
    <t>11 Raziskovalna oprema za celične kulture</t>
  </si>
  <si>
    <t>25,00 €/uro</t>
  </si>
  <si>
    <t>P3 310</t>
  </si>
  <si>
    <t>Tomaž Marš</t>
  </si>
  <si>
    <t>Raziskovalna oprema za kvantitativno analizo slik bioloških vzorcev označenih z radioizotopi</t>
  </si>
  <si>
    <t>Equipment for quantitative analysis of autoradiograms and microscopic images</t>
  </si>
  <si>
    <t>Po dogovoru s skrbnikom in predstojnikom Inštituta za patološko fiziologijo MF</t>
  </si>
  <si>
    <t>After prior agreement with the curator and head of the Institute of Pathophysiology</t>
  </si>
  <si>
    <t>Invertni mikroskop z računalniško analizo mikroskopskih in avtoradiografskih slik</t>
  </si>
  <si>
    <t>Invert microscope with computerized analysis of microscopic and autoradiographic images</t>
  </si>
  <si>
    <t>2874-mikroskop (52.203,66)</t>
  </si>
  <si>
    <t>75,00 €/uro</t>
  </si>
  <si>
    <t xml:space="preserve">http://www.pafi.si/Base/first.php </t>
  </si>
  <si>
    <t>4 Oprema za analizo / Analitical facilites</t>
  </si>
  <si>
    <t>glede na izvajalca; različni profili operaterjev</t>
  </si>
  <si>
    <t>5let</t>
  </si>
  <si>
    <t>P3-0171</t>
  </si>
  <si>
    <t>Samo Ribarič</t>
  </si>
  <si>
    <t>P3-0043</t>
  </si>
  <si>
    <t>Matej Podbregar</t>
  </si>
  <si>
    <t>P3-0019</t>
  </si>
  <si>
    <t>Dušan Šuput</t>
  </si>
  <si>
    <t>Damjan Glavač</t>
  </si>
  <si>
    <t>Transgenomic Wave DHPLC sistem za analizo DNA in odkrivanje mutacij</t>
  </si>
  <si>
    <t>2002, 2003</t>
  </si>
  <si>
    <t>Transgenomic Wave DHPLC System for Nucleic Acid Fragment Analysis and Mutation Detection</t>
  </si>
  <si>
    <t>Druge raziskovalne organizacije lahko koristijo opremo do 16 ur tedensko. Oprema je na voljo na Inštitutu za patologijo, Oddelek za molekularno genetiko, Zaloška 4.</t>
  </si>
  <si>
    <t>Other institution can use system up to 16 hours per week. Equipment is available at Institut for Pathology, Department for Molecular Genetics, Zaloška 4.</t>
  </si>
  <si>
    <t>Raziskovalna oprema se uporablja za detekcijo znanih in neznanih mutacij v nukleotidnem zaporedju DNA.</t>
  </si>
  <si>
    <t>Equipment is used for detection of known and unknown mutations in nucleotide DNA sequence.</t>
  </si>
  <si>
    <t>3291-aparat DHPLC sistem za analizo DNA (85.028)</t>
  </si>
  <si>
    <t>15€/uro</t>
  </si>
  <si>
    <t>10,00 €/uro</t>
  </si>
  <si>
    <t>25,00 €/eur</t>
  </si>
  <si>
    <t>spletna stran ne obstaja</t>
  </si>
  <si>
    <t>ni neizučenih uporabnikov</t>
  </si>
  <si>
    <t>L3-6021</t>
  </si>
  <si>
    <t>P3-0054</t>
  </si>
  <si>
    <t>Nina Gale</t>
  </si>
  <si>
    <t>Tatjana Avšič</t>
  </si>
  <si>
    <t>Zaščitna mikrobiološka komora - III. Stopnje varnosti (izolator)</t>
  </si>
  <si>
    <t>Biosafety cabinet (BSL 3) - glowbox</t>
  </si>
  <si>
    <t>Oprema dostopna po dogovoru - potrebno znanje dela z visoko nevarnimi MO</t>
  </si>
  <si>
    <t>Service offered only highly qualified lab. personnel</t>
  </si>
  <si>
    <t>Izolator se uporablja za delo z mikroorganizmi, ki sodijo v 3. in 4. stopnjo biološke nevarnosti</t>
  </si>
  <si>
    <t xml:space="preserve">Biosafety cabinet (BSL 3) -glowbox is used when work with pathogens of BSL-3 level are performed. </t>
  </si>
  <si>
    <t>nima inv.št. - zaščitna mikrobiološka komora 3.varnostne stopnje-izolator</t>
  </si>
  <si>
    <t xml:space="preserve"> 500,00 €/uporabo</t>
  </si>
  <si>
    <t>http://www.imi.si/raziskovalna-dejavnost/raziskovalna-oprema</t>
  </si>
  <si>
    <t>P3-0083</t>
  </si>
  <si>
    <t>Potočnik Nejka, Cankar Ksenija</t>
  </si>
  <si>
    <t>5201, 15243</t>
  </si>
  <si>
    <t>Sistem za mikrodializo, volumski kateter</t>
  </si>
  <si>
    <t>System for cardiovascular pharmacologycal testing</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</si>
  <si>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</si>
  <si>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Only for bilateral research projects. Equipment can be used under tutorship of the possessor and may take 2 months or more time for preparation of the experiment in which the quipment is tended to be used. .</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</si>
  <si>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</si>
  <si>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</si>
  <si>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2106- sistem za mikrodializo (5.173,76)</t>
  </si>
  <si>
    <t>834,00 €/uporabo</t>
  </si>
  <si>
    <t>Inštitut za fiziologijo</t>
  </si>
  <si>
    <t>Peter Jevnikar</t>
  </si>
  <si>
    <t>Sistem za ciklično obremenjevnje trdih zobnih tkiv in dentalnih materialov</t>
  </si>
  <si>
    <t>servo-hydraulic fatigue testing instrument INSTRON 8871</t>
  </si>
  <si>
    <t xml:space="preserve">laboratorijsko ponazarjanje mehanskih obremenitev zob in dentalnih materialov v ustni votlini </t>
  </si>
  <si>
    <t>simulation of hard dental tissues and dental materials fatigue</t>
  </si>
  <si>
    <t>1199 - aparat dinamični aksialni testni (72.727)</t>
  </si>
  <si>
    <t>Gorazd Drevenšek</t>
  </si>
  <si>
    <t>Aparat za izolirane organe - dopolnitev in elektrofiziološka nadgradnja</t>
  </si>
  <si>
    <t>Apparatus for isolated cardivascular tissues and organs; measurements of CVS parameters "in vivo" and "in situ"</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</si>
  <si>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</si>
  <si>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</si>
  <si>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</si>
  <si>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</si>
  <si>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</si>
  <si>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 xml:space="preserve">oprema je amortizirana, se še vedno redno uporablja. Na voljo do 50 % časa po predhodnem dogovoru in izpolnitvi kadrovskih pogojev.                </t>
  </si>
  <si>
    <t xml:space="preserve">Letni stroški vzdrževanja opreme so povezani na uporabo (izrabo) in znesejo od 3-4 € ob polni zasedenosti (zamenjava posameznih merilnih elementov in obrabljenih delov). </t>
  </si>
  <si>
    <t>Stroški dela so lahko ocenjeni z obsegom ur, še raje pa v obliki vsebinskega sodelovanja. Po dosedanji praksi je za sklop raziskav polno sodeloval po  en raziskovalec in en tehnik vsaj 3 mesece!</t>
  </si>
  <si>
    <t>Običajno 1 FT raziskovalca in tehnika na 3 mesece za študijo vrednotenja zdravila</t>
  </si>
  <si>
    <t>J3-9432</t>
  </si>
  <si>
    <t>Borut Geršak</t>
  </si>
  <si>
    <t>J3-0024</t>
  </si>
  <si>
    <t>Oprema za pripravo subceluarnih frakcij mikroorganizmov</t>
  </si>
  <si>
    <t>System for preparation of subcellular fractions: shaker, high speed vacum centrifuge</t>
  </si>
  <si>
    <t>Opremo uporabljamo sodelavci Inštituta za biokemijo in sodelavci iz drugih inštitucij s katerimi preko projektov sodelujemo pri raziskovalnem delu</t>
  </si>
  <si>
    <t>Equipment available for the researchers of the  Institute of Biochemistry and their collaborators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</si>
  <si>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</si>
  <si>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Equipment has two components: shaker for growth for microorganisms and high speed vacuum centrifuge for preparation for subcellular fractions</t>
  </si>
  <si>
    <t>1754 - stresalnik inkubatorski (11.944,98) 1752 - centrifuga hlajena (24.901,04)</t>
  </si>
  <si>
    <t>http://ibk.mf.uni-lj.si/equipment</t>
  </si>
  <si>
    <t>N/A</t>
  </si>
  <si>
    <t>J4-1019</t>
  </si>
  <si>
    <t>N.Gunde Cimerman v sodelovanju z A.Plemenitaš</t>
  </si>
  <si>
    <t>J4-2022,</t>
  </si>
  <si>
    <t>Uporaba v lastne namene ali v okviru sodelovanja z inštituti MF</t>
  </si>
  <si>
    <t>Bojan Božič</t>
  </si>
  <si>
    <t>Sistem za analizo optično mikroskopske slike</t>
  </si>
  <si>
    <t>Fluorescence microscope w/ cooled CCD B/W camera, Nikon Diaphot 200</t>
  </si>
  <si>
    <t>Po individualnem dogovoru</t>
  </si>
  <si>
    <t>Use of equipment by individual agreement</t>
  </si>
  <si>
    <t>Fluorescentna mikroskopija (Hg obločna luč)</t>
  </si>
  <si>
    <t>Fluorescence microscopy (Hg-arc lamp)</t>
  </si>
  <si>
    <t>15,79 €/uro</t>
  </si>
  <si>
    <t>1,40 €/uro</t>
  </si>
  <si>
    <t>14,39 €/uro</t>
  </si>
  <si>
    <t>https://www.mf.uni-lj.si/ibf/raziskovanje</t>
  </si>
  <si>
    <t>Janja Majhenc</t>
  </si>
  <si>
    <t>J3-2268</t>
  </si>
  <si>
    <t>Mally</t>
  </si>
  <si>
    <t>Damjana Rozman</t>
  </si>
  <si>
    <t>Oprema za pripravo in analizo bio-čipov - sklop II</t>
  </si>
  <si>
    <t xml:space="preserve">Equipment for preparing and analysing bio-chips </t>
  </si>
  <si>
    <t>Aparatura za avtomatsko  hibridizacijo in spiranje DNA čipov</t>
  </si>
  <si>
    <t>Equipment for automatic hibridization and washing  chips</t>
  </si>
  <si>
    <t>2031- sistem za pripravo in analizo biočipov (86.653)</t>
  </si>
  <si>
    <t>a) 40,00 € ( brez DDV)   cena za storitev hibridizacije in spiranja             ( partnerji Konzorcija za bio-čipe);                      b) 60,00 € ( brez DDV)  ; akademski ne-člani  Konzorcija za bio-čipe;                      c) 80,00 € ( brez DDV)                    ( ne- akademski ne-člani Konzorcija za bio-čipe)</t>
  </si>
  <si>
    <t>Sistem za lasersko mikrodisekcijo</t>
  </si>
  <si>
    <t>System for Laser Microdissection</t>
  </si>
  <si>
    <t>Raziskovalna oprema se uporablja za lasersko mikrodisekcijo tkiva.</t>
  </si>
  <si>
    <t>Equipment is used for tissue laser microdisection.</t>
  </si>
  <si>
    <t>3649 - sistem za lasersko mikrodisekcijo (101.483)
3662 - sistem za lasersko mikrodisekcijo (31.555)</t>
  </si>
  <si>
    <t>60€/uro</t>
  </si>
  <si>
    <t>40€/uro</t>
  </si>
  <si>
    <t>20€/uro</t>
  </si>
  <si>
    <t>Marko Kreft</t>
  </si>
  <si>
    <t>Oprema za večkanalno mikroskopsko dinamično slikanje</t>
  </si>
  <si>
    <t>Equipment for multichannel dynamic microscopy imaging</t>
  </si>
  <si>
    <t>Slikanje živih in fiksiranih celic v 5D, shranjevanje in analiza slik</t>
  </si>
  <si>
    <t>Imaging live and fixed cell in 5D, storage and analysis of images</t>
  </si>
  <si>
    <t>3082 - mikroskop konfokalni (110.544)</t>
  </si>
  <si>
    <t>15,25 €/uro</t>
  </si>
  <si>
    <t>4 - Meritve in analiza vzorcev</t>
  </si>
  <si>
    <t>5 - Optična</t>
  </si>
  <si>
    <t>5 -Slikanje-Imaging visoke ločljivosti</t>
  </si>
  <si>
    <t>10-Sistemi za biomedicinsko slikanje</t>
  </si>
  <si>
    <t>25 EUR/uro</t>
  </si>
  <si>
    <t>J3-0031</t>
  </si>
  <si>
    <t>Sistem za mikroskopijo TIRF ("total internal reflection fluorescence")</t>
  </si>
  <si>
    <t>112.669 + 122.575,81 = 235.244,81</t>
  </si>
  <si>
    <t>Fluorescentna mikroskopija (Ar-laser, 488 nm) v adsorbirani plasti debeline do 200 nm</t>
  </si>
  <si>
    <t>Fluorescence microscopy (Ar-laser, 488 nm) in the adsorbed layer, thickness up to 200 nm</t>
  </si>
  <si>
    <t>1569 - mikroskop invertni (112.669) z 1651 modul konfokalni  (122.575,81 = 235.244,81 EUR</t>
  </si>
  <si>
    <t>34,42 €/uro</t>
  </si>
  <si>
    <t xml:space="preserve">10,00 €/uro </t>
  </si>
  <si>
    <t xml:space="preserve">Janja Majhenc </t>
  </si>
  <si>
    <t>Peter Veranič</t>
  </si>
  <si>
    <t xml:space="preserve">Mikroskop Axio Imager z dodatkom ApoTome </t>
  </si>
  <si>
    <t xml:space="preserve">Microscope Axio Imager Z1with ApoTome attachment </t>
  </si>
  <si>
    <t>Za člane konzorcija je po pogodbi določena prosta uporaba mikroskopa po 4 ure tedensko za začetni vložek 1000000 sit (4000EUR) oziroma sorazmerno deležu prispevka pri nakupu.</t>
  </si>
  <si>
    <t>Members of the consortium have, by the contract, a free access to the microscope for 4 hours per week as for the initial participation of 1000000 SIT ( 4000 EUR) or proportionally
 to the participation value.</t>
  </si>
  <si>
    <t>Mikroskop z dodatkom ApoTome je namenjen za analizo fluorescenčno označenih celic (tkiva) po x,y,z osi preparata. Omogoča optično rezanje in 3D rekonstrukcijo slike preparata.</t>
  </si>
  <si>
    <t>The microscope with the ApoTome attachment is used for the analysis of  fluorescently labelled cells (tissue) in x, y and z axis. The system enables optical sectioning and a 3D reconstruction of the speciment.</t>
  </si>
  <si>
    <t>1315 - mikroskop apotome (101.110)</t>
  </si>
  <si>
    <t xml:space="preserve">80,00 €/uro z raziskovalcem; 30,00 €/uro samostojno </t>
  </si>
  <si>
    <t>30,00 €/uro</t>
  </si>
  <si>
    <t xml:space="preserve">50,00 €/uro </t>
  </si>
  <si>
    <t>spletna stran v delu</t>
  </si>
  <si>
    <t>P3-108</t>
  </si>
  <si>
    <t>Sklop raziskovalne opreme za detekcijo, analizo in uničevanje visoko nevarnih patogenov</t>
  </si>
  <si>
    <t>2004, 2005</t>
  </si>
  <si>
    <t>System for detection, analysis and decontamination of highly pathogenic microorganisms</t>
  </si>
  <si>
    <t>Oprema dostopna po dogovoru - potrebno znanje dela z nevarnimi MO</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</si>
  <si>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</si>
  <si>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 xml:space="preserve">Nikon-ECLIPSE 80i – fluorescent microscope with digital detection system and computer projection of picture outside of the BSL3 laboratory.
</t>
  </si>
  <si>
    <t>4431- mikroskop flourescentni (29.472)</t>
  </si>
  <si>
    <t>15,00 €/uporabo</t>
  </si>
  <si>
    <t>15,00 €/uro</t>
  </si>
  <si>
    <t>20,00 €/uro</t>
  </si>
  <si>
    <t xml:space="preserve">Parni sterilizator (avtoklav) v dvostenski izvedbi je namenjen za dekontaminacijo visoko nevarnih mikrorooganizmov v vseh materialih, tekočinah in gojiščih.
 </t>
  </si>
  <si>
    <t>Autoclave – doubleside version designed for decontamination of highly patgogenic microorganisms in all kinds of material, liquid and media.</t>
  </si>
  <si>
    <t>4546 - parni sterilizator (avtoklav)</t>
  </si>
  <si>
    <t>25,00 €/uporabo</t>
  </si>
  <si>
    <t>Marko Živin</t>
  </si>
  <si>
    <t>Oprema za meritve izražanja genov v živčevju in mišicah</t>
  </si>
  <si>
    <t>2004,
2005</t>
  </si>
  <si>
    <t>Equipment for measuring gene expression in excitable and other tissues</t>
  </si>
  <si>
    <t>Po dogovoru s skrbnikom in vodjo programa P3-0171</t>
  </si>
  <si>
    <t>Prior agreement with the curator and principal investigator of the program</t>
  </si>
  <si>
    <t>Scintilacijski števec, luminometer, slikovna analiza gelov</t>
  </si>
  <si>
    <t>Scintillation counter, luminometer, image analysis of gels</t>
  </si>
  <si>
    <t>2994,334,2993</t>
  </si>
  <si>
    <t>5, /</t>
  </si>
  <si>
    <t>P0-0043</t>
  </si>
  <si>
    <t>Oprema za analizo proteinov</t>
  </si>
  <si>
    <t>System for protein analisys</t>
  </si>
  <si>
    <t>Oprema vključuje 2D elektroforezni sistem, ki omogoča kvalitetno ločitev zmesi proteinov, sistem za dokumentacijo in analizo gelov pa hitro pripravo visokokavostnih slik in njihovo (kvantitativno) analizo ter primerjavo več gelov med sabo in spektrofluorimeter, ki omogoča merjenje fluoriscence, fosforiscence in luminiscence bioloških in nebioloških materialov pri termostatiranih pogojih.</t>
  </si>
  <si>
    <t xml:space="preserve">System consist of two 2D protein electophoresis for protein separation and system for the documentation and analysis of gels </t>
  </si>
  <si>
    <t xml:space="preserve">2028 - sistem za slikanje gelov (7.959), 1969- spektrofluorometer </t>
  </si>
  <si>
    <t>J4-2022</t>
  </si>
  <si>
    <t>Emil Hudomalj</t>
  </si>
  <si>
    <t>Strežniška raziskovalna osrednja oprema na MF</t>
  </si>
  <si>
    <t>2005, 2006</t>
  </si>
  <si>
    <t>Central servers for research on Faculty of Medicine</t>
  </si>
  <si>
    <t>Oprema je vgrajena v računalniško omrežje in služi vsem uporabnikom, ki dostopajo do storitev na Medicinski fakulteti.</t>
  </si>
  <si>
    <t>The equipment is integrated into the computer network and serves all users who access services offered by Faculty of Medicine.</t>
  </si>
  <si>
    <t>Oprema zagotavlja osrednjo strežniško podporo omrežnim storitvam Medicinske fakultete.</t>
  </si>
  <si>
    <t>The equipment is a basis for network services of Faculty of Medicine.</t>
  </si>
  <si>
    <t xml:space="preserve">601-klima naprava (3.271) 602-klima naprava (3.271) 603-sistem UPS (4.287) 607-strežnik (8.117) 608-strežnik (8.117) 641-diskovno polje (14.673) 643- računalnik prenosni (1.583) </t>
  </si>
  <si>
    <t>http://www.mf.uni-lj.si/ris/oprema</t>
  </si>
  <si>
    <t>2-5let</t>
  </si>
  <si>
    <t>večina projektov na MF</t>
  </si>
  <si>
    <t>Sistem za analizo ekspresije proteinov s pomočjo dvodimenzionalne elektroforeze</t>
  </si>
  <si>
    <t>Two-dimensional Electrophoresis for Protein Expression Analysis</t>
  </si>
  <si>
    <t xml:space="preserve">Raziskovalna oprema se uporablja za analizo izražanja proteinov s pomočjo dvo-dimenzionalne elektroforeze. </t>
  </si>
  <si>
    <t>Equipment is used for two-dimensional electophoretic analysis of protein expression.</t>
  </si>
  <si>
    <t>3836 - sistem za dvodimenz.elektroforezo (33.123)</t>
  </si>
  <si>
    <t>45,00 €/uro</t>
  </si>
  <si>
    <t>Jure Dimec</t>
  </si>
  <si>
    <t>Sistem za zajemanje in analizo bibliografskih podatkov v medecini za Slovenijo</t>
  </si>
  <si>
    <t>System for data input and analysis of bibliographic data in Slovenian biomedicine</t>
  </si>
  <si>
    <t>The equipment is integrated into the computer network and serves all users who access the bibliographic services offered by Faculty of Medicine.</t>
  </si>
  <si>
    <t>Oprema zagotavlja strežniško in omrežno podporo bibliografskim aplikacijam.</t>
  </si>
  <si>
    <t>The equipment is a basis for server and network services used by bibliographic applications.</t>
  </si>
  <si>
    <t>605-mrežno stikalo (7.431) 609-tračna enota (11.049) 633-ohišje USB (646,00) 634-klima naprava (4.139) 640-mrežno stikalo (12.237)</t>
  </si>
  <si>
    <t>14, 19</t>
  </si>
  <si>
    <t>4leta</t>
  </si>
  <si>
    <t>J3-2155</t>
  </si>
  <si>
    <t>Janez Stare</t>
  </si>
  <si>
    <t>Laboratorij za mikrospektrofluorimetrijo</t>
  </si>
  <si>
    <t>2005,
2006</t>
  </si>
  <si>
    <t>Laboratory for microspectrofluorimetry</t>
  </si>
  <si>
    <t>Oprema je na voljo drugim raziskovalcem do 8 ur tedensko. Cena se oblikuje glede na materialne stroške, večinoma pa gre za sodelovanje.</t>
  </si>
  <si>
    <t>Te equipment is available to other institutions up to 8 hr weekly. The price is set according to the actual material costs, but so far most of the use was done in collaboration and joint publications.</t>
  </si>
  <si>
    <t>Oprema je namenjena predvsem meritvam intracelularne koncentracije ionov, predvsem Ca2+ in H+ ter za namen epifluorescenčne mikroskopije</t>
  </si>
  <si>
    <t>The equipment is mostly used for measurements of intenal calcium and hydrogen ion concentrations</t>
  </si>
  <si>
    <t>http://www.mf.uni-lj.si/CKF</t>
  </si>
  <si>
    <t>10,11,70</t>
  </si>
  <si>
    <t>27580,10779,18825,28326</t>
  </si>
  <si>
    <t>J3-2317</t>
  </si>
  <si>
    <t>J3-0029</t>
  </si>
  <si>
    <t>24927,15667,10779</t>
  </si>
  <si>
    <t>Raziskovalna osrednja oprema na MF</t>
  </si>
  <si>
    <t>Central equipment for research on Faculty of Medicine</t>
  </si>
  <si>
    <t>Oprema zagotavlja zaščito omrežja Medicinske fakultete ter nadzor delovanja in nudi diskovni prostor osrednjim omrežnim storitvam na Medicinski fakulteti.</t>
  </si>
  <si>
    <t>The equipment is a basis for security services and for the control of the network of Faculty of Medicine. It serves also as a disk storage for central network services of Faculty of Medicine.</t>
  </si>
  <si>
    <t>604-požarna pregrada (18.151) 610- diskovno polje (27.407) + računalniški program</t>
  </si>
  <si>
    <t>Sistem za statistično analizo podatkov v medicini</t>
  </si>
  <si>
    <t>Sytem for statistical analysis of medical data</t>
  </si>
  <si>
    <t>The equipment is integrated into the computer network and serves all users who access statistical services offered by Faculty of Medicine.</t>
  </si>
  <si>
    <t>Oprema zagotavlja strežniško in omrežno podporo statističnim obdelavam.</t>
  </si>
  <si>
    <t>The equipment is a basis for server and network services used for statistical processing.</t>
  </si>
  <si>
    <t>603-sistem UPS (4.287) 606-mrežno stikalo (335,00) 611-stikalo mrežno (3.719) 630-preklopnik (14.027) 642-strežnik (13.409) 638-zunanji disk (162,00)</t>
  </si>
  <si>
    <t>P3-0154</t>
  </si>
  <si>
    <t>Žarko Finderle</t>
  </si>
  <si>
    <t>Sistem za ocenjevanje oksidativnega stresa</t>
  </si>
  <si>
    <t>DNA injury assement with "Comet test"</t>
  </si>
  <si>
    <t>Oprema je namenjena izključno za raziskovalne namene. Metoda za oceno poškodb DNA izoliranih celic s kometnim testom. Cena ene meritve je 620 EUR za 10 vzorcev.</t>
  </si>
  <si>
    <t>Only for bilateral research projects.</t>
  </si>
  <si>
    <t>2173 - sistem za ocenjevanje oksidativnega stresa (41.108)</t>
  </si>
  <si>
    <t>60,00 €/uporabo</t>
  </si>
  <si>
    <t>Oprema za študij izražanja genov. Sklop 1. - Oprema za kvantitaivni PCR in post PCR analizo</t>
  </si>
  <si>
    <t>Real-time PCR system
 7500, with PC tower</t>
  </si>
  <si>
    <t>Oprema omogoča proučevanje izražanje genov, pa tudi alelno diskriminacijo enonukleotidnih polimorfizmov (SNP).</t>
  </si>
  <si>
    <t>Real-time PCR system 7500, with PC tower</t>
  </si>
  <si>
    <t>2364 - sistem PCR real time (42.928)</t>
  </si>
  <si>
    <t>L3-3648</t>
  </si>
  <si>
    <t>V.Dolžan</t>
  </si>
  <si>
    <t>P1-0170</t>
  </si>
  <si>
    <t>Oprema za študij izražanja genov. Sklop 2.- Oprema za vakumsko koncentriranje vzorcev</t>
  </si>
  <si>
    <t>Vacuum SpeedVac 
Concentrator</t>
  </si>
  <si>
    <t>Oprema omogoča pripravo vzorcev za kvantitativni RT-PCR analizo ter pripravo vzorcev proteinov in lipidov</t>
  </si>
  <si>
    <t xml:space="preserve"> can be used for concentration  of samples for RT-PCR analysis as well as samples of proteins and lipids</t>
  </si>
  <si>
    <t>2405- aparat za koncentracijo vzorcev (25.196)</t>
  </si>
  <si>
    <t>P1-170-35</t>
  </si>
  <si>
    <t>Bojan Božič,            Jure Derganc</t>
  </si>
  <si>
    <t>Sistem za biofizikalno karakterizacijo na podlago pritrjenih celic                                      Nadgradnja sistema za biofizikalno karakterizacijo na podlago pritrjenih celic</t>
  </si>
  <si>
    <t>2008, 2015</t>
  </si>
  <si>
    <t>132,114,14     +30.903,94</t>
  </si>
  <si>
    <t>Paket 13                          Paket 16</t>
  </si>
  <si>
    <t>po individualnem dogovoru</t>
  </si>
  <si>
    <t>use of equipment by individual agreement</t>
  </si>
  <si>
    <t>brezkontaktna manipulacija (IR laser, 1064 nm) dielektričnih delcev v vidnem polju mikroskopa</t>
  </si>
  <si>
    <t>contactless manipulation (IR laser, 1064 nm) of dielectric particles within the microscope field of view</t>
  </si>
  <si>
    <t>1615 - sistem za biof.  karakterizacijo celic (100.800);                            povečanje vrednosti osnovnega sredstva (Paket 16)</t>
  </si>
  <si>
    <t>Jure Derganc</t>
  </si>
  <si>
    <t>Srečko Koren</t>
  </si>
  <si>
    <t>Detekcijski in dokumentacijski mini center za raziskovanje značilnosti manj pogostih patogenih mikrobov</t>
  </si>
  <si>
    <t>2007, 2008</t>
  </si>
  <si>
    <t xml:space="preserve"> Mini center for detection
 and documentation of characteristics of rare pathogens.</t>
  </si>
  <si>
    <t>Pomnoževalnik DNK, LightCycler 2.0 – pomnoževanje NK</t>
  </si>
  <si>
    <t>LightCycler 2.0 – Nucleic acid amplification</t>
  </si>
  <si>
    <t>5236 - analizator genetski (93.062)</t>
  </si>
  <si>
    <t>5066 - sistem analitski (67.632)</t>
  </si>
  <si>
    <t>Oprema za mikrofluorimetrijo</t>
  </si>
  <si>
    <t>2006,
2007</t>
  </si>
  <si>
    <t>Equipment for 
microfluorimetry</t>
  </si>
  <si>
    <t>22,00 €/uro</t>
  </si>
  <si>
    <t>Oprema za povišanje hitrosti in razpoložljivosti osrednjega dela omrežja Medicinske fakultete</t>
  </si>
  <si>
    <t>Equipment for increasing throughput and availability of the core network of Faculty of Medicine</t>
  </si>
  <si>
    <t>Oprema zagotavlja ustrezno razpoložljivost, zanesljivost, zmogljivost in nadgradljivost osrednjega dela omrežja Medicinske fakultete.</t>
  </si>
  <si>
    <t>The equipment is a foundation for the high availability, reliability, throughput and upgradability of the core network of Faculty of Medicine</t>
  </si>
  <si>
    <t>659-omara komunikacijska  (327,00), 660-omara komunikacijska (566,00), 655-omara komunikacijska (2.410), 656 omara komunikacijska (2.411), 2337- agregat diesel (42.118), aktivna omrežna oprema</t>
  </si>
  <si>
    <t>www.mf.uni-lj.si</t>
  </si>
  <si>
    <t>Cankar Ksenija</t>
  </si>
  <si>
    <t>Sklop za neinvazivno spremljanje in ocenjevanje delovanja srčno-žilnega sistema pri človeku</t>
  </si>
  <si>
    <t>System for 
noninvasive 
cardiovascular
 testing</t>
  </si>
  <si>
    <t>Oprema je namenjena neinvazivnemu spremljanju in ocenjevanju delovanja srčno-žilnega sistema pri človeku. Cena ene meritve je 280 EUR za eno meritev.</t>
  </si>
  <si>
    <t>2298 - aparat EKG (1.270)
2263 - aparat za spremljanje oksigenacije v tkivu (46,800)
2106 -sistem za mikrodializo (5.173,76)</t>
  </si>
  <si>
    <t>210,00 €/uporabo</t>
  </si>
  <si>
    <t>Barokomora</t>
  </si>
  <si>
    <t>2000,
2001</t>
  </si>
  <si>
    <t>Hyperbaric 
chamber</t>
  </si>
  <si>
    <t>Barokomora je namenjena za zdravljenje določenih obolenj. Cena enega standardnega potopa (15m 90 minut O2) 113 EUR.</t>
  </si>
  <si>
    <t>Treatment
 available 
24 hours 
a day.</t>
  </si>
  <si>
    <t>2101 - komora 
hiperbarična (114.113)</t>
  </si>
  <si>
    <t>113,00 €/uporabo</t>
  </si>
  <si>
    <t>Sistem za visokotlačno tekočinsko kromatografijo</t>
  </si>
  <si>
    <t>HPLC System</t>
  </si>
  <si>
    <t>HPLC omogoča ločevanje 
komponent z nizko molekulsko 
maso na koloni z ustreznim 
nosilcem s pomočjo topila 
(mobilne faze), ki pod visokim 
pritiskom potuje skozi kolono.  
Omogoča tudi analizo radioaktivno 
označenih vzorcev.</t>
  </si>
  <si>
    <t>HPLC is used for separation 
of low molecular weight 
molecules</t>
  </si>
  <si>
    <t>1674 - nanašalec 
vzorcev avtomatski HPLC (17.425,17)</t>
  </si>
  <si>
    <t>1676 - spektrofotometer (23.095,30)</t>
  </si>
  <si>
    <t>1675 - detektor radioaktivnosti (14.960,69)</t>
  </si>
  <si>
    <t>Alojz Ihan</t>
  </si>
  <si>
    <t>142702            +22475</t>
  </si>
  <si>
    <t>Oprema dostopna po dogovoru - potrebno znanje dela z pretočnim citometrom in računalniki.</t>
  </si>
  <si>
    <t>Service offered only experienced personnel familiar with use of computers.</t>
  </si>
  <si>
    <t>Pretočni citometer 
uporabljamo za določanje 
različnih populacij in subpopulacij
 imunskih celic v suspenziji ter 
za merjenje lastnosti posameznih
 delcev.</t>
  </si>
  <si>
    <t>Flow cytometer is used 
to detect various population 
and subpopulation of immune 
cells in suspension and to 
measure the property of individual 
particles.</t>
  </si>
  <si>
    <t>4875 - pretočni 
citometer (142.702)</t>
  </si>
  <si>
    <t>28,00 €/uro</t>
  </si>
  <si>
    <t>18,00 €/uro</t>
  </si>
  <si>
    <t>glede na izvajalca; različni profili opreaterjev; uvajanje novih uporabnikov 28,00 €/uro</t>
  </si>
  <si>
    <t>Inštitut za mikrobiologijo in imunologijo</t>
  </si>
  <si>
    <t>Igor Poberaj 
/Robert Zorec</t>
  </si>
  <si>
    <t>8851, 3702</t>
  </si>
  <si>
    <t>Mrežni sistem za 
analizo slike</t>
  </si>
  <si>
    <t>Image analysis
 network system</t>
  </si>
  <si>
    <t xml:space="preserve">Oprema je amortizirana, v uporabi pri dr. Poberaj. Najava pri skrbniku opreme najmanj 30 dni pred želenim terminom uporabe. Določen termin v skladu z razpoložljivostjo. Terminska souporaba v 24-urnih sklopih. </t>
  </si>
  <si>
    <t xml:space="preserve">The equipment is depriciated. (In use at
Dr. Poberaj). Reservation with the equipment coordinator at least 30 days in advance. The booking in accordance to availability. Term use in 24-hour time period. </t>
  </si>
  <si>
    <t>Laserska pinceta za mehanično manipulacijo delov celice</t>
  </si>
  <si>
    <t>Laser tweezer 
manipulations in
 living cells</t>
  </si>
  <si>
    <t>Igor Poberaj /
Robert Zorec</t>
  </si>
  <si>
    <t>Celična kirurgija</t>
  </si>
  <si>
    <t>Cell Surgery</t>
  </si>
  <si>
    <t>Laser tweezer 
manipulations 
in living cells</t>
  </si>
  <si>
    <t>Radovan Komel,    Damjana Rozman</t>
  </si>
  <si>
    <t>Oprema za pripravo in analizo bio-čipov nizke gostote (nadgradnja Centra za funkcijsko genomiko in bio-čipe; sklop 2)</t>
  </si>
  <si>
    <t>2007, 
2008</t>
  </si>
  <si>
    <t>Equipment for preparing a
nd analysing bio-chips of low density ( upgrade of Center for functional genomics and bio-chips ; assembly II)</t>
  </si>
  <si>
    <t>consulting,  preparing and analysing bio-chips; access to the Centre for functional genomics and bio-chips is possible by agreement with management and workers CFGBC or by reservation on CFGBC @mf.uni-lj.si</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</si>
  <si>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</si>
  <si>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</si>
  <si>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2357 - hibridizacijska postaja Tecan; 4/07    (39.914,45)</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</si>
  <si>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</si>
  <si>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</si>
  <si>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2382 - aparat za vizualizacijo biočipov (36.108)</t>
  </si>
  <si>
    <t>Katarina Černe</t>
  </si>
  <si>
    <t>Pretočni citometer Cell Lab QUANTA SC MPL</t>
  </si>
  <si>
    <t>Flow cytometer Cell Lab QUANTA SC MPL</t>
  </si>
  <si>
    <t>Možnost dostopa za zunanje uporabnike po predhodnem dogovoru s skrbnikom (preko elektronske pošte: katarina.cerne@mf.uni-lj.si) in v skladu z dogovorom med uporabniki.</t>
  </si>
  <si>
    <t>Access for external consumers is possible with preagreement with management and according with rules and conditions for use, preagreement is possible via e-mail: katarina.cerne@mf.uni-lj.si .</t>
  </si>
  <si>
    <t>Quanta SC MPL omogoča sočasno merjenje 3 fluorescenc, analizo različnih celičnih parametrov in uporabo kitov za merjenje le-teh, merjenje št.celic in celičnega volumna s metodo Coulter volumen.</t>
  </si>
  <si>
    <t>Quanta SC MPL enables analysis of different cell paramethers use of 3 type fluorescens, cell number analysis and cell volume analysis with use of Counter volume.</t>
  </si>
  <si>
    <t>0401953 - pretočni 
citometer (138.627)</t>
  </si>
  <si>
    <t>27,50 €/uro</t>
  </si>
  <si>
    <t>http://www.mf.uni-lj.si/ifet</t>
  </si>
  <si>
    <t>4,11,17</t>
  </si>
  <si>
    <t xml:space="preserve">glede na izvajalca; različni profili opreaterjev; </t>
  </si>
  <si>
    <t>P3-0067</t>
  </si>
  <si>
    <t>Radovan Komel</t>
  </si>
  <si>
    <t>Sklop za visokozmogljivostno 
določanje nukleotidnih 
zaporedij, Genome Sequencer 
FLX (Roche) – 1. sklop</t>
  </si>
  <si>
    <t>High-throughput sequencing platform equipment, for Genome Sequencer FLX (Roche) -1st Assembly</t>
  </si>
  <si>
    <t>Možnost dostopa v Medicinskem Centru za molekularno biologijo (MCMB) glede na 
dogovor s skrbnikom opreme (radovan.komel@mf.uni-lj.si).</t>
  </si>
  <si>
    <t>After prior agreement with the curator of eqiupment at Medical Centre for Molecular Biology (radovan.komel@mf.uni-lj.si).</t>
  </si>
  <si>
    <t xml:space="preserve">Sklop 1: Quickgene-810 je enota za izolacijo nukleinskih kislin omogoča izolacijo DNA in RNA iz majhnih količin bioloških vzorcev z visokim izkoristkom. 
</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</si>
  <si>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</si>
  <si>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1102517- sistem za avtomatsko izolacijo in zajemanje nukleinskih kislin FujiFilm ter sistem za zajemanje podob FujiFilm (86.918,88 €)</t>
  </si>
  <si>
    <t>http://ibk.mf.uni-lj.si/equipment/quickgene-810.html</t>
  </si>
  <si>
    <t>4-sistemi za analize</t>
  </si>
  <si>
    <t>projekti in program v okviru prog.skupine         P1-0104</t>
  </si>
  <si>
    <t>člani programske skupine, člani Inštituta za biokemijo, Onkološki inštitut</t>
  </si>
  <si>
    <t>Sklop za visokozmogljivostno 
določanje nukleotidnih 
zaporedij, Genome Sequencer 
FLX (Roche) – 2. sklop</t>
  </si>
  <si>
    <t>High-throughput sequencing platform equipment, for Genome Sequencer FLX (Roche) -2nd Assembly</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</si>
  <si>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</si>
  <si>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</si>
  <si>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http://ibk.mf.uni-lj.si/equipment/las-4000.html</t>
  </si>
  <si>
    <t xml:space="preserve">glede na izvajalca; različni profili opreaterjev, </t>
  </si>
  <si>
    <t>Oprema za osrednjo 
strežniško in omrežno 
podporo na Medicinski 
fakulteti - 1. in 2. sklop</t>
  </si>
  <si>
    <t>2009, 
2010</t>
  </si>
  <si>
    <t>Central server and network equipment of Faculty of Medicine - part 1 and part 2</t>
  </si>
  <si>
    <t xml:space="preserve">Oprema zagotavlja strežniško in omrežno podporo osrednjim storitvam Medicinske fakultete. </t>
  </si>
  <si>
    <t>The equipment is a basis for server and network services of Faculty of Medicine.</t>
  </si>
  <si>
    <t>3500744, 
3500745,
 3500746, 3500747, 3500748, 3500749, 3500734, 3500737,3500735, 3500736, 3500738, 3500739, 3500740, 3500741, 3500742, 3500743, 3500750, 3500751, 3500752, 3500753, 3500754
3500835, 3500836, 3500837</t>
  </si>
  <si>
    <t>2 do 5 let</t>
  </si>
  <si>
    <t xml:space="preserve">Nanomehano-optična mikroskopija za biomedicino                            Nadgradnja konfokalnega mikroskopa </t>
  </si>
  <si>
    <t>2011,      2015</t>
  </si>
  <si>
    <t>949.995,00                                  +20.788,80</t>
  </si>
  <si>
    <t>Paket 14              Paket 16</t>
  </si>
  <si>
    <t>1402634, 1403317, 1403649 doknjižba k tej inventarni številki (Paket 16)</t>
  </si>
  <si>
    <t>Visokozmogljivostni integrirani sistem za biočipe na kroglicah</t>
  </si>
  <si>
    <t>Highperformanced integrated system; sequencer</t>
  </si>
  <si>
    <t>Access to the Centre for Functional Genomics and Bio-Chips is possible by agreement with management and workers CFGBC or by reservation on CFGBC @mf.uni-lj.si</t>
  </si>
  <si>
    <t>Namizni sekvenator nove generacije; pomoč pri metagenomskih študijah, sekvenciranje amplikonov, sekvenciranje "de novo", sekvenciranje tarčnih odsekov z metodo "Sequence capture"</t>
  </si>
  <si>
    <t>new generation of desktop sequencer; help with metagenomics studies,  sequencing of amplicons, sequencing of "de novo" sequencing of target segments using the "Sequence Capture"</t>
  </si>
  <si>
    <t>glede na izvajalca; različni profili opreraterjev; glede na potrebe postopka uporabnika / naročnika</t>
  </si>
  <si>
    <t>http://cfgbc.mf.uni-lj.si/equipment/roche_gs_junior</t>
  </si>
  <si>
    <t>projekti in program v okviru prog.skupine         P1-0104;                             partnerske inštitucije Konzorcija za bio-čipe                             ( http://cfgbc.mf.uni-lj.si/)</t>
  </si>
  <si>
    <t>Magnetno resonančni tomograf</t>
  </si>
  <si>
    <t>Oprema je trenutno na voljo drugim uporabnikom . Obvezno je delo z izučenimi in pooblaščenimi operaterji. meritve praviloma trajajo več ur. Za dolgotrajnejše delo je potrebno skleniti ustrezno pogodbo. Obseg razpoložljivih terminov za druge raziskovalce se je povečal septembra 2012, trenutno poleg naše raziskovalne skupine tomograf uporabljajo še tri skupine.</t>
  </si>
  <si>
    <t>Reservation and contract needed. The equipment is available for other researchers, partly as collaboration. Since September 2012 the availability of the tomograph for extramural research has increased.  Four research groups are currently using the equipment, and part of the time is still available.</t>
  </si>
  <si>
    <t>MRI, MRS, DTI, traktografija, DWI, DWI celega telesa, BOLD fMRI, ASL, VBM</t>
  </si>
  <si>
    <t>MRI, MRS, DTI, tractography, DWI, whole body DWI, BOLD fMRI, VBM, ASL etc.</t>
  </si>
  <si>
    <t>304,90 €/uro</t>
  </si>
  <si>
    <t>50,00 €/h</t>
  </si>
  <si>
    <t>27580,  10779,  18825,  28326</t>
  </si>
  <si>
    <t>J5―4230, L3―4255</t>
  </si>
  <si>
    <t>J3―4076</t>
  </si>
  <si>
    <t>P3―0338</t>
  </si>
  <si>
    <t>Oprema za analizo in detekcijo patogenih organizmov</t>
  </si>
  <si>
    <t>MagPix System</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</si>
  <si>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</si>
  <si>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</si>
  <si>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1216713 čitalec fluoresc</t>
  </si>
  <si>
    <t>500,00 €/uporabo</t>
  </si>
  <si>
    <t>Individualna nabava</t>
  </si>
  <si>
    <t>Nadgradnja sistema za bifizikalno karakterizacijo na podlagi pritrjenih celic</t>
  </si>
  <si>
    <t>Glej vrstico 36 povečanje vrednosti sistema za biofizikalno karakterizacijo</t>
  </si>
  <si>
    <t>Nadgradnja konfokalnega mikroskopa</t>
  </si>
  <si>
    <t>Glej vrstico 55 povečanje vrednosti konfokalnega mikroskopa</t>
  </si>
  <si>
    <t>Sistem za vnos DNK v celice</t>
  </si>
  <si>
    <t>System for DNA delivery in cells</t>
  </si>
  <si>
    <t>Motoriziran invertni mikroskop Axio Observer Z1</t>
  </si>
  <si>
    <t>Motorised inverted microscope Axko Observer Z1</t>
  </si>
  <si>
    <t>Imaging live and fixed cell</t>
  </si>
  <si>
    <t>P3 311</t>
  </si>
  <si>
    <t>ION S5 SYSTEM               Sistem pirosekveniciranja</t>
  </si>
  <si>
    <t xml:space="preserve">ION S5 SYSTEM         </t>
  </si>
  <si>
    <t>Sistem pirosekvenciranja s katerim določamo nukleotidno zaporedje in število kopij posameznih odsekov na nivoju genoma, transkriptoma in epigenoma.</t>
  </si>
  <si>
    <t>MAGPIX z xPONENT 4.2</t>
  </si>
  <si>
    <t>MAGPIX with xPONENT 4.2</t>
  </si>
  <si>
    <t>Dostop do opreme možen po dogovoru z Laboratorijem za molekularno nevrobiologijo, Inštitut za patološko fiziologijo.</t>
  </si>
  <si>
    <t>Access to the equipment is possible by arrangement with the Laboratory of Molecular Neurobiology, Institute for Pathophysiology</t>
  </si>
  <si>
    <t>Multipleksno merjenje koncentracije specifičnih proteinov v mediju za celične kulture, celičnih homogenatih ali v vzorcih krvi.</t>
  </si>
  <si>
    <t>Multiplex measuring of specific protein concentrations in  cell culture medium, cell homogenates or blood samples.</t>
  </si>
  <si>
    <t>http://www.mf.uni-lj.si/vsebina/menu1/259</t>
  </si>
  <si>
    <t>P30043</t>
  </si>
  <si>
    <t>Sklop za funkcijsko analizo - funkcijska genomika: Sklop 1</t>
  </si>
  <si>
    <t>Platform for functional analysis - Functional Genomics : 1st Assembly</t>
  </si>
  <si>
    <t xml:space="preserve">Nadgradnja obstoječega sistema Synergy H4 (BioTek Instruments; merjenje absorbance in fluorescence) z moduloma za luminiscenco in fluorescenčno polarizacijo, z enoto za merjenje fluorescence po času in z dvema injektorjema. </t>
  </si>
  <si>
    <t xml:space="preserve">Upgrade of existing Synergy H4 system (BioTek Instruments; absorbance and fluorescence measurements) with modules for luminiscence and fluorescence polarisation, time-resolved fluorescence (TRP) and double injector. </t>
  </si>
  <si>
    <t>http://www.ibk.mf.uni-lj.si/equipment</t>
  </si>
  <si>
    <t>P1-0390</t>
  </si>
  <si>
    <t>člani programske skupine, člani IBK, za pedagoško delo na MF, občasno tudi zunanji (raziskovalci iz drugih fakultet UL, podjetja Roche itd.).</t>
  </si>
  <si>
    <t>Sklop za funkcijsko analizo - funkcijska genomika: Sklop 2</t>
  </si>
  <si>
    <t>Platform for functional analysis - Functional Genomics : 2st Assembly</t>
  </si>
  <si>
    <t>Mikroskopska kamera</t>
  </si>
  <si>
    <t>Dostop do opreme možen po dogovoru z Infrastrukturnim centrom BMCB, Inštitut za biologijo celice.</t>
  </si>
  <si>
    <t>Access to the equipment is possible by arrangement with theInfrastructural centre BMCM, Institute of Cell Biology</t>
  </si>
  <si>
    <t>Nadgradnja obstoječega sistema presevne elektronske mikroskopije</t>
  </si>
  <si>
    <t xml:space="preserve">Upgrade of the existing  system of transmission electron microscopy. </t>
  </si>
  <si>
    <t>`0201822</t>
  </si>
  <si>
    <t>a) 100€ ( z DDV)  / uro mikroskopije z operaterjem  ( zunanji uporabniki);                      b) 30€ ( z DDV) / uro mikroskopije samostojno (interni uporabniki )                     c) 70,00 € ( z DDV)  / uro mikroskopiranje z operaterjem (zunanji uporabniki)                    d) 20,00€ (zDDV) / uro mikroskopiranje samostojno (interni uporabniki)</t>
  </si>
  <si>
    <t>10 let</t>
  </si>
  <si>
    <t>P3-0108</t>
  </si>
  <si>
    <t>člani programske skupine in zunanji uporabniki</t>
  </si>
  <si>
    <t>Bojan Božič,      Uroš Tkalec</t>
  </si>
  <si>
    <t>11088, 26467</t>
  </si>
  <si>
    <t>Sistem za pripravo in vizualizacijo kapljične mikrofluidike</t>
  </si>
  <si>
    <t>System for preparation and visualization of droplet microfluidics</t>
  </si>
  <si>
    <t>Po individualnem dogovoru. Za dostop do opreme prosim pošljite elektronsko pošto na bojan.bozic@mf.uni-lj.si s kratkim opisom predvidenega dela in okvirnim časovnim planom.</t>
  </si>
  <si>
    <t>Use of equipment upon individual agreement. In order to access the equipment please write an email to bojan.bozic@mf.uni-lj.si with a brief description of the work planned and the approximate time needed to complete it.</t>
  </si>
  <si>
    <t>Sistem za pripravo in vizualizacijo kapljične mikrofluidike je sestavljen iz naprave za obdelavo steklenih kapilar in hitre kamere. Oprema omogoča avtomatizirano izdelavo komponent za mikrofluidične čipe, ki jih lahko uporabljamo na tvorjenje različnih vrst kapljic in emulzij.</t>
  </si>
  <si>
    <t xml:space="preserve">System for the preparation and visualization of droplet microfluidics consists of micropipette puller and high speed camera. The equipment enables automated production of glass components for microfluidic chips which can be used for generation of various droplets and emulsions. </t>
  </si>
  <si>
    <t>0501736, 0501737</t>
  </si>
  <si>
    <t>70 € /uro</t>
  </si>
  <si>
    <t>10157,72 €  letno</t>
  </si>
  <si>
    <t>700,00 € letno</t>
  </si>
  <si>
    <t>45 € / uro</t>
  </si>
  <si>
    <t xml:space="preserve">Sistem za spremljanje energijskega metabolizma živih celic  </t>
  </si>
  <si>
    <t>System for analysis of energy metabolisms of  cells</t>
  </si>
  <si>
    <t>Dostop do opreme možen na Inštitutu za farmakologijo in ekseprimentalno toksikologijo po dogovoru s skrbnikom opreme (bojan.bozic@mf.uni-lj.si; mojca.pavlin@mf.uni-lj.si)</t>
  </si>
  <si>
    <t>After prior agreement with the curator of eqiupment (bojan.bozic@mf.uni-lj.si; mojca.pavlin@mf.uni-lj.si) at the Institute of Pharmacology and Experimental Toxicology</t>
  </si>
  <si>
    <t xml:space="preserve">Napravo SeaHorse XFe24 analizator omogoča spremljanje energijskega metabolizma živih celic, meri spremembe porabe kisika in stopnjo glikolize (preko meritve pH) živih celic in vitro, ter manjših vzorcev tkiv. V realnem času spremlja bazalni energijski metabolizem ter hkrati omogoča meritve sprememb po predhodnem tretiranju celic z učinkovinami ali odziva pri sprotnem dodajanju različnih učinkovin, </t>
  </si>
  <si>
    <t>SeaHorse XFe24 analyser enables measurement of cell energy metabolism of live cells by measuring oxigen consuption and rate of glycolisis of live cells in vitro or  in small tissue samples. It enable emasurments in real time of basal eenrgy metabolism or changes in metabolism after treatment by different compounds.</t>
  </si>
  <si>
    <t xml:space="preserve"> 100€ ( z DDV)  / uro uporabe naprave Seahorse analyser z operaterjem  ( zunanji uporabniki);                      b) 50€ ( z DDV) / uro uporabe z operaterjem    člani UL ) , c) člani konzorcija-interni uporabniki 0 EUR                    </t>
  </si>
  <si>
    <t>Material po porabi</t>
  </si>
  <si>
    <t>člani konzorcija za nakup opreme:  program-P1-0055 Inštitut za biofiziko, P3-0067 Inštitut za farmakologijo in eksperimentalno toksikologija  člani programa P3-0043 -  (Laboratorij za molekularno nevrobiologij o in Inšititut za anatomijo), IJS-  P1-0207</t>
  </si>
  <si>
    <t>Aljoša Bavec</t>
  </si>
  <si>
    <t>Sklop opreme za analizo biomarkerjev in molekularnih interakcij: 1. del. Inštrument Monolith NT115 za detekcijo molekulskih interakcij</t>
  </si>
  <si>
    <t xml:space="preserve">138.043,00 </t>
  </si>
  <si>
    <t>Možnost dostopa do opreme na Inštitutu za biokemijo glede na 
dogovor s skrbnikom opreme (aljosa.bavec@mf.uni-lj.si).</t>
  </si>
  <si>
    <t>Access to the equipment is possible by arrangement with the custodian at the Institute of Biochemistry UL MF   (aljosa.bavec@mf.uni-lj.si).</t>
  </si>
  <si>
    <t>Inštrument za detekcijo molekulskih interakcij na principu termofereze</t>
  </si>
  <si>
    <t>Metka Lenassi</t>
  </si>
  <si>
    <t>Sklop opreme za analizo biomarkerjev in molekularnih interakcij, 2. del: Inštrument  NanoSight NS300 z enoto za avtomatizirano merjenje nanodelcev</t>
  </si>
  <si>
    <t xml:space="preserve">Instrument NanoSight NS300 connected to the autosampler </t>
  </si>
  <si>
    <t xml:space="preserve">83.498,00 </t>
  </si>
  <si>
    <t>Možnost dostopa do opreme na Inštitutu za biokemijo glede na 
dogovor s skrbnikom opreme (metka.lenassi@mf.uni-lj.si).</t>
  </si>
  <si>
    <t>Access to the equipment is possible by arrangement with the custodian at the Institute of Biochemistry UL MF  (metka.lenassi@mf.uni-lj.si).</t>
  </si>
  <si>
    <t>Inštrument za merjenje velikosti in koncentracije nanodelcev</t>
  </si>
  <si>
    <t>To determine the size and concentration of nanoparticles</t>
  </si>
  <si>
    <t>https://www.mf.uni-lj.si/ibk/predstavitev</t>
  </si>
  <si>
    <t>Oprema je izrabljena v okviru programa P1-0170, projektov J3-9255, L3-8203 in projektov s kliničnimi sodelavci</t>
  </si>
  <si>
    <t>Transkranialna magnetna stimulacija za neinvazivno stimulacijo možganeske skorje poskusnih živali</t>
  </si>
  <si>
    <t>System for transcranial magnetic stimulation of cerebral cortex in rats</t>
  </si>
  <si>
    <t>Po dogovoru s skrbnikom in vodjo programa P3-0171. Za dostop do naprave je pogoj opravljen tečaj za delo z laboratorijskimi živalmi.</t>
  </si>
  <si>
    <t>Prior agreement with the curator and principal investigator of the program. Potential users should have completed the Course for work with laboratory animals.</t>
  </si>
  <si>
    <t>Sistem MagVenture za transkranialno magnetno stimulacijo in sondo za stimulacijo možganske skorje pri podganah</t>
  </si>
  <si>
    <t>MagVenture system for transcranial magnetic stimulation and a cooled rat coil</t>
  </si>
  <si>
    <t>5, 60</t>
  </si>
  <si>
    <t>6 let</t>
  </si>
  <si>
    <t>Nadgradnja konfokalnega mikroskopa na Zeiss LSM 800 KMAT</t>
  </si>
  <si>
    <t>Upgrade of confocal microscope to Zeiss LSM 800 KMAT</t>
  </si>
  <si>
    <t>199.500,00</t>
  </si>
  <si>
    <t>Univerza v Mariboru, Fakulteta za elektrotehniko, računalništvo in informatiko</t>
  </si>
  <si>
    <t>P2-0114</t>
  </si>
  <si>
    <t>Mladen Trlep</t>
  </si>
  <si>
    <t xml:space="preserve">Magnetizer trdomagnetnih materialov; Merilnik in analizator visokofrekvenčnih elektromagnetnih polj </t>
  </si>
  <si>
    <t>Impulse magnetizer, Field Nose System and Spectrum Analyser for high frequency electromagnetic fields</t>
  </si>
  <si>
    <t xml:space="preserve">Vsa oprema je na razpolago vsem zainteresiranim raziskovalcem in drugim uporabnikom. Uporaba je terminsko prilagojena pedagoškemu procesu v laboratoriju. </t>
  </si>
  <si>
    <t>Availability is limited to the location of the Faculty of EE and CS of Maribor.</t>
  </si>
  <si>
    <t>Impulzni magnetizer je namenjen za magnetenje in za justiranje z razmagnetenjem vseh anizotropnih in izotropnih magnetnih materialov. Možno je magnetiziranje tudi vseh trdomagnetnih materialov, kot npr. SmCo ali NdFeB magneti.    Analizator in merilnik visokofrekvenčnih polj se uporablja za natančno  merjenje in analizo  elektromagnetnega polja v prostoru v frekvenčnem območju od 80 MHz do 2.5 Ghz.</t>
  </si>
  <si>
    <t>The impulse magnetizer enables the magnetization, adjustment and demagnetisation of all anisotropic and isotropic magnetic materials. In particular it is possible to magnetize all hard magnetic materials such as SmCo or NdFeB magnets.The Spectrum Analyzer and Field Nose System are design for the accurate measurement and of electromagnetic fields in the space in the frequency range from 80 MHz to 2.5 GHz</t>
  </si>
  <si>
    <t>46938,46789,46790</t>
  </si>
  <si>
    <t>http://feri.um.si/raziskovanje/raziskovalna-oprema/</t>
  </si>
  <si>
    <t>P2-0069</t>
  </si>
  <si>
    <t>Zdravko Kačič</t>
  </si>
  <si>
    <t xml:space="preserve">Merilna oprema za brezžično komunikacijo </t>
  </si>
  <si>
    <t>Measuring equipment for wireless communication</t>
  </si>
  <si>
    <t>Merilna in računalniška oprema, ki je bilauporabljena za vrednotenje brezžičnih komunikacijskih tehnoligj, zaradi menjave novih brezžičnih tehnologij ni več primerna za raziskovalno delo.</t>
  </si>
  <si>
    <t>The equipment used for research in the area of wireless communications for performance and efficiency evaluation does not need the minimal requirements for research activities in contermporalwireless communication technologies.</t>
  </si>
  <si>
    <t>Vrednotenje zmogljivosti in kakovosti storitev v sistemih in omrežjih brezžične komunikacije.</t>
  </si>
  <si>
    <t>Evaluattion of performance and quality of services in wireless communication systems and networks.</t>
  </si>
  <si>
    <t>46000-</t>
  </si>
  <si>
    <t>P2-0028</t>
  </si>
  <si>
    <t>Miro Milanovič</t>
  </si>
  <si>
    <t>Oprema za senzorsko vodenje in teleoperiranje mehatronskih sistemov</t>
  </si>
  <si>
    <t>Šestosni robot Motoman HP HP6, Robotski krmilnik NX100, programska oprema Rosty</t>
  </si>
  <si>
    <t>Uporaba opreme je pretežno omejena na prostore FERI.</t>
  </si>
  <si>
    <t xml:space="preserve">Glede na 1. člen opreme opreme ne smemo prodati ali posojati. </t>
  </si>
  <si>
    <t>According to the 1st paragraph in the contract, the equipment should not be lended neither reselled.</t>
  </si>
  <si>
    <t>Študij krmiljenja šestosnega robota s programsko opremo Rosty, namenjeno programiranju v off-line načinu</t>
  </si>
  <si>
    <t>46500,46201,46534</t>
  </si>
  <si>
    <t>P2-0015</t>
  </si>
  <si>
    <t>Drago Dolinar</t>
  </si>
  <si>
    <t>Sistem za načrtovanje in vodenje elektromehanskih naprav</t>
  </si>
  <si>
    <t>System for the design and control of electromechanicaldevices</t>
  </si>
  <si>
    <t>Oprema je na razpolago vsem  zainteresiranim raziskovalnim partnerjem, ki se ukvarjajo z omenjenim področjem in so sodelovanje pripravljeni sofinancirati.  Uporaba opreme je pretežno omejena na prostore FERI.</t>
  </si>
  <si>
    <t>The equipement is at disposal for potencial research project partners which are ready to cooperate. The use of eqiuipement is mostly limited to the area of FERI in Maribor.</t>
  </si>
  <si>
    <t>Sistem je uporaben za načrtovanje različnih elektromehanskih naprav in za njihovo vodenje ter testiranje.</t>
  </si>
  <si>
    <t>The system is ready to design the different electromechanical devices as well as for the control and laboratory testing of them.</t>
  </si>
  <si>
    <t>42215,44736,45857</t>
  </si>
  <si>
    <t>P2-0115</t>
  </si>
  <si>
    <t>Merilna oprema za zajemanje 16 srednje frekvenčnih električnih
fizikalnih količin DEWE2600STREAM10
z nadgradnjo UPSTREAM1016CH
z merilnimi ojačevalniki</t>
  </si>
  <si>
    <t>Measuring instrument DEWE2600STREAM10 for synchronous acquisition of 16 electrical inputs with analogue input amplifiers</t>
  </si>
  <si>
    <t>Oprema je na razpolago vsem  zainteresiranim raziskovalnim partnerjem, ki se ukvarjajo z omenjenim področjem in so sodelovanje pripravljeni sofinancirati.  Uporaba opreme je omejena na prostore FERI.</t>
  </si>
  <si>
    <t>The equipement is at disposal for potencial research project partners which are ready to cooperate. The use of eqiuipement is limited to the area of FERI in Maribor.</t>
  </si>
  <si>
    <t xml:space="preserve">Merilno napravo sestavlja mobilni sistem za zbiranje in obdelavo podatkov z ustreznimi vhodno-izhodnimi vmesniki. Vhodna enota omogoča namestitev 16 analognih vhodnih ojačevalnikov. Trenutna konfiguracija obsega 4 visoko napetostne bipolarne ojačevalnike z merilnim dosegom obsegom od 20 do 1400 V in 7 nizko napetostnih bipolarnih ojačevalnikov z merilnim dosegom v obsegu od 0,01 do 50 V, štirje med njimi z BNC priključki in trije bipolarni z izolacijsko napetostjo 1000V. Pasovna širina ojačevalnikov je 2 MHz. Merilni sistem zagotavlja sinhrono vzorčenje do 16 vhodov s hitrostjo do 10 MS/s. Sistem vsebuje številne dodatne module in programsko opremo, ki zagotavlja posluževanje in opravljanje meritev v zahtevnih delovnih pogojih na terenu.    </t>
  </si>
  <si>
    <t>The measuring device consists of a mobile system for acquisition and processing of data with corresponding input-output interfaces. The input unit allows an installation of 16 analog input amplifiers. The current configuration comprises of four bipolar high-voltage amplifiers with a range from 20V to 1400V, and 7 low-voltage amplifiers with a range from 0.01V to 50V, the four of them with BNC connector and the three of them with banana plugs with isolation voltage of 1000 V. The bandwidth of the analog amplifiers is 2 MHz. The measuring system provides synchronous sampling up to 16 inputs at up to 10 MS/s. The system contains a number of additional modules and software, which provides operation and measurements in demanding industrial conditions.</t>
  </si>
  <si>
    <t>P16-051</t>
  </si>
  <si>
    <t>P2-0368</t>
  </si>
  <si>
    <t>Denis Đonlagić</t>
  </si>
  <si>
    <t>Precizijski večfunkcijski rezalnik optičnih vlaken s 3D analizatorjem rezov</t>
  </si>
  <si>
    <t>Fiber optic precision cleaver with 3D interferometer</t>
  </si>
  <si>
    <t>Kvalitetni večfunkcijski rezalnik s tekočinskimi prijemali omogoča rezanje vlaken večjih premerov in nesimetričnih oblik. Poleg tega omogoča  avtomatsko ali polavtomatsko rezanje dveh zvarjenih vlaken na v naprej določeni razdalji od zvara. Sistem je dopolnjen s 3D analizatorjem rezov, ki omogoča učinkovito testiranje kvalitete rezov na osnovi skeniranja čelne površine optičnega vlakna in izračuna kota.</t>
  </si>
  <si>
    <t>Advanced multi-function liquid clamp cleaver can cleave asymmetric and large diameter fibers. Furthermore it allows automatic or half-automatic cleaving of two spliced fibers at a predetermined distance from the splice. The whole system is complemented by 3D interferometer, which enables efficient testing of the fiber cleave. A cleave quality is determined by scan of the front surface of the optical fiber and calculated angle.</t>
  </si>
  <si>
    <t>56315, 56314, 56312,56313</t>
  </si>
  <si>
    <t>P16-036</t>
  </si>
  <si>
    <t>P2-0065</t>
  </si>
  <si>
    <t>Dušan Gleich</t>
  </si>
  <si>
    <t>L2-5494</t>
  </si>
  <si>
    <t>Sistem za procesiranje optičnih vlaken iz kremenčevega stekla z grafitnim grelnikom</t>
  </si>
  <si>
    <t>System for the processing of SiO2 optical fiber with a graphite heater</t>
  </si>
  <si>
    <t>Oprema je primerna za varjenje/preoblikovanje standardnih kot tudi nestandardnih posebnih optičnih vlaken kot so vlakna z večjimi premeri, PCF vlakna ali za vlakna, ki imajo različno sestavo in/ali nekrožno zunanjo obliko. Oprema omogoča visoko stopnjo kontrole uporabnika in enostavno delovanje, da je primerna za proizvodna okolja, ki zahtevajo natančno in dosledno delovanje.</t>
  </si>
  <si>
    <t>The equipment is for splicing all standard and all non-standard special optical fibers including fibers with large diameters, PCF fibers, PM fibers, capillaries and other specialty fibers of various compositions and shapes. The equipment allow a high degree of user control and easy operation, suitable for production environments that require precise and consistent operation.</t>
  </si>
  <si>
    <t>P2-0057</t>
  </si>
  <si>
    <t>Marjan Heričko</t>
  </si>
  <si>
    <t>Strežniški grozd</t>
  </si>
  <si>
    <t>Computer Cluster</t>
  </si>
  <si>
    <t>Na žalost računalniška oprema, ki je bila v preteklosti uporabljena za testiranje in vrednotenje zmogljivosti porazdeljenih objektnih modelov, ni več primerna za raziskovalno delo.</t>
  </si>
  <si>
    <t>Unfortunately the equipment that was used for distributed object models performance and efficiency evaluation does not meet the minimal requirements for research activities.</t>
  </si>
  <si>
    <t>Vrednotenje zmogljivosti porazdljenih objektnih modelov</t>
  </si>
  <si>
    <t xml:space="preserve">Evaluation of Distributed Object Models Performanec and Efficiency  </t>
  </si>
  <si>
    <t>46329,46333,46334,46380,46381, 46312, 46305, 46638,45212,45809, 45872,45875, 45994, 45700. 45812, 46038,46081, 46084,46083, 46082</t>
  </si>
  <si>
    <t>99-100</t>
  </si>
  <si>
    <t>Follow-up fast and extremely fast phenomena in laboratory, industrial and natural environment when you recorded with tens of thousands of frames per second. Allows you to record even through a microscope up to 1500 times zoom.</t>
  </si>
  <si>
    <t>Access to equipment is in the domain head of the Laboratory. Contact: rok.petkovsek@fs.uni-lj.si</t>
  </si>
  <si>
    <t>Laser sources with equipment designed for research of laser machining processes and laser measurement methods.</t>
  </si>
  <si>
    <t>Access to equipment is in the domain head of the laboratory. Contact: cem@fs.uni-lj.si</t>
  </si>
  <si>
    <t>SEM - electron microscopy, EDS analysis, WDS analysis, tensile test up to 45 kN, bending and pressure testing, testing of glued and welded joints, fatigue testing, to determine / or nec. crack propagation speed, determine the resistance of materials and surface protective layers against corrosion. The possibility of using different types of corrosive media with different concentrations.</t>
  </si>
  <si>
    <t>Possible in accordance with the agreement, contact: cem@fs.uni-lj.si</t>
  </si>
  <si>
    <t>Access to the equipment have industry development center CRV and other partners in the laboratory LAVEK UL-FS, with which we cooperate on joint development and research projects. Contact: marko.nagode@fs.uni-lj.si</t>
  </si>
  <si>
    <t>Measurement and computer equipment that was purchased as part of the package 12, is intended solely for the experimental and numerical evaluation of the behavior of structures, which are burdened with extreme mechanical stress (eg, vehicle collision). The experimental equipment comprises triaxial  with universal modules for signal conditioning, speed camera and laser sensor displacements. Equipment for numerical scale software for the simulation of highly dynamical phenomena, and the appropriate extension hardware.</t>
  </si>
  <si>
    <t>Access to equipment is in the domain head of the laboratory. Contact miha.brojan@fs.uni-lj.si</t>
  </si>
  <si>
    <t>It is used to analyze the mechanical properties of materials.</t>
  </si>
  <si>
    <t>Direct contact with the administrator for each case. Contact: edvard.govekar@fs.uni-lj.si</t>
  </si>
  <si>
    <t>The equipment used in capturing and analyzing data.</t>
  </si>
  <si>
    <t>Purchased laser source opens up new possibilities for advanced material processing. Due to short laser pulses (duration less than 10 ps) and a relatively high average power (6 W) allows research on advanced functionalization of surfaces, microdrilling, minimization of heat-affected zone, micro-processing of heat-sensitive materials, and cold laser marking.</t>
  </si>
  <si>
    <t xml:space="preserve">Nadgradnja MTS 100 kN sistema z enoosnim 25 kN servo-pulzirnim preskuševališčem
</t>
  </si>
  <si>
    <t>Ultrazvočni aparat za pregled srca ALOKA ProSound ALPHA 7 Premier</t>
  </si>
  <si>
    <t>Instrument je diagnostični ultrazvočni sistem za vizualizacijo delovanja srca in oceno srčne funkcije. Sistem vključuje standardno ultrazvočno konfiguracijo z več različnimi sondami za pregled srca in dodatno programsko opremo za zajemanje in analizo podatkov.</t>
  </si>
  <si>
    <t xml:space="preserve">Pretočna citometrija z rutinskim invertnim mikroskopom se uporablja za merjenje in analiziranje fizikalnih in kemijskih lastnosti posameznih celic, ki potujejo v suspenziji preko senzorja. Ko celice prehajajo skozi laser (488nm, 633nm), fluorokromi vezani na celice absorbirajo svetlobo in nato oddajajo specifično barvo svetlobe glede na vrsto fluorokroma. </t>
  </si>
  <si>
    <t>Da bi pod mikroskopom celice ohranile svoje značilnosti, jih moramo gojiti ter jih mikroskopirati pri optimalnih in kontroliranih pogojih, t. j. vzdrževati moramo primerno temperaturo, vsebnost ogljikovega dioksida ter s tem povezano stopnjo kislosti (pH gojišča) ter primerno vlažnost. Za vzdrževanje omenjenih delovnih pogojev med samim potekom mikroskopiranja, mora biti v ta namen na mikroskop pritrjena inkubacijska komora, prirejena tipu mikroskopa, ki vzdržuje optimalne pogoje za rast celic, hkrati pa mora omogočiti operaterju vso potrebno manipulacijo vzorca. Kontrola temperature poteka s pomočjo toplega zraka, ki prihaja iz ločene grelne enote ter nato kroži znotraj inkubacijeske komore.</t>
  </si>
  <si>
    <t xml:space="preserve">Spektrometer za cirkularni dihroizem (CD) z dodatki za hitro kinetiko: fluorescenca, absorbance in dodatkom za dvono mešanje “stopped-flow” kinetiko. Bonus: linearni dihroizem, anizotropija, IR meritve. </t>
  </si>
  <si>
    <t>Sistem omogoča določevanje molske mase proteinov in nanodelcev in raztopini v območju 10000 Da – 1MDa.</t>
  </si>
  <si>
    <t>VSA NAŠTETA OSNOVNA SREDSTVA SO BILA AMORTIZIRANA. Sedaj so primerna le še za rabo zaposlenih in niso primerna za zunanje uporabnike.  1203749, 1203750, 1203751, 1203752, 1203753, 1203754, 1203755, 1203756, 1203757, 1203758, 1203759, 1203760, 1203777, 1203778, 1203779, 1203780, 1203781, 1203782, 1203783, 1203784, 1203785, 1203786, 1203787, 1203888, 1203889, 1203890, 1203891, 1203892, 1203893,  1203894, 1203895, 1203896, 1203897, 1203898, 1203899, 1203900, 1203901, 1203902, 1203903, 1203904, 1203905, 1203906, 1203907</t>
  </si>
  <si>
    <t>STROJ TRGALNI ZWICK Z100-SN S PRIBOROM-NADGRADNJA</t>
  </si>
  <si>
    <t xml:space="preserve">Večina projektov CINDI Slovenija s področja preventive (http://www.cindi-slovenija.net);  Evropska mreža telesne dejavnosti za krepitev zdravja (angl. European Health Enhancing Physical Activity Network= HEPA EUROPE Network), sedež: regionalna WHO pisarna evropske regije, Kopenhagen, Danska; UKK inštitut, Tampere, Finska.   </t>
  </si>
  <si>
    <t>,</t>
  </si>
  <si>
    <r>
      <t>Laserski sistem za karakterizacijo nanodelcev v raztopinah in suspenzijah Litesizer</t>
    </r>
    <r>
      <rPr>
        <vertAlign val="superscript"/>
        <sz val="10"/>
        <rFont val="Calibri"/>
        <family val="2"/>
        <charset val="238"/>
        <scheme val="minor"/>
      </rPr>
      <t>TM</t>
    </r>
    <r>
      <rPr>
        <sz val="10"/>
        <rFont val="Calibri"/>
        <family val="2"/>
        <charset val="238"/>
        <scheme val="minor"/>
      </rPr>
      <t xml:space="preserve"> 500
</t>
    </r>
  </si>
  <si>
    <r>
      <t>Laser system for characterisation of  nanoparticles in solutions and suspensions Litesizer</t>
    </r>
    <r>
      <rPr>
        <vertAlign val="superscript"/>
        <sz val="10"/>
        <rFont val="Calibri"/>
        <family val="2"/>
        <charset val="238"/>
        <scheme val="minor"/>
      </rPr>
      <t>TM</t>
    </r>
    <r>
      <rPr>
        <sz val="10"/>
        <rFont val="Calibri"/>
        <family val="2"/>
        <charset val="238"/>
        <scheme val="minor"/>
      </rPr>
      <t xml:space="preserve"> 500</t>
    </r>
  </si>
  <si>
    <t>Programi, projekti ARRS in/ali  tržni presežek</t>
  </si>
  <si>
    <r>
      <t>Raziskovalna oprema Nano-optična mikroskopija s tehnologijo STED omogoča opazovanje živih struktur z ločljivostjo 20 do 60 nm. Temeljni del opreme sta fluorescenčna mikroskopa s stabilnim ogrodjem, kar omogoča dolgotrajno snemanje celic brez premikov goriščne ravnine ali vidnega polja. Mikroskopa s pripadajočo strojno in programsko opremo morata stati na protitresljajni mizi, opremljeni s Faradayevo kletko, laserski skenirni modul za nelinearno optiko, pulzna laserja, laserji in diode za tri valovne dolžine, optoakustični modulator in deflector, programska oprema za zajemanje in analizo (odprtega značaja da omogoča lasten razvoj).  Poleg ključne opreme, je potrebno v laboratoriju imeti namizno centrifugo, CO2 inkubator z nastavkom za mikroskop, zmrzovalnik/hladilnik, in preprost invertni delovni</t>
    </r>
    <r>
      <rPr>
        <i/>
        <sz val="10"/>
        <rFont val="Calibri"/>
        <family val="2"/>
        <charset val="238"/>
        <scheme val="minor"/>
      </rPr>
      <t xml:space="preserve"> mikroskop za pregledovanje preparatov.</t>
    </r>
  </si>
  <si>
    <t>MESEČNO POROČILO - ZA MESEC: MAREC 2019</t>
  </si>
  <si>
    <t xml:space="preserve">Univerza v Ljubljani, Biotehniška fakulteta     </t>
  </si>
  <si>
    <t xml:space="preserve">
http://www.bf.uni-lj.si/index.php?eID=dumpFile&amp;t=f&amp;f=22132&amp;token=41bb9230cd7a705774b6efbb5c9a33786e76d269</t>
  </si>
  <si>
    <t>Univerza v Ljubljani, Fakulteta za kemijo in kemijsko tehnologijo</t>
  </si>
  <si>
    <t>Programi, projekti ARRS</t>
  </si>
  <si>
    <t>Drugi javni viri 
     Paket 16 (nadgradnja)</t>
  </si>
  <si>
    <t>Programi projekti ARRS in drugi javni viri</t>
  </si>
  <si>
    <t>Programi, projekti ARRS (P3-0327)</t>
  </si>
  <si>
    <t>Programi, projekti ARRS (P3-0083)</t>
  </si>
  <si>
    <t>Programi, projekti ARRS (P5-0049)</t>
  </si>
  <si>
    <t>Programi, projekti ARRS (P2-0266)</t>
  </si>
  <si>
    <t>Programi, projekti ARRS (J5-8232)</t>
  </si>
  <si>
    <t>Programi, projekti in lastna sredstva</t>
  </si>
  <si>
    <t>Programi projekti ARRS in lastna sredstva</t>
  </si>
  <si>
    <t>Projekti pogrami ARRS in drugi javni viri</t>
  </si>
  <si>
    <t>Drugi javni in zasebni viri</t>
  </si>
  <si>
    <t>Drugi javni viri in/ali tržni viri</t>
  </si>
  <si>
    <t>Lastni viri (pridobljena na trgu -testirna dejavnost)</t>
  </si>
  <si>
    <t>Inštiut za kovinske materiale in tehnologije</t>
  </si>
  <si>
    <t>Projekti programi ARRS in /ali tržni presežek</t>
  </si>
  <si>
    <t>Programi, projekti ARRS, drugi javni viri in tržni viri</t>
  </si>
  <si>
    <t>Projekti programi ARRS in drugi javni viri</t>
  </si>
  <si>
    <t>P3-0311</t>
  </si>
  <si>
    <r>
      <t xml:space="preserve">Mini oblagalnik za tablete GMPC </t>
    </r>
    <r>
      <rPr>
        <i/>
        <sz val="10"/>
        <rFont val="Calibri"/>
        <family val="2"/>
        <charset val="238"/>
        <scheme val="minor"/>
      </rPr>
      <t>I</t>
    </r>
  </si>
  <si>
    <t>CO-RO 31/2011 (skupaj z CO-RO 43/2011, CO-RO 51/2011, CO-RO 22/2010, CO-RO 26/2010, CO-RO 27/2010, CO-RO 30/2011)</t>
  </si>
  <si>
    <t>CO-RO 43/2011 (skupaj z CO-RO 31/2011 , CO-RO 51/2011, CO-RO 22/2010, CO-RO 26/2010, CO-RO 27/2010, CO-RO 30/2011)</t>
  </si>
  <si>
    <t>CO-RO 51/2011 (skupaj z CO-RO 31/2011, CO-RO 43/2011, CO-RO 22/2010, CO-RO 26/2010, CO-RO 27/2010, CO-RO 30/2011)</t>
  </si>
  <si>
    <t>CO-RO 22/2010 (skupaj z CO-RO 31/2011, CO-RO 43/2011, CO-RO 51/2011, CO-RO 26/2010, CO-RO 27/2010, CO-RO 30/2011)</t>
  </si>
  <si>
    <t>CO-RO 26/2010 (skupaj z CO-RO 31/2011, CO-RO 43/2011, CO-RO 51/2011, CO-RO 22/2010, CO-RO 27/2010, CO-RO 30/2011)</t>
  </si>
  <si>
    <t>CO-RO 27/2010 (skupaj z  CO-RO 31/2011, CO-RO 43/2011, CO-RO 51/2011, CO-RO 22/2010, CO-RO 26/2010, CO-RO 30/2011)</t>
  </si>
  <si>
    <t>CO-RO 30/2011 (skupaj z CO-RO 31/2011, CO-RO 43/2011, CO-RO 51/2011, CO-RO 22/2010, CO-RO 26/2010, CO-RO 27/2010)</t>
  </si>
  <si>
    <t xml:space="preserve">Številka
PS / IS
(za P-14 in 
P-16) </t>
  </si>
  <si>
    <t>I0-0016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</si>
</sst>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0\ &quot;€&quot;;[Red]\-#,##0\ &quot;€&quot;"/>
    <numFmt numFmtId="8" formatCode="#,##0.00\ &quot;€&quot;;[Red]\-#,##0.00\ &quot;€&quot;"/>
    <numFmt numFmtId="44" formatCode="_-* #,##0.00\ &quot;€&quot;_-;\-* #,##0.00\ &quot;€&quot;_-;_-* &quot;-&quot;??\ &quot;€&quot;_-;_-@_-"/>
    <numFmt numFmtId="43" formatCode="_-* #,##0.00\ _€_-;\-* #,##0.00\ _€_-;_-* &quot;-&quot;??\ _€_-;_-@_-"/>
    <numFmt numFmtId="164" formatCode="#000000"/>
    <numFmt numFmtId="165" formatCode="#,##0.00\ _€"/>
    <numFmt numFmtId="166" formatCode="#,##0.00\ &quot;€&quot;"/>
    <numFmt numFmtId="167" formatCode="#,##0.0"/>
    <numFmt numFmtId="168" formatCode="00000"/>
    <numFmt numFmtId="169" formatCode="000"/>
    <numFmt numFmtId="170" formatCode="000000"/>
    <numFmt numFmtId="171" formatCode="#,##0.00\ [$€-1]"/>
    <numFmt numFmtId="172" formatCode="0.0"/>
    <numFmt numFmtId="173" formatCode="#,##0.00_ ;\-#,##0.00\ "/>
    <numFmt numFmtId="174" formatCode="#,##0.00_ ;[Red]\-#,##0.00\ "/>
  </numFmts>
  <fonts count="29"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b/>
      <sz val="10"/>
      <name val="Arial"/>
      <family val="2"/>
      <charset val="238"/>
    </font>
    <font>
      <sz val="10"/>
      <color indexed="8"/>
      <name val="Arial"/>
      <family val="2"/>
      <charset val="238"/>
    </font>
    <font>
      <sz val="11"/>
      <color indexed="8"/>
      <name val="Calibri"/>
      <family val="2"/>
      <charset val="238"/>
    </font>
    <font>
      <sz val="10"/>
      <name val="Calibri"/>
      <family val="2"/>
      <charset val="238"/>
    </font>
    <font>
      <sz val="11"/>
      <name val="Calibri"/>
      <family val="2"/>
      <charset val="238"/>
    </font>
    <font>
      <sz val="11"/>
      <color theme="1"/>
      <name val="Calibri"/>
      <family val="2"/>
      <charset val="238"/>
      <scheme val="minor"/>
    </font>
    <font>
      <b/>
      <sz val="9"/>
      <color indexed="81"/>
      <name val="Tahoma"/>
      <family val="2"/>
      <charset val="238"/>
    </font>
    <font>
      <sz val="9"/>
      <color indexed="81"/>
      <name val="Tahoma"/>
      <family val="2"/>
      <charset val="238"/>
    </font>
    <font>
      <sz val="10"/>
      <color rgb="FFCC0000"/>
      <name val="Calibri"/>
      <family val="2"/>
      <charset val="238"/>
    </font>
    <font>
      <sz val="10"/>
      <name val="Arial"/>
      <family val="2"/>
    </font>
    <font>
      <sz val="10"/>
      <name val="Arial CE"/>
      <charset val="238"/>
    </font>
    <font>
      <sz val="10"/>
      <name val="Arial"/>
      <family val="2"/>
      <charset val="238"/>
    </font>
    <font>
      <sz val="11"/>
      <color rgb="FF006100"/>
      <name val="Calibri"/>
      <family val="2"/>
      <charset val="238"/>
    </font>
    <font>
      <b/>
      <sz val="11"/>
      <name val="Calibri"/>
      <family val="2"/>
      <charset val="238"/>
      <scheme val="minor"/>
    </font>
    <font>
      <b/>
      <sz val="16"/>
      <name val="Calibri"/>
      <family val="2"/>
      <charset val="238"/>
      <scheme val="minor"/>
    </font>
    <font>
      <sz val="10"/>
      <name val="Calibri"/>
      <family val="2"/>
      <charset val="238"/>
      <scheme val="minor"/>
    </font>
    <font>
      <b/>
      <sz val="14"/>
      <name val="Calibri"/>
      <family val="2"/>
      <charset val="238"/>
      <scheme val="minor"/>
    </font>
    <font>
      <sz val="9"/>
      <name val="Calibri"/>
      <family val="2"/>
      <charset val="238"/>
      <scheme val="minor"/>
    </font>
    <font>
      <b/>
      <sz val="10"/>
      <name val="Calibri"/>
      <family val="2"/>
      <charset val="238"/>
      <scheme val="minor"/>
    </font>
    <font>
      <b/>
      <sz val="9"/>
      <name val="Calibri"/>
      <family val="2"/>
      <charset val="238"/>
      <scheme val="minor"/>
    </font>
    <font>
      <u/>
      <sz val="10"/>
      <name val="Calibri"/>
      <family val="2"/>
      <charset val="238"/>
      <scheme val="minor"/>
    </font>
    <font>
      <vertAlign val="superscript"/>
      <sz val="10"/>
      <name val="Calibri"/>
      <family val="2"/>
      <charset val="238"/>
      <scheme val="minor"/>
    </font>
    <font>
      <i/>
      <sz val="10"/>
      <name val="Calibri"/>
      <family val="2"/>
      <charset val="238"/>
      <scheme val="minor"/>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theme="0"/>
        <bgColor rgb="FFFFFF00"/>
      </patternFill>
    </fill>
    <fill>
      <patternFill patternType="solid">
        <fgColor theme="0"/>
        <bgColor rgb="FFDBE5F1"/>
      </patternFill>
    </fill>
    <fill>
      <patternFill patternType="solid">
        <fgColor theme="0"/>
        <bgColor indexed="31"/>
      </patternFill>
    </fill>
    <fill>
      <patternFill patternType="solid">
        <fgColor theme="0"/>
        <bgColor indexed="26"/>
      </patternFill>
    </fill>
    <fill>
      <patternFill patternType="solid">
        <fgColor theme="0"/>
        <bgColor indexed="22"/>
      </patternFill>
    </fill>
    <fill>
      <patternFill patternType="solid">
        <fgColor theme="0"/>
        <bgColor rgb="FFFFFFFF"/>
      </patternFill>
    </fill>
  </fills>
  <borders count="127">
    <border>
      <left/>
      <right/>
      <top/>
      <bottom/>
      <diagonal/>
    </border>
    <border>
      <left/>
      <right/>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thin">
        <color auto="1"/>
      </left>
      <right/>
      <top style="thin">
        <color auto="1"/>
      </top>
      <bottom/>
      <diagonal/>
    </border>
    <border>
      <left/>
      <right/>
      <top style="thin">
        <color auto="1"/>
      </top>
      <bottom/>
      <diagonal/>
    </border>
    <border>
      <left style="thin">
        <color indexed="62"/>
      </left>
      <right style="thin">
        <color indexed="62"/>
      </right>
      <top/>
      <bottom style="thin">
        <color indexed="62"/>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style="thin">
        <color indexed="59"/>
      </left>
      <right style="thin">
        <color indexed="59"/>
      </right>
      <top/>
      <bottom style="thin">
        <color indexed="59"/>
      </bottom>
      <diagonal/>
    </border>
    <border>
      <left/>
      <right style="thin">
        <color rgb="FF333300"/>
      </right>
      <top/>
      <bottom style="thin">
        <color rgb="FF333300"/>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indexed="59"/>
      </right>
      <top/>
      <bottom style="thin">
        <color indexed="59"/>
      </bottom>
      <diagonal/>
    </border>
    <border>
      <left style="thin">
        <color indexed="59"/>
      </left>
      <right style="medium">
        <color auto="1"/>
      </right>
      <top/>
      <bottom style="thin">
        <color indexed="59"/>
      </bottom>
      <diagonal/>
    </border>
    <border>
      <left style="medium">
        <color auto="1"/>
      </left>
      <right/>
      <top/>
      <bottom/>
      <diagonal/>
    </border>
    <border>
      <left style="medium">
        <color auto="1"/>
      </left>
      <right style="thin">
        <color rgb="FF333300"/>
      </right>
      <top/>
      <bottom style="thin">
        <color rgb="FF333300"/>
      </bottom>
      <diagonal/>
    </border>
    <border>
      <left style="thin">
        <color rgb="FF333300"/>
      </left>
      <right style="medium">
        <color auto="1"/>
      </right>
      <top/>
      <bottom style="thin">
        <color rgb="FF333300"/>
      </bottom>
      <diagonal/>
    </border>
    <border>
      <left style="medium">
        <color auto="1"/>
      </left>
      <right style="thin">
        <color indexed="62"/>
      </right>
      <top/>
      <bottom style="thin">
        <color indexed="62"/>
      </bottom>
      <diagonal/>
    </border>
    <border>
      <left style="thin">
        <color indexed="62"/>
      </left>
      <right style="medium">
        <color auto="1"/>
      </right>
      <top/>
      <bottom style="thin">
        <color indexed="62"/>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58"/>
      </left>
      <right style="thin">
        <color indexed="58"/>
      </right>
      <top style="thin">
        <color indexed="58"/>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bottom style="thin">
        <color indexed="63"/>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63"/>
      </right>
      <top/>
      <bottom style="thin">
        <color indexed="63"/>
      </bottom>
      <diagonal/>
    </border>
    <border>
      <left/>
      <right style="thin">
        <color indexed="59"/>
      </right>
      <top/>
      <bottom style="thin">
        <color indexed="59"/>
      </bottom>
      <diagonal/>
    </border>
    <border>
      <left/>
      <right style="medium">
        <color indexed="64"/>
      </right>
      <top/>
      <bottom style="thin">
        <color indexed="64"/>
      </bottom>
      <diagonal/>
    </border>
    <border>
      <left style="medium">
        <color indexed="64"/>
      </left>
      <right style="thin">
        <color indexed="63"/>
      </right>
      <top/>
      <bottom style="thin">
        <color indexed="63"/>
      </bottom>
      <diagonal/>
    </border>
    <border>
      <left style="thin">
        <color indexed="63"/>
      </left>
      <right style="medium">
        <color indexed="64"/>
      </right>
      <top/>
      <bottom style="thin">
        <color indexed="63"/>
      </bottom>
      <diagonal/>
    </border>
    <border>
      <left style="thin">
        <color indexed="63"/>
      </left>
      <right style="medium">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bottom/>
      <diagonal/>
    </border>
    <border>
      <left style="medium">
        <color indexed="64"/>
      </left>
      <right style="thin">
        <color indexed="63"/>
      </right>
      <top style="thin">
        <color indexed="63"/>
      </top>
      <bottom style="thin">
        <color indexed="63"/>
      </bottom>
      <diagonal/>
    </border>
    <border>
      <left/>
      <right style="medium">
        <color indexed="64"/>
      </right>
      <top style="thin">
        <color auto="1"/>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thin">
        <color auto="1"/>
      </left>
      <right style="thin">
        <color auto="1"/>
      </right>
      <top style="thin">
        <color auto="1"/>
      </top>
      <bottom style="thin">
        <color auto="1"/>
      </bottom>
      <diagonal/>
    </border>
    <border>
      <left style="medium">
        <color indexed="64"/>
      </left>
      <right/>
      <top style="thin">
        <color indexed="8"/>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style="thin">
        <color indexed="8"/>
      </right>
      <top/>
      <bottom style="thin">
        <color indexed="8"/>
      </bottom>
      <diagonal/>
    </border>
    <border>
      <left style="medium">
        <color indexed="64"/>
      </left>
      <right style="thin">
        <color indexed="58"/>
      </right>
      <top style="thin">
        <color indexed="58"/>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thin">
        <color indexed="63"/>
      </left>
      <right/>
      <top style="thin">
        <color indexed="63"/>
      </top>
      <bottom style="thin">
        <color indexed="63"/>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medium">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19">
    <xf numFmtId="0" fontId="0" fillId="0" borderId="0"/>
    <xf numFmtId="0" fontId="3" fillId="0" borderId="0" applyNumberFormat="0" applyFill="0" applyBorder="0" applyAlignment="0" applyProtection="0">
      <alignment vertical="top"/>
      <protection locked="0"/>
    </xf>
    <xf numFmtId="0" fontId="1" fillId="0" borderId="0"/>
    <xf numFmtId="0" fontId="11" fillId="0" borderId="0"/>
    <xf numFmtId="0" fontId="1" fillId="0" borderId="0"/>
    <xf numFmtId="0" fontId="1" fillId="0" borderId="0"/>
    <xf numFmtId="0" fontId="14" fillId="0" borderId="0" applyBorder="0" applyProtection="0"/>
    <xf numFmtId="9" fontId="17" fillId="0" borderId="0" applyFont="0" applyFill="0" applyBorder="0" applyAlignment="0" applyProtection="0"/>
    <xf numFmtId="0" fontId="11" fillId="0" borderId="0"/>
    <xf numFmtId="0" fontId="18" fillId="9" borderId="0" applyNumberFormat="0" applyBorder="0" applyAlignment="0" applyProtection="0"/>
    <xf numFmtId="0" fontId="16" fillId="0" borderId="0"/>
    <xf numFmtId="0" fontId="15" fillId="0" borderId="0"/>
    <xf numFmtId="0" fontId="15" fillId="0" borderId="0"/>
    <xf numFmtId="0" fontId="11" fillId="0" borderId="0"/>
    <xf numFmtId="0" fontId="15" fillId="0" borderId="0"/>
    <xf numFmtId="0" fontId="7" fillId="0" borderId="0"/>
    <xf numFmtId="0" fontId="1" fillId="0" borderId="0"/>
    <xf numFmtId="0" fontId="4" fillId="0" borderId="0"/>
    <xf numFmtId="0" fontId="3" fillId="0" borderId="0" applyNumberFormat="0" applyFill="0" applyBorder="0" applyAlignment="0" applyProtection="0">
      <alignment vertical="top"/>
      <protection locked="0"/>
    </xf>
  </cellStyleXfs>
  <cellXfs count="797">
    <xf numFmtId="0" fontId="0" fillId="0" borderId="0" xfId="0"/>
    <xf numFmtId="0" fontId="11" fillId="0" borderId="0" xfId="3"/>
    <xf numFmtId="0" fontId="11" fillId="0" borderId="1" xfId="3" applyBorder="1"/>
    <xf numFmtId="0" fontId="11" fillId="2" borderId="1" xfId="3" applyFill="1" applyBorder="1"/>
    <xf numFmtId="0" fontId="11" fillId="2" borderId="0" xfId="3" applyFill="1"/>
    <xf numFmtId="0" fontId="11" fillId="3" borderId="0" xfId="3" applyFill="1"/>
    <xf numFmtId="0" fontId="5" fillId="0" borderId="0" xfId="3" applyFont="1"/>
    <xf numFmtId="0" fontId="4" fillId="0" borderId="0" xfId="3" applyFont="1"/>
    <xf numFmtId="0" fontId="1" fillId="0" borderId="0" xfId="2"/>
    <xf numFmtId="0" fontId="1" fillId="0" borderId="0" xfId="2" applyAlignment="1">
      <alignment horizontal="center" wrapText="1"/>
    </xf>
    <xf numFmtId="0" fontId="1" fillId="0" borderId="0" xfId="2" applyAlignment="1">
      <alignment horizontal="right" vertical="center"/>
    </xf>
    <xf numFmtId="0" fontId="6" fillId="0" borderId="0" xfId="2" applyFont="1" applyAlignment="1">
      <alignment horizontal="right" vertical="center"/>
    </xf>
    <xf numFmtId="0" fontId="1" fillId="0" borderId="0" xfId="2" applyFont="1"/>
    <xf numFmtId="0" fontId="1" fillId="0" borderId="0" xfId="2" applyFont="1" applyFill="1"/>
    <xf numFmtId="0" fontId="1" fillId="0" borderId="0" xfId="2" applyFill="1" applyAlignment="1">
      <alignment horizontal="left" vertical="top" wrapText="1"/>
    </xf>
    <xf numFmtId="0" fontId="1" fillId="0" borderId="0" xfId="2" applyAlignment="1">
      <alignment horizontal="left" vertical="top" wrapText="1"/>
    </xf>
    <xf numFmtId="0" fontId="6" fillId="0" borderId="0" xfId="2" applyFont="1" applyAlignment="1">
      <alignment horizontal="left" vertical="top" wrapText="1"/>
    </xf>
    <xf numFmtId="0" fontId="1" fillId="0" borderId="0" xfId="2" applyFont="1" applyFill="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7" fillId="0" borderId="0" xfId="2" applyFont="1" applyBorder="1" applyAlignment="1">
      <alignment horizontal="left" vertical="top" wrapText="1"/>
    </xf>
    <xf numFmtId="0" fontId="6" fillId="0" borderId="0" xfId="2" applyFont="1" applyAlignment="1">
      <alignment horizontal="right" vertical="top" wrapText="1"/>
    </xf>
    <xf numFmtId="0" fontId="6" fillId="0" borderId="0" xfId="2" applyFont="1" applyAlignment="1">
      <alignment horizontal="right" vertical="top" wrapText="1" indent="1"/>
    </xf>
    <xf numFmtId="0" fontId="8" fillId="3" borderId="0" xfId="3" applyFont="1" applyFill="1"/>
    <xf numFmtId="0" fontId="8" fillId="2" borderId="0" xfId="3" applyFont="1" applyFill="1"/>
    <xf numFmtId="0" fontId="9" fillId="0" borderId="0" xfId="2" applyFont="1"/>
    <xf numFmtId="0" fontId="10" fillId="0" borderId="0" xfId="2" applyFont="1"/>
    <xf numFmtId="0" fontId="10" fillId="0" borderId="0" xfId="2" applyFont="1" applyFill="1"/>
    <xf numFmtId="0" fontId="21" fillId="0" borderId="0" xfId="0" applyFont="1" applyProtection="1">
      <protection locked="0"/>
    </xf>
    <xf numFmtId="2" fontId="23" fillId="0" borderId="0" xfId="0" applyNumberFormat="1" applyFont="1" applyAlignment="1">
      <alignment horizontal="center" vertical="center" wrapText="1"/>
    </xf>
    <xf numFmtId="0" fontId="23" fillId="0" borderId="0" xfId="0" applyFont="1" applyAlignment="1">
      <alignment horizontal="center" vertical="center" wrapText="1"/>
    </xf>
    <xf numFmtId="0" fontId="23" fillId="4" borderId="0" xfId="0" applyFont="1" applyFill="1" applyAlignment="1">
      <alignment horizontal="center" vertical="center" wrapText="1"/>
    </xf>
    <xf numFmtId="0" fontId="21" fillId="0" borderId="0" xfId="0" applyNumberFormat="1" applyFont="1" applyAlignment="1" applyProtection="1">
      <alignment wrapText="1"/>
      <protection locked="0"/>
    </xf>
    <xf numFmtId="0" fontId="24" fillId="3" borderId="6" xfId="0" applyNumberFormat="1" applyFont="1" applyFill="1" applyBorder="1" applyAlignment="1" applyProtection="1">
      <alignment horizontal="center" vertical="center" wrapText="1"/>
      <protection locked="0"/>
    </xf>
    <xf numFmtId="0" fontId="24" fillId="0" borderId="0" xfId="0" applyNumberFormat="1" applyFont="1" applyAlignment="1" applyProtection="1">
      <alignment horizontal="center" wrapText="1"/>
      <protection locked="0"/>
    </xf>
    <xf numFmtId="0" fontId="21" fillId="13" borderId="0" xfId="0" applyNumberFormat="1" applyFont="1" applyFill="1" applyAlignment="1" applyProtection="1">
      <alignment wrapText="1"/>
      <protection locked="0"/>
    </xf>
    <xf numFmtId="0" fontId="21" fillId="7" borderId="0" xfId="0" applyNumberFormat="1" applyFont="1" applyFill="1" applyAlignment="1" applyProtection="1">
      <alignment wrapText="1"/>
      <protection locked="0"/>
    </xf>
    <xf numFmtId="2" fontId="21" fillId="7" borderId="0" xfId="0" applyNumberFormat="1" applyFont="1" applyFill="1" applyAlignment="1">
      <alignment horizontal="center" vertical="top" wrapText="1"/>
    </xf>
    <xf numFmtId="0" fontId="21" fillId="7" borderId="33" xfId="0" applyNumberFormat="1" applyFont="1" applyFill="1" applyBorder="1" applyAlignment="1" applyProtection="1">
      <alignment wrapText="1"/>
      <protection locked="0"/>
    </xf>
    <xf numFmtId="0" fontId="21" fillId="7" borderId="0" xfId="0" applyNumberFormat="1" applyFont="1" applyFill="1" applyBorder="1" applyAlignment="1" applyProtection="1">
      <alignment wrapText="1"/>
      <protection locked="0"/>
    </xf>
    <xf numFmtId="0" fontId="21" fillId="7" borderId="0" xfId="0" applyFont="1" applyFill="1"/>
    <xf numFmtId="0" fontId="21" fillId="7" borderId="0" xfId="0" applyFont="1" applyFill="1" applyAlignment="1" applyProtection="1">
      <alignment wrapText="1"/>
      <protection locked="0"/>
    </xf>
    <xf numFmtId="0" fontId="21" fillId="7" borderId="0" xfId="0" applyFont="1" applyFill="1" applyAlignment="1" applyProtection="1">
      <alignment horizontal="center" vertical="center" wrapText="1"/>
      <protection locked="0"/>
    </xf>
    <xf numFmtId="0" fontId="21" fillId="7" borderId="0" xfId="0" applyFont="1" applyFill="1" applyProtection="1">
      <protection locked="0"/>
    </xf>
    <xf numFmtId="0" fontId="21" fillId="7" borderId="0" xfId="0" applyFont="1" applyFill="1" applyAlignment="1">
      <alignment horizontal="left" vertical="top" wrapText="1"/>
    </xf>
    <xf numFmtId="0" fontId="21" fillId="7" borderId="0" xfId="0" applyFont="1" applyFill="1" applyAlignment="1">
      <alignment vertical="top" wrapText="1"/>
    </xf>
    <xf numFmtId="0" fontId="21" fillId="7" borderId="0" xfId="0" applyFont="1" applyFill="1" applyAlignment="1">
      <alignment wrapText="1"/>
    </xf>
    <xf numFmtId="0" fontId="21" fillId="7" borderId="0" xfId="0" applyFont="1" applyFill="1" applyBorder="1" applyAlignment="1">
      <alignment horizontal="left" vertical="top" wrapText="1"/>
    </xf>
    <xf numFmtId="0" fontId="21" fillId="7" borderId="0" xfId="0" applyNumberFormat="1" applyFont="1" applyFill="1" applyAlignment="1" applyProtection="1">
      <alignment vertical="top" wrapText="1"/>
      <protection locked="0"/>
    </xf>
    <xf numFmtId="0" fontId="21" fillId="7" borderId="0" xfId="0" applyNumberFormat="1" applyFont="1" applyFill="1" applyAlignment="1" applyProtection="1">
      <alignment horizontal="left" wrapText="1"/>
      <protection locked="0"/>
    </xf>
    <xf numFmtId="0" fontId="21" fillId="7" borderId="0" xfId="0" applyNumberFormat="1" applyFont="1" applyFill="1" applyAlignment="1" applyProtection="1">
      <alignment horizontal="left" vertical="center" wrapText="1"/>
      <protection locked="0"/>
    </xf>
    <xf numFmtId="0" fontId="21" fillId="7" borderId="0" xfId="0" applyFont="1" applyFill="1" applyAlignment="1"/>
    <xf numFmtId="2" fontId="21" fillId="7" borderId="0" xfId="0" applyNumberFormat="1" applyFont="1" applyFill="1" applyAlignment="1" applyProtection="1">
      <alignment horizontal="center" vertical="top" wrapText="1"/>
      <protection locked="0"/>
    </xf>
    <xf numFmtId="2" fontId="21" fillId="7" borderId="40" xfId="0" applyNumberFormat="1" applyFont="1" applyFill="1" applyBorder="1" applyAlignment="1" applyProtection="1">
      <alignment horizontal="center" vertical="top" wrapText="1"/>
      <protection locked="0"/>
    </xf>
    <xf numFmtId="0" fontId="21" fillId="7" borderId="0" xfId="0" applyNumberFormat="1" applyFont="1" applyFill="1" applyAlignment="1" applyProtection="1">
      <alignment horizontal="center" vertical="center" wrapText="1"/>
      <protection locked="0"/>
    </xf>
    <xf numFmtId="0" fontId="21" fillId="7" borderId="0" xfId="2" applyFont="1" applyFill="1"/>
    <xf numFmtId="0" fontId="21" fillId="7" borderId="0" xfId="0" applyNumberFormat="1" applyFont="1" applyFill="1" applyAlignment="1">
      <alignment horizontal="center" vertical="center" wrapText="1"/>
    </xf>
    <xf numFmtId="0" fontId="21" fillId="0" borderId="0" xfId="0" applyNumberFormat="1" applyFont="1" applyAlignment="1">
      <alignment horizontal="center" vertical="center" wrapText="1"/>
    </xf>
    <xf numFmtId="0" fontId="21" fillId="0" borderId="0" xfId="0" applyFont="1" applyAlignment="1" applyProtection="1">
      <protection locked="0"/>
    </xf>
    <xf numFmtId="0" fontId="23" fillId="0" borderId="0" xfId="0" applyFont="1" applyFill="1" applyAlignment="1">
      <alignment vertical="center" wrapText="1"/>
    </xf>
    <xf numFmtId="0" fontId="23" fillId="0" borderId="0" xfId="0" applyFont="1" applyAlignment="1">
      <alignment vertical="center" wrapText="1"/>
    </xf>
    <xf numFmtId="0" fontId="24"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25" fillId="5" borderId="5" xfId="0" applyNumberFormat="1" applyFont="1" applyFill="1" applyBorder="1" applyAlignment="1">
      <alignment horizontal="center" vertical="center" wrapText="1"/>
    </xf>
    <xf numFmtId="0" fontId="25" fillId="5" borderId="6" xfId="0" applyNumberFormat="1" applyFont="1" applyFill="1" applyBorder="1" applyAlignment="1">
      <alignment horizontal="center" vertical="center" wrapText="1"/>
    </xf>
    <xf numFmtId="0" fontId="21" fillId="0" borderId="0" xfId="0" applyNumberFormat="1" applyFont="1" applyFill="1" applyAlignment="1" applyProtection="1">
      <alignment horizontal="center" vertical="center" wrapText="1"/>
      <protection locked="0"/>
    </xf>
    <xf numFmtId="0" fontId="21" fillId="0" borderId="0" xfId="0" applyNumberFormat="1" applyFont="1" applyAlignment="1" applyProtection="1">
      <alignment horizontal="center" vertical="center" wrapText="1"/>
      <protection locked="0"/>
    </xf>
    <xf numFmtId="0" fontId="24" fillId="8" borderId="39" xfId="0" applyNumberFormat="1" applyFont="1" applyFill="1" applyBorder="1" applyAlignment="1" applyProtection="1">
      <alignment horizontal="center" vertical="center" wrapText="1"/>
      <protection locked="0"/>
    </xf>
    <xf numFmtId="0" fontId="24" fillId="8" borderId="40" xfId="0" applyNumberFormat="1" applyFont="1" applyFill="1" applyBorder="1" applyAlignment="1" applyProtection="1">
      <alignment horizontal="center" vertical="center" wrapText="1"/>
      <protection locked="0"/>
    </xf>
    <xf numFmtId="0" fontId="19" fillId="0" borderId="0" xfId="0" applyNumberFormat="1" applyFont="1" applyFill="1" applyBorder="1" applyAlignment="1">
      <alignment horizontal="center" vertical="center" wrapText="1"/>
    </xf>
    <xf numFmtId="0" fontId="21" fillId="7" borderId="102" xfId="0" applyNumberFormat="1" applyFont="1" applyFill="1" applyBorder="1" applyAlignment="1">
      <alignment vertical="top" wrapText="1"/>
    </xf>
    <xf numFmtId="0" fontId="21" fillId="7" borderId="102" xfId="0" applyFont="1" applyFill="1" applyBorder="1" applyAlignment="1">
      <alignment vertical="top" wrapText="1"/>
    </xf>
    <xf numFmtId="2" fontId="21" fillId="7" borderId="102" xfId="0" applyNumberFormat="1" applyFont="1" applyFill="1" applyBorder="1" applyAlignment="1">
      <alignment vertical="top" wrapText="1"/>
    </xf>
    <xf numFmtId="0" fontId="21" fillId="7" borderId="102" xfId="0" applyFont="1" applyFill="1" applyBorder="1" applyAlignment="1">
      <alignment vertical="top"/>
    </xf>
    <xf numFmtId="0" fontId="21" fillId="11" borderId="102" xfId="0" applyFont="1" applyFill="1" applyBorder="1" applyAlignment="1">
      <alignment vertical="top" wrapText="1"/>
    </xf>
    <xf numFmtId="2" fontId="21" fillId="7" borderId="102" xfId="0" applyNumberFormat="1" applyFont="1" applyFill="1" applyBorder="1" applyAlignment="1" applyProtection="1">
      <alignment vertical="top" wrapText="1"/>
      <protection locked="0"/>
    </xf>
    <xf numFmtId="1" fontId="20" fillId="0" borderId="0" xfId="0" applyNumberFormat="1" applyFont="1" applyFill="1" applyAlignment="1">
      <alignment horizontal="left" vertical="center"/>
    </xf>
    <xf numFmtId="0" fontId="23" fillId="0" borderId="0" xfId="0" applyNumberFormat="1" applyFont="1" applyFill="1" applyAlignment="1">
      <alignment vertical="center" wrapText="1"/>
    </xf>
    <xf numFmtId="0" fontId="23" fillId="0" borderId="0" xfId="0" applyNumberFormat="1" applyFont="1" applyAlignment="1">
      <alignment vertical="center" wrapText="1"/>
    </xf>
    <xf numFmtId="0" fontId="21" fillId="7" borderId="0" xfId="0" applyNumberFormat="1" applyFont="1" applyFill="1" applyAlignment="1" applyProtection="1">
      <alignment vertical="center" wrapText="1"/>
      <protection locked="0"/>
    </xf>
    <xf numFmtId="0" fontId="21" fillId="0" borderId="0" xfId="0" applyNumberFormat="1" applyFont="1" applyAlignment="1" applyProtection="1">
      <alignment vertical="center" wrapText="1"/>
      <protection locked="0"/>
    </xf>
    <xf numFmtId="2" fontId="21" fillId="7" borderId="0" xfId="0" applyNumberFormat="1" applyFont="1" applyFill="1" applyAlignment="1">
      <alignment horizontal="center" wrapText="1"/>
    </xf>
    <xf numFmtId="0" fontId="21" fillId="7" borderId="0" xfId="0" applyFont="1" applyFill="1" applyAlignment="1" applyProtection="1">
      <alignment horizontal="center" wrapText="1"/>
      <protection locked="0"/>
    </xf>
    <xf numFmtId="0" fontId="21" fillId="7" borderId="0" xfId="0" applyFont="1" applyFill="1" applyAlignment="1" applyProtection="1">
      <protection locked="0"/>
    </xf>
    <xf numFmtId="0" fontId="21" fillId="7" borderId="0" xfId="0" applyFont="1" applyFill="1" applyAlignment="1">
      <alignment horizontal="left" wrapText="1"/>
    </xf>
    <xf numFmtId="0" fontId="21" fillId="7" borderId="0" xfId="0" applyFont="1" applyFill="1" applyBorder="1" applyAlignment="1">
      <alignment horizontal="left" wrapText="1"/>
    </xf>
    <xf numFmtId="2" fontId="21" fillId="7" borderId="0" xfId="0" applyNumberFormat="1" applyFont="1" applyFill="1" applyAlignment="1" applyProtection="1">
      <alignment horizontal="center" wrapText="1"/>
      <protection locked="0"/>
    </xf>
    <xf numFmtId="2" fontId="21" fillId="7" borderId="11" xfId="0" applyNumberFormat="1" applyFont="1" applyFill="1" applyBorder="1" applyAlignment="1" applyProtection="1">
      <alignment horizontal="center" wrapText="1"/>
      <protection locked="0"/>
    </xf>
    <xf numFmtId="2" fontId="21" fillId="7" borderId="40" xfId="0" applyNumberFormat="1" applyFont="1" applyFill="1" applyBorder="1" applyAlignment="1" applyProtection="1">
      <alignment horizontal="center" wrapText="1"/>
      <protection locked="0"/>
    </xf>
    <xf numFmtId="0" fontId="21" fillId="7" borderId="0" xfId="2" applyFont="1" applyFill="1" applyAlignment="1"/>
    <xf numFmtId="0" fontId="21" fillId="7" borderId="0" xfId="0" applyNumberFormat="1" applyFont="1" applyFill="1" applyAlignment="1" applyProtection="1">
      <alignment horizontal="center" wrapText="1"/>
      <protection locked="0"/>
    </xf>
    <xf numFmtId="0" fontId="21" fillId="0" borderId="0" xfId="0" applyFont="1" applyAlignment="1" applyProtection="1">
      <alignment horizontal="center" vertical="center"/>
      <protection locked="0"/>
    </xf>
    <xf numFmtId="0" fontId="22" fillId="0" borderId="0" xfId="0" applyFont="1" applyFill="1" applyAlignment="1">
      <alignment horizontal="center" vertical="center" wrapText="1"/>
    </xf>
    <xf numFmtId="0" fontId="23" fillId="0" borderId="0" xfId="0" applyFont="1" applyFill="1" applyAlignment="1">
      <alignment horizontal="center" vertical="center" wrapText="1"/>
    </xf>
    <xf numFmtId="1" fontId="21" fillId="0" borderId="0" xfId="0" applyNumberFormat="1" applyFont="1" applyAlignment="1" applyProtection="1">
      <alignment horizontal="center" vertical="center"/>
      <protection locked="0"/>
    </xf>
    <xf numFmtId="49" fontId="23" fillId="0" borderId="0" xfId="0" applyNumberFormat="1" applyFont="1" applyFill="1" applyAlignment="1">
      <alignment horizontal="center" vertical="center" wrapText="1"/>
    </xf>
    <xf numFmtId="49" fontId="24" fillId="0" borderId="0" xfId="0" applyNumberFormat="1" applyFont="1" applyFill="1" applyAlignment="1">
      <alignment horizontal="center" vertical="center"/>
    </xf>
    <xf numFmtId="1" fontId="21" fillId="0" borderId="0" xfId="0" applyNumberFormat="1" applyFont="1" applyAlignment="1" applyProtection="1">
      <alignment horizontal="center" vertical="center" wrapText="1"/>
      <protection locked="0"/>
    </xf>
    <xf numFmtId="0" fontId="25" fillId="0" borderId="0" xfId="0" applyNumberFormat="1" applyFont="1" applyFill="1" applyBorder="1" applyAlignment="1">
      <alignment horizontal="center" vertical="center" wrapText="1"/>
    </xf>
    <xf numFmtId="0" fontId="21" fillId="7" borderId="101" xfId="0" applyFont="1" applyFill="1" applyBorder="1" applyAlignment="1">
      <alignment horizontal="center" vertical="top" wrapText="1"/>
    </xf>
    <xf numFmtId="0" fontId="21" fillId="7" borderId="102" xfId="0" applyFont="1" applyFill="1" applyBorder="1" applyAlignment="1">
      <alignment horizontal="center" vertical="top" wrapText="1"/>
    </xf>
    <xf numFmtId="4" fontId="21" fillId="7" borderId="102" xfId="0" applyNumberFormat="1" applyFont="1" applyFill="1" applyBorder="1" applyAlignment="1">
      <alignment horizontal="center" vertical="top" wrapText="1"/>
    </xf>
    <xf numFmtId="0" fontId="21" fillId="7" borderId="102" xfId="0" applyNumberFormat="1" applyFont="1" applyFill="1" applyBorder="1" applyAlignment="1">
      <alignment horizontal="center" vertical="top"/>
    </xf>
    <xf numFmtId="4" fontId="21" fillId="7" borderId="102" xfId="0" applyNumberFormat="1" applyFont="1" applyFill="1" applyBorder="1" applyAlignment="1">
      <alignment horizontal="center" vertical="top"/>
    </xf>
    <xf numFmtId="2" fontId="21" fillId="7" borderId="102" xfId="0" applyNumberFormat="1" applyFont="1" applyFill="1" applyBorder="1" applyAlignment="1">
      <alignment horizontal="center" vertical="top"/>
    </xf>
    <xf numFmtId="0" fontId="21" fillId="7" borderId="102" xfId="0" applyFont="1" applyFill="1" applyBorder="1" applyAlignment="1">
      <alignment horizontal="center" vertical="top"/>
    </xf>
    <xf numFmtId="0" fontId="21" fillId="7" borderId="102" xfId="0" applyNumberFormat="1" applyFont="1" applyFill="1" applyBorder="1" applyAlignment="1">
      <alignment horizontal="center" vertical="top" wrapText="1"/>
    </xf>
    <xf numFmtId="1" fontId="21" fillId="7" borderId="101" xfId="0" applyNumberFormat="1" applyFont="1" applyFill="1" applyBorder="1" applyAlignment="1">
      <alignment horizontal="center" vertical="top" wrapText="1"/>
    </xf>
    <xf numFmtId="1" fontId="21" fillId="7" borderId="102" xfId="0" applyNumberFormat="1" applyFont="1" applyFill="1" applyBorder="1" applyAlignment="1">
      <alignment horizontal="center" vertical="top" wrapText="1"/>
    </xf>
    <xf numFmtId="2" fontId="21" fillId="7" borderId="102" xfId="0" applyNumberFormat="1" applyFont="1" applyFill="1" applyBorder="1" applyAlignment="1">
      <alignment horizontal="center" vertical="top" wrapText="1"/>
    </xf>
    <xf numFmtId="1" fontId="21" fillId="7" borderId="102" xfId="0" applyNumberFormat="1" applyFont="1" applyFill="1" applyBorder="1" applyAlignment="1" applyProtection="1">
      <alignment horizontal="center" vertical="top" wrapText="1"/>
      <protection locked="0"/>
    </xf>
    <xf numFmtId="2" fontId="21" fillId="7" borderId="102" xfId="0" applyNumberFormat="1" applyFont="1" applyFill="1" applyBorder="1" applyAlignment="1" applyProtection="1">
      <alignment horizontal="center" vertical="top" wrapText="1"/>
      <protection locked="0"/>
    </xf>
    <xf numFmtId="4" fontId="21" fillId="7" borderId="102" xfId="0" applyNumberFormat="1" applyFont="1" applyFill="1" applyBorder="1" applyAlignment="1" applyProtection="1">
      <alignment horizontal="center" vertical="top" wrapText="1"/>
      <protection locked="0"/>
    </xf>
    <xf numFmtId="1" fontId="21" fillId="7" borderId="0" xfId="0" applyNumberFormat="1" applyFont="1" applyFill="1" applyAlignment="1" applyProtection="1">
      <alignment horizontal="center" wrapText="1"/>
      <protection locked="0"/>
    </xf>
    <xf numFmtId="1" fontId="21" fillId="7" borderId="0" xfId="0" applyNumberFormat="1" applyFont="1" applyFill="1" applyAlignment="1" applyProtection="1">
      <alignment horizontal="center" vertical="center" wrapText="1"/>
      <protection locked="0"/>
    </xf>
    <xf numFmtId="49" fontId="23" fillId="0" borderId="0" xfId="0" applyNumberFormat="1" applyFont="1" applyAlignment="1">
      <alignment horizontal="center" vertical="center" wrapText="1"/>
    </xf>
    <xf numFmtId="0" fontId="24" fillId="8" borderId="6" xfId="0" applyNumberFormat="1" applyFont="1" applyFill="1" applyBorder="1" applyAlignment="1" applyProtection="1">
      <alignment horizontal="center" vertical="center" wrapText="1"/>
      <protection locked="0"/>
    </xf>
    <xf numFmtId="3" fontId="21" fillId="7" borderId="102" xfId="0" applyNumberFormat="1" applyFont="1" applyFill="1" applyBorder="1" applyAlignment="1">
      <alignment horizontal="center" vertical="top" wrapText="1"/>
    </xf>
    <xf numFmtId="0" fontId="26" fillId="7" borderId="0" xfId="1" applyNumberFormat="1" applyFont="1" applyFill="1" applyAlignment="1" applyProtection="1">
      <alignment horizontal="center" vertical="center" wrapText="1"/>
      <protection locked="0"/>
    </xf>
    <xf numFmtId="0" fontId="26" fillId="0" borderId="0" xfId="1" applyNumberFormat="1" applyFont="1" applyAlignment="1" applyProtection="1">
      <alignment vertical="center" wrapText="1"/>
      <protection locked="0"/>
    </xf>
    <xf numFmtId="1" fontId="23" fillId="0" borderId="0" xfId="0" applyNumberFormat="1" applyFont="1" applyAlignment="1">
      <alignment horizontal="center" vertical="center" wrapText="1"/>
    </xf>
    <xf numFmtId="1" fontId="25" fillId="5" borderId="7" xfId="0" applyNumberFormat="1" applyFont="1" applyFill="1" applyBorder="1" applyAlignment="1">
      <alignment horizontal="center" vertical="center" wrapText="1"/>
    </xf>
    <xf numFmtId="1" fontId="24" fillId="8" borderId="41" xfId="0" applyNumberFormat="1" applyFont="1" applyFill="1" applyBorder="1" applyAlignment="1" applyProtection="1">
      <alignment horizontal="center" vertical="center" wrapText="1"/>
      <protection locked="0"/>
    </xf>
    <xf numFmtId="1" fontId="23" fillId="4" borderId="0" xfId="0" applyNumberFormat="1" applyFont="1" applyFill="1" applyAlignment="1">
      <alignment horizontal="center" vertical="center" wrapText="1"/>
    </xf>
    <xf numFmtId="1" fontId="25" fillId="8" borderId="116" xfId="0" applyNumberFormat="1" applyFont="1" applyFill="1" applyBorder="1" applyAlignment="1">
      <alignment horizontal="center" vertical="center" wrapText="1"/>
    </xf>
    <xf numFmtId="1" fontId="24" fillId="8" borderId="5" xfId="0" applyNumberFormat="1" applyFont="1" applyFill="1" applyBorder="1" applyAlignment="1" applyProtection="1">
      <alignment horizontal="center" vertical="center" wrapText="1"/>
      <protection locked="0"/>
    </xf>
    <xf numFmtId="0" fontId="24" fillId="8" borderId="6" xfId="0" applyNumberFormat="1" applyFont="1" applyFill="1" applyBorder="1" applyAlignment="1" applyProtection="1">
      <alignment vertical="center" wrapText="1"/>
      <protection locked="0"/>
    </xf>
    <xf numFmtId="1" fontId="24" fillId="8" borderId="124" xfId="0" applyNumberFormat="1" applyFont="1" applyFill="1" applyBorder="1" applyAlignment="1" applyProtection="1">
      <alignment horizontal="center" vertical="center" wrapText="1"/>
      <protection locked="0"/>
    </xf>
    <xf numFmtId="0" fontId="21" fillId="10" borderId="101" xfId="0" applyFont="1" applyFill="1" applyBorder="1" applyAlignment="1">
      <alignment horizontal="center" vertical="top" wrapText="1"/>
    </xf>
    <xf numFmtId="0" fontId="24" fillId="8" borderId="14" xfId="0" applyNumberFormat="1" applyFont="1" applyFill="1" applyBorder="1" applyAlignment="1" applyProtection="1">
      <alignment horizontal="center" vertical="center" wrapText="1"/>
      <protection locked="0"/>
    </xf>
    <xf numFmtId="0" fontId="6" fillId="3" borderId="0" xfId="2" applyFont="1" applyFill="1" applyAlignment="1">
      <alignment horizontal="left" vertical="center"/>
    </xf>
    <xf numFmtId="0" fontId="22" fillId="5" borderId="106" xfId="0" applyNumberFormat="1" applyFont="1" applyFill="1" applyBorder="1" applyAlignment="1">
      <alignment horizontal="left" vertical="center" wrapText="1"/>
    </xf>
    <xf numFmtId="0" fontId="22" fillId="5" borderId="107" xfId="0" applyNumberFormat="1" applyFont="1" applyFill="1" applyBorder="1" applyAlignment="1">
      <alignment horizontal="left" vertical="center" wrapText="1"/>
    </xf>
    <xf numFmtId="0" fontId="22" fillId="5" borderId="108" xfId="0" applyNumberFormat="1" applyFont="1" applyFill="1" applyBorder="1" applyAlignment="1">
      <alignment horizontal="left" vertical="center" wrapText="1"/>
    </xf>
    <xf numFmtId="0" fontId="24" fillId="6" borderId="22" xfId="0" applyNumberFormat="1" applyFont="1" applyFill="1" applyBorder="1" applyAlignment="1" applyProtection="1">
      <alignment horizontal="center" vertical="center" wrapText="1"/>
      <protection locked="0"/>
    </xf>
    <xf numFmtId="0" fontId="24" fillId="6" borderId="23" xfId="0" applyNumberFormat="1" applyFont="1" applyFill="1" applyBorder="1" applyAlignment="1" applyProtection="1">
      <alignment horizontal="center" vertical="center" wrapText="1"/>
      <protection locked="0"/>
    </xf>
    <xf numFmtId="0" fontId="24" fillId="6" borderId="24" xfId="0" applyNumberFormat="1" applyFont="1" applyFill="1" applyBorder="1" applyAlignment="1" applyProtection="1">
      <alignment horizontal="center" vertical="center" wrapText="1"/>
      <protection locked="0"/>
    </xf>
    <xf numFmtId="1" fontId="24" fillId="6" borderId="21" xfId="0" applyNumberFormat="1" applyFont="1" applyFill="1" applyBorder="1" applyAlignment="1" applyProtection="1">
      <alignment horizontal="center" vertical="center" wrapText="1"/>
      <protection locked="0"/>
    </xf>
    <xf numFmtId="1" fontId="24" fillId="6" borderId="13"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protection locked="0"/>
    </xf>
    <xf numFmtId="0" fontId="25" fillId="3" borderId="97" xfId="0" applyNumberFormat="1" applyFont="1" applyFill="1" applyBorder="1" applyAlignment="1">
      <alignment horizontal="center" vertical="center" wrapText="1"/>
    </xf>
    <xf numFmtId="0" fontId="25" fillId="3" borderId="10" xfId="0" applyNumberFormat="1" applyFont="1" applyFill="1" applyBorder="1" applyAlignment="1">
      <alignment horizontal="center" vertical="center" wrapText="1"/>
    </xf>
    <xf numFmtId="0" fontId="24" fillId="3" borderId="97" xfId="0" applyNumberFormat="1" applyFont="1" applyFill="1" applyBorder="1" applyAlignment="1" applyProtection="1">
      <alignment horizontal="center" vertical="center" wrapText="1"/>
      <protection locked="0"/>
    </xf>
    <xf numFmtId="0" fontId="24" fillId="3" borderId="10" xfId="0" applyNumberFormat="1" applyFont="1" applyFill="1" applyBorder="1" applyAlignment="1" applyProtection="1">
      <alignment horizontal="center" vertical="center" wrapText="1"/>
      <protection locked="0"/>
    </xf>
    <xf numFmtId="0" fontId="24" fillId="3" borderId="97" xfId="0" applyNumberFormat="1" applyFont="1" applyFill="1" applyBorder="1" applyAlignment="1">
      <alignment horizontal="center" vertical="center" wrapText="1"/>
    </xf>
    <xf numFmtId="0" fontId="24" fillId="3" borderId="10" xfId="0" applyNumberFormat="1" applyFont="1" applyFill="1" applyBorder="1" applyAlignment="1">
      <alignment horizontal="center" vertical="center" wrapText="1"/>
    </xf>
    <xf numFmtId="0" fontId="24" fillId="3" borderId="99" xfId="0" applyNumberFormat="1" applyFont="1" applyFill="1" applyBorder="1" applyAlignment="1" applyProtection="1">
      <alignment horizontal="center" vertical="center" wrapText="1"/>
      <protection locked="0"/>
    </xf>
    <xf numFmtId="0" fontId="24" fillId="3" borderId="23" xfId="0" applyNumberFormat="1" applyFont="1" applyFill="1" applyBorder="1" applyAlignment="1" applyProtection="1">
      <alignment horizontal="center" vertical="center" wrapText="1"/>
      <protection locked="0"/>
    </xf>
    <xf numFmtId="0" fontId="24" fillId="3" borderId="100" xfId="0" applyNumberFormat="1" applyFont="1" applyFill="1" applyBorder="1" applyAlignment="1" applyProtection="1">
      <alignment horizontal="center" vertical="center" wrapText="1"/>
      <protection locked="0"/>
    </xf>
    <xf numFmtId="0" fontId="24" fillId="3" borderId="98" xfId="0" applyNumberFormat="1" applyFont="1" applyFill="1" applyBorder="1" applyAlignment="1" applyProtection="1">
      <alignment horizontal="center" vertical="center" wrapText="1"/>
      <protection locked="0"/>
    </xf>
    <xf numFmtId="0" fontId="24" fillId="3" borderId="3" xfId="0" applyNumberFormat="1" applyFont="1" applyFill="1" applyBorder="1" applyAlignment="1" applyProtection="1">
      <alignment horizontal="center" vertical="center" wrapText="1"/>
      <protection locked="0"/>
    </xf>
    <xf numFmtId="0" fontId="25" fillId="3" borderId="98"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24" fillId="2" borderId="97" xfId="0" applyNumberFormat="1" applyFont="1" applyFill="1" applyBorder="1" applyAlignment="1" applyProtection="1">
      <alignment horizontal="center" vertical="center" wrapText="1"/>
      <protection locked="0"/>
    </xf>
    <xf numFmtId="0" fontId="24" fillId="2" borderId="10" xfId="0" applyNumberFormat="1" applyFont="1" applyFill="1" applyBorder="1" applyAlignment="1" applyProtection="1">
      <alignment horizontal="center" vertical="center" wrapText="1"/>
      <protection locked="0"/>
    </xf>
    <xf numFmtId="0" fontId="25" fillId="2" borderId="97" xfId="0" applyNumberFormat="1" applyFont="1" applyFill="1" applyBorder="1" applyAlignment="1">
      <alignment vertical="center" wrapText="1"/>
    </xf>
    <xf numFmtId="0" fontId="25" fillId="2" borderId="10" xfId="0" applyNumberFormat="1" applyFont="1" applyFill="1" applyBorder="1" applyAlignment="1">
      <alignment vertical="center" wrapText="1"/>
    </xf>
    <xf numFmtId="0" fontId="25" fillId="3" borderId="106" xfId="0" applyNumberFormat="1" applyFont="1" applyFill="1" applyBorder="1" applyAlignment="1">
      <alignment horizontal="center" vertical="center" wrapText="1"/>
    </xf>
    <xf numFmtId="0" fontId="25" fillId="3" borderId="107" xfId="0" applyNumberFormat="1" applyFont="1" applyFill="1" applyBorder="1" applyAlignment="1">
      <alignment horizontal="center" vertical="center" wrapText="1"/>
    </xf>
    <xf numFmtId="0" fontId="25" fillId="3" borderId="108" xfId="0" applyNumberFormat="1" applyFont="1" applyFill="1" applyBorder="1" applyAlignment="1">
      <alignment horizontal="center" vertical="center" wrapText="1"/>
    </xf>
    <xf numFmtId="0" fontId="25" fillId="2" borderId="106" xfId="0" applyNumberFormat="1" applyFont="1" applyFill="1" applyBorder="1" applyAlignment="1" applyProtection="1">
      <alignment horizontal="left" vertical="center" wrapText="1"/>
      <protection locked="0"/>
    </xf>
    <xf numFmtId="0" fontId="25" fillId="2" borderId="107" xfId="0" applyNumberFormat="1" applyFont="1" applyFill="1" applyBorder="1" applyAlignment="1" applyProtection="1">
      <alignment horizontal="left" vertical="center" wrapText="1"/>
      <protection locked="0"/>
    </xf>
    <xf numFmtId="0" fontId="25" fillId="2" borderId="107" xfId="0" applyNumberFormat="1" applyFont="1" applyFill="1" applyBorder="1" applyAlignment="1" applyProtection="1">
      <alignment vertical="center" wrapText="1"/>
      <protection locked="0"/>
    </xf>
    <xf numFmtId="0" fontId="25" fillId="2" borderId="108" xfId="0" applyNumberFormat="1" applyFont="1" applyFill="1" applyBorder="1" applyAlignment="1" applyProtection="1">
      <alignment vertical="center" wrapText="1"/>
      <protection locked="0"/>
    </xf>
    <xf numFmtId="1" fontId="25" fillId="3" borderId="96" xfId="0" applyNumberFormat="1" applyFont="1" applyFill="1" applyBorder="1" applyAlignment="1">
      <alignment horizontal="center" vertical="center" wrapText="1"/>
    </xf>
    <xf numFmtId="1" fontId="25" fillId="3" borderId="35" xfId="0" applyNumberFormat="1" applyFont="1" applyFill="1" applyBorder="1" applyAlignment="1">
      <alignment horizontal="center" vertical="center" wrapText="1"/>
    </xf>
    <xf numFmtId="0" fontId="25" fillId="2" borderId="97" xfId="0" applyNumberFormat="1" applyFont="1" applyFill="1" applyBorder="1" applyAlignment="1">
      <alignment horizontal="center" vertical="center" wrapText="1"/>
    </xf>
    <xf numFmtId="0" fontId="25" fillId="2" borderId="10" xfId="0" applyNumberFormat="1" applyFont="1" applyFill="1" applyBorder="1" applyAlignment="1">
      <alignment horizontal="center" vertical="center" wrapText="1"/>
    </xf>
    <xf numFmtId="0" fontId="11" fillId="0" borderId="15" xfId="3" applyBorder="1" applyAlignment="1">
      <alignment horizontal="left" vertical="top" wrapText="1"/>
    </xf>
    <xf numFmtId="0" fontId="11" fillId="0" borderId="0" xfId="3" applyAlignment="1">
      <alignment horizontal="left" vertical="top" wrapText="1"/>
    </xf>
    <xf numFmtId="0" fontId="21" fillId="13" borderId="117" xfId="0" applyNumberFormat="1" applyFont="1" applyFill="1" applyBorder="1" applyAlignment="1" applyProtection="1">
      <alignment horizontal="center" vertical="top" wrapText="1"/>
      <protection locked="0"/>
    </xf>
    <xf numFmtId="0" fontId="21" fillId="13" borderId="37" xfId="0" applyNumberFormat="1" applyFont="1" applyFill="1" applyBorder="1" applyAlignment="1" applyProtection="1">
      <alignment horizontal="center" vertical="top" wrapText="1"/>
      <protection locked="0"/>
    </xf>
    <xf numFmtId="0" fontId="21" fillId="13" borderId="37" xfId="0" applyNumberFormat="1" applyFont="1" applyFill="1" applyBorder="1" applyAlignment="1">
      <alignment horizontal="center" vertical="top" wrapText="1"/>
    </xf>
    <xf numFmtId="0" fontId="21" fillId="13" borderId="37" xfId="0" applyNumberFormat="1" applyFont="1" applyFill="1" applyBorder="1" applyAlignment="1" applyProtection="1">
      <alignment vertical="top" wrapText="1"/>
      <protection locked="0"/>
    </xf>
    <xf numFmtId="0" fontId="26" fillId="13" borderId="37" xfId="1" applyNumberFormat="1" applyFont="1" applyFill="1" applyBorder="1" applyAlignment="1" applyProtection="1">
      <alignment horizontal="center" vertical="top" wrapText="1"/>
      <protection locked="0"/>
    </xf>
    <xf numFmtId="0" fontId="21" fillId="13" borderId="99" xfId="0" applyNumberFormat="1" applyFont="1" applyFill="1" applyBorder="1" applyAlignment="1" applyProtection="1">
      <alignment horizontal="center" vertical="top" wrapText="1"/>
      <protection locked="0"/>
    </xf>
    <xf numFmtId="1" fontId="21" fillId="13" borderId="125" xfId="0" applyNumberFormat="1" applyFont="1" applyFill="1" applyBorder="1" applyAlignment="1" applyProtection="1">
      <alignment horizontal="center" vertical="top" wrapText="1"/>
      <protection locked="0"/>
    </xf>
    <xf numFmtId="0" fontId="21" fillId="13" borderId="57" xfId="0" applyNumberFormat="1" applyFont="1" applyFill="1" applyBorder="1" applyAlignment="1" applyProtection="1">
      <alignment horizontal="center" vertical="top" wrapText="1"/>
      <protection locked="0"/>
    </xf>
    <xf numFmtId="1" fontId="21" fillId="13" borderId="61" xfId="0" applyNumberFormat="1" applyFont="1" applyFill="1" applyBorder="1" applyAlignment="1" applyProtection="1">
      <alignment horizontal="center" vertical="top" wrapText="1"/>
      <protection locked="0"/>
    </xf>
    <xf numFmtId="0" fontId="21" fillId="13" borderId="60" xfId="0" applyNumberFormat="1" applyFont="1" applyFill="1" applyBorder="1" applyAlignment="1" applyProtection="1">
      <alignment horizontal="center" vertical="top" wrapText="1"/>
      <protection locked="0"/>
    </xf>
    <xf numFmtId="0" fontId="21" fillId="7" borderId="47" xfId="0" applyNumberFormat="1" applyFont="1" applyFill="1" applyBorder="1" applyAlignment="1" applyProtection="1">
      <alignment horizontal="center" vertical="top" wrapText="1"/>
      <protection locked="0"/>
    </xf>
    <xf numFmtId="1" fontId="21" fillId="7" borderId="113" xfId="0" applyNumberFormat="1" applyFont="1" applyFill="1" applyBorder="1" applyAlignment="1" applyProtection="1">
      <alignment horizontal="center" vertical="top" wrapText="1"/>
      <protection locked="0"/>
    </xf>
    <xf numFmtId="1" fontId="21" fillId="13" borderId="118" xfId="0" applyNumberFormat="1" applyFont="1" applyFill="1" applyBorder="1" applyAlignment="1" applyProtection="1">
      <alignment horizontal="center" vertical="top" wrapText="1"/>
      <protection locked="0"/>
    </xf>
    <xf numFmtId="0" fontId="21" fillId="7" borderId="101" xfId="0" applyNumberFormat="1" applyFont="1" applyFill="1" applyBorder="1" applyAlignment="1" applyProtection="1">
      <alignment horizontal="center" vertical="top" wrapText="1"/>
      <protection locked="0"/>
    </xf>
    <xf numFmtId="0" fontId="21" fillId="13" borderId="102" xfId="0" applyNumberFormat="1" applyFont="1" applyFill="1" applyBorder="1" applyAlignment="1" applyProtection="1">
      <alignment horizontal="center" vertical="top" wrapText="1"/>
      <protection locked="0"/>
    </xf>
    <xf numFmtId="0" fontId="21" fillId="7" borderId="102" xfId="0" applyNumberFormat="1" applyFont="1" applyFill="1" applyBorder="1" applyAlignment="1" applyProtection="1">
      <alignment horizontal="center" vertical="top" wrapText="1"/>
      <protection locked="0"/>
    </xf>
    <xf numFmtId="0" fontId="21" fillId="13" borderId="102" xfId="0" applyNumberFormat="1" applyFont="1" applyFill="1" applyBorder="1" applyAlignment="1">
      <alignment horizontal="center" vertical="top" wrapText="1"/>
    </xf>
    <xf numFmtId="0" fontId="21" fillId="13" borderId="102" xfId="0" applyNumberFormat="1" applyFont="1" applyFill="1" applyBorder="1" applyAlignment="1" applyProtection="1">
      <alignment vertical="top" wrapText="1"/>
      <protection locked="0"/>
    </xf>
    <xf numFmtId="0" fontId="21" fillId="7" borderId="102" xfId="0" applyNumberFormat="1" applyFont="1" applyFill="1" applyBorder="1" applyAlignment="1" applyProtection="1">
      <alignment vertical="top" wrapText="1"/>
      <protection locked="0"/>
    </xf>
    <xf numFmtId="0" fontId="26" fillId="13" borderId="102" xfId="1" applyNumberFormat="1" applyFont="1" applyFill="1" applyBorder="1" applyAlignment="1" applyProtection="1">
      <alignment horizontal="center" vertical="top" wrapText="1"/>
      <protection locked="0"/>
    </xf>
    <xf numFmtId="0" fontId="21" fillId="13" borderId="103" xfId="0" applyNumberFormat="1" applyFont="1" applyFill="1" applyBorder="1" applyAlignment="1" applyProtection="1">
      <alignment horizontal="center" vertical="top" wrapText="1"/>
      <protection locked="0"/>
    </xf>
    <xf numFmtId="1" fontId="21" fillId="7" borderId="126" xfId="0" applyNumberFormat="1" applyFont="1" applyFill="1" applyBorder="1" applyAlignment="1" applyProtection="1">
      <alignment horizontal="center" vertical="top" wrapText="1"/>
      <protection locked="0"/>
    </xf>
    <xf numFmtId="1" fontId="21" fillId="7" borderId="62" xfId="0" applyNumberFormat="1" applyFont="1" applyFill="1" applyBorder="1" applyAlignment="1" applyProtection="1">
      <alignment horizontal="center" vertical="top" wrapText="1"/>
      <protection locked="0"/>
    </xf>
    <xf numFmtId="0" fontId="21" fillId="7" borderId="80" xfId="0" applyNumberFormat="1" applyFont="1" applyFill="1" applyBorder="1" applyAlignment="1" applyProtection="1">
      <alignment horizontal="center" vertical="top" wrapText="1"/>
      <protection locked="0"/>
    </xf>
    <xf numFmtId="1" fontId="21" fillId="7" borderId="105" xfId="0" applyNumberFormat="1" applyFont="1" applyFill="1" applyBorder="1" applyAlignment="1" applyProtection="1">
      <alignment horizontal="center" vertical="top" wrapText="1"/>
      <protection locked="0"/>
    </xf>
    <xf numFmtId="1" fontId="21" fillId="7" borderId="101" xfId="0" applyNumberFormat="1" applyFont="1" applyFill="1" applyBorder="1" applyAlignment="1" applyProtection="1">
      <alignment horizontal="center" vertical="top" wrapText="1"/>
      <protection locked="0"/>
    </xf>
    <xf numFmtId="0" fontId="26" fillId="7" borderId="102" xfId="1" applyNumberFormat="1" applyFont="1" applyFill="1" applyBorder="1" applyAlignment="1" applyProtection="1">
      <alignment horizontal="center" vertical="top" wrapText="1"/>
      <protection locked="0"/>
    </xf>
    <xf numFmtId="0" fontId="21" fillId="7" borderId="103" xfId="0" applyNumberFormat="1" applyFont="1" applyFill="1" applyBorder="1" applyAlignment="1" applyProtection="1">
      <alignment horizontal="center" vertical="top" wrapText="1"/>
      <protection locked="0"/>
    </xf>
    <xf numFmtId="0" fontId="21" fillId="7" borderId="104" xfId="0" applyNumberFormat="1" applyFont="1" applyFill="1" applyBorder="1" applyAlignment="1" applyProtection="1">
      <alignment horizontal="center" vertical="top" wrapText="1"/>
      <protection locked="0"/>
    </xf>
    <xf numFmtId="1" fontId="21" fillId="7" borderId="64" xfId="0" applyNumberFormat="1" applyFont="1" applyFill="1" applyBorder="1" applyAlignment="1" applyProtection="1">
      <alignment horizontal="center" vertical="top" wrapText="1"/>
      <protection locked="0"/>
    </xf>
    <xf numFmtId="0" fontId="21" fillId="7" borderId="39" xfId="0" applyNumberFormat="1" applyFont="1" applyFill="1" applyBorder="1" applyAlignment="1" applyProtection="1">
      <alignment horizontal="center" vertical="top" wrapText="1"/>
      <protection locked="0"/>
    </xf>
    <xf numFmtId="0" fontId="21" fillId="7" borderId="40" xfId="0" applyNumberFormat="1" applyFont="1" applyFill="1" applyBorder="1" applyAlignment="1" applyProtection="1">
      <alignment horizontal="center" vertical="top" wrapText="1"/>
      <protection locked="0"/>
    </xf>
    <xf numFmtId="1" fontId="21" fillId="7" borderId="41" xfId="0" applyNumberFormat="1" applyFont="1" applyFill="1" applyBorder="1" applyAlignment="1" applyProtection="1">
      <alignment horizontal="center" vertical="top" wrapText="1"/>
      <protection locked="0"/>
    </xf>
    <xf numFmtId="0" fontId="21" fillId="7" borderId="0" xfId="0" applyNumberFormat="1" applyFont="1" applyFill="1" applyBorder="1" applyAlignment="1" applyProtection="1">
      <alignment horizontal="center" vertical="top" wrapText="1"/>
      <protection locked="0"/>
    </xf>
    <xf numFmtId="1" fontId="21" fillId="7" borderId="103" xfId="0" applyNumberFormat="1" applyFont="1" applyFill="1" applyBorder="1" applyAlignment="1" applyProtection="1">
      <alignment horizontal="center" vertical="top" wrapText="1"/>
      <protection locked="0"/>
    </xf>
    <xf numFmtId="0" fontId="21" fillId="7" borderId="102" xfId="9" applyNumberFormat="1" applyFont="1" applyFill="1" applyBorder="1" applyAlignment="1" applyProtection="1">
      <alignment vertical="top" wrapText="1"/>
      <protection locked="0"/>
    </xf>
    <xf numFmtId="49" fontId="21" fillId="7" borderId="102" xfId="0" applyNumberFormat="1" applyFont="1" applyFill="1" applyBorder="1" applyAlignment="1" applyProtection="1">
      <alignment horizontal="center" vertical="top" wrapText="1"/>
      <protection locked="0"/>
    </xf>
    <xf numFmtId="168" fontId="21" fillId="7" borderId="102" xfId="0" applyNumberFormat="1" applyFont="1" applyFill="1" applyBorder="1" applyAlignment="1" applyProtection="1">
      <alignment horizontal="center" vertical="top" wrapText="1"/>
      <protection locked="0"/>
    </xf>
    <xf numFmtId="169" fontId="21" fillId="7" borderId="102" xfId="0" applyNumberFormat="1" applyFont="1" applyFill="1" applyBorder="1" applyAlignment="1" applyProtection="1">
      <alignment horizontal="center" vertical="top" wrapText="1"/>
      <protection locked="0"/>
    </xf>
    <xf numFmtId="170" fontId="21" fillId="7" borderId="102" xfId="0" applyNumberFormat="1" applyFont="1" applyFill="1" applyBorder="1" applyAlignment="1" applyProtection="1">
      <alignment horizontal="center" vertical="top" wrapText="1"/>
      <protection locked="0"/>
    </xf>
    <xf numFmtId="0" fontId="21" fillId="7" borderId="101" xfId="3" applyFont="1" applyFill="1" applyBorder="1" applyAlignment="1">
      <alignment horizontal="center" vertical="top" wrapText="1"/>
    </xf>
    <xf numFmtId="0" fontId="21" fillId="7" borderId="102" xfId="3" applyFont="1" applyFill="1" applyBorder="1" applyAlignment="1">
      <alignment horizontal="center" vertical="top" wrapText="1"/>
    </xf>
    <xf numFmtId="0" fontId="21" fillId="7" borderId="102" xfId="3" applyFont="1" applyFill="1" applyBorder="1" applyAlignment="1">
      <alignment horizontal="center" vertical="top"/>
    </xf>
    <xf numFmtId="4" fontId="21" fillId="7" borderId="102" xfId="3" applyNumberFormat="1" applyFont="1" applyFill="1" applyBorder="1" applyAlignment="1">
      <alignment vertical="top" wrapText="1"/>
    </xf>
    <xf numFmtId="0" fontId="21" fillId="7" borderId="102" xfId="3" applyFont="1" applyFill="1" applyBorder="1" applyAlignment="1">
      <alignment vertical="top" wrapText="1"/>
    </xf>
    <xf numFmtId="4" fontId="21" fillId="7" borderId="102" xfId="5" applyNumberFormat="1" applyFont="1" applyFill="1" applyBorder="1" applyAlignment="1">
      <alignment horizontal="center" vertical="top" wrapText="1"/>
    </xf>
    <xf numFmtId="4" fontId="21" fillId="7" borderId="102" xfId="5" applyNumberFormat="1" applyFont="1" applyFill="1" applyBorder="1" applyAlignment="1">
      <alignment horizontal="center" vertical="top"/>
    </xf>
    <xf numFmtId="4" fontId="21" fillId="7" borderId="102" xfId="4" applyNumberFormat="1" applyFont="1" applyFill="1" applyBorder="1" applyAlignment="1" applyProtection="1">
      <alignment horizontal="center" vertical="top" wrapText="1"/>
      <protection locked="0"/>
    </xf>
    <xf numFmtId="1" fontId="21" fillId="7" borderId="102" xfId="3" applyNumberFormat="1" applyFont="1" applyFill="1" applyBorder="1" applyAlignment="1">
      <alignment horizontal="center" vertical="top" wrapText="1"/>
    </xf>
    <xf numFmtId="0" fontId="26" fillId="7" borderId="102" xfId="1" applyFont="1" applyFill="1" applyBorder="1" applyAlignment="1" applyProtection="1">
      <alignment horizontal="center" vertical="top" wrapText="1"/>
    </xf>
    <xf numFmtId="0" fontId="21" fillId="7" borderId="102" xfId="3" applyFont="1" applyFill="1" applyBorder="1" applyAlignment="1" applyProtection="1">
      <alignment horizontal="center" vertical="top" wrapText="1"/>
      <protection locked="0"/>
    </xf>
    <xf numFmtId="4" fontId="21" fillId="7" borderId="102" xfId="3" applyNumberFormat="1" applyFont="1" applyFill="1" applyBorder="1" applyAlignment="1" applyProtection="1">
      <alignment horizontal="center" vertical="top" wrapText="1"/>
      <protection locked="0"/>
    </xf>
    <xf numFmtId="4" fontId="21" fillId="7" borderId="103" xfId="3" applyNumberFormat="1" applyFont="1" applyFill="1" applyBorder="1" applyAlignment="1" applyProtection="1">
      <alignment horizontal="center" vertical="top" wrapText="1"/>
      <protection locked="0"/>
    </xf>
    <xf numFmtId="1" fontId="21" fillId="7" borderId="126" xfId="3" applyNumberFormat="1" applyFont="1" applyFill="1" applyBorder="1" applyAlignment="1">
      <alignment horizontal="center" vertical="top" wrapText="1"/>
    </xf>
    <xf numFmtId="0" fontId="21" fillId="7" borderId="104" xfId="3" applyFont="1" applyFill="1" applyBorder="1" applyAlignment="1">
      <alignment horizontal="center" vertical="top" wrapText="1"/>
    </xf>
    <xf numFmtId="1" fontId="21" fillId="7" borderId="64" xfId="3" applyNumberFormat="1" applyFont="1" applyFill="1" applyBorder="1" applyAlignment="1">
      <alignment horizontal="center" vertical="top" wrapText="1"/>
    </xf>
    <xf numFmtId="0" fontId="21" fillId="7" borderId="39" xfId="3" applyFont="1" applyFill="1" applyBorder="1" applyAlignment="1">
      <alignment horizontal="center" vertical="top" wrapText="1"/>
    </xf>
    <xf numFmtId="0" fontId="21" fillId="7" borderId="40" xfId="3" applyFont="1" applyFill="1" applyBorder="1" applyAlignment="1">
      <alignment horizontal="center" vertical="top" wrapText="1"/>
    </xf>
    <xf numFmtId="1" fontId="21" fillId="7" borderId="41" xfId="3" applyNumberFormat="1" applyFont="1" applyFill="1" applyBorder="1" applyAlignment="1">
      <alignment horizontal="center" vertical="top" wrapText="1"/>
    </xf>
    <xf numFmtId="1" fontId="21" fillId="7" borderId="103" xfId="3" applyNumberFormat="1" applyFont="1" applyFill="1" applyBorder="1" applyAlignment="1">
      <alignment horizontal="center" vertical="top" wrapText="1"/>
    </xf>
    <xf numFmtId="1" fontId="21" fillId="7" borderId="105" xfId="3" applyNumberFormat="1" applyFont="1" applyFill="1" applyBorder="1" applyAlignment="1" applyProtection="1">
      <alignment horizontal="center" vertical="top" wrapText="1"/>
      <protection locked="0"/>
    </xf>
    <xf numFmtId="0" fontId="21" fillId="7" borderId="101" xfId="0" applyNumberFormat="1" applyFont="1" applyFill="1" applyBorder="1" applyAlignment="1">
      <alignment horizontal="center" vertical="top" wrapText="1"/>
    </xf>
    <xf numFmtId="4" fontId="21" fillId="7" borderId="102" xfId="0" applyNumberFormat="1" applyFont="1" applyFill="1" applyBorder="1" applyAlignment="1">
      <alignment vertical="top" wrapText="1"/>
    </xf>
    <xf numFmtId="4" fontId="21" fillId="7" borderId="102" xfId="4" applyNumberFormat="1" applyFont="1" applyFill="1" applyBorder="1" applyAlignment="1">
      <alignment horizontal="center" vertical="top" wrapText="1"/>
    </xf>
    <xf numFmtId="0" fontId="21" fillId="7" borderId="102" xfId="0" applyFont="1" applyFill="1" applyBorder="1" applyAlignment="1" applyProtection="1">
      <alignment horizontal="center" vertical="top" wrapText="1"/>
      <protection locked="0"/>
    </xf>
    <xf numFmtId="4" fontId="21" fillId="7" borderId="103" xfId="0" applyNumberFormat="1" applyFont="1" applyFill="1" applyBorder="1" applyAlignment="1" applyProtection="1">
      <alignment horizontal="center" vertical="top" wrapText="1"/>
      <protection locked="0"/>
    </xf>
    <xf numFmtId="1" fontId="21" fillId="7" borderId="126" xfId="0" applyNumberFormat="1" applyFont="1" applyFill="1" applyBorder="1" applyAlignment="1">
      <alignment horizontal="center" vertical="top" wrapText="1"/>
    </xf>
    <xf numFmtId="0" fontId="21" fillId="7" borderId="104" xfId="0" applyNumberFormat="1" applyFont="1" applyFill="1" applyBorder="1" applyAlignment="1">
      <alignment horizontal="center" vertical="top" wrapText="1"/>
    </xf>
    <xf numFmtId="1" fontId="21" fillId="7" borderId="64" xfId="0" applyNumberFormat="1" applyFont="1" applyFill="1" applyBorder="1" applyAlignment="1">
      <alignment horizontal="center" vertical="top" wrapText="1"/>
    </xf>
    <xf numFmtId="0" fontId="21" fillId="7" borderId="39" xfId="0" applyFont="1" applyFill="1" applyBorder="1" applyAlignment="1">
      <alignment horizontal="center" vertical="top" wrapText="1"/>
    </xf>
    <xf numFmtId="0" fontId="21" fillId="7" borderId="40" xfId="0" applyFont="1" applyFill="1" applyBorder="1" applyAlignment="1">
      <alignment horizontal="center" vertical="top" wrapText="1"/>
    </xf>
    <xf numFmtId="1" fontId="21" fillId="7" borderId="41" xfId="0" applyNumberFormat="1" applyFont="1" applyFill="1" applyBorder="1" applyAlignment="1">
      <alignment horizontal="center" vertical="top" wrapText="1"/>
    </xf>
    <xf numFmtId="1" fontId="21" fillId="7" borderId="103" xfId="0" applyNumberFormat="1" applyFont="1" applyFill="1" applyBorder="1" applyAlignment="1">
      <alignment horizontal="center" vertical="top" wrapText="1"/>
    </xf>
    <xf numFmtId="0" fontId="21" fillId="7" borderId="101" xfId="0" applyFont="1" applyFill="1" applyBorder="1" applyAlignment="1" applyProtection="1">
      <alignment horizontal="center" vertical="top" wrapText="1"/>
      <protection locked="0"/>
    </xf>
    <xf numFmtId="0" fontId="21" fillId="7" borderId="104" xfId="0" applyFont="1" applyFill="1" applyBorder="1" applyAlignment="1">
      <alignment horizontal="center" vertical="top" wrapText="1"/>
    </xf>
    <xf numFmtId="1" fontId="21" fillId="7" borderId="126" xfId="0" applyNumberFormat="1" applyFont="1" applyFill="1" applyBorder="1" applyAlignment="1">
      <alignment horizontal="center" vertical="top"/>
    </xf>
    <xf numFmtId="0" fontId="21" fillId="7" borderId="4" xfId="0" applyFont="1" applyFill="1" applyBorder="1" applyAlignment="1">
      <alignment horizontal="center" vertical="top" wrapText="1"/>
    </xf>
    <xf numFmtId="1" fontId="21" fillId="7" borderId="25" xfId="0" applyNumberFormat="1" applyFont="1" applyFill="1" applyBorder="1" applyAlignment="1">
      <alignment horizontal="center" vertical="top" wrapText="1"/>
    </xf>
    <xf numFmtId="0" fontId="21" fillId="7" borderId="9" xfId="0" applyFont="1" applyFill="1" applyBorder="1" applyAlignment="1">
      <alignment horizontal="center" vertical="top"/>
    </xf>
    <xf numFmtId="1" fontId="21" fillId="7" borderId="25" xfId="0" applyNumberFormat="1" applyFont="1" applyFill="1" applyBorder="1" applyAlignment="1">
      <alignment horizontal="center" vertical="top"/>
    </xf>
    <xf numFmtId="0" fontId="21" fillId="7" borderId="9" xfId="0" applyFont="1" applyFill="1" applyBorder="1" applyAlignment="1">
      <alignment horizontal="center" vertical="top" wrapText="1"/>
    </xf>
    <xf numFmtId="0" fontId="21" fillId="7" borderId="102" xfId="0" applyFont="1" applyFill="1" applyBorder="1" applyAlignment="1" applyProtection="1">
      <alignment vertical="top" wrapText="1"/>
      <protection locked="0"/>
    </xf>
    <xf numFmtId="4" fontId="21" fillId="7" borderId="102" xfId="4" applyNumberFormat="1" applyFont="1" applyFill="1" applyBorder="1" applyAlignment="1">
      <alignment horizontal="center" vertical="top"/>
    </xf>
    <xf numFmtId="0" fontId="21" fillId="7" borderId="104" xfId="0" applyFont="1" applyFill="1" applyBorder="1" applyAlignment="1">
      <alignment horizontal="center" vertical="top"/>
    </xf>
    <xf numFmtId="0" fontId="21" fillId="7" borderId="28" xfId="0" applyFont="1" applyFill="1" applyBorder="1" applyAlignment="1">
      <alignment horizontal="center" vertical="top"/>
    </xf>
    <xf numFmtId="2" fontId="21" fillId="7" borderId="40" xfId="0" applyNumberFormat="1" applyFont="1" applyFill="1" applyBorder="1" applyAlignment="1">
      <alignment horizontal="center" vertical="top" wrapText="1"/>
    </xf>
    <xf numFmtId="0" fontId="21" fillId="7" borderId="28" xfId="3" applyFont="1" applyFill="1" applyBorder="1" applyAlignment="1">
      <alignment horizontal="center" vertical="top" wrapText="1"/>
    </xf>
    <xf numFmtId="0" fontId="21" fillId="7" borderId="39" xfId="0" applyFont="1" applyFill="1" applyBorder="1" applyAlignment="1">
      <alignment horizontal="center" vertical="top"/>
    </xf>
    <xf numFmtId="1" fontId="21" fillId="7" borderId="41" xfId="0" applyNumberFormat="1" applyFont="1" applyFill="1" applyBorder="1" applyAlignment="1">
      <alignment horizontal="center" vertical="top"/>
    </xf>
    <xf numFmtId="49" fontId="21" fillId="7" borderId="102" xfId="0" applyNumberFormat="1" applyFont="1" applyFill="1" applyBorder="1" applyAlignment="1">
      <alignment horizontal="center" vertical="top" wrapText="1"/>
    </xf>
    <xf numFmtId="0" fontId="21" fillId="7" borderId="39" xfId="0" applyFont="1" applyFill="1" applyBorder="1" applyAlignment="1" applyProtection="1">
      <alignment horizontal="center" vertical="top" wrapText="1"/>
      <protection locked="0"/>
    </xf>
    <xf numFmtId="0" fontId="21" fillId="7" borderId="40" xfId="0" applyFont="1" applyFill="1" applyBorder="1" applyAlignment="1" applyProtection="1">
      <alignment horizontal="center" vertical="top" wrapText="1"/>
      <protection locked="0"/>
    </xf>
    <xf numFmtId="3" fontId="21" fillId="7" borderId="102" xfId="0" applyNumberFormat="1" applyFont="1" applyFill="1" applyBorder="1" applyAlignment="1">
      <alignment horizontal="center" vertical="top"/>
    </xf>
    <xf numFmtId="0" fontId="21" fillId="7" borderId="40" xfId="0" applyFont="1" applyFill="1" applyBorder="1" applyAlignment="1">
      <alignment horizontal="center" vertical="top"/>
    </xf>
    <xf numFmtId="1" fontId="21" fillId="7" borderId="12" xfId="0" applyNumberFormat="1" applyFont="1" applyFill="1" applyBorder="1" applyAlignment="1">
      <alignment horizontal="center" vertical="top"/>
    </xf>
    <xf numFmtId="4" fontId="21" fillId="7" borderId="102" xfId="6" applyNumberFormat="1" applyFont="1" applyFill="1" applyBorder="1" applyAlignment="1" applyProtection="1">
      <alignment horizontal="center" vertical="top" wrapText="1"/>
    </xf>
    <xf numFmtId="4" fontId="21" fillId="7" borderId="102" xfId="6" applyNumberFormat="1" applyFont="1" applyFill="1" applyBorder="1" applyAlignment="1" applyProtection="1">
      <alignment horizontal="center" vertical="top"/>
    </xf>
    <xf numFmtId="0" fontId="21" fillId="7" borderId="58" xfId="0" applyFont="1" applyFill="1" applyBorder="1" applyAlignment="1" applyProtection="1">
      <alignment horizontal="center" vertical="top" wrapText="1"/>
    </xf>
    <xf numFmtId="1" fontId="21" fillId="7" borderId="27" xfId="0" applyNumberFormat="1" applyFont="1" applyFill="1" applyBorder="1" applyAlignment="1" applyProtection="1">
      <alignment horizontal="center" vertical="top" wrapText="1"/>
    </xf>
    <xf numFmtId="0" fontId="21" fillId="7" borderId="26" xfId="0" applyFont="1" applyFill="1" applyBorder="1" applyAlignment="1" applyProtection="1">
      <alignment horizontal="center" vertical="top" wrapText="1"/>
    </xf>
    <xf numFmtId="0" fontId="21" fillId="7" borderId="31" xfId="0" applyFont="1" applyFill="1" applyBorder="1" applyAlignment="1">
      <alignment horizontal="center" vertical="top" wrapText="1"/>
    </xf>
    <xf numFmtId="1" fontId="21" fillId="7" borderId="32" xfId="0" applyNumberFormat="1" applyFont="1" applyFill="1" applyBorder="1" applyAlignment="1">
      <alignment horizontal="center" vertical="top" wrapText="1"/>
    </xf>
    <xf numFmtId="0" fontId="21" fillId="7" borderId="101" xfId="3" applyNumberFormat="1" applyFont="1" applyFill="1" applyBorder="1" applyAlignment="1">
      <alignment horizontal="center" vertical="top" wrapText="1"/>
    </xf>
    <xf numFmtId="0" fontId="21" fillId="7" borderId="102" xfId="3" applyNumberFormat="1" applyFont="1" applyFill="1" applyBorder="1" applyAlignment="1">
      <alignment horizontal="center" vertical="top" wrapText="1"/>
    </xf>
    <xf numFmtId="4" fontId="21" fillId="7" borderId="102" xfId="3" applyNumberFormat="1" applyFont="1" applyFill="1" applyBorder="1" applyAlignment="1">
      <alignment horizontal="center" vertical="top" wrapText="1"/>
    </xf>
    <xf numFmtId="2" fontId="21" fillId="7" borderId="102" xfId="3" applyNumberFormat="1" applyFont="1" applyFill="1" applyBorder="1" applyAlignment="1">
      <alignment horizontal="center" vertical="top" wrapText="1"/>
    </xf>
    <xf numFmtId="0" fontId="21" fillId="7" borderId="101" xfId="3" applyFont="1" applyFill="1" applyBorder="1" applyAlignment="1">
      <alignment horizontal="center" vertical="top"/>
    </xf>
    <xf numFmtId="1" fontId="21" fillId="7" borderId="126" xfId="3" applyNumberFormat="1" applyFont="1" applyFill="1" applyBorder="1" applyAlignment="1">
      <alignment horizontal="center" vertical="top"/>
    </xf>
    <xf numFmtId="0" fontId="21" fillId="7" borderId="18" xfId="3" applyFont="1" applyFill="1" applyBorder="1" applyAlignment="1">
      <alignment horizontal="center" vertical="top" wrapText="1"/>
    </xf>
    <xf numFmtId="1" fontId="21" fillId="7" borderId="7" xfId="3" applyNumberFormat="1" applyFont="1" applyFill="1" applyBorder="1" applyAlignment="1">
      <alignment horizontal="center" vertical="top" wrapText="1"/>
    </xf>
    <xf numFmtId="0" fontId="21" fillId="7" borderId="5" xfId="3" applyFont="1" applyFill="1" applyBorder="1" applyAlignment="1">
      <alignment horizontal="center" vertical="top"/>
    </xf>
    <xf numFmtId="1" fontId="21" fillId="7" borderId="7" xfId="3" applyNumberFormat="1" applyFont="1" applyFill="1" applyBorder="1" applyAlignment="1">
      <alignment horizontal="center" vertical="top"/>
    </xf>
    <xf numFmtId="0" fontId="21" fillId="7" borderId="5" xfId="3" applyFont="1" applyFill="1" applyBorder="1" applyAlignment="1">
      <alignment horizontal="center" vertical="top" wrapText="1"/>
    </xf>
    <xf numFmtId="4" fontId="21" fillId="7" borderId="102" xfId="0" applyNumberFormat="1" applyFont="1" applyFill="1" applyBorder="1" applyAlignment="1" applyProtection="1">
      <alignment horizontal="center" vertical="top"/>
      <protection locked="0"/>
    </xf>
    <xf numFmtId="3" fontId="21" fillId="7" borderId="102" xfId="0" applyNumberFormat="1" applyFont="1" applyFill="1" applyBorder="1" applyAlignment="1" applyProtection="1">
      <alignment horizontal="center" vertical="top" wrapText="1"/>
      <protection locked="0"/>
    </xf>
    <xf numFmtId="0" fontId="21" fillId="7" borderId="39" xfId="0" applyFont="1" applyFill="1" applyBorder="1" applyAlignment="1" applyProtection="1">
      <alignment horizontal="center" vertical="top"/>
      <protection locked="0"/>
    </xf>
    <xf numFmtId="0" fontId="21" fillId="7" borderId="40" xfId="0" applyFont="1" applyFill="1" applyBorder="1" applyAlignment="1" applyProtection="1">
      <alignment horizontal="center" vertical="top"/>
      <protection locked="0"/>
    </xf>
    <xf numFmtId="1" fontId="21" fillId="7" borderId="41" xfId="0" applyNumberFormat="1" applyFont="1" applyFill="1" applyBorder="1" applyAlignment="1" applyProtection="1">
      <alignment horizontal="center" vertical="top"/>
      <protection locked="0"/>
    </xf>
    <xf numFmtId="1" fontId="21" fillId="7" borderId="103" xfId="0" applyNumberFormat="1" applyFont="1" applyFill="1" applyBorder="1" applyAlignment="1" applyProtection="1">
      <alignment horizontal="center" vertical="top"/>
      <protection locked="0"/>
    </xf>
    <xf numFmtId="0" fontId="21" fillId="7" borderId="101" xfId="0" applyFont="1" applyFill="1" applyBorder="1" applyAlignment="1" applyProtection="1">
      <alignment horizontal="center" vertical="top"/>
      <protection locked="0"/>
    </xf>
    <xf numFmtId="0" fontId="21" fillId="7" borderId="102" xfId="0" applyFont="1" applyFill="1" applyBorder="1" applyAlignment="1" applyProtection="1">
      <alignment horizontal="center" vertical="top"/>
      <protection locked="0"/>
    </xf>
    <xf numFmtId="1" fontId="21" fillId="7" borderId="105" xfId="0" applyNumberFormat="1" applyFont="1" applyFill="1" applyBorder="1" applyAlignment="1" applyProtection="1">
      <alignment horizontal="center" vertical="top"/>
      <protection locked="0"/>
    </xf>
    <xf numFmtId="1" fontId="21" fillId="7" borderId="105" xfId="3" applyNumberFormat="1" applyFont="1" applyFill="1" applyBorder="1" applyAlignment="1">
      <alignment horizontal="center" vertical="top" wrapText="1"/>
    </xf>
    <xf numFmtId="0" fontId="21" fillId="7" borderId="26" xfId="0" applyFont="1" applyFill="1" applyBorder="1" applyAlignment="1">
      <alignment horizontal="center" vertical="top"/>
    </xf>
    <xf numFmtId="1" fontId="21" fillId="7" borderId="27" xfId="0" applyNumberFormat="1" applyFont="1" applyFill="1" applyBorder="1" applyAlignment="1">
      <alignment horizontal="center" vertical="top"/>
    </xf>
    <xf numFmtId="0" fontId="21" fillId="7" borderId="26" xfId="0" applyFont="1" applyFill="1" applyBorder="1" applyAlignment="1">
      <alignment horizontal="center" vertical="top" wrapText="1"/>
    </xf>
    <xf numFmtId="1" fontId="21" fillId="7" borderId="27" xfId="0" applyNumberFormat="1" applyFont="1" applyFill="1" applyBorder="1" applyAlignment="1">
      <alignment horizontal="center" vertical="top" wrapText="1"/>
    </xf>
    <xf numFmtId="0" fontId="21" fillId="7" borderId="26" xfId="3" applyFont="1" applyFill="1" applyBorder="1" applyAlignment="1" applyProtection="1">
      <alignment horizontal="center" vertical="top" wrapText="1"/>
      <protection locked="0"/>
    </xf>
    <xf numFmtId="1" fontId="21" fillId="7" borderId="41" xfId="3" applyNumberFormat="1" applyFont="1" applyFill="1" applyBorder="1" applyAlignment="1" applyProtection="1">
      <alignment horizontal="center" vertical="top" wrapText="1"/>
      <protection locked="0"/>
    </xf>
    <xf numFmtId="49" fontId="21" fillId="7" borderId="26" xfId="0" applyNumberFormat="1" applyFont="1" applyFill="1" applyBorder="1" applyAlignment="1">
      <alignment horizontal="center" vertical="top" wrapText="1"/>
    </xf>
    <xf numFmtId="49" fontId="21" fillId="7" borderId="39" xfId="0" applyNumberFormat="1" applyFont="1" applyFill="1" applyBorder="1" applyAlignment="1">
      <alignment horizontal="center" vertical="top" wrapText="1"/>
    </xf>
    <xf numFmtId="0" fontId="21" fillId="7" borderId="101" xfId="0" applyNumberFormat="1" applyFont="1" applyFill="1" applyBorder="1" applyAlignment="1">
      <alignment horizontal="center" vertical="top"/>
    </xf>
    <xf numFmtId="49" fontId="21" fillId="7" borderId="102" xfId="0" applyNumberFormat="1" applyFont="1" applyFill="1" applyBorder="1" applyAlignment="1">
      <alignment horizontal="center" vertical="top"/>
    </xf>
    <xf numFmtId="14" fontId="21" fillId="7" borderId="102" xfId="0" applyNumberFormat="1" applyFont="1" applyFill="1" applyBorder="1" applyAlignment="1">
      <alignment horizontal="center" vertical="top"/>
    </xf>
    <xf numFmtId="0" fontId="21" fillId="7" borderId="0" xfId="0" applyFont="1" applyFill="1" applyBorder="1" applyAlignment="1">
      <alignment horizontal="center" vertical="top" wrapText="1"/>
    </xf>
    <xf numFmtId="4" fontId="21" fillId="7" borderId="102" xfId="5" applyNumberFormat="1" applyFont="1" applyFill="1" applyBorder="1" applyAlignment="1" applyProtection="1">
      <alignment horizontal="center" vertical="top" wrapText="1"/>
      <protection locked="0"/>
    </xf>
    <xf numFmtId="0" fontId="21" fillId="7" borderId="104" xfId="0" applyFont="1" applyFill="1" applyBorder="1" applyAlignment="1" applyProtection="1">
      <alignment horizontal="center" vertical="top" wrapText="1"/>
      <protection locked="0"/>
    </xf>
    <xf numFmtId="0" fontId="21" fillId="7" borderId="102" xfId="0" quotePrefix="1" applyFont="1" applyFill="1" applyBorder="1" applyAlignment="1">
      <alignment horizontal="center" vertical="top" wrapText="1"/>
    </xf>
    <xf numFmtId="1" fontId="21" fillId="7" borderId="30" xfId="0" applyNumberFormat="1" applyFont="1" applyFill="1" applyBorder="1" applyAlignment="1">
      <alignment horizontal="center" vertical="top" wrapText="1"/>
    </xf>
    <xf numFmtId="0" fontId="21" fillId="7" borderId="29" xfId="0" applyFont="1" applyFill="1" applyBorder="1" applyAlignment="1">
      <alignment horizontal="center" vertical="top" wrapText="1"/>
    </xf>
    <xf numFmtId="0" fontId="21" fillId="7" borderId="58" xfId="0" applyFont="1" applyFill="1" applyBorder="1" applyAlignment="1">
      <alignment horizontal="center" vertical="top" wrapText="1"/>
    </xf>
    <xf numFmtId="0" fontId="21" fillId="7" borderId="39" xfId="3" applyFont="1" applyFill="1" applyBorder="1" applyAlignment="1">
      <alignment horizontal="center" vertical="top"/>
    </xf>
    <xf numFmtId="1" fontId="21" fillId="7" borderId="41" xfId="3" applyNumberFormat="1" applyFont="1" applyFill="1" applyBorder="1" applyAlignment="1">
      <alignment horizontal="center" vertical="top"/>
    </xf>
    <xf numFmtId="0" fontId="21" fillId="7" borderId="101" xfId="3" applyNumberFormat="1" applyFont="1" applyFill="1" applyBorder="1" applyAlignment="1">
      <alignment horizontal="center" vertical="top"/>
    </xf>
    <xf numFmtId="0" fontId="21" fillId="7" borderId="102" xfId="3" applyNumberFormat="1" applyFont="1" applyFill="1" applyBorder="1" applyAlignment="1">
      <alignment horizontal="center" vertical="top"/>
    </xf>
    <xf numFmtId="0" fontId="21" fillId="7" borderId="119" xfId="0" applyFont="1" applyFill="1" applyBorder="1" applyAlignment="1">
      <alignment horizontal="center" vertical="top" wrapText="1"/>
    </xf>
    <xf numFmtId="1" fontId="21" fillId="7" borderId="66" xfId="0" applyNumberFormat="1" applyFont="1" applyFill="1" applyBorder="1" applyAlignment="1">
      <alignment horizontal="center" vertical="top" wrapText="1"/>
    </xf>
    <xf numFmtId="0" fontId="21" fillId="7" borderId="43" xfId="0" applyFont="1" applyFill="1" applyBorder="1" applyAlignment="1">
      <alignment horizontal="center" vertical="top" wrapText="1"/>
    </xf>
    <xf numFmtId="0" fontId="21" fillId="7" borderId="44" xfId="0" applyFont="1" applyFill="1" applyBorder="1" applyAlignment="1">
      <alignment horizontal="center" vertical="top" wrapText="1"/>
    </xf>
    <xf numFmtId="1" fontId="21" fillId="7" borderId="45" xfId="0" applyNumberFormat="1" applyFont="1" applyFill="1" applyBorder="1" applyAlignment="1">
      <alignment horizontal="center" vertical="top" wrapText="1"/>
    </xf>
    <xf numFmtId="0" fontId="21" fillId="7" borderId="43" xfId="0" applyFont="1" applyFill="1" applyBorder="1" applyAlignment="1">
      <alignment horizontal="center" vertical="top"/>
    </xf>
    <xf numFmtId="1" fontId="21" fillId="7" borderId="45" xfId="0" applyNumberFormat="1" applyFont="1" applyFill="1" applyBorder="1" applyAlignment="1">
      <alignment horizontal="center" vertical="top"/>
    </xf>
    <xf numFmtId="1" fontId="21" fillId="7" borderId="114" xfId="0" applyNumberFormat="1" applyFont="1" applyFill="1" applyBorder="1" applyAlignment="1">
      <alignment horizontal="center" vertical="top" wrapText="1"/>
    </xf>
    <xf numFmtId="0" fontId="21" fillId="7" borderId="101" xfId="0" quotePrefix="1" applyNumberFormat="1" applyFont="1" applyFill="1" applyBorder="1" applyAlignment="1" applyProtection="1">
      <alignment horizontal="center" vertical="top" wrapText="1"/>
      <protection locked="0"/>
    </xf>
    <xf numFmtId="171" fontId="21" fillId="7" borderId="102" xfId="3" quotePrefix="1" applyNumberFormat="1" applyFont="1" applyFill="1" applyBorder="1" applyAlignment="1">
      <alignment horizontal="center" vertical="top" wrapText="1"/>
    </xf>
    <xf numFmtId="1" fontId="21" fillId="7" borderId="64" xfId="0" applyNumberFormat="1" applyFont="1" applyFill="1" applyBorder="1" applyAlignment="1">
      <alignment horizontal="center" vertical="top"/>
    </xf>
    <xf numFmtId="1" fontId="21" fillId="7" borderId="103" xfId="0" applyNumberFormat="1" applyFont="1" applyFill="1" applyBorder="1" applyAlignment="1">
      <alignment horizontal="center" vertical="top"/>
    </xf>
    <xf numFmtId="1" fontId="21" fillId="7" borderId="105" xfId="0" applyNumberFormat="1" applyFont="1" applyFill="1" applyBorder="1" applyAlignment="1">
      <alignment horizontal="center" vertical="top"/>
    </xf>
    <xf numFmtId="9" fontId="21" fillId="7" borderId="39" xfId="0" applyNumberFormat="1" applyFont="1" applyFill="1" applyBorder="1" applyAlignment="1">
      <alignment horizontal="center" vertical="top"/>
    </xf>
    <xf numFmtId="171" fontId="21" fillId="7" borderId="102" xfId="3" quotePrefix="1" applyNumberFormat="1" applyFont="1" applyFill="1" applyBorder="1" applyAlignment="1">
      <alignment vertical="top" wrapText="1"/>
    </xf>
    <xf numFmtId="4" fontId="21" fillId="7" borderId="102" xfId="3" quotePrefix="1" applyNumberFormat="1" applyFont="1" applyFill="1" applyBorder="1" applyAlignment="1">
      <alignment horizontal="center" vertical="top" wrapText="1"/>
    </xf>
    <xf numFmtId="1" fontId="21" fillId="7" borderId="126" xfId="3" quotePrefix="1" applyNumberFormat="1" applyFont="1" applyFill="1" applyBorder="1" applyAlignment="1">
      <alignment horizontal="center" vertical="top"/>
    </xf>
    <xf numFmtId="9" fontId="21" fillId="7" borderId="104" xfId="0" applyNumberFormat="1" applyFont="1" applyFill="1" applyBorder="1" applyAlignment="1">
      <alignment horizontal="center" vertical="top"/>
    </xf>
    <xf numFmtId="4" fontId="21" fillId="7" borderId="102" xfId="10" applyNumberFormat="1" applyFont="1" applyFill="1" applyBorder="1" applyAlignment="1">
      <alignment horizontal="center" vertical="top" wrapText="1"/>
    </xf>
    <xf numFmtId="0" fontId="21" fillId="7" borderId="101" xfId="0" applyFont="1" applyFill="1" applyBorder="1" applyAlignment="1">
      <alignment horizontal="center" vertical="top"/>
    </xf>
    <xf numFmtId="0" fontId="21" fillId="7" borderId="102" xfId="11" applyFont="1" applyFill="1" applyBorder="1" applyAlignment="1">
      <alignment vertical="top" wrapText="1"/>
    </xf>
    <xf numFmtId="0" fontId="21" fillId="7" borderId="102" xfId="12" applyFont="1" applyFill="1" applyBorder="1" applyAlignment="1">
      <alignment vertical="top" wrapText="1"/>
    </xf>
    <xf numFmtId="0" fontId="21" fillId="7" borderId="102" xfId="11" applyFont="1" applyFill="1" applyBorder="1" applyAlignment="1">
      <alignment horizontal="center" vertical="top" wrapText="1"/>
    </xf>
    <xf numFmtId="9" fontId="21" fillId="7" borderId="104" xfId="0" applyNumberFormat="1" applyFont="1" applyFill="1" applyBorder="1" applyAlignment="1">
      <alignment horizontal="center" vertical="top" wrapText="1"/>
    </xf>
    <xf numFmtId="9" fontId="21" fillId="7" borderId="39" xfId="0" applyNumberFormat="1" applyFont="1" applyFill="1" applyBorder="1" applyAlignment="1">
      <alignment horizontal="center" vertical="top" wrapText="1"/>
    </xf>
    <xf numFmtId="9" fontId="21" fillId="7" borderId="40" xfId="0" applyNumberFormat="1" applyFont="1" applyFill="1" applyBorder="1" applyAlignment="1">
      <alignment horizontal="center" vertical="top" wrapText="1"/>
    </xf>
    <xf numFmtId="9" fontId="21" fillId="7" borderId="102" xfId="0" applyNumberFormat="1" applyFont="1" applyFill="1" applyBorder="1" applyAlignment="1">
      <alignment horizontal="center" vertical="top" wrapText="1"/>
    </xf>
    <xf numFmtId="1" fontId="21" fillId="7" borderId="105" xfId="0" applyNumberFormat="1" applyFont="1" applyFill="1" applyBorder="1" applyAlignment="1">
      <alignment horizontal="center" vertical="top" wrapText="1"/>
    </xf>
    <xf numFmtId="4" fontId="21" fillId="7" borderId="102" xfId="13" applyNumberFormat="1" applyFont="1" applyFill="1" applyBorder="1" applyAlignment="1">
      <alignment horizontal="center" vertical="top" wrapText="1"/>
    </xf>
    <xf numFmtId="0" fontId="21" fillId="7" borderId="86" xfId="0" applyNumberFormat="1" applyFont="1" applyFill="1" applyBorder="1" applyAlignment="1" applyProtection="1">
      <alignment horizontal="center" vertical="top" wrapText="1"/>
      <protection locked="0"/>
    </xf>
    <xf numFmtId="0" fontId="21" fillId="7" borderId="102" xfId="14" applyFont="1" applyFill="1" applyBorder="1" applyAlignment="1">
      <alignment vertical="top" wrapText="1"/>
    </xf>
    <xf numFmtId="0" fontId="21" fillId="7" borderId="102" xfId="14" applyFont="1" applyFill="1" applyBorder="1" applyAlignment="1">
      <alignment horizontal="center" vertical="top" wrapText="1"/>
    </xf>
    <xf numFmtId="4" fontId="21" fillId="7" borderId="102" xfId="14" applyNumberFormat="1" applyFont="1" applyFill="1" applyBorder="1" applyAlignment="1">
      <alignment horizontal="center" vertical="top" wrapText="1"/>
    </xf>
    <xf numFmtId="9" fontId="21" fillId="7" borderId="39" xfId="0" applyNumberFormat="1" applyFont="1" applyFill="1" applyBorder="1" applyAlignment="1" applyProtection="1">
      <alignment horizontal="center" vertical="top" wrapText="1"/>
      <protection locked="0"/>
    </xf>
    <xf numFmtId="1" fontId="21" fillId="7" borderId="81" xfId="0" applyNumberFormat="1" applyFont="1" applyFill="1" applyBorder="1" applyAlignment="1">
      <alignment horizontal="center" vertical="top"/>
    </xf>
    <xf numFmtId="0" fontId="21" fillId="7" borderId="0" xfId="0" applyFont="1" applyFill="1" applyBorder="1" applyAlignment="1">
      <alignment horizontal="center" vertical="top"/>
    </xf>
    <xf numFmtId="2" fontId="21" fillId="7" borderId="104" xfId="0" applyNumberFormat="1" applyFont="1" applyFill="1" applyBorder="1" applyAlignment="1">
      <alignment horizontal="center" vertical="top" wrapText="1"/>
    </xf>
    <xf numFmtId="1" fontId="21" fillId="7" borderId="39" xfId="0" applyNumberFormat="1" applyFont="1" applyFill="1" applyBorder="1" applyAlignment="1">
      <alignment horizontal="center" vertical="top" wrapText="1"/>
    </xf>
    <xf numFmtId="1" fontId="21" fillId="7" borderId="40" xfId="0" applyNumberFormat="1" applyFont="1" applyFill="1" applyBorder="1" applyAlignment="1">
      <alignment horizontal="center" vertical="top" wrapText="1"/>
    </xf>
    <xf numFmtId="164" fontId="21" fillId="7" borderId="102" xfId="0" applyNumberFormat="1" applyFont="1" applyFill="1" applyBorder="1" applyAlignment="1" applyProtection="1">
      <alignment horizontal="center" vertical="top" wrapText="1"/>
      <protection locked="0"/>
    </xf>
    <xf numFmtId="0" fontId="21" fillId="7" borderId="102" xfId="2" applyNumberFormat="1" applyFont="1" applyFill="1" applyBorder="1" applyAlignment="1" applyProtection="1">
      <alignment horizontal="center" vertical="top" wrapText="1"/>
      <protection locked="0"/>
    </xf>
    <xf numFmtId="164" fontId="21" fillId="7" borderId="102" xfId="0" applyNumberFormat="1" applyFont="1" applyFill="1" applyBorder="1" applyAlignment="1">
      <alignment horizontal="center" vertical="top"/>
    </xf>
    <xf numFmtId="2" fontId="21" fillId="7" borderId="102" xfId="2" applyNumberFormat="1" applyFont="1" applyFill="1" applyBorder="1" applyAlignment="1" applyProtection="1">
      <alignment horizontal="center" vertical="top" wrapText="1"/>
      <protection locked="0"/>
    </xf>
    <xf numFmtId="0" fontId="21" fillId="7" borderId="39" xfId="2" applyNumberFormat="1" applyFont="1" applyFill="1" applyBorder="1" applyAlignment="1" applyProtection="1">
      <alignment horizontal="center" vertical="top" wrapText="1"/>
      <protection locked="0"/>
    </xf>
    <xf numFmtId="1" fontId="21" fillId="7" borderId="41" xfId="2" applyNumberFormat="1" applyFont="1" applyFill="1" applyBorder="1" applyAlignment="1" applyProtection="1">
      <alignment horizontal="center" vertical="top" wrapText="1"/>
      <protection locked="0"/>
    </xf>
    <xf numFmtId="1" fontId="21" fillId="7" borderId="103" xfId="2" applyNumberFormat="1" applyFont="1" applyFill="1" applyBorder="1" applyAlignment="1" applyProtection="1">
      <alignment horizontal="center" vertical="top" wrapText="1"/>
      <protection locked="0"/>
    </xf>
    <xf numFmtId="0" fontId="21" fillId="7" borderId="101" xfId="2" applyNumberFormat="1" applyFont="1" applyFill="1" applyBorder="1" applyAlignment="1" applyProtection="1">
      <alignment horizontal="center" vertical="top" wrapText="1"/>
      <protection locked="0"/>
    </xf>
    <xf numFmtId="1" fontId="21" fillId="7" borderId="105" xfId="2" applyNumberFormat="1" applyFont="1" applyFill="1" applyBorder="1" applyAlignment="1" applyProtection="1">
      <alignment horizontal="center" vertical="top" wrapText="1"/>
      <protection locked="0"/>
    </xf>
    <xf numFmtId="0" fontId="21" fillId="12" borderId="102" xfId="0" applyFont="1" applyFill="1" applyBorder="1" applyAlignment="1">
      <alignment horizontal="center" vertical="top"/>
    </xf>
    <xf numFmtId="0" fontId="21" fillId="7" borderId="103" xfId="0" applyFont="1" applyFill="1" applyBorder="1" applyAlignment="1">
      <alignment horizontal="center" vertical="top"/>
    </xf>
    <xf numFmtId="1" fontId="21" fillId="12" borderId="126" xfId="0" applyNumberFormat="1" applyFont="1" applyFill="1" applyBorder="1" applyAlignment="1">
      <alignment horizontal="center" vertical="top" wrapText="1"/>
    </xf>
    <xf numFmtId="0" fontId="21" fillId="12" borderId="120" xfId="0" applyFont="1" applyFill="1" applyBorder="1" applyAlignment="1">
      <alignment horizontal="center" vertical="top"/>
    </xf>
    <xf numFmtId="1" fontId="21" fillId="7" borderId="69" xfId="0" applyNumberFormat="1" applyFont="1" applyFill="1" applyBorder="1" applyAlignment="1">
      <alignment horizontal="center" vertical="top" wrapText="1"/>
    </xf>
    <xf numFmtId="0" fontId="21" fillId="7" borderId="82" xfId="0" applyFont="1" applyFill="1" applyBorder="1" applyAlignment="1">
      <alignment horizontal="center" vertical="top"/>
    </xf>
    <xf numFmtId="1" fontId="21" fillId="12" borderId="83" xfId="0" applyNumberFormat="1" applyFont="1" applyFill="1" applyBorder="1" applyAlignment="1">
      <alignment horizontal="center" vertical="top"/>
    </xf>
    <xf numFmtId="0" fontId="21" fillId="12" borderId="109" xfId="0" applyFont="1" applyFill="1" applyBorder="1" applyAlignment="1">
      <alignment horizontal="center" vertical="top"/>
    </xf>
    <xf numFmtId="1" fontId="21" fillId="7" borderId="111" xfId="0" applyNumberFormat="1" applyFont="1" applyFill="1" applyBorder="1" applyAlignment="1" applyProtection="1">
      <alignment horizontal="center" vertical="top" wrapText="1"/>
      <protection locked="0"/>
    </xf>
    <xf numFmtId="0" fontId="21" fillId="7" borderId="87" xfId="0" applyFont="1" applyFill="1" applyBorder="1" applyAlignment="1" applyProtection="1">
      <alignment horizontal="center" vertical="top" wrapText="1"/>
      <protection locked="0"/>
    </xf>
    <xf numFmtId="1" fontId="21" fillId="14" borderId="88" xfId="0" applyNumberFormat="1" applyFont="1" applyFill="1" applyBorder="1" applyAlignment="1" applyProtection="1">
      <alignment horizontal="center" vertical="top" wrapText="1"/>
      <protection locked="0"/>
    </xf>
    <xf numFmtId="0" fontId="21" fillId="14" borderId="92" xfId="0" applyFont="1" applyFill="1" applyBorder="1" applyAlignment="1" applyProtection="1">
      <alignment horizontal="center" vertical="top" wrapText="1"/>
      <protection locked="0"/>
    </xf>
    <xf numFmtId="0" fontId="21" fillId="14" borderId="54" xfId="0" applyFont="1" applyFill="1" applyBorder="1" applyAlignment="1" applyProtection="1">
      <alignment horizontal="center" vertical="top" wrapText="1"/>
      <protection locked="0"/>
    </xf>
    <xf numFmtId="1" fontId="21" fillId="14" borderId="105" xfId="0" applyNumberFormat="1" applyFont="1" applyFill="1" applyBorder="1" applyAlignment="1" applyProtection="1">
      <alignment horizontal="center" vertical="top" wrapText="1"/>
      <protection locked="0"/>
    </xf>
    <xf numFmtId="4" fontId="21" fillId="14" borderId="102" xfId="0" applyNumberFormat="1" applyFont="1" applyFill="1" applyBorder="1" applyAlignment="1" applyProtection="1">
      <alignment horizontal="center" vertical="top" wrapText="1"/>
      <protection locked="0"/>
    </xf>
    <xf numFmtId="1" fontId="21" fillId="12" borderId="83" xfId="0" applyNumberFormat="1" applyFont="1" applyFill="1" applyBorder="1" applyAlignment="1">
      <alignment horizontal="center" vertical="top" wrapText="1"/>
    </xf>
    <xf numFmtId="1" fontId="21" fillId="14" borderId="89" xfId="0" applyNumberFormat="1" applyFont="1" applyFill="1" applyBorder="1" applyAlignment="1" applyProtection="1">
      <alignment horizontal="center" vertical="top" wrapText="1"/>
      <protection locked="0"/>
    </xf>
    <xf numFmtId="0" fontId="21" fillId="14" borderId="67" xfId="0" applyFont="1" applyFill="1" applyBorder="1" applyAlignment="1" applyProtection="1">
      <alignment horizontal="center" vertical="top" wrapText="1"/>
      <protection locked="0"/>
    </xf>
    <xf numFmtId="0" fontId="21" fillId="14" borderId="68" xfId="0" applyFont="1" applyFill="1" applyBorder="1" applyAlignment="1" applyProtection="1">
      <alignment horizontal="center" vertical="top" wrapText="1"/>
      <protection locked="0"/>
    </xf>
    <xf numFmtId="0" fontId="21" fillId="12" borderId="102" xfId="0" applyFont="1" applyFill="1" applyBorder="1" applyAlignment="1">
      <alignment horizontal="center" vertical="top" wrapText="1"/>
    </xf>
    <xf numFmtId="1" fontId="21" fillId="7" borderId="102" xfId="0" applyNumberFormat="1" applyFont="1" applyFill="1" applyBorder="1" applyAlignment="1">
      <alignment horizontal="center" vertical="top"/>
    </xf>
    <xf numFmtId="1" fontId="21" fillId="12" borderId="126" xfId="0" applyNumberFormat="1" applyFont="1" applyFill="1" applyBorder="1" applyAlignment="1">
      <alignment horizontal="center" vertical="top"/>
    </xf>
    <xf numFmtId="1" fontId="21" fillId="7" borderId="69" xfId="0" applyNumberFormat="1" applyFont="1" applyFill="1" applyBorder="1" applyAlignment="1">
      <alignment horizontal="center" vertical="top"/>
    </xf>
    <xf numFmtId="0" fontId="21" fillId="12" borderId="121" xfId="0" applyFont="1" applyFill="1" applyBorder="1" applyAlignment="1">
      <alignment horizontal="center" vertical="top"/>
    </xf>
    <xf numFmtId="1" fontId="21" fillId="7" borderId="72" xfId="0" applyNumberFormat="1" applyFont="1" applyFill="1" applyBorder="1" applyAlignment="1">
      <alignment horizontal="center" vertical="top"/>
    </xf>
    <xf numFmtId="0" fontId="21" fillId="7" borderId="84" xfId="0" applyFont="1" applyFill="1" applyBorder="1" applyAlignment="1">
      <alignment horizontal="center" vertical="top"/>
    </xf>
    <xf numFmtId="1" fontId="21" fillId="12" borderId="85" xfId="0" applyNumberFormat="1" applyFont="1" applyFill="1" applyBorder="1" applyAlignment="1">
      <alignment horizontal="center" vertical="top"/>
    </xf>
    <xf numFmtId="0" fontId="21" fillId="12" borderId="110" xfId="0" applyFont="1" applyFill="1" applyBorder="1" applyAlignment="1">
      <alignment horizontal="center" vertical="top"/>
    </xf>
    <xf numFmtId="1" fontId="21" fillId="7" borderId="112" xfId="0" applyNumberFormat="1" applyFont="1" applyFill="1" applyBorder="1" applyAlignment="1" applyProtection="1">
      <alignment horizontal="center" vertical="top" wrapText="1"/>
      <protection locked="0"/>
    </xf>
    <xf numFmtId="0" fontId="21" fillId="7" borderId="90" xfId="0" applyFont="1" applyFill="1" applyBorder="1" applyAlignment="1" applyProtection="1">
      <alignment horizontal="center" vertical="top" wrapText="1"/>
      <protection locked="0"/>
    </xf>
    <xf numFmtId="1" fontId="21" fillId="14" borderId="91" xfId="0" applyNumberFormat="1" applyFont="1" applyFill="1" applyBorder="1" applyAlignment="1" applyProtection="1">
      <alignment horizontal="center" vertical="top" wrapText="1"/>
      <protection locked="0"/>
    </xf>
    <xf numFmtId="0" fontId="21" fillId="14" borderId="70" xfId="0" applyFont="1" applyFill="1" applyBorder="1" applyAlignment="1" applyProtection="1">
      <alignment horizontal="center" vertical="top" wrapText="1"/>
      <protection locked="0"/>
    </xf>
    <xf numFmtId="0" fontId="21" fillId="14" borderId="71" xfId="0" applyFont="1" applyFill="1" applyBorder="1" applyAlignment="1" applyProtection="1">
      <alignment horizontal="center" vertical="top" wrapText="1"/>
      <protection locked="0"/>
    </xf>
    <xf numFmtId="14" fontId="21" fillId="7" borderId="102" xfId="0" applyNumberFormat="1" applyFont="1" applyFill="1" applyBorder="1" applyAlignment="1">
      <alignment horizontal="center" vertical="top" wrapText="1"/>
    </xf>
    <xf numFmtId="0" fontId="26" fillId="7" borderId="102" xfId="1" applyFont="1" applyFill="1" applyBorder="1" applyAlignment="1" applyProtection="1">
      <alignment horizontal="center" vertical="top"/>
    </xf>
    <xf numFmtId="1" fontId="21" fillId="12" borderId="85" xfId="0" applyNumberFormat="1" applyFont="1" applyFill="1" applyBorder="1" applyAlignment="1">
      <alignment horizontal="center" vertical="top" wrapText="1"/>
    </xf>
    <xf numFmtId="0" fontId="21" fillId="12" borderId="70" xfId="0" applyFont="1" applyFill="1" applyBorder="1" applyAlignment="1">
      <alignment horizontal="center" vertical="top"/>
    </xf>
    <xf numFmtId="1" fontId="21" fillId="7" borderId="72" xfId="0" applyNumberFormat="1" applyFont="1" applyFill="1" applyBorder="1" applyAlignment="1" applyProtection="1">
      <alignment horizontal="center" vertical="top" wrapText="1"/>
      <protection locked="0"/>
    </xf>
    <xf numFmtId="0" fontId="21" fillId="7" borderId="70" xfId="0" applyFont="1" applyFill="1" applyBorder="1" applyAlignment="1" applyProtection="1">
      <alignment horizontal="center" vertical="top" wrapText="1"/>
      <protection locked="0"/>
    </xf>
    <xf numFmtId="1" fontId="21" fillId="14" borderId="72" xfId="0" applyNumberFormat="1" applyFont="1" applyFill="1" applyBorder="1" applyAlignment="1" applyProtection="1">
      <alignment horizontal="center" vertical="top" wrapText="1"/>
      <protection locked="0"/>
    </xf>
    <xf numFmtId="0" fontId="21" fillId="7" borderId="102" xfId="0" applyFont="1" applyFill="1" applyBorder="1" applyAlignment="1" applyProtection="1">
      <alignment vertical="top"/>
      <protection locked="0"/>
    </xf>
    <xf numFmtId="0" fontId="26" fillId="7" borderId="102" xfId="1" applyFont="1" applyFill="1" applyBorder="1" applyAlignment="1" applyProtection="1">
      <alignment horizontal="center" vertical="top"/>
      <protection locked="0"/>
    </xf>
    <xf numFmtId="0" fontId="21" fillId="7" borderId="103" xfId="0" applyFont="1" applyFill="1" applyBorder="1" applyAlignment="1" applyProtection="1">
      <alignment horizontal="center" vertical="top"/>
      <protection locked="0"/>
    </xf>
    <xf numFmtId="1" fontId="21" fillId="7" borderId="126" xfId="0" applyNumberFormat="1" applyFont="1" applyFill="1" applyBorder="1" applyAlignment="1" applyProtection="1">
      <alignment horizontal="center" vertical="top"/>
      <protection locked="0"/>
    </xf>
    <xf numFmtId="0" fontId="21" fillId="7" borderId="120" xfId="0" applyFont="1" applyFill="1" applyBorder="1" applyAlignment="1" applyProtection="1">
      <alignment horizontal="center" vertical="top"/>
      <protection locked="0"/>
    </xf>
    <xf numFmtId="1" fontId="21" fillId="7" borderId="69" xfId="0" applyNumberFormat="1" applyFont="1" applyFill="1" applyBorder="1" applyAlignment="1" applyProtection="1">
      <alignment horizontal="center" vertical="top"/>
      <protection locked="0"/>
    </xf>
    <xf numFmtId="0" fontId="21" fillId="7" borderId="82" xfId="0" applyFont="1" applyFill="1" applyBorder="1" applyAlignment="1" applyProtection="1">
      <alignment horizontal="center" vertical="top"/>
      <protection locked="0"/>
    </xf>
    <xf numFmtId="0" fontId="21" fillId="12" borderId="67" xfId="0" applyFont="1" applyFill="1" applyBorder="1" applyAlignment="1">
      <alignment horizontal="center" vertical="top"/>
    </xf>
    <xf numFmtId="0" fontId="21" fillId="7" borderId="67" xfId="0" applyFont="1" applyFill="1" applyBorder="1" applyAlignment="1" applyProtection="1">
      <alignment horizontal="center" vertical="top" wrapText="1"/>
      <protection locked="0"/>
    </xf>
    <xf numFmtId="0" fontId="21" fillId="7" borderId="68" xfId="0" applyFont="1" applyFill="1" applyBorder="1" applyAlignment="1" applyProtection="1">
      <alignment horizontal="center" vertical="top" wrapText="1"/>
      <protection locked="0"/>
    </xf>
    <xf numFmtId="1" fontId="21" fillId="7" borderId="69" xfId="0" applyNumberFormat="1" applyFont="1" applyFill="1" applyBorder="1" applyAlignment="1" applyProtection="1">
      <alignment horizontal="center" vertical="top" wrapText="1"/>
      <protection locked="0"/>
    </xf>
    <xf numFmtId="0" fontId="21" fillId="7" borderId="103" xfId="0" applyFont="1" applyFill="1" applyBorder="1" applyAlignment="1">
      <alignment horizontal="center" vertical="top" wrapText="1"/>
    </xf>
    <xf numFmtId="0" fontId="21" fillId="7" borderId="34" xfId="0" applyFont="1" applyFill="1" applyBorder="1" applyAlignment="1">
      <alignment horizontal="center" vertical="top" wrapText="1"/>
    </xf>
    <xf numFmtId="0" fontId="21" fillId="7" borderId="51" xfId="0" applyFont="1" applyFill="1" applyBorder="1" applyAlignment="1">
      <alignment horizontal="center" vertical="top" wrapText="1"/>
    </xf>
    <xf numFmtId="1" fontId="21" fillId="7" borderId="73" xfId="0" applyNumberFormat="1" applyFont="1" applyFill="1" applyBorder="1" applyAlignment="1">
      <alignment horizontal="center" vertical="top" wrapText="1"/>
    </xf>
    <xf numFmtId="0" fontId="21" fillId="7" borderId="50" xfId="0" applyFont="1" applyFill="1" applyBorder="1" applyAlignment="1">
      <alignment horizontal="center" vertical="top" wrapText="1"/>
    </xf>
    <xf numFmtId="1" fontId="21" fillId="7" borderId="52" xfId="0" applyNumberFormat="1" applyFont="1" applyFill="1" applyBorder="1" applyAlignment="1">
      <alignment horizontal="center" vertical="top" wrapText="1"/>
    </xf>
    <xf numFmtId="44" fontId="21" fillId="7" borderId="102" xfId="0" applyNumberFormat="1" applyFont="1" applyFill="1" applyBorder="1" applyAlignment="1">
      <alignment horizontal="center" vertical="top" wrapText="1"/>
    </xf>
    <xf numFmtId="0" fontId="21" fillId="7" borderId="122" xfId="0" applyFont="1" applyFill="1" applyBorder="1" applyAlignment="1">
      <alignment horizontal="center" vertical="top" wrapText="1"/>
    </xf>
    <xf numFmtId="166" fontId="21" fillId="7" borderId="102" xfId="0" applyNumberFormat="1" applyFont="1" applyFill="1" applyBorder="1" applyAlignment="1">
      <alignment horizontal="center" vertical="top" wrapText="1"/>
    </xf>
    <xf numFmtId="0" fontId="26" fillId="7" borderId="102" xfId="18" applyFont="1" applyFill="1" applyBorder="1" applyAlignment="1" applyProtection="1">
      <alignment horizontal="center" vertical="top" wrapText="1"/>
    </xf>
    <xf numFmtId="1" fontId="21" fillId="7" borderId="38" xfId="0" applyNumberFormat="1" applyFont="1" applyFill="1" applyBorder="1" applyAlignment="1">
      <alignment horizontal="center" vertical="top" wrapText="1"/>
    </xf>
    <xf numFmtId="0" fontId="21" fillId="7" borderId="102" xfId="0" applyFont="1" applyFill="1" applyBorder="1" applyAlignment="1">
      <alignment horizontal="center" vertical="top" wrapText="1"/>
    </xf>
    <xf numFmtId="0" fontId="21" fillId="7" borderId="102" xfId="0" applyFont="1" applyFill="1" applyBorder="1" applyAlignment="1">
      <alignment vertical="top" wrapText="1"/>
    </xf>
    <xf numFmtId="0" fontId="21" fillId="7" borderId="28" xfId="0" applyFont="1" applyFill="1" applyBorder="1" applyAlignment="1">
      <alignment horizontal="center" vertical="top" wrapText="1"/>
    </xf>
    <xf numFmtId="49" fontId="21" fillId="7" borderId="102" xfId="0" applyNumberFormat="1" applyFont="1" applyFill="1" applyBorder="1" applyAlignment="1">
      <alignment vertical="top" wrapText="1"/>
    </xf>
    <xf numFmtId="0" fontId="21" fillId="7" borderId="122" xfId="0" applyFont="1" applyFill="1" applyBorder="1" applyAlignment="1">
      <alignment horizontal="center" vertical="top"/>
    </xf>
    <xf numFmtId="1" fontId="21" fillId="7" borderId="74" xfId="0" applyNumberFormat="1" applyFont="1" applyFill="1" applyBorder="1" applyAlignment="1">
      <alignment horizontal="center" vertical="top" wrapText="1"/>
    </xf>
    <xf numFmtId="0" fontId="21" fillId="7" borderId="34" xfId="0" applyFont="1" applyFill="1" applyBorder="1" applyAlignment="1">
      <alignment horizontal="center" vertical="top"/>
    </xf>
    <xf numFmtId="3" fontId="21" fillId="7" borderId="102" xfId="0" applyNumberFormat="1" applyFont="1" applyFill="1" applyBorder="1" applyAlignment="1">
      <alignment vertical="top" wrapText="1"/>
    </xf>
    <xf numFmtId="0" fontId="21" fillId="7" borderId="39" xfId="0" applyNumberFormat="1" applyFont="1" applyFill="1" applyBorder="1" applyAlignment="1">
      <alignment horizontal="center" vertical="top" wrapText="1"/>
    </xf>
    <xf numFmtId="173" fontId="21" fillId="7" borderId="102" xfId="0" applyNumberFormat="1" applyFont="1" applyFill="1" applyBorder="1" applyAlignment="1">
      <alignment horizontal="center" vertical="top" wrapText="1"/>
    </xf>
    <xf numFmtId="6" fontId="21" fillId="7" borderId="102" xfId="0" applyNumberFormat="1" applyFont="1" applyFill="1" applyBorder="1" applyAlignment="1">
      <alignment horizontal="center" vertical="top"/>
    </xf>
    <xf numFmtId="174" fontId="21" fillId="7" borderId="102" xfId="0" applyNumberFormat="1" applyFont="1" applyFill="1" applyBorder="1" applyAlignment="1">
      <alignment horizontal="center" vertical="top"/>
    </xf>
    <xf numFmtId="0" fontId="21" fillId="7" borderId="6" xfId="0" applyFont="1" applyFill="1" applyBorder="1" applyAlignment="1">
      <alignment horizontal="center" vertical="top" wrapText="1"/>
    </xf>
    <xf numFmtId="174" fontId="21" fillId="7" borderId="102" xfId="0" applyNumberFormat="1" applyFont="1" applyFill="1" applyBorder="1" applyAlignment="1">
      <alignment horizontal="center" vertical="top" wrapText="1"/>
    </xf>
    <xf numFmtId="1" fontId="21" fillId="7" borderId="7" xfId="0" applyNumberFormat="1" applyFont="1" applyFill="1" applyBorder="1" applyAlignment="1">
      <alignment horizontal="center" vertical="top" wrapText="1"/>
    </xf>
    <xf numFmtId="0" fontId="21" fillId="7" borderId="5" xfId="0" applyFont="1" applyFill="1" applyBorder="1" applyAlignment="1">
      <alignment horizontal="center" vertical="top" wrapText="1"/>
    </xf>
    <xf numFmtId="1" fontId="21" fillId="7" borderId="14" xfId="0" applyNumberFormat="1" applyFont="1" applyFill="1" applyBorder="1" applyAlignment="1">
      <alignment horizontal="center" vertical="top" wrapText="1"/>
    </xf>
    <xf numFmtId="0" fontId="21" fillId="7" borderId="102" xfId="1" applyFont="1" applyFill="1" applyBorder="1" applyAlignment="1" applyProtection="1">
      <alignment horizontal="center" vertical="top" wrapText="1"/>
    </xf>
    <xf numFmtId="8" fontId="21" fillId="7" borderId="102" xfId="0" applyNumberFormat="1" applyFont="1" applyFill="1" applyBorder="1" applyAlignment="1">
      <alignment horizontal="center" vertical="top"/>
    </xf>
    <xf numFmtId="0" fontId="21" fillId="7" borderId="34" xfId="0" applyNumberFormat="1" applyFont="1" applyFill="1" applyBorder="1" applyAlignment="1" applyProtection="1">
      <alignment horizontal="center" vertical="top" wrapText="1"/>
      <protection locked="0"/>
    </xf>
    <xf numFmtId="0" fontId="21" fillId="7" borderId="51" xfId="0" applyNumberFormat="1" applyFont="1" applyFill="1" applyBorder="1" applyAlignment="1" applyProtection="1">
      <alignment horizontal="center" vertical="top" wrapText="1"/>
      <protection locked="0"/>
    </xf>
    <xf numFmtId="1" fontId="21" fillId="7" borderId="73" xfId="0" applyNumberFormat="1" applyFont="1" applyFill="1" applyBorder="1" applyAlignment="1" applyProtection="1">
      <alignment horizontal="center" vertical="top" wrapText="1"/>
      <protection locked="0"/>
    </xf>
    <xf numFmtId="0" fontId="21" fillId="7" borderId="50" xfId="0" applyNumberFormat="1" applyFont="1" applyFill="1" applyBorder="1" applyAlignment="1" applyProtection="1">
      <alignment horizontal="center" vertical="top" wrapText="1"/>
      <protection locked="0"/>
    </xf>
    <xf numFmtId="1" fontId="21" fillId="7" borderId="25" xfId="0" applyNumberFormat="1" applyFont="1" applyFill="1" applyBorder="1" applyAlignment="1" applyProtection="1">
      <alignment horizontal="center" vertical="top" wrapText="1"/>
      <protection locked="0"/>
    </xf>
    <xf numFmtId="0" fontId="21" fillId="7" borderId="9" xfId="0" applyNumberFormat="1" applyFont="1" applyFill="1" applyBorder="1" applyAlignment="1" applyProtection="1">
      <alignment horizontal="center" vertical="top" wrapText="1"/>
      <protection locked="0"/>
    </xf>
    <xf numFmtId="1" fontId="21" fillId="7" borderId="52" xfId="0" applyNumberFormat="1" applyFont="1" applyFill="1" applyBorder="1" applyAlignment="1" applyProtection="1">
      <alignment horizontal="center" vertical="top" wrapText="1"/>
      <protection locked="0"/>
    </xf>
    <xf numFmtId="0" fontId="21" fillId="7" borderId="102" xfId="0" quotePrefix="1" applyNumberFormat="1" applyFont="1" applyFill="1" applyBorder="1" applyAlignment="1" applyProtection="1">
      <alignment horizontal="center" vertical="top" wrapText="1"/>
      <protection locked="0"/>
    </xf>
    <xf numFmtId="0" fontId="21" fillId="7" borderId="102" xfId="0" applyNumberFormat="1" applyFont="1" applyFill="1" applyBorder="1" applyAlignment="1" applyProtection="1">
      <alignment horizontal="center" vertical="top"/>
      <protection locked="0"/>
    </xf>
    <xf numFmtId="0" fontId="26" fillId="7" borderId="102" xfId="1" applyFont="1" applyFill="1" applyBorder="1" applyAlignment="1" applyProtection="1">
      <alignment horizontal="center" vertical="top" wrapText="1"/>
      <protection locked="0"/>
    </xf>
    <xf numFmtId="49" fontId="26" fillId="7" borderId="102" xfId="1" applyNumberFormat="1" applyFont="1" applyFill="1" applyBorder="1" applyAlignment="1" applyProtection="1">
      <alignment horizontal="center" vertical="top" wrapText="1"/>
    </xf>
    <xf numFmtId="49" fontId="21" fillId="7" borderId="103" xfId="0" applyNumberFormat="1" applyFont="1" applyFill="1" applyBorder="1" applyAlignment="1" applyProtection="1">
      <alignment horizontal="center" vertical="top" wrapText="1"/>
      <protection locked="0"/>
    </xf>
    <xf numFmtId="49" fontId="21" fillId="7" borderId="104" xfId="0" applyNumberFormat="1" applyFont="1" applyFill="1" applyBorder="1" applyAlignment="1" applyProtection="1">
      <alignment horizontal="center" vertical="top" wrapText="1"/>
      <protection locked="0"/>
    </xf>
    <xf numFmtId="49" fontId="21" fillId="7" borderId="39" xfId="0" applyNumberFormat="1" applyFont="1" applyFill="1" applyBorder="1" applyAlignment="1" applyProtection="1">
      <alignment horizontal="center" vertical="top" wrapText="1"/>
      <protection locked="0"/>
    </xf>
    <xf numFmtId="49" fontId="21" fillId="7" borderId="40" xfId="0" applyNumberFormat="1" applyFont="1" applyFill="1" applyBorder="1" applyAlignment="1" applyProtection="1">
      <alignment horizontal="center" vertical="top" wrapText="1"/>
      <protection locked="0"/>
    </xf>
    <xf numFmtId="9" fontId="21" fillId="7" borderId="102" xfId="0" applyNumberFormat="1" applyFont="1" applyFill="1" applyBorder="1" applyAlignment="1" applyProtection="1">
      <alignment horizontal="center" vertical="top" wrapText="1"/>
      <protection locked="0"/>
    </xf>
    <xf numFmtId="2" fontId="21" fillId="7" borderId="102" xfId="4" applyNumberFormat="1" applyFont="1" applyFill="1" applyBorder="1" applyAlignment="1">
      <alignment horizontal="center" vertical="top" wrapText="1"/>
    </xf>
    <xf numFmtId="0" fontId="21" fillId="7" borderId="102" xfId="4" applyFont="1" applyFill="1" applyBorder="1" applyAlignment="1">
      <alignment horizontal="center" vertical="top" wrapText="1"/>
    </xf>
    <xf numFmtId="49" fontId="21" fillId="7" borderId="36" xfId="0" applyNumberFormat="1" applyFont="1" applyFill="1" applyBorder="1" applyAlignment="1" applyProtection="1">
      <alignment horizontal="center" vertical="top" wrapText="1"/>
      <protection locked="0"/>
    </xf>
    <xf numFmtId="0" fontId="21" fillId="7" borderId="123" xfId="0" applyNumberFormat="1" applyFont="1" applyFill="1" applyBorder="1" applyAlignment="1" applyProtection="1">
      <alignment horizontal="center" vertical="top" wrapText="1"/>
      <protection locked="0"/>
    </xf>
    <xf numFmtId="1" fontId="21" fillId="7" borderId="76" xfId="0" applyNumberFormat="1" applyFont="1" applyFill="1" applyBorder="1" applyAlignment="1" applyProtection="1">
      <alignment horizontal="center" vertical="top" wrapText="1"/>
      <protection locked="0"/>
    </xf>
    <xf numFmtId="0" fontId="21" fillId="7" borderId="5" xfId="0" applyNumberFormat="1" applyFont="1" applyFill="1" applyBorder="1" applyAlignment="1" applyProtection="1">
      <alignment horizontal="center" vertical="top" wrapText="1"/>
      <protection locked="0"/>
    </xf>
    <xf numFmtId="0" fontId="21" fillId="7" borderId="6" xfId="0" applyNumberFormat="1" applyFont="1" applyFill="1" applyBorder="1" applyAlignment="1" applyProtection="1">
      <alignment horizontal="center" vertical="top" wrapText="1"/>
      <protection locked="0"/>
    </xf>
    <xf numFmtId="1" fontId="21" fillId="7" borderId="7" xfId="0" applyNumberFormat="1" applyFont="1" applyFill="1" applyBorder="1" applyAlignment="1" applyProtection="1">
      <alignment horizontal="center" vertical="top" wrapText="1"/>
      <protection locked="0"/>
    </xf>
    <xf numFmtId="1" fontId="21" fillId="7" borderId="14" xfId="0" applyNumberFormat="1" applyFont="1" applyFill="1" applyBorder="1" applyAlignment="1" applyProtection="1">
      <alignment horizontal="center" vertical="top" wrapText="1"/>
      <protection locked="0"/>
    </xf>
    <xf numFmtId="4" fontId="21" fillId="7" borderId="102" xfId="0" applyNumberFormat="1" applyFont="1" applyFill="1" applyBorder="1" applyAlignment="1" applyProtection="1">
      <alignment vertical="top" wrapText="1"/>
      <protection locked="0"/>
    </xf>
    <xf numFmtId="49" fontId="21" fillId="7" borderId="5" xfId="0" applyNumberFormat="1" applyFont="1" applyFill="1" applyBorder="1" applyAlignment="1" applyProtection="1">
      <alignment horizontal="center" vertical="top" wrapText="1"/>
      <protection locked="0"/>
    </xf>
    <xf numFmtId="10" fontId="21" fillId="7" borderId="102" xfId="0" applyNumberFormat="1" applyFont="1" applyFill="1" applyBorder="1" applyAlignment="1" applyProtection="1">
      <alignment horizontal="center" vertical="top" wrapText="1"/>
      <protection locked="0"/>
    </xf>
    <xf numFmtId="9" fontId="21" fillId="7" borderId="40" xfId="0" applyNumberFormat="1" applyFont="1" applyFill="1" applyBorder="1" applyAlignment="1" applyProtection="1">
      <alignment horizontal="center" vertical="top" wrapText="1"/>
      <protection locked="0"/>
    </xf>
    <xf numFmtId="172" fontId="21" fillId="7" borderId="102" xfId="0" applyNumberFormat="1" applyFont="1" applyFill="1" applyBorder="1" applyAlignment="1" applyProtection="1">
      <alignment horizontal="center" vertical="top" wrapText="1"/>
      <protection locked="0"/>
    </xf>
    <xf numFmtId="0" fontId="21" fillId="7" borderId="102" xfId="16" applyNumberFormat="1" applyFont="1" applyFill="1" applyBorder="1" applyAlignment="1" applyProtection="1">
      <alignment horizontal="center" vertical="top" wrapText="1"/>
      <protection locked="0"/>
    </xf>
    <xf numFmtId="0" fontId="21" fillId="7" borderId="102" xfId="16" applyNumberFormat="1" applyFont="1" applyFill="1" applyBorder="1" applyAlignment="1">
      <alignment horizontal="center" vertical="top" wrapText="1"/>
    </xf>
    <xf numFmtId="0" fontId="21" fillId="7" borderId="102" xfId="16" quotePrefix="1" applyNumberFormat="1" applyFont="1" applyFill="1" applyBorder="1" applyAlignment="1" applyProtection="1">
      <alignment horizontal="center" vertical="top" wrapText="1"/>
      <protection locked="0"/>
    </xf>
    <xf numFmtId="0" fontId="21" fillId="7" borderId="102" xfId="16" applyNumberFormat="1" applyFont="1" applyFill="1" applyBorder="1" applyAlignment="1" applyProtection="1">
      <alignment vertical="top" wrapText="1"/>
      <protection locked="0"/>
    </xf>
    <xf numFmtId="0" fontId="21" fillId="7" borderId="103" xfId="16" applyNumberFormat="1" applyFont="1" applyFill="1" applyBorder="1" applyAlignment="1" applyProtection="1">
      <alignment horizontal="center" vertical="top" wrapText="1"/>
      <protection locked="0"/>
    </xf>
    <xf numFmtId="1" fontId="21" fillId="7" borderId="126" xfId="16" applyNumberFormat="1" applyFont="1" applyFill="1" applyBorder="1" applyAlignment="1" applyProtection="1">
      <alignment horizontal="center" vertical="top" wrapText="1"/>
      <protection locked="0"/>
    </xf>
    <xf numFmtId="0" fontId="21" fillId="7" borderId="104" xfId="16" applyNumberFormat="1" applyFont="1" applyFill="1" applyBorder="1" applyAlignment="1" applyProtection="1">
      <alignment horizontal="center" vertical="top" wrapText="1"/>
      <protection locked="0"/>
    </xf>
    <xf numFmtId="1" fontId="21" fillId="7" borderId="64" xfId="16" applyNumberFormat="1" applyFont="1" applyFill="1" applyBorder="1" applyAlignment="1" applyProtection="1">
      <alignment horizontal="center" vertical="top" wrapText="1"/>
      <protection locked="0"/>
    </xf>
    <xf numFmtId="0" fontId="21" fillId="7" borderId="39" xfId="16" applyNumberFormat="1" applyFont="1" applyFill="1" applyBorder="1" applyAlignment="1" applyProtection="1">
      <alignment horizontal="center" vertical="top" wrapText="1"/>
      <protection locked="0"/>
    </xf>
    <xf numFmtId="0" fontId="21" fillId="7" borderId="40" xfId="16" applyNumberFormat="1" applyFont="1" applyFill="1" applyBorder="1" applyAlignment="1" applyProtection="1">
      <alignment horizontal="center" vertical="top" wrapText="1"/>
      <protection locked="0"/>
    </xf>
    <xf numFmtId="1" fontId="21" fillId="7" borderId="41" xfId="16" applyNumberFormat="1" applyFont="1" applyFill="1" applyBorder="1" applyAlignment="1" applyProtection="1">
      <alignment horizontal="center" vertical="top" wrapText="1"/>
      <protection locked="0"/>
    </xf>
    <xf numFmtId="1" fontId="21" fillId="7" borderId="103" xfId="16" applyNumberFormat="1" applyFont="1" applyFill="1" applyBorder="1" applyAlignment="1" applyProtection="1">
      <alignment horizontal="center" vertical="top" wrapText="1"/>
      <protection locked="0"/>
    </xf>
    <xf numFmtId="1" fontId="21" fillId="7" borderId="105" xfId="16" applyNumberFormat="1" applyFont="1" applyFill="1" applyBorder="1" applyAlignment="1" applyProtection="1">
      <alignment horizontal="center" vertical="top" wrapText="1"/>
      <protection locked="0"/>
    </xf>
    <xf numFmtId="0" fontId="21" fillId="7" borderId="28" xfId="0" applyNumberFormat="1" applyFont="1" applyFill="1" applyBorder="1" applyAlignment="1" applyProtection="1">
      <alignment horizontal="center" vertical="top" wrapText="1"/>
      <protection locked="0"/>
    </xf>
    <xf numFmtId="1" fontId="21" fillId="7" borderId="74" xfId="0" applyNumberFormat="1" applyFont="1" applyFill="1" applyBorder="1" applyAlignment="1" applyProtection="1">
      <alignment horizontal="center" vertical="top" wrapText="1"/>
      <protection locked="0"/>
    </xf>
    <xf numFmtId="0" fontId="21" fillId="7" borderId="102" xfId="11" applyNumberFormat="1" applyFont="1" applyFill="1" applyBorder="1" applyAlignment="1" applyProtection="1">
      <alignment horizontal="center" vertical="top" wrapText="1"/>
      <protection locked="0"/>
    </xf>
    <xf numFmtId="0" fontId="21" fillId="7" borderId="102" xfId="11" applyNumberFormat="1" applyFont="1" applyFill="1" applyBorder="1" applyAlignment="1">
      <alignment horizontal="center" vertical="top" wrapText="1"/>
    </xf>
    <xf numFmtId="0" fontId="21" fillId="7" borderId="102" xfId="11" applyNumberFormat="1" applyFont="1" applyFill="1" applyBorder="1" applyAlignment="1" applyProtection="1">
      <alignment vertical="top" wrapText="1"/>
      <protection locked="0"/>
    </xf>
    <xf numFmtId="1" fontId="21" fillId="7" borderId="126" xfId="11" applyNumberFormat="1" applyFont="1" applyFill="1" applyBorder="1" applyAlignment="1" applyProtection="1">
      <alignment horizontal="center" vertical="top" wrapText="1"/>
      <protection locked="0"/>
    </xf>
    <xf numFmtId="0" fontId="21" fillId="7" borderId="104" xfId="11" applyNumberFormat="1" applyFont="1" applyFill="1" applyBorder="1" applyAlignment="1" applyProtection="1">
      <alignment horizontal="center" vertical="top" wrapText="1"/>
      <protection locked="0"/>
    </xf>
    <xf numFmtId="1" fontId="21" fillId="7" borderId="64" xfId="11" applyNumberFormat="1" applyFont="1" applyFill="1" applyBorder="1" applyAlignment="1" applyProtection="1">
      <alignment horizontal="center" vertical="top" wrapText="1"/>
      <protection locked="0"/>
    </xf>
    <xf numFmtId="0" fontId="21" fillId="7" borderId="39" xfId="11" applyNumberFormat="1" applyFont="1" applyFill="1" applyBorder="1" applyAlignment="1" applyProtection="1">
      <alignment horizontal="center" vertical="top" wrapText="1"/>
      <protection locked="0"/>
    </xf>
    <xf numFmtId="1" fontId="21" fillId="7" borderId="41" xfId="11" applyNumberFormat="1" applyFont="1" applyFill="1" applyBorder="1" applyAlignment="1" applyProtection="1">
      <alignment horizontal="center" vertical="top" wrapText="1"/>
      <protection locked="0"/>
    </xf>
    <xf numFmtId="0" fontId="26" fillId="7" borderId="102" xfId="1" applyNumberFormat="1" applyFont="1" applyFill="1" applyBorder="1" applyAlignment="1" applyProtection="1">
      <alignment horizontal="center" vertical="top" wrapText="1"/>
    </xf>
    <xf numFmtId="0" fontId="21" fillId="7" borderId="43" xfId="0" applyNumberFormat="1" applyFont="1" applyFill="1" applyBorder="1" applyAlignment="1" applyProtection="1">
      <alignment horizontal="center" vertical="top" wrapText="1"/>
      <protection locked="0"/>
    </xf>
    <xf numFmtId="0" fontId="21" fillId="7" borderId="44" xfId="0" applyNumberFormat="1" applyFont="1" applyFill="1" applyBorder="1" applyAlignment="1" applyProtection="1">
      <alignment horizontal="center" vertical="top" wrapText="1"/>
      <protection locked="0"/>
    </xf>
    <xf numFmtId="1" fontId="21" fillId="7" borderId="45" xfId="0" applyNumberFormat="1" applyFont="1" applyFill="1" applyBorder="1" applyAlignment="1" applyProtection="1">
      <alignment horizontal="center" vertical="top" wrapText="1"/>
      <protection locked="0"/>
    </xf>
    <xf numFmtId="1" fontId="21" fillId="7" borderId="114" xfId="0" applyNumberFormat="1" applyFont="1" applyFill="1" applyBorder="1" applyAlignment="1" applyProtection="1">
      <alignment horizontal="center" vertical="top" wrapText="1"/>
      <protection locked="0"/>
    </xf>
    <xf numFmtId="0" fontId="21" fillId="7" borderId="59" xfId="0" applyNumberFormat="1" applyFont="1" applyFill="1" applyBorder="1" applyAlignment="1" applyProtection="1">
      <alignment horizontal="center" vertical="top" wrapText="1"/>
      <protection locked="0"/>
    </xf>
    <xf numFmtId="0" fontId="21" fillId="7" borderId="49" xfId="0" applyNumberFormat="1" applyFont="1" applyFill="1" applyBorder="1" applyAlignment="1" applyProtection="1">
      <alignment horizontal="center" vertical="top" wrapText="1"/>
      <protection locked="0"/>
    </xf>
    <xf numFmtId="1" fontId="21" fillId="7" borderId="49" xfId="0" applyNumberFormat="1" applyFont="1" applyFill="1" applyBorder="1" applyAlignment="1" applyProtection="1">
      <alignment horizontal="center" vertical="top" wrapText="1"/>
      <protection locked="0"/>
    </xf>
    <xf numFmtId="2" fontId="21" fillId="7" borderId="103" xfId="0" applyNumberFormat="1" applyFont="1" applyFill="1" applyBorder="1" applyAlignment="1" applyProtection="1">
      <alignment horizontal="center" vertical="top" wrapText="1"/>
      <protection locked="0"/>
    </xf>
    <xf numFmtId="1" fontId="21" fillId="7" borderId="126" xfId="1" applyNumberFormat="1" applyFont="1" applyFill="1" applyBorder="1" applyAlignment="1" applyProtection="1">
      <alignment horizontal="center" vertical="top" wrapText="1"/>
    </xf>
    <xf numFmtId="0" fontId="21" fillId="7" borderId="102" xfId="2" applyFont="1" applyFill="1" applyBorder="1" applyAlignment="1">
      <alignment vertical="top" wrapText="1"/>
    </xf>
    <xf numFmtId="0" fontId="21" fillId="7" borderId="103" xfId="0" applyNumberFormat="1" applyFont="1" applyFill="1" applyBorder="1" applyAlignment="1">
      <alignment horizontal="center" vertical="top" wrapText="1"/>
    </xf>
    <xf numFmtId="0" fontId="21" fillId="7" borderId="35" xfId="0" applyFont="1" applyFill="1" applyBorder="1" applyAlignment="1">
      <alignment horizontal="center" vertical="top"/>
    </xf>
    <xf numFmtId="9" fontId="21" fillId="7" borderId="36" xfId="0" applyNumberFormat="1" applyFont="1" applyFill="1" applyBorder="1" applyAlignment="1">
      <alignment horizontal="center" vertical="top" wrapText="1"/>
    </xf>
    <xf numFmtId="0" fontId="21" fillId="7" borderId="36" xfId="0" applyFont="1" applyFill="1" applyBorder="1" applyAlignment="1">
      <alignment horizontal="center" vertical="top" wrapText="1"/>
    </xf>
    <xf numFmtId="1" fontId="21" fillId="7" borderId="77" xfId="0" applyNumberFormat="1" applyFont="1" applyFill="1" applyBorder="1" applyAlignment="1">
      <alignment horizontal="center" vertical="top" wrapText="1"/>
    </xf>
    <xf numFmtId="1" fontId="21" fillId="7" borderId="41" xfId="1" applyNumberFormat="1" applyFont="1" applyFill="1" applyBorder="1" applyAlignment="1" applyProtection="1">
      <alignment horizontal="center" vertical="top" wrapText="1"/>
    </xf>
    <xf numFmtId="0" fontId="21" fillId="7" borderId="104" xfId="0" applyNumberFormat="1" applyFont="1" applyFill="1" applyBorder="1" applyAlignment="1">
      <alignment horizontal="center" vertical="top"/>
    </xf>
    <xf numFmtId="166" fontId="21" fillId="7" borderId="102" xfId="0" applyNumberFormat="1" applyFont="1" applyFill="1" applyBorder="1" applyAlignment="1">
      <alignment horizontal="center" vertical="top"/>
    </xf>
    <xf numFmtId="165" fontId="21" fillId="7" borderId="102" xfId="0" applyNumberFormat="1" applyFont="1" applyFill="1" applyBorder="1" applyAlignment="1">
      <alignment horizontal="center" vertical="top"/>
    </xf>
    <xf numFmtId="0" fontId="21" fillId="7" borderId="102" xfId="1" applyFont="1" applyFill="1" applyBorder="1" applyAlignment="1" applyProtection="1">
      <alignment vertical="top" wrapText="1"/>
    </xf>
    <xf numFmtId="1" fontId="21" fillId="7" borderId="25" xfId="7" applyNumberFormat="1" applyFont="1" applyFill="1" applyBorder="1" applyAlignment="1">
      <alignment horizontal="center" vertical="top"/>
    </xf>
    <xf numFmtId="2" fontId="21" fillId="7" borderId="39" xfId="0" applyNumberFormat="1" applyFont="1" applyFill="1" applyBorder="1" applyAlignment="1">
      <alignment horizontal="center" vertical="top" wrapText="1"/>
    </xf>
    <xf numFmtId="0" fontId="21" fillId="7" borderId="102" xfId="8" applyFont="1" applyFill="1" applyBorder="1" applyAlignment="1">
      <alignment horizontal="center" vertical="top" wrapText="1"/>
    </xf>
    <xf numFmtId="2" fontId="21" fillId="7" borderId="102" xfId="2" applyNumberFormat="1" applyFont="1" applyFill="1" applyBorder="1" applyAlignment="1">
      <alignment horizontal="center" vertical="top" wrapText="1"/>
    </xf>
    <xf numFmtId="9" fontId="21" fillId="7" borderId="102" xfId="0" applyNumberFormat="1" applyFont="1" applyFill="1" applyBorder="1" applyAlignment="1">
      <alignment horizontal="center" vertical="top"/>
    </xf>
    <xf numFmtId="0" fontId="21" fillId="7" borderId="103" xfId="0" applyFont="1" applyFill="1" applyBorder="1" applyAlignment="1" applyProtection="1">
      <alignment horizontal="center" vertical="top" wrapText="1"/>
      <protection locked="0"/>
    </xf>
    <xf numFmtId="3" fontId="21" fillId="7" borderId="103" xfId="0" applyNumberFormat="1" applyFont="1" applyFill="1" applyBorder="1" applyAlignment="1" applyProtection="1">
      <alignment horizontal="center" vertical="top" wrapText="1"/>
      <protection locked="0"/>
    </xf>
    <xf numFmtId="0" fontId="21" fillId="15" borderId="101" xfId="0" applyFont="1" applyFill="1" applyBorder="1" applyAlignment="1">
      <alignment horizontal="center" vertical="top" wrapText="1"/>
    </xf>
    <xf numFmtId="0" fontId="21" fillId="15" borderId="102" xfId="0" applyFont="1" applyFill="1" applyBorder="1" applyAlignment="1">
      <alignment horizontal="center" vertical="top" wrapText="1"/>
    </xf>
    <xf numFmtId="0" fontId="26" fillId="7" borderId="102" xfId="0" applyFont="1" applyFill="1" applyBorder="1" applyAlignment="1">
      <alignment horizontal="center" vertical="top" wrapText="1"/>
    </xf>
    <xf numFmtId="0" fontId="21" fillId="7" borderId="123" xfId="0" applyFont="1" applyFill="1" applyBorder="1" applyAlignment="1">
      <alignment horizontal="center" vertical="top" wrapText="1"/>
    </xf>
    <xf numFmtId="1" fontId="21" fillId="7" borderId="76" xfId="0" applyNumberFormat="1" applyFont="1" applyFill="1" applyBorder="1" applyAlignment="1">
      <alignment horizontal="center" vertical="top" wrapText="1"/>
    </xf>
    <xf numFmtId="0" fontId="21" fillId="11" borderId="102" xfId="0" applyFont="1" applyFill="1" applyBorder="1" applyAlignment="1">
      <alignment horizontal="center" vertical="top" wrapText="1"/>
    </xf>
    <xf numFmtId="1" fontId="21" fillId="10" borderId="126" xfId="0" applyNumberFormat="1" applyFont="1" applyFill="1" applyBorder="1" applyAlignment="1">
      <alignment horizontal="center" vertical="top" wrapText="1"/>
    </xf>
    <xf numFmtId="0" fontId="21" fillId="10" borderId="104" xfId="0" applyFont="1" applyFill="1" applyBorder="1" applyAlignment="1">
      <alignment horizontal="center" vertical="top" wrapText="1"/>
    </xf>
    <xf numFmtId="1" fontId="21" fillId="10" borderId="64" xfId="0" applyNumberFormat="1" applyFont="1" applyFill="1" applyBorder="1" applyAlignment="1">
      <alignment horizontal="center" vertical="top" wrapText="1"/>
    </xf>
    <xf numFmtId="0" fontId="21" fillId="10" borderId="39" xfId="0" applyFont="1" applyFill="1" applyBorder="1" applyAlignment="1">
      <alignment horizontal="center" vertical="top" wrapText="1"/>
    </xf>
    <xf numFmtId="0" fontId="21" fillId="10" borderId="40" xfId="0" applyFont="1" applyFill="1" applyBorder="1" applyAlignment="1">
      <alignment horizontal="center" vertical="top" wrapText="1"/>
    </xf>
    <xf numFmtId="1" fontId="21" fillId="10" borderId="41" xfId="0" applyNumberFormat="1" applyFont="1" applyFill="1" applyBorder="1" applyAlignment="1">
      <alignment horizontal="center" vertical="top" wrapText="1"/>
    </xf>
    <xf numFmtId="1" fontId="21" fillId="10" borderId="103" xfId="0" applyNumberFormat="1" applyFont="1" applyFill="1" applyBorder="1" applyAlignment="1">
      <alignment horizontal="center" vertical="top" wrapText="1"/>
    </xf>
    <xf numFmtId="0" fontId="21" fillId="10" borderId="102" xfId="0" applyFont="1" applyFill="1" applyBorder="1" applyAlignment="1">
      <alignment horizontal="center" vertical="top" wrapText="1"/>
    </xf>
    <xf numFmtId="1" fontId="21" fillId="10" borderId="105" xfId="0" applyNumberFormat="1" applyFont="1" applyFill="1" applyBorder="1" applyAlignment="1">
      <alignment horizontal="center" vertical="top" wrapText="1"/>
    </xf>
    <xf numFmtId="0" fontId="26" fillId="11" borderId="102" xfId="0" applyFont="1" applyFill="1" applyBorder="1" applyAlignment="1">
      <alignment horizontal="center" vertical="top" wrapText="1"/>
    </xf>
    <xf numFmtId="1" fontId="21" fillId="7" borderId="101" xfId="2" applyNumberFormat="1" applyFont="1" applyFill="1" applyBorder="1" applyAlignment="1" applyProtection="1">
      <alignment horizontal="center" vertical="top" wrapText="1"/>
      <protection locked="0"/>
    </xf>
    <xf numFmtId="1" fontId="21" fillId="7" borderId="102" xfId="2" applyNumberFormat="1" applyFont="1" applyFill="1" applyBorder="1" applyAlignment="1" applyProtection="1">
      <alignment horizontal="center" vertical="top" wrapText="1"/>
      <protection locked="0"/>
    </xf>
    <xf numFmtId="4" fontId="21" fillId="7" borderId="102" xfId="2" applyNumberFormat="1" applyFont="1" applyFill="1" applyBorder="1" applyAlignment="1" applyProtection="1">
      <alignment horizontal="center" vertical="top" wrapText="1"/>
      <protection locked="0"/>
    </xf>
    <xf numFmtId="2" fontId="21" fillId="7" borderId="102" xfId="2" applyNumberFormat="1" applyFont="1" applyFill="1" applyBorder="1" applyAlignment="1" applyProtection="1">
      <alignment vertical="top" wrapText="1"/>
      <protection locked="0"/>
    </xf>
    <xf numFmtId="2" fontId="26" fillId="7" borderId="102" xfId="1" applyNumberFormat="1" applyFont="1" applyFill="1" applyBorder="1" applyAlignment="1" applyProtection="1">
      <alignment horizontal="center" vertical="top" wrapText="1"/>
      <protection locked="0"/>
    </xf>
    <xf numFmtId="1" fontId="21" fillId="7" borderId="126" xfId="2" applyNumberFormat="1" applyFont="1" applyFill="1" applyBorder="1" applyAlignment="1" applyProtection="1">
      <alignment horizontal="center" vertical="top" wrapText="1"/>
      <protection locked="0"/>
    </xf>
    <xf numFmtId="2" fontId="21" fillId="7" borderId="104" xfId="2" applyNumberFormat="1" applyFont="1" applyFill="1" applyBorder="1" applyAlignment="1" applyProtection="1">
      <alignment horizontal="center" vertical="top" wrapText="1"/>
      <protection locked="0"/>
    </xf>
    <xf numFmtId="1" fontId="21" fillId="7" borderId="64" xfId="2" applyNumberFormat="1" applyFont="1" applyFill="1" applyBorder="1" applyAlignment="1" applyProtection="1">
      <alignment horizontal="center" vertical="top" wrapText="1"/>
      <protection locked="0"/>
    </xf>
    <xf numFmtId="1" fontId="21" fillId="7" borderId="39" xfId="2" applyNumberFormat="1" applyFont="1" applyFill="1" applyBorder="1" applyAlignment="1" applyProtection="1">
      <alignment horizontal="center" vertical="top" wrapText="1"/>
      <protection locked="0"/>
    </xf>
    <xf numFmtId="1" fontId="21" fillId="7" borderId="40" xfId="2" applyNumberFormat="1" applyFont="1" applyFill="1" applyBorder="1" applyAlignment="1" applyProtection="1">
      <alignment horizontal="center" vertical="top" wrapText="1"/>
      <protection locked="0"/>
    </xf>
    <xf numFmtId="1" fontId="21" fillId="7" borderId="102" xfId="17" applyNumberFormat="1" applyFont="1" applyFill="1" applyBorder="1" applyAlignment="1" applyProtection="1">
      <alignment horizontal="center" vertical="top" wrapText="1"/>
      <protection locked="0"/>
    </xf>
    <xf numFmtId="2" fontId="26" fillId="7" borderId="102" xfId="1" applyNumberFormat="1" applyFont="1" applyFill="1" applyBorder="1" applyAlignment="1" applyProtection="1">
      <alignment horizontal="center" vertical="top" wrapText="1"/>
    </xf>
    <xf numFmtId="1" fontId="21" fillId="7" borderId="39" xfId="0" applyNumberFormat="1" applyFont="1" applyFill="1" applyBorder="1" applyAlignment="1" applyProtection="1">
      <alignment horizontal="center" vertical="top" wrapText="1"/>
      <protection locked="0"/>
    </xf>
    <xf numFmtId="1" fontId="21" fillId="7" borderId="102" xfId="2" applyNumberFormat="1" applyFont="1" applyFill="1" applyBorder="1" applyAlignment="1">
      <alignment horizontal="center" vertical="top" wrapText="1"/>
    </xf>
    <xf numFmtId="2" fontId="21" fillId="7" borderId="102" xfId="0" quotePrefix="1" applyNumberFormat="1" applyFont="1" applyFill="1" applyBorder="1" applyAlignment="1" applyProtection="1">
      <alignment vertical="top" wrapText="1"/>
      <protection locked="0"/>
    </xf>
    <xf numFmtId="2" fontId="26" fillId="7" borderId="104" xfId="18" applyNumberFormat="1" applyFont="1" applyFill="1" applyBorder="1" applyAlignment="1" applyProtection="1">
      <alignment horizontal="center" vertical="top" wrapText="1"/>
      <protection locked="0"/>
    </xf>
    <xf numFmtId="1" fontId="21" fillId="7" borderId="40" xfId="0" applyNumberFormat="1" applyFont="1" applyFill="1" applyBorder="1" applyAlignment="1" applyProtection="1">
      <alignment horizontal="center" vertical="top" wrapText="1"/>
      <protection locked="0"/>
    </xf>
    <xf numFmtId="2" fontId="21" fillId="7" borderId="104" xfId="0" applyNumberFormat="1" applyFont="1" applyFill="1" applyBorder="1" applyAlignment="1" applyProtection="1">
      <alignment horizontal="center" vertical="top" wrapText="1"/>
      <protection locked="0"/>
    </xf>
    <xf numFmtId="2" fontId="28" fillId="7" borderId="102" xfId="0" applyNumberFormat="1" applyFont="1" applyFill="1" applyBorder="1" applyAlignment="1" applyProtection="1">
      <alignment vertical="top" wrapText="1"/>
      <protection locked="0"/>
    </xf>
    <xf numFmtId="0" fontId="21" fillId="7" borderId="102" xfId="4" applyNumberFormat="1" applyFont="1" applyFill="1" applyBorder="1" applyAlignment="1" applyProtection="1">
      <alignment vertical="top" wrapText="1"/>
      <protection locked="0"/>
    </xf>
    <xf numFmtId="1" fontId="21" fillId="7" borderId="12" xfId="0" applyNumberFormat="1" applyFont="1" applyFill="1" applyBorder="1" applyAlignment="1" applyProtection="1">
      <alignment horizontal="center" vertical="top" wrapText="1"/>
      <protection locked="0"/>
    </xf>
    <xf numFmtId="0" fontId="21" fillId="7" borderId="50" xfId="0" applyFont="1" applyFill="1" applyBorder="1" applyAlignment="1" applyProtection="1">
      <alignment horizontal="center" vertical="top" wrapText="1"/>
      <protection locked="0"/>
    </xf>
    <xf numFmtId="2" fontId="21" fillId="12" borderId="102" xfId="0" applyNumberFormat="1" applyFont="1" applyFill="1" applyBorder="1" applyAlignment="1" applyProtection="1">
      <alignment horizontal="center" vertical="top" wrapText="1"/>
      <protection locked="0"/>
    </xf>
    <xf numFmtId="43" fontId="21" fillId="7" borderId="102" xfId="0" applyNumberFormat="1" applyFont="1" applyFill="1" applyBorder="1" applyAlignment="1" applyProtection="1">
      <alignment horizontal="center" vertical="top" wrapText="1"/>
      <protection locked="0"/>
    </xf>
    <xf numFmtId="167" fontId="21" fillId="7" borderId="102" xfId="0" applyNumberFormat="1" applyFont="1" applyFill="1" applyBorder="1" applyAlignment="1" applyProtection="1">
      <alignment horizontal="center" vertical="top" wrapText="1"/>
      <protection locked="0"/>
    </xf>
    <xf numFmtId="167" fontId="21" fillId="7" borderId="102" xfId="0" applyNumberFormat="1" applyFont="1" applyFill="1" applyBorder="1" applyAlignment="1">
      <alignment horizontal="center" vertical="top" wrapText="1"/>
    </xf>
    <xf numFmtId="0" fontId="21" fillId="7" borderId="102" xfId="2" applyNumberFormat="1" applyFont="1" applyFill="1" applyBorder="1" applyAlignment="1" applyProtection="1">
      <alignment vertical="top" wrapText="1"/>
      <protection locked="0"/>
    </xf>
    <xf numFmtId="0" fontId="21" fillId="7" borderId="2" xfId="0" applyNumberFormat="1" applyFont="1" applyFill="1" applyBorder="1" applyAlignment="1" applyProtection="1">
      <alignment horizontal="center" vertical="top" wrapText="1"/>
      <protection locked="0"/>
    </xf>
    <xf numFmtId="1" fontId="21" fillId="7" borderId="79" xfId="0" applyNumberFormat="1" applyFont="1" applyFill="1" applyBorder="1" applyAlignment="1" applyProtection="1">
      <alignment horizontal="center" vertical="top" wrapText="1"/>
      <protection locked="0"/>
    </xf>
    <xf numFmtId="0" fontId="21" fillId="7" borderId="35" xfId="0" applyNumberFormat="1" applyFont="1" applyFill="1" applyBorder="1" applyAlignment="1" applyProtection="1">
      <alignment horizontal="center" vertical="top" wrapText="1"/>
      <protection locked="0"/>
    </xf>
    <xf numFmtId="0" fontId="21" fillId="7" borderId="93" xfId="0" applyNumberFormat="1" applyFont="1" applyFill="1" applyBorder="1" applyAlignment="1" applyProtection="1">
      <alignment horizontal="center" vertical="top" wrapText="1"/>
      <protection locked="0"/>
    </xf>
    <xf numFmtId="0" fontId="21" fillId="7" borderId="46" xfId="0" applyNumberFormat="1" applyFont="1" applyFill="1" applyBorder="1" applyAlignment="1" applyProtection="1">
      <alignment horizontal="center" vertical="top" wrapText="1"/>
      <protection locked="0"/>
    </xf>
    <xf numFmtId="1" fontId="21" fillId="7" borderId="3" xfId="0" applyNumberFormat="1" applyFont="1" applyFill="1" applyBorder="1" applyAlignment="1" applyProtection="1">
      <alignment horizontal="center" vertical="top" wrapText="1"/>
      <protection locked="0"/>
    </xf>
    <xf numFmtId="0" fontId="21" fillId="7" borderId="102" xfId="2" applyFont="1" applyFill="1" applyBorder="1" applyAlignment="1" applyProtection="1">
      <alignment horizontal="center" vertical="top" wrapText="1"/>
      <protection locked="0"/>
    </xf>
    <xf numFmtId="0" fontId="21" fillId="7" borderId="102" xfId="2" applyNumberFormat="1" applyFont="1" applyFill="1" applyBorder="1" applyAlignment="1">
      <alignment horizontal="center" vertical="top" wrapText="1"/>
    </xf>
    <xf numFmtId="0" fontId="21" fillId="7" borderId="102" xfId="2" applyFont="1" applyFill="1" applyBorder="1" applyAlignment="1">
      <alignment horizontal="center" vertical="top" wrapText="1"/>
    </xf>
    <xf numFmtId="0" fontId="21" fillId="7" borderId="103" xfId="2" applyNumberFormat="1" applyFont="1" applyFill="1" applyBorder="1" applyAlignment="1" applyProtection="1">
      <alignment horizontal="center" vertical="top" wrapText="1"/>
      <protection locked="0"/>
    </xf>
    <xf numFmtId="0" fontId="21" fillId="7" borderId="104" xfId="2" applyFont="1" applyFill="1" applyBorder="1" applyAlignment="1" applyProtection="1">
      <alignment horizontal="center" vertical="top" wrapText="1"/>
      <protection locked="0"/>
    </xf>
    <xf numFmtId="0" fontId="21" fillId="7" borderId="39" xfId="2" applyFont="1" applyFill="1" applyBorder="1" applyAlignment="1" applyProtection="1">
      <alignment horizontal="center" vertical="top" wrapText="1"/>
      <protection locked="0"/>
    </xf>
    <xf numFmtId="0" fontId="21" fillId="7" borderId="40" xfId="2" applyFont="1" applyFill="1" applyBorder="1" applyAlignment="1" applyProtection="1">
      <alignment horizontal="center" vertical="top" wrapText="1"/>
      <protection locked="0"/>
    </xf>
    <xf numFmtId="49" fontId="21" fillId="7" borderId="102" xfId="17" applyNumberFormat="1" applyFont="1" applyFill="1" applyBorder="1" applyAlignment="1">
      <alignment horizontal="center" vertical="top" wrapText="1"/>
    </xf>
    <xf numFmtId="0" fontId="21" fillId="7" borderId="102" xfId="2" applyFont="1" applyFill="1" applyBorder="1" applyAlignment="1" applyProtection="1">
      <alignment vertical="top" wrapText="1"/>
      <protection locked="0"/>
    </xf>
    <xf numFmtId="49" fontId="21" fillId="7" borderId="102" xfId="2" applyNumberFormat="1" applyFont="1" applyFill="1" applyBorder="1" applyAlignment="1" applyProtection="1">
      <alignment horizontal="center" vertical="top" wrapText="1"/>
      <protection locked="0"/>
    </xf>
    <xf numFmtId="0" fontId="21" fillId="7" borderId="104" xfId="2" applyNumberFormat="1" applyFont="1" applyFill="1" applyBorder="1" applyAlignment="1" applyProtection="1">
      <alignment horizontal="center" vertical="top" wrapText="1"/>
      <protection locked="0"/>
    </xf>
    <xf numFmtId="0" fontId="21" fillId="7" borderId="9" xfId="2" applyNumberFormat="1" applyFont="1" applyFill="1" applyBorder="1" applyAlignment="1" applyProtection="1">
      <alignment horizontal="center" vertical="top" wrapText="1"/>
      <protection locked="0"/>
    </xf>
    <xf numFmtId="1" fontId="21" fillId="7" borderId="25" xfId="2" applyNumberFormat="1" applyFont="1" applyFill="1" applyBorder="1" applyAlignment="1" applyProtection="1">
      <alignment horizontal="center" vertical="top" wrapText="1"/>
      <protection locked="0"/>
    </xf>
    <xf numFmtId="0" fontId="21" fillId="7" borderId="50" xfId="2" applyNumberFormat="1" applyFont="1" applyFill="1" applyBorder="1" applyAlignment="1" applyProtection="1">
      <alignment horizontal="center" vertical="top" wrapText="1"/>
      <protection locked="0"/>
    </xf>
    <xf numFmtId="0" fontId="21" fillId="7" borderId="51" xfId="2" applyNumberFormat="1" applyFont="1" applyFill="1" applyBorder="1" applyAlignment="1" applyProtection="1">
      <alignment horizontal="center" vertical="top" wrapText="1"/>
      <protection locked="0"/>
    </xf>
    <xf numFmtId="1" fontId="21" fillId="7" borderId="52" xfId="2" applyNumberFormat="1" applyFont="1" applyFill="1" applyBorder="1" applyAlignment="1" applyProtection="1">
      <alignment horizontal="center" vertical="top" wrapText="1"/>
      <protection locked="0"/>
    </xf>
    <xf numFmtId="0" fontId="21" fillId="7" borderId="94" xfId="0" applyNumberFormat="1" applyFont="1" applyFill="1" applyBorder="1" applyAlignment="1" applyProtection="1">
      <alignment horizontal="center" vertical="top" wrapText="1"/>
      <protection locked="0"/>
    </xf>
    <xf numFmtId="0" fontId="21" fillId="7" borderId="94" xfId="0" applyNumberFormat="1" applyFont="1" applyFill="1" applyBorder="1" applyAlignment="1">
      <alignment horizontal="center" vertical="top" wrapText="1"/>
    </xf>
    <xf numFmtId="0" fontId="21" fillId="7" borderId="94" xfId="0" quotePrefix="1" applyNumberFormat="1" applyFont="1" applyFill="1" applyBorder="1" applyAlignment="1" applyProtection="1">
      <alignment horizontal="center" vertical="top" wrapText="1"/>
      <protection locked="0"/>
    </xf>
    <xf numFmtId="14" fontId="21" fillId="7" borderId="94" xfId="0" applyNumberFormat="1" applyFont="1" applyFill="1" applyBorder="1" applyAlignment="1">
      <alignment horizontal="center" vertical="top" wrapText="1"/>
    </xf>
    <xf numFmtId="0" fontId="21" fillId="7" borderId="94" xfId="0" applyNumberFormat="1" applyFont="1" applyFill="1" applyBorder="1" applyAlignment="1" applyProtection="1">
      <alignment vertical="top" wrapText="1"/>
      <protection locked="0"/>
    </xf>
    <xf numFmtId="0" fontId="21" fillId="7" borderId="114" xfId="0" applyNumberFormat="1" applyFont="1" applyFill="1" applyBorder="1" applyAlignment="1" applyProtection="1">
      <alignment horizontal="center" vertical="top" wrapText="1"/>
      <protection locked="0"/>
    </xf>
    <xf numFmtId="1" fontId="21" fillId="7" borderId="42" xfId="0" applyNumberFormat="1" applyFont="1" applyFill="1" applyBorder="1" applyAlignment="1" applyProtection="1">
      <alignment horizontal="center" vertical="top" wrapText="1"/>
      <protection locked="0"/>
    </xf>
    <xf numFmtId="0" fontId="21" fillId="7" borderId="119" xfId="0" applyNumberFormat="1" applyFont="1" applyFill="1" applyBorder="1" applyAlignment="1" applyProtection="1">
      <alignment horizontal="center" vertical="top" wrapText="1"/>
      <protection locked="0"/>
    </xf>
    <xf numFmtId="1" fontId="21" fillId="7" borderId="66" xfId="0" applyNumberFormat="1" applyFont="1" applyFill="1" applyBorder="1" applyAlignment="1" applyProtection="1">
      <alignment horizontal="center" vertical="top" wrapText="1"/>
      <protection locked="0"/>
    </xf>
    <xf numFmtId="1" fontId="21" fillId="7" borderId="95" xfId="0" applyNumberFormat="1" applyFont="1" applyFill="1" applyBorder="1" applyAlignment="1" applyProtection="1">
      <alignment horizontal="center" vertical="top" wrapText="1"/>
      <protection locked="0"/>
    </xf>
    <xf numFmtId="0" fontId="21" fillId="0" borderId="0" xfId="0" applyFont="1" applyAlignment="1" applyProtection="1">
      <alignment horizontal="left" vertical="center"/>
      <protection locked="0"/>
    </xf>
    <xf numFmtId="0" fontId="21" fillId="0" borderId="0" xfId="0" applyNumberFormat="1" applyFont="1" applyAlignment="1" applyProtection="1">
      <alignment horizontal="left" vertical="center" wrapText="1"/>
      <protection locked="0"/>
    </xf>
    <xf numFmtId="0" fontId="24" fillId="8" borderId="6" xfId="0" applyNumberFormat="1" applyFont="1" applyFill="1" applyBorder="1" applyAlignment="1" applyProtection="1">
      <alignment horizontal="left" vertical="center" wrapText="1"/>
      <protection locked="0"/>
    </xf>
    <xf numFmtId="0" fontId="21" fillId="13" borderId="37" xfId="0" applyNumberFormat="1" applyFont="1" applyFill="1" applyBorder="1" applyAlignment="1" applyProtection="1">
      <alignment horizontal="left" vertical="top" wrapText="1"/>
      <protection locked="0"/>
    </xf>
    <xf numFmtId="0" fontId="21" fillId="13" borderId="102" xfId="0" applyNumberFormat="1" applyFont="1" applyFill="1" applyBorder="1" applyAlignment="1" applyProtection="1">
      <alignment horizontal="left" vertical="top" wrapText="1"/>
      <protection locked="0"/>
    </xf>
    <xf numFmtId="0" fontId="21" fillId="7" borderId="102" xfId="0" applyNumberFormat="1" applyFont="1" applyFill="1" applyBorder="1" applyAlignment="1" applyProtection="1">
      <alignment horizontal="left" vertical="top" wrapText="1"/>
      <protection locked="0"/>
    </xf>
    <xf numFmtId="0" fontId="21" fillId="7" borderId="102" xfId="0" applyFont="1" applyFill="1" applyBorder="1" applyAlignment="1">
      <alignment horizontal="left" vertical="top" wrapText="1"/>
    </xf>
    <xf numFmtId="1" fontId="21" fillId="7" borderId="102" xfId="0" applyNumberFormat="1" applyFont="1" applyFill="1" applyBorder="1" applyAlignment="1">
      <alignment horizontal="left" vertical="top" wrapText="1"/>
    </xf>
    <xf numFmtId="49" fontId="21" fillId="7" borderId="102" xfId="0" applyNumberFormat="1" applyFont="1" applyFill="1" applyBorder="1" applyAlignment="1">
      <alignment horizontal="left" vertical="top" wrapText="1"/>
    </xf>
    <xf numFmtId="0" fontId="21" fillId="7" borderId="102" xfId="0" applyFont="1" applyFill="1" applyBorder="1" applyAlignment="1" applyProtection="1">
      <alignment horizontal="left" vertical="top"/>
      <protection locked="0"/>
    </xf>
    <xf numFmtId="0" fontId="21" fillId="7" borderId="102" xfId="0" applyFont="1" applyFill="1" applyBorder="1" applyAlignment="1" applyProtection="1">
      <alignment horizontal="left" vertical="top" wrapText="1"/>
      <protection locked="0"/>
    </xf>
    <xf numFmtId="49" fontId="21" fillId="7" borderId="102" xfId="0" applyNumberFormat="1" applyFont="1" applyFill="1" applyBorder="1" applyAlignment="1" applyProtection="1">
      <alignment horizontal="left" vertical="top" wrapText="1"/>
      <protection locked="0"/>
    </xf>
    <xf numFmtId="49" fontId="21" fillId="7" borderId="102" xfId="16" applyNumberFormat="1" applyFont="1" applyFill="1" applyBorder="1" applyAlignment="1" applyProtection="1">
      <alignment horizontal="left" vertical="top" wrapText="1"/>
      <protection locked="0"/>
    </xf>
    <xf numFmtId="49" fontId="21" fillId="7" borderId="102" xfId="11" applyNumberFormat="1" applyFont="1" applyFill="1" applyBorder="1" applyAlignment="1" applyProtection="1">
      <alignment horizontal="left" vertical="top" wrapText="1"/>
      <protection locked="0"/>
    </xf>
    <xf numFmtId="0" fontId="21" fillId="15" borderId="102" xfId="0" applyFont="1" applyFill="1" applyBorder="1" applyAlignment="1">
      <alignment horizontal="left" vertical="top" wrapText="1"/>
    </xf>
    <xf numFmtId="1" fontId="21" fillId="7" borderId="102" xfId="2" applyNumberFormat="1" applyFont="1" applyFill="1" applyBorder="1" applyAlignment="1" applyProtection="1">
      <alignment horizontal="left" vertical="top" wrapText="1"/>
      <protection locked="0"/>
    </xf>
    <xf numFmtId="0" fontId="21" fillId="7" borderId="102" xfId="2" applyNumberFormat="1" applyFont="1" applyFill="1" applyBorder="1" applyAlignment="1" applyProtection="1">
      <alignment horizontal="left" vertical="top" wrapText="1"/>
      <protection locked="0"/>
    </xf>
    <xf numFmtId="0" fontId="21" fillId="7" borderId="94" xfId="0" applyNumberFormat="1" applyFont="1" applyFill="1" applyBorder="1" applyAlignment="1" applyProtection="1">
      <alignment horizontal="left" vertical="top" wrapText="1"/>
      <protection locked="0"/>
    </xf>
    <xf numFmtId="0" fontId="25" fillId="3" borderId="8" xfId="0" applyNumberFormat="1" applyFont="1" applyFill="1" applyBorder="1" applyAlignment="1">
      <alignment horizontal="center" vertical="center" wrapText="1"/>
    </xf>
    <xf numFmtId="0" fontId="22" fillId="0" borderId="0" xfId="0" applyFont="1" applyFill="1" applyAlignment="1">
      <alignment horizontal="left" vertical="center" wrapText="1"/>
    </xf>
    <xf numFmtId="0" fontId="23" fillId="0" borderId="0" xfId="0" applyFont="1" applyFill="1" applyAlignment="1">
      <alignment horizontal="left" vertical="center" wrapText="1"/>
    </xf>
    <xf numFmtId="0" fontId="21" fillId="7" borderId="102" xfId="3" applyFont="1" applyFill="1" applyBorder="1" applyAlignment="1">
      <alignment horizontal="left" vertical="top" wrapText="1"/>
    </xf>
    <xf numFmtId="0" fontId="21" fillId="7" borderId="102" xfId="0" applyFont="1" applyFill="1" applyBorder="1" applyAlignment="1">
      <alignment horizontal="left" vertical="top"/>
    </xf>
    <xf numFmtId="0" fontId="21" fillId="7" borderId="102" xfId="11" applyFont="1" applyFill="1" applyBorder="1" applyAlignment="1">
      <alignment horizontal="left" vertical="top" wrapText="1"/>
    </xf>
    <xf numFmtId="0" fontId="21" fillId="7" borderId="102" xfId="14" applyFont="1" applyFill="1" applyBorder="1" applyAlignment="1">
      <alignment horizontal="left" vertical="top" wrapText="1"/>
    </xf>
    <xf numFmtId="2" fontId="21" fillId="7" borderId="102" xfId="0" applyNumberFormat="1" applyFont="1" applyFill="1" applyBorder="1" applyAlignment="1">
      <alignment horizontal="left" vertical="top" wrapText="1"/>
    </xf>
    <xf numFmtId="0" fontId="21" fillId="7" borderId="102" xfId="0" applyFont="1" applyFill="1" applyBorder="1" applyAlignment="1">
      <alignment horizontal="left" vertical="top" wrapText="1"/>
    </xf>
    <xf numFmtId="0" fontId="21" fillId="7" borderId="102" xfId="0" applyNumberFormat="1" applyFont="1" applyFill="1" applyBorder="1" applyAlignment="1">
      <alignment horizontal="left" vertical="top"/>
    </xf>
    <xf numFmtId="0" fontId="21" fillId="7" borderId="102" xfId="0" applyNumberFormat="1" applyFont="1" applyFill="1" applyBorder="1" applyAlignment="1">
      <alignment horizontal="left" vertical="top" wrapText="1"/>
    </xf>
    <xf numFmtId="0" fontId="21" fillId="7" borderId="102" xfId="15" applyFont="1" applyFill="1" applyBorder="1" applyAlignment="1">
      <alignment horizontal="left" vertical="top" wrapText="1"/>
    </xf>
    <xf numFmtId="0" fontId="21" fillId="7" borderId="102" xfId="16" applyNumberFormat="1" applyFont="1" applyFill="1" applyBorder="1" applyAlignment="1" applyProtection="1">
      <alignment horizontal="left" vertical="top" wrapText="1"/>
      <protection locked="0"/>
    </xf>
    <xf numFmtId="0" fontId="21" fillId="7" borderId="102" xfId="11" applyNumberFormat="1" applyFont="1" applyFill="1" applyBorder="1" applyAlignment="1" applyProtection="1">
      <alignment horizontal="left" vertical="top" wrapText="1"/>
      <protection locked="0"/>
    </xf>
    <xf numFmtId="3" fontId="21" fillId="7" borderId="102" xfId="3" applyNumberFormat="1" applyFont="1" applyFill="1" applyBorder="1" applyAlignment="1">
      <alignment horizontal="left" vertical="top" wrapText="1"/>
    </xf>
    <xf numFmtId="2" fontId="21" fillId="7" borderId="102" xfId="2" applyNumberFormat="1" applyFont="1" applyFill="1" applyBorder="1" applyAlignment="1" applyProtection="1">
      <alignment horizontal="left" vertical="top" wrapText="1"/>
      <protection locked="0"/>
    </xf>
    <xf numFmtId="2" fontId="21" fillId="7" borderId="102" xfId="15" applyNumberFormat="1" applyFont="1" applyFill="1" applyBorder="1" applyAlignment="1" applyProtection="1">
      <alignment horizontal="left" vertical="top" wrapText="1"/>
      <protection locked="0"/>
    </xf>
    <xf numFmtId="2" fontId="21" fillId="7" borderId="102" xfId="0" applyNumberFormat="1" applyFont="1" applyFill="1" applyBorder="1" applyAlignment="1" applyProtection="1">
      <alignment horizontal="left" vertical="top" wrapText="1"/>
      <protection locked="0"/>
    </xf>
    <xf numFmtId="0" fontId="21" fillId="7" borderId="102" xfId="2" applyFont="1" applyFill="1" applyBorder="1" applyAlignment="1" applyProtection="1">
      <alignment horizontal="left" vertical="top" wrapText="1"/>
      <protection locked="0"/>
    </xf>
    <xf numFmtId="0" fontId="21" fillId="7" borderId="102" xfId="2" applyFont="1" applyFill="1" applyBorder="1" applyAlignment="1">
      <alignment horizontal="left" vertical="top" wrapText="1"/>
    </xf>
    <xf numFmtId="0" fontId="25" fillId="2" borderId="8" xfId="0" applyNumberFormat="1" applyFont="1" applyFill="1" applyBorder="1" applyAlignment="1">
      <alignment horizontal="center" vertical="center" wrapText="1"/>
    </xf>
    <xf numFmtId="2" fontId="21" fillId="7" borderId="102" xfId="17" applyNumberFormat="1" applyFont="1" applyFill="1" applyBorder="1" applyAlignment="1" applyProtection="1">
      <alignment horizontal="left" vertical="top" wrapText="1"/>
      <protection locked="0"/>
    </xf>
    <xf numFmtId="0" fontId="28" fillId="7" borderId="102" xfId="2" applyFont="1" applyFill="1" applyBorder="1" applyAlignment="1">
      <alignment horizontal="left" vertical="top" wrapText="1"/>
    </xf>
    <xf numFmtId="4" fontId="21" fillId="7" borderId="102" xfId="0" applyNumberFormat="1" applyFont="1" applyFill="1" applyBorder="1" applyAlignment="1">
      <alignment horizontal="left" vertical="top" wrapText="1"/>
    </xf>
    <xf numFmtId="4" fontId="21" fillId="7" borderId="102" xfId="3" applyNumberFormat="1" applyFont="1" applyFill="1" applyBorder="1" applyAlignment="1">
      <alignment horizontal="left" vertical="top" wrapText="1"/>
    </xf>
    <xf numFmtId="1" fontId="21" fillId="7" borderId="102" xfId="0" applyNumberFormat="1" applyFont="1" applyFill="1" applyBorder="1" applyAlignment="1">
      <alignment horizontal="left" vertical="top"/>
    </xf>
    <xf numFmtId="3" fontId="21" fillId="7" borderId="102" xfId="0" applyNumberFormat="1" applyFont="1" applyFill="1" applyBorder="1" applyAlignment="1">
      <alignment horizontal="left" vertical="top" wrapText="1"/>
    </xf>
    <xf numFmtId="0" fontId="21" fillId="7" borderId="102" xfId="8" applyFont="1" applyFill="1" applyBorder="1" applyAlignment="1">
      <alignment horizontal="left" vertical="top" wrapText="1"/>
    </xf>
    <xf numFmtId="0" fontId="23" fillId="0" borderId="0" xfId="0" applyFont="1" applyFill="1" applyAlignment="1">
      <alignment horizontal="right" vertical="center" wrapText="1"/>
    </xf>
    <xf numFmtId="0" fontId="24" fillId="8" borderId="6" xfId="0" applyNumberFormat="1" applyFont="1" applyFill="1" applyBorder="1" applyAlignment="1" applyProtection="1">
      <alignment horizontal="right" vertical="center" wrapText="1"/>
      <protection locked="0"/>
    </xf>
    <xf numFmtId="4" fontId="21" fillId="13" borderId="37" xfId="0" applyNumberFormat="1" applyFont="1" applyFill="1" applyBorder="1" applyAlignment="1" applyProtection="1">
      <alignment horizontal="right" vertical="top" wrapText="1"/>
      <protection locked="0"/>
    </xf>
    <xf numFmtId="4" fontId="21" fillId="13" borderId="102" xfId="0" applyNumberFormat="1" applyFont="1" applyFill="1" applyBorder="1" applyAlignment="1" applyProtection="1">
      <alignment horizontal="right" vertical="top" wrapText="1"/>
      <protection locked="0"/>
    </xf>
    <xf numFmtId="4" fontId="21" fillId="7" borderId="102" xfId="0" applyNumberFormat="1" applyFont="1" applyFill="1" applyBorder="1" applyAlignment="1" applyProtection="1">
      <alignment horizontal="right" vertical="top" wrapText="1"/>
      <protection locked="0"/>
    </xf>
    <xf numFmtId="3" fontId="21" fillId="7" borderId="102" xfId="3" applyNumberFormat="1" applyFont="1" applyFill="1" applyBorder="1" applyAlignment="1">
      <alignment horizontal="right" vertical="top" wrapText="1"/>
    </xf>
    <xf numFmtId="3" fontId="21" fillId="7" borderId="102" xfId="0" applyNumberFormat="1" applyFont="1" applyFill="1" applyBorder="1" applyAlignment="1">
      <alignment horizontal="right" vertical="top" wrapText="1"/>
    </xf>
    <xf numFmtId="3" fontId="21" fillId="7" borderId="102" xfId="0" applyNumberFormat="1" applyFont="1" applyFill="1" applyBorder="1" applyAlignment="1">
      <alignment horizontal="right" vertical="top"/>
    </xf>
    <xf numFmtId="3" fontId="21" fillId="7" borderId="102" xfId="3" applyNumberFormat="1" applyFont="1" applyFill="1" applyBorder="1" applyAlignment="1">
      <alignment horizontal="right" vertical="top"/>
    </xf>
    <xf numFmtId="4" fontId="21" fillId="7" borderId="102" xfId="0" applyNumberFormat="1" applyFont="1" applyFill="1" applyBorder="1" applyAlignment="1">
      <alignment horizontal="right" vertical="top" wrapText="1"/>
    </xf>
    <xf numFmtId="4" fontId="21" fillId="7" borderId="102" xfId="11" applyNumberFormat="1" applyFont="1" applyFill="1" applyBorder="1" applyAlignment="1">
      <alignment horizontal="right" vertical="top" wrapText="1"/>
    </xf>
    <xf numFmtId="4" fontId="21" fillId="7" borderId="102" xfId="14" applyNumberFormat="1" applyFont="1" applyFill="1" applyBorder="1" applyAlignment="1">
      <alignment horizontal="right" vertical="top" wrapText="1"/>
    </xf>
    <xf numFmtId="165" fontId="21" fillId="7" borderId="102" xfId="0" applyNumberFormat="1" applyFont="1" applyFill="1" applyBorder="1" applyAlignment="1" applyProtection="1">
      <alignment horizontal="right" vertical="top" wrapText="1"/>
      <protection locked="0"/>
    </xf>
    <xf numFmtId="4" fontId="21" fillId="7" borderId="102" xfId="0" applyNumberFormat="1" applyFont="1" applyFill="1" applyBorder="1" applyAlignment="1">
      <alignment horizontal="right" vertical="top"/>
    </xf>
    <xf numFmtId="0" fontId="21" fillId="7" borderId="102" xfId="0" applyNumberFormat="1" applyFont="1" applyFill="1" applyBorder="1" applyAlignment="1" applyProtection="1">
      <alignment horizontal="right" vertical="top" wrapText="1"/>
      <protection locked="0"/>
    </xf>
    <xf numFmtId="3" fontId="21" fillId="7" borderId="102" xfId="0" applyNumberFormat="1" applyFont="1" applyFill="1" applyBorder="1" applyAlignment="1" applyProtection="1">
      <alignment horizontal="right" vertical="top" wrapText="1"/>
      <protection locked="0"/>
    </xf>
    <xf numFmtId="4" fontId="21" fillId="7" borderId="102" xfId="0" applyNumberFormat="1" applyFont="1" applyFill="1" applyBorder="1" applyAlignment="1" applyProtection="1">
      <alignment horizontal="right" vertical="top"/>
      <protection locked="0"/>
    </xf>
    <xf numFmtId="0" fontId="21" fillId="7" borderId="102" xfId="0" applyFont="1" applyFill="1" applyBorder="1" applyAlignment="1">
      <alignment horizontal="right" vertical="top" wrapText="1"/>
    </xf>
    <xf numFmtId="3" fontId="21" fillId="7" borderId="102" xfId="0" applyNumberFormat="1" applyFont="1" applyFill="1" applyBorder="1" applyAlignment="1" applyProtection="1">
      <alignment horizontal="right" vertical="top" wrapText="1"/>
      <protection locked="0"/>
    </xf>
    <xf numFmtId="49" fontId="21" fillId="7" borderId="102" xfId="0" applyNumberFormat="1" applyFont="1" applyFill="1" applyBorder="1" applyAlignment="1" applyProtection="1">
      <alignment horizontal="right" vertical="top" wrapText="1"/>
      <protection locked="0"/>
    </xf>
    <xf numFmtId="166" fontId="21" fillId="7" borderId="102" xfId="16" applyNumberFormat="1" applyFont="1" applyFill="1" applyBorder="1" applyAlignment="1" applyProtection="1">
      <alignment horizontal="right" vertical="top" wrapText="1"/>
      <protection locked="0"/>
    </xf>
    <xf numFmtId="0" fontId="21" fillId="7" borderId="102" xfId="11" applyNumberFormat="1" applyFont="1" applyFill="1" applyBorder="1" applyAlignment="1" applyProtection="1">
      <alignment horizontal="right" vertical="top" wrapText="1"/>
      <protection locked="0"/>
    </xf>
    <xf numFmtId="43" fontId="21" fillId="7" borderId="102" xfId="0" applyNumberFormat="1" applyFont="1" applyFill="1" applyBorder="1" applyAlignment="1">
      <alignment horizontal="right" vertical="top"/>
    </xf>
    <xf numFmtId="166" fontId="21" fillId="7" borderId="102" xfId="0" applyNumberFormat="1" applyFont="1" applyFill="1" applyBorder="1" applyAlignment="1">
      <alignment horizontal="right" vertical="top" wrapText="1"/>
    </xf>
    <xf numFmtId="4" fontId="21" fillId="7" borderId="102" xfId="3" applyNumberFormat="1" applyFont="1" applyFill="1" applyBorder="1" applyAlignment="1">
      <alignment horizontal="right" vertical="top" wrapText="1"/>
    </xf>
    <xf numFmtId="4" fontId="21" fillId="7" borderId="102" xfId="2" applyNumberFormat="1" applyFont="1" applyFill="1" applyBorder="1" applyAlignment="1" applyProtection="1">
      <alignment horizontal="right" vertical="top" wrapText="1"/>
      <protection locked="0"/>
    </xf>
    <xf numFmtId="4" fontId="21" fillId="7" borderId="102" xfId="17" applyNumberFormat="1" applyFont="1" applyFill="1" applyBorder="1" applyAlignment="1" applyProtection="1">
      <alignment horizontal="right" vertical="top" wrapText="1"/>
      <protection locked="0"/>
    </xf>
    <xf numFmtId="4" fontId="28" fillId="7" borderId="102" xfId="2" applyNumberFormat="1" applyFont="1" applyFill="1" applyBorder="1" applyAlignment="1">
      <alignment horizontal="right" vertical="top" wrapText="1"/>
    </xf>
    <xf numFmtId="4" fontId="28" fillId="7" borderId="102" xfId="2" applyNumberFormat="1" applyFont="1" applyFill="1" applyBorder="1" applyAlignment="1" applyProtection="1">
      <alignment horizontal="right" vertical="top" wrapText="1"/>
      <protection locked="0"/>
    </xf>
    <xf numFmtId="0" fontId="21" fillId="7" borderId="94" xfId="0" applyNumberFormat="1" applyFont="1" applyFill="1" applyBorder="1" applyAlignment="1" applyProtection="1">
      <alignment horizontal="right" vertical="top" wrapText="1"/>
      <protection locked="0"/>
    </xf>
    <xf numFmtId="0" fontId="21" fillId="7" borderId="0" xfId="0" applyNumberFormat="1" applyFont="1" applyFill="1" applyAlignment="1" applyProtection="1">
      <alignment horizontal="right" wrapText="1"/>
      <protection locked="0"/>
    </xf>
    <xf numFmtId="0" fontId="21" fillId="7" borderId="0" xfId="0" applyNumberFormat="1" applyFont="1" applyFill="1" applyAlignment="1" applyProtection="1">
      <alignment horizontal="right" vertical="center" wrapText="1"/>
      <protection locked="0"/>
    </xf>
    <xf numFmtId="0" fontId="21" fillId="0" borderId="0" xfId="0" applyNumberFormat="1" applyFont="1" applyAlignment="1" applyProtection="1">
      <alignment horizontal="right" vertical="center" wrapText="1"/>
      <protection locked="0"/>
    </xf>
    <xf numFmtId="0" fontId="23" fillId="0" borderId="0" xfId="0" applyFont="1" applyAlignment="1">
      <alignment horizontal="left" vertical="center" wrapText="1"/>
    </xf>
    <xf numFmtId="0" fontId="24" fillId="8" borderId="40" xfId="0" applyNumberFormat="1" applyFont="1" applyFill="1" applyBorder="1" applyAlignment="1" applyProtection="1">
      <alignment horizontal="left" vertical="center" wrapText="1"/>
      <protection locked="0"/>
    </xf>
    <xf numFmtId="0" fontId="21" fillId="13" borderId="48" xfId="0" applyNumberFormat="1" applyFont="1" applyFill="1" applyBorder="1" applyAlignment="1" applyProtection="1">
      <alignment horizontal="left" vertical="top" wrapText="1"/>
      <protection locked="0"/>
    </xf>
    <xf numFmtId="0" fontId="21" fillId="7" borderId="47" xfId="0" applyNumberFormat="1" applyFont="1" applyFill="1" applyBorder="1" applyAlignment="1" applyProtection="1">
      <alignment horizontal="left" vertical="top" wrapText="1"/>
      <protection locked="0"/>
    </xf>
    <xf numFmtId="0" fontId="21" fillId="7" borderId="63" xfId="0" applyNumberFormat="1" applyFont="1" applyFill="1" applyBorder="1" applyAlignment="1" applyProtection="1">
      <alignment horizontal="left" vertical="top" wrapText="1"/>
      <protection locked="0"/>
    </xf>
    <xf numFmtId="0" fontId="21" fillId="7" borderId="63" xfId="3" applyFont="1" applyFill="1" applyBorder="1" applyAlignment="1">
      <alignment horizontal="left" vertical="top" wrapText="1"/>
    </xf>
    <xf numFmtId="0" fontId="21" fillId="7" borderId="63" xfId="0" applyFont="1" applyFill="1" applyBorder="1" applyAlignment="1">
      <alignment horizontal="left" vertical="top" wrapText="1"/>
    </xf>
    <xf numFmtId="0" fontId="21" fillId="7" borderId="8" xfId="0" applyFont="1" applyFill="1" applyBorder="1" applyAlignment="1">
      <alignment horizontal="left" vertical="top" wrapText="1"/>
    </xf>
    <xf numFmtId="2" fontId="21" fillId="7" borderId="63" xfId="0" applyNumberFormat="1" applyFont="1" applyFill="1" applyBorder="1" applyAlignment="1">
      <alignment horizontal="left" vertical="top" wrapText="1"/>
    </xf>
    <xf numFmtId="0" fontId="21" fillId="7" borderId="19" xfId="0" applyFont="1" applyFill="1" applyBorder="1" applyAlignment="1" applyProtection="1">
      <alignment horizontal="left" vertical="top" wrapText="1"/>
    </xf>
    <xf numFmtId="0" fontId="21" fillId="7" borderId="6" xfId="3" applyFont="1" applyFill="1" applyBorder="1" applyAlignment="1">
      <alignment horizontal="left" vertical="top" wrapText="1"/>
    </xf>
    <xf numFmtId="0" fontId="21" fillId="7" borderId="63" xfId="0" applyFont="1" applyFill="1" applyBorder="1" applyAlignment="1" applyProtection="1">
      <alignment horizontal="left" vertical="top" wrapText="1"/>
      <protection locked="0"/>
    </xf>
    <xf numFmtId="0" fontId="21" fillId="7" borderId="11" xfId="0" applyFont="1" applyFill="1" applyBorder="1" applyAlignment="1">
      <alignment horizontal="left" vertical="top" wrapText="1"/>
    </xf>
    <xf numFmtId="0" fontId="21" fillId="7" borderId="20"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65" xfId="0" applyFont="1" applyFill="1" applyBorder="1" applyAlignment="1">
      <alignment horizontal="left" vertical="top" wrapText="1"/>
    </xf>
    <xf numFmtId="0" fontId="21" fillId="7" borderId="63" xfId="0" applyFont="1" applyFill="1" applyBorder="1" applyAlignment="1">
      <alignment horizontal="left" vertical="top"/>
    </xf>
    <xf numFmtId="9" fontId="21" fillId="7" borderId="63" xfId="0" applyNumberFormat="1" applyFont="1" applyFill="1" applyBorder="1" applyAlignment="1">
      <alignment horizontal="left" vertical="top" wrapText="1"/>
    </xf>
    <xf numFmtId="0" fontId="21" fillId="7" borderId="0" xfId="0" applyFont="1" applyFill="1" applyBorder="1" applyAlignment="1">
      <alignment horizontal="left" vertical="top"/>
    </xf>
    <xf numFmtId="0" fontId="21" fillId="12" borderId="68" xfId="0" applyFont="1" applyFill="1" applyBorder="1" applyAlignment="1">
      <alignment horizontal="left" vertical="top"/>
    </xf>
    <xf numFmtId="0" fontId="21" fillId="12" borderId="71" xfId="0" applyFont="1" applyFill="1" applyBorder="1" applyAlignment="1">
      <alignment horizontal="left" vertical="top"/>
    </xf>
    <xf numFmtId="0" fontId="21" fillId="7" borderId="68" xfId="0" applyFont="1" applyFill="1" applyBorder="1" applyAlignment="1" applyProtection="1">
      <alignment horizontal="left" vertical="top"/>
      <protection locked="0"/>
    </xf>
    <xf numFmtId="0" fontId="21" fillId="7" borderId="51" xfId="0" applyFont="1" applyFill="1" applyBorder="1" applyAlignment="1">
      <alignment horizontal="left" vertical="top" wrapText="1"/>
    </xf>
    <xf numFmtId="0" fontId="21" fillId="7" borderId="6" xfId="0" applyFont="1" applyFill="1" applyBorder="1" applyAlignment="1">
      <alignment horizontal="left" vertical="top" wrapText="1"/>
    </xf>
    <xf numFmtId="0" fontId="21" fillId="7" borderId="51" xfId="0" applyNumberFormat="1" applyFont="1" applyFill="1" applyBorder="1" applyAlignment="1" applyProtection="1">
      <alignment horizontal="left" vertical="top" wrapText="1"/>
      <protection locked="0"/>
    </xf>
    <xf numFmtId="49" fontId="21" fillId="7" borderId="63" xfId="0" applyNumberFormat="1" applyFont="1" applyFill="1" applyBorder="1" applyAlignment="1" applyProtection="1">
      <alignment horizontal="left" vertical="top" wrapText="1"/>
      <protection locked="0"/>
    </xf>
    <xf numFmtId="0" fontId="21" fillId="7" borderId="75" xfId="0" applyNumberFormat="1" applyFont="1" applyFill="1" applyBorder="1" applyAlignment="1" applyProtection="1">
      <alignment horizontal="left" vertical="top" wrapText="1"/>
      <protection locked="0"/>
    </xf>
    <xf numFmtId="9" fontId="21" fillId="7" borderId="63" xfId="0" applyNumberFormat="1" applyFont="1" applyFill="1" applyBorder="1" applyAlignment="1" applyProtection="1">
      <alignment horizontal="left" vertical="top" wrapText="1"/>
      <protection locked="0"/>
    </xf>
    <xf numFmtId="0" fontId="21" fillId="7" borderId="63" xfId="16" applyNumberFormat="1" applyFont="1" applyFill="1" applyBorder="1" applyAlignment="1" applyProtection="1">
      <alignment horizontal="left" vertical="top" wrapText="1"/>
      <protection locked="0"/>
    </xf>
    <xf numFmtId="0" fontId="21" fillId="7" borderId="63" xfId="11" applyNumberFormat="1" applyFont="1" applyFill="1" applyBorder="1" applyAlignment="1" applyProtection="1">
      <alignment horizontal="left" vertical="top" wrapText="1"/>
      <protection locked="0"/>
    </xf>
    <xf numFmtId="0" fontId="21" fillId="7" borderId="49" xfId="0" applyNumberFormat="1" applyFont="1" applyFill="1" applyBorder="1" applyAlignment="1" applyProtection="1">
      <alignment horizontal="left" vertical="top" wrapText="1"/>
      <protection locked="0"/>
    </xf>
    <xf numFmtId="0" fontId="21" fillId="7" borderId="78" xfId="0" applyFont="1" applyFill="1" applyBorder="1" applyAlignment="1">
      <alignment horizontal="left" vertical="top" wrapText="1"/>
    </xf>
    <xf numFmtId="0" fontId="21" fillId="7" borderId="75" xfId="0" applyFont="1" applyFill="1" applyBorder="1" applyAlignment="1">
      <alignment horizontal="left" vertical="top" wrapText="1"/>
    </xf>
    <xf numFmtId="0" fontId="21" fillId="10" borderId="63" xfId="0" applyFont="1" applyFill="1" applyBorder="1" applyAlignment="1">
      <alignment horizontal="left" vertical="top" wrapText="1"/>
    </xf>
    <xf numFmtId="2" fontId="21" fillId="7" borderId="63" xfId="2" applyNumberFormat="1" applyFont="1" applyFill="1" applyBorder="1" applyAlignment="1" applyProtection="1">
      <alignment horizontal="left" vertical="top" wrapText="1"/>
      <protection locked="0"/>
    </xf>
    <xf numFmtId="2" fontId="21" fillId="7" borderId="63" xfId="0" applyNumberFormat="1" applyFont="1" applyFill="1" applyBorder="1" applyAlignment="1" applyProtection="1">
      <alignment horizontal="left" vertical="top" wrapText="1"/>
      <protection locked="0"/>
    </xf>
    <xf numFmtId="0" fontId="21" fillId="7" borderId="10" xfId="0" applyNumberFormat="1" applyFont="1" applyFill="1" applyBorder="1" applyAlignment="1" applyProtection="1">
      <alignment horizontal="left" vertical="top" wrapText="1"/>
      <protection locked="0"/>
    </xf>
    <xf numFmtId="0" fontId="21" fillId="7" borderId="63" xfId="2" applyFont="1" applyFill="1" applyBorder="1" applyAlignment="1" applyProtection="1">
      <alignment horizontal="left" vertical="top" wrapText="1"/>
      <protection locked="0"/>
    </xf>
    <xf numFmtId="0" fontId="21" fillId="7" borderId="63" xfId="2" applyNumberFormat="1" applyFont="1" applyFill="1" applyBorder="1" applyAlignment="1" applyProtection="1">
      <alignment horizontal="left" vertical="top" wrapText="1"/>
      <protection locked="0"/>
    </xf>
    <xf numFmtId="0" fontId="21" fillId="7" borderId="65" xfId="0" applyNumberFormat="1" applyFont="1" applyFill="1" applyBorder="1" applyAlignment="1" applyProtection="1">
      <alignment horizontal="left" vertical="top" wrapText="1"/>
      <protection locked="0"/>
    </xf>
    <xf numFmtId="0" fontId="21" fillId="7" borderId="40" xfId="0" applyNumberFormat="1" applyFont="1" applyFill="1" applyBorder="1" applyAlignment="1" applyProtection="1">
      <alignment horizontal="left" vertical="top" wrapText="1"/>
      <protection locked="0"/>
    </xf>
    <xf numFmtId="0" fontId="21" fillId="7" borderId="40" xfId="3" applyFont="1" applyFill="1" applyBorder="1" applyAlignment="1">
      <alignment horizontal="left" vertical="top" wrapText="1"/>
    </xf>
    <xf numFmtId="0" fontId="21" fillId="7" borderId="40" xfId="0" applyFont="1" applyFill="1" applyBorder="1" applyAlignment="1">
      <alignment horizontal="left" vertical="top" wrapText="1"/>
    </xf>
    <xf numFmtId="2" fontId="21" fillId="7" borderId="40" xfId="0" applyNumberFormat="1" applyFont="1" applyFill="1" applyBorder="1" applyAlignment="1">
      <alignment horizontal="left" vertical="top" wrapText="1"/>
    </xf>
    <xf numFmtId="0" fontId="21" fillId="7" borderId="40" xfId="0" applyFont="1" applyFill="1" applyBorder="1" applyAlignment="1">
      <alignment horizontal="left" vertical="top"/>
    </xf>
    <xf numFmtId="0" fontId="21" fillId="7" borderId="6" xfId="3" applyFont="1" applyFill="1" applyBorder="1" applyAlignment="1">
      <alignment horizontal="left" vertical="top"/>
    </xf>
    <xf numFmtId="0" fontId="21" fillId="7" borderId="40" xfId="0" applyFont="1" applyFill="1" applyBorder="1" applyAlignment="1" applyProtection="1">
      <alignment horizontal="left" vertical="top"/>
      <protection locked="0"/>
    </xf>
    <xf numFmtId="2" fontId="21" fillId="7" borderId="19" xfId="0" applyNumberFormat="1" applyFont="1" applyFill="1" applyBorder="1" applyAlignment="1">
      <alignment horizontal="left" vertical="top" wrapText="1"/>
    </xf>
    <xf numFmtId="0" fontId="21" fillId="7" borderId="40" xfId="3" applyFont="1" applyFill="1" applyBorder="1" applyAlignment="1" applyProtection="1">
      <alignment horizontal="left" vertical="top" wrapText="1"/>
      <protection locked="0"/>
    </xf>
    <xf numFmtId="0" fontId="21" fillId="7" borderId="40" xfId="0" applyFont="1" applyFill="1" applyBorder="1" applyAlignment="1" applyProtection="1">
      <alignment horizontal="left" vertical="top" wrapText="1"/>
      <protection locked="0"/>
    </xf>
    <xf numFmtId="0" fontId="21" fillId="7" borderId="17" xfId="0" applyFont="1" applyFill="1" applyBorder="1" applyAlignment="1">
      <alignment horizontal="left" vertical="top" wrapText="1"/>
    </xf>
    <xf numFmtId="0" fontId="21" fillId="7" borderId="40" xfId="3" applyFont="1" applyFill="1" applyBorder="1" applyAlignment="1">
      <alignment horizontal="left" vertical="top"/>
    </xf>
    <xf numFmtId="0" fontId="21" fillId="7" borderId="44" xfId="0" applyFont="1" applyFill="1" applyBorder="1" applyAlignment="1">
      <alignment horizontal="left" vertical="top" wrapText="1"/>
    </xf>
    <xf numFmtId="9" fontId="21" fillId="7" borderId="40" xfId="0" applyNumberFormat="1" applyFont="1" applyFill="1" applyBorder="1" applyAlignment="1">
      <alignment horizontal="left" vertical="top" wrapText="1"/>
    </xf>
    <xf numFmtId="0" fontId="21" fillId="7" borderId="15" xfId="0" applyFont="1" applyFill="1" applyBorder="1" applyAlignment="1">
      <alignment horizontal="left" vertical="top"/>
    </xf>
    <xf numFmtId="1" fontId="21" fillId="7" borderId="40" xfId="0" applyNumberFormat="1" applyFont="1" applyFill="1" applyBorder="1" applyAlignment="1">
      <alignment horizontal="left" vertical="top" wrapText="1"/>
    </xf>
    <xf numFmtId="0" fontId="21" fillId="7" borderId="53" xfId="0" applyFont="1" applyFill="1" applyBorder="1" applyAlignment="1">
      <alignment horizontal="left" vertical="top"/>
    </xf>
    <xf numFmtId="0" fontId="21" fillId="7" borderId="55" xfId="0" applyFont="1" applyFill="1" applyBorder="1" applyAlignment="1">
      <alignment horizontal="left" vertical="top"/>
    </xf>
    <xf numFmtId="0" fontId="21" fillId="7" borderId="53" xfId="0" applyFont="1" applyFill="1" applyBorder="1" applyAlignment="1" applyProtection="1">
      <alignment horizontal="left" vertical="top"/>
      <protection locked="0"/>
    </xf>
    <xf numFmtId="0" fontId="21" fillId="7" borderId="8" xfId="0" applyNumberFormat="1" applyFont="1" applyFill="1" applyBorder="1" applyAlignment="1" applyProtection="1">
      <alignment horizontal="left" vertical="top" wrapText="1"/>
      <protection locked="0"/>
    </xf>
    <xf numFmtId="49" fontId="21" fillId="7" borderId="40" xfId="0" applyNumberFormat="1" applyFont="1" applyFill="1" applyBorder="1" applyAlignment="1" applyProtection="1">
      <alignment horizontal="left" vertical="top" wrapText="1"/>
      <protection locked="0"/>
    </xf>
    <xf numFmtId="0" fontId="21" fillId="7" borderId="6" xfId="0" applyNumberFormat="1" applyFont="1" applyFill="1" applyBorder="1" applyAlignment="1" applyProtection="1">
      <alignment horizontal="left" vertical="top" wrapText="1"/>
      <protection locked="0"/>
    </xf>
    <xf numFmtId="49" fontId="21" fillId="7" borderId="6" xfId="0" applyNumberFormat="1" applyFont="1" applyFill="1" applyBorder="1" applyAlignment="1" applyProtection="1">
      <alignment horizontal="left" vertical="top" wrapText="1"/>
      <protection locked="0"/>
    </xf>
    <xf numFmtId="9" fontId="21" fillId="7" borderId="40" xfId="0" applyNumberFormat="1" applyFont="1" applyFill="1" applyBorder="1" applyAlignment="1" applyProtection="1">
      <alignment horizontal="left" vertical="top" wrapText="1"/>
      <protection locked="0"/>
    </xf>
    <xf numFmtId="0" fontId="21" fillId="7" borderId="40" xfId="16" applyNumberFormat="1" applyFont="1" applyFill="1" applyBorder="1" applyAlignment="1" applyProtection="1">
      <alignment horizontal="left" vertical="top" wrapText="1"/>
      <protection locked="0"/>
    </xf>
    <xf numFmtId="0" fontId="21" fillId="7" borderId="40" xfId="11" applyNumberFormat="1" applyFont="1" applyFill="1" applyBorder="1" applyAlignment="1" applyProtection="1">
      <alignment horizontal="left" vertical="top" wrapText="1"/>
      <protection locked="0"/>
    </xf>
    <xf numFmtId="0" fontId="21" fillId="10" borderId="40" xfId="0" applyFont="1" applyFill="1" applyBorder="1" applyAlignment="1">
      <alignment horizontal="left" vertical="top" wrapText="1"/>
    </xf>
    <xf numFmtId="1" fontId="21" fillId="7" borderId="40" xfId="2" applyNumberFormat="1" applyFont="1" applyFill="1" applyBorder="1" applyAlignment="1" applyProtection="1">
      <alignment horizontal="left" vertical="top" wrapText="1"/>
      <protection locked="0"/>
    </xf>
    <xf numFmtId="1" fontId="21" fillId="7" borderId="40" xfId="0" applyNumberFormat="1" applyFont="1" applyFill="1" applyBorder="1" applyAlignment="1" applyProtection="1">
      <alignment horizontal="left" vertical="top" wrapText="1"/>
      <protection locked="0"/>
    </xf>
    <xf numFmtId="0" fontId="21" fillId="7" borderId="8" xfId="0" applyFont="1" applyFill="1" applyBorder="1" applyAlignment="1" applyProtection="1">
      <alignment horizontal="left" vertical="top" wrapText="1"/>
      <protection locked="0"/>
    </xf>
    <xf numFmtId="9" fontId="21" fillId="7" borderId="4" xfId="0" applyNumberFormat="1" applyFont="1" applyFill="1" applyBorder="1" applyAlignment="1" applyProtection="1">
      <alignment horizontal="left" vertical="top" wrapText="1"/>
      <protection locked="0"/>
    </xf>
    <xf numFmtId="0" fontId="21" fillId="7" borderId="40" xfId="2" applyFont="1" applyFill="1" applyBorder="1" applyAlignment="1" applyProtection="1">
      <alignment horizontal="left" vertical="top" wrapText="1"/>
      <protection locked="0"/>
    </xf>
    <xf numFmtId="0" fontId="21" fillId="7" borderId="40" xfId="2" applyNumberFormat="1" applyFont="1" applyFill="1" applyBorder="1" applyAlignment="1" applyProtection="1">
      <alignment horizontal="left" vertical="top" wrapText="1"/>
      <protection locked="0"/>
    </xf>
    <xf numFmtId="0" fontId="21" fillId="7" borderId="44" xfId="0" applyNumberFormat="1" applyFont="1" applyFill="1" applyBorder="1" applyAlignment="1" applyProtection="1">
      <alignment horizontal="left" vertical="top" wrapText="1"/>
      <protection locked="0"/>
    </xf>
    <xf numFmtId="0" fontId="21" fillId="12" borderId="102" xfId="0" applyFont="1" applyFill="1" applyBorder="1" applyAlignment="1">
      <alignment horizontal="left" vertical="top"/>
    </xf>
    <xf numFmtId="0" fontId="21" fillId="12" borderId="56" xfId="0" applyFont="1" applyFill="1" applyBorder="1" applyAlignment="1">
      <alignment horizontal="left" vertical="top"/>
    </xf>
    <xf numFmtId="9" fontId="21" fillId="7" borderId="40" xfId="0" applyNumberFormat="1" applyFont="1" applyFill="1" applyBorder="1" applyAlignment="1">
      <alignment horizontal="left" vertical="top"/>
    </xf>
    <xf numFmtId="0" fontId="21" fillId="7" borderId="8" xfId="0" applyFont="1" applyFill="1" applyBorder="1" applyAlignment="1">
      <alignment horizontal="left" vertical="top"/>
    </xf>
    <xf numFmtId="0" fontId="21" fillId="7" borderId="86" xfId="0" applyFont="1" applyFill="1" applyBorder="1" applyAlignment="1">
      <alignment horizontal="left" vertical="top"/>
    </xf>
    <xf numFmtId="0" fontId="21" fillId="7" borderId="86" xfId="0" applyFont="1" applyFill="1" applyBorder="1" applyAlignment="1" applyProtection="1">
      <alignment horizontal="left" vertical="top" wrapText="1"/>
      <protection locked="0"/>
    </xf>
    <xf numFmtId="0" fontId="21" fillId="7" borderId="86" xfId="0" applyFont="1" applyFill="1" applyBorder="1" applyAlignment="1">
      <alignment horizontal="left" vertical="top" wrapText="1"/>
    </xf>
    <xf numFmtId="0" fontId="21" fillId="7" borderId="16" xfId="0" applyFont="1" applyFill="1" applyBorder="1" applyAlignment="1">
      <alignment horizontal="left" vertical="top" wrapText="1"/>
    </xf>
    <xf numFmtId="0" fontId="21" fillId="7" borderId="86" xfId="3" applyFont="1" applyFill="1" applyBorder="1" applyAlignment="1">
      <alignment horizontal="left" vertical="top" wrapText="1"/>
    </xf>
    <xf numFmtId="0" fontId="21" fillId="7" borderId="86" xfId="0" applyFont="1" applyFill="1" applyBorder="1" applyAlignment="1" applyProtection="1">
      <alignment horizontal="left" vertical="top"/>
      <protection locked="0"/>
    </xf>
    <xf numFmtId="0" fontId="21" fillId="7" borderId="86" xfId="3" applyFont="1" applyFill="1" applyBorder="1" applyAlignment="1">
      <alignment horizontal="left" vertical="top"/>
    </xf>
    <xf numFmtId="0" fontId="21" fillId="7" borderId="44" xfId="0" applyFont="1" applyFill="1" applyBorder="1" applyAlignment="1">
      <alignment horizontal="left" vertical="top"/>
    </xf>
    <xf numFmtId="9" fontId="21" fillId="7" borderId="86" xfId="0" applyNumberFormat="1" applyFont="1" applyFill="1" applyBorder="1" applyAlignment="1">
      <alignment horizontal="left" vertical="top" wrapText="1"/>
    </xf>
    <xf numFmtId="0" fontId="21" fillId="7" borderId="86" xfId="0" applyNumberFormat="1" applyFont="1" applyFill="1" applyBorder="1" applyAlignment="1" applyProtection="1">
      <alignment horizontal="left" vertical="top" wrapText="1"/>
      <protection locked="0"/>
    </xf>
    <xf numFmtId="1" fontId="21" fillId="7" borderId="86" xfId="0" applyNumberFormat="1" applyFont="1" applyFill="1" applyBorder="1" applyAlignment="1">
      <alignment horizontal="left" vertical="top" wrapText="1"/>
    </xf>
    <xf numFmtId="0" fontId="21" fillId="7" borderId="86" xfId="2" applyNumberFormat="1" applyFont="1" applyFill="1" applyBorder="1" applyAlignment="1" applyProtection="1">
      <alignment horizontal="left" vertical="top" wrapText="1"/>
      <protection locked="0"/>
    </xf>
    <xf numFmtId="0" fontId="21" fillId="7" borderId="56" xfId="0" applyFont="1" applyFill="1" applyBorder="1" applyAlignment="1" applyProtection="1">
      <alignment horizontal="left" vertical="top" wrapText="1"/>
      <protection locked="0"/>
    </xf>
    <xf numFmtId="0" fontId="21" fillId="7" borderId="68" xfId="0" applyFont="1" applyFill="1" applyBorder="1" applyAlignment="1" applyProtection="1">
      <alignment horizontal="left" vertical="top" wrapText="1"/>
      <protection locked="0"/>
    </xf>
    <xf numFmtId="0" fontId="21" fillId="7" borderId="0" xfId="0" applyNumberFormat="1" applyFont="1" applyFill="1" applyBorder="1" applyAlignment="1" applyProtection="1">
      <alignment horizontal="left" vertical="top" wrapText="1"/>
      <protection locked="0"/>
    </xf>
    <xf numFmtId="0" fontId="21" fillId="7" borderId="8" xfId="2" applyNumberFormat="1" applyFont="1" applyFill="1" applyBorder="1" applyAlignment="1" applyProtection="1">
      <alignment horizontal="left" vertical="top" wrapText="1"/>
      <protection locked="0"/>
    </xf>
    <xf numFmtId="0" fontId="23" fillId="4" borderId="0" xfId="0" applyFont="1" applyFill="1" applyAlignment="1">
      <alignment horizontal="left" vertical="center" wrapText="1"/>
    </xf>
    <xf numFmtId="0" fontId="24" fillId="8" borderId="115" xfId="0" applyNumberFormat="1" applyFont="1" applyFill="1" applyBorder="1" applyAlignment="1" applyProtection="1">
      <alignment horizontal="left" vertical="center" wrapText="1"/>
      <protection locked="0"/>
    </xf>
    <xf numFmtId="0" fontId="21" fillId="13" borderId="117" xfId="0" applyNumberFormat="1" applyFont="1" applyFill="1" applyBorder="1" applyAlignment="1" applyProtection="1">
      <alignment horizontal="left" vertical="top" wrapText="1"/>
      <protection locked="0"/>
    </xf>
    <xf numFmtId="0" fontId="21" fillId="7" borderId="101" xfId="0" applyNumberFormat="1" applyFont="1" applyFill="1" applyBorder="1" applyAlignment="1" applyProtection="1">
      <alignment horizontal="left" vertical="top" wrapText="1"/>
      <protection locked="0"/>
    </xf>
    <xf numFmtId="0" fontId="21" fillId="7" borderId="101" xfId="3" applyFont="1" applyFill="1" applyBorder="1" applyAlignment="1" applyProtection="1">
      <alignment horizontal="left" vertical="top" wrapText="1"/>
      <protection locked="0"/>
    </xf>
    <xf numFmtId="0" fontId="21" fillId="7" borderId="101" xfId="0" applyFont="1" applyFill="1" applyBorder="1" applyAlignment="1" applyProtection="1">
      <alignment horizontal="left" vertical="top" wrapText="1"/>
      <protection locked="0"/>
    </xf>
    <xf numFmtId="0" fontId="21" fillId="7" borderId="101" xfId="0" applyFont="1" applyFill="1" applyBorder="1" applyAlignment="1">
      <alignment horizontal="left" vertical="top" wrapText="1"/>
    </xf>
    <xf numFmtId="0" fontId="21" fillId="7" borderId="101" xfId="0" applyFont="1" applyFill="1" applyBorder="1" applyAlignment="1" applyProtection="1">
      <alignment horizontal="left" vertical="top"/>
      <protection locked="0"/>
    </xf>
    <xf numFmtId="0" fontId="21" fillId="7" borderId="101" xfId="3" applyFont="1" applyFill="1" applyBorder="1" applyAlignment="1">
      <alignment horizontal="left" vertical="top" wrapText="1"/>
    </xf>
    <xf numFmtId="9" fontId="21" fillId="7" borderId="101" xfId="0" applyNumberFormat="1" applyFont="1" applyFill="1" applyBorder="1" applyAlignment="1">
      <alignment horizontal="left" vertical="top"/>
    </xf>
    <xf numFmtId="0" fontId="21" fillId="7" borderId="101" xfId="0" applyFont="1" applyFill="1" applyBorder="1" applyAlignment="1">
      <alignment horizontal="left" vertical="top"/>
    </xf>
    <xf numFmtId="9" fontId="21" fillId="7" borderId="101" xfId="0" applyNumberFormat="1" applyFont="1" applyFill="1" applyBorder="1" applyAlignment="1">
      <alignment horizontal="left" vertical="top" wrapText="1"/>
    </xf>
    <xf numFmtId="1" fontId="21" fillId="7" borderId="101" xfId="0" applyNumberFormat="1" applyFont="1" applyFill="1" applyBorder="1" applyAlignment="1">
      <alignment horizontal="left" vertical="top" wrapText="1"/>
    </xf>
    <xf numFmtId="0" fontId="21" fillId="7" borderId="101" xfId="2" applyNumberFormat="1" applyFont="1" applyFill="1" applyBorder="1" applyAlignment="1" applyProtection="1">
      <alignment horizontal="left" vertical="top" wrapText="1"/>
      <protection locked="0"/>
    </xf>
    <xf numFmtId="0" fontId="21" fillId="14" borderId="101" xfId="0" applyFont="1" applyFill="1" applyBorder="1" applyAlignment="1" applyProtection="1">
      <alignment horizontal="left" vertical="top" wrapText="1"/>
      <protection locked="0"/>
    </xf>
    <xf numFmtId="49" fontId="21" fillId="7" borderId="101" xfId="0" applyNumberFormat="1" applyFont="1" applyFill="1" applyBorder="1" applyAlignment="1" applyProtection="1">
      <alignment horizontal="left" vertical="top" wrapText="1"/>
      <protection locked="0"/>
    </xf>
    <xf numFmtId="0" fontId="21" fillId="7" borderId="101" xfId="16" applyNumberFormat="1" applyFont="1" applyFill="1" applyBorder="1" applyAlignment="1" applyProtection="1">
      <alignment horizontal="left" vertical="top" wrapText="1"/>
      <protection locked="0"/>
    </xf>
    <xf numFmtId="17" fontId="21" fillId="7" borderId="101" xfId="0" applyNumberFormat="1" applyFont="1" applyFill="1" applyBorder="1" applyAlignment="1" applyProtection="1">
      <alignment horizontal="left" vertical="top" wrapText="1"/>
    </xf>
    <xf numFmtId="0" fontId="21" fillId="10" borderId="101" xfId="0" applyFont="1" applyFill="1" applyBorder="1" applyAlignment="1">
      <alignment horizontal="left" vertical="top" wrapText="1"/>
    </xf>
    <xf numFmtId="1" fontId="21" fillId="7" borderId="101" xfId="0" applyNumberFormat="1" applyFont="1" applyFill="1" applyBorder="1" applyAlignment="1" applyProtection="1">
      <alignment horizontal="left" vertical="top" wrapText="1"/>
      <protection locked="0"/>
    </xf>
    <xf numFmtId="1" fontId="21" fillId="7" borderId="101" xfId="2" applyNumberFormat="1" applyFont="1" applyFill="1" applyBorder="1" applyAlignment="1" applyProtection="1">
      <alignment horizontal="left" vertical="top" wrapText="1"/>
      <protection locked="0"/>
    </xf>
    <xf numFmtId="2" fontId="21" fillId="7" borderId="101" xfId="0" applyNumberFormat="1" applyFont="1" applyFill="1" applyBorder="1" applyAlignment="1">
      <alignment horizontal="left" vertical="top" wrapText="1"/>
    </xf>
    <xf numFmtId="0" fontId="21" fillId="7" borderId="101" xfId="2" applyFont="1" applyFill="1" applyBorder="1" applyAlignment="1" applyProtection="1">
      <alignment horizontal="left" vertical="top" wrapText="1"/>
      <protection locked="0"/>
    </xf>
    <xf numFmtId="0" fontId="21" fillId="7" borderId="43" xfId="0" applyNumberFormat="1" applyFont="1" applyFill="1" applyBorder="1" applyAlignment="1" applyProtection="1">
      <alignment horizontal="left" vertical="top" wrapText="1"/>
      <protection locked="0"/>
    </xf>
  </cellXfs>
  <cellStyles count="19">
    <cellStyle name="Excel Built-in Explanatory Text" xfId="6"/>
    <cellStyle name="Good" xfId="9" builtinId="26"/>
    <cellStyle name="Hyperlink" xfId="1" builtinId="8"/>
    <cellStyle name="Hyperlink 2" xfId="18"/>
    <cellStyle name="Navadno 2" xfId="2"/>
    <cellStyle name="Navadno 3" xfId="16"/>
    <cellStyle name="Navadno_List1" xfId="17"/>
    <cellStyle name="Normal" xfId="0" builtinId="0"/>
    <cellStyle name="Normal 2" xfId="3"/>
    <cellStyle name="Normal 2 2" xfId="8"/>
    <cellStyle name="Normal 3" xfId="4"/>
    <cellStyle name="Normal 3 2" xfId="5"/>
    <cellStyle name="Normal 3 2 2" xfId="14"/>
    <cellStyle name="Normal 4" xfId="11"/>
    <cellStyle name="Normal 4 2" xfId="12"/>
    <cellStyle name="Normal 7" xfId="13"/>
    <cellStyle name="Normal_centri-plani-2000-IC Planta" xfId="10"/>
    <cellStyle name="Normal_List1" xfId="15"/>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7</xdr:col>
      <xdr:colOff>0</xdr:colOff>
      <xdr:row>714</xdr:row>
      <xdr:rowOff>141612</xdr:rowOff>
    </xdr:from>
    <xdr:ext cx="184731" cy="264560"/>
    <xdr:sp macro="" textlink="">
      <xdr:nvSpPr>
        <xdr:cNvPr id="2" name="PoljeZBesedilom 2">
          <a:extLst>
            <a:ext uri="{FF2B5EF4-FFF2-40B4-BE49-F238E27FC236}"/>
          </a:extLst>
        </xdr:cNvPr>
        <xdr:cNvSpPr txBox="1"/>
      </xdr:nvSpPr>
      <xdr:spPr>
        <a:xfrm>
          <a:off x="6153150" y="4224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714</xdr:row>
      <xdr:rowOff>141612</xdr:rowOff>
    </xdr:from>
    <xdr:ext cx="184731" cy="264560"/>
    <xdr:sp macro="" textlink="">
      <xdr:nvSpPr>
        <xdr:cNvPr id="3" name="PoljeZBesedilom 2">
          <a:extLst>
            <a:ext uri="{FF2B5EF4-FFF2-40B4-BE49-F238E27FC236}"/>
          </a:extLst>
        </xdr:cNvPr>
        <xdr:cNvSpPr txBox="1"/>
      </xdr:nvSpPr>
      <xdr:spPr>
        <a:xfrm>
          <a:off x="6153150" y="4224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577850</xdr:colOff>
      <xdr:row>577</xdr:row>
      <xdr:rowOff>0</xdr:rowOff>
    </xdr:from>
    <xdr:to>
      <xdr:col>8</xdr:col>
      <xdr:colOff>762581</xdr:colOff>
      <xdr:row>577</xdr:row>
      <xdr:rowOff>264560</xdr:rowOff>
    </xdr:to>
    <xdr:sp macro="" textlink="">
      <xdr:nvSpPr>
        <xdr:cNvPr id="4" name="PoljeZBesedilom 2">
          <a:extLst>
            <a:ext uri="{FF2B5EF4-FFF2-40B4-BE49-F238E27FC236}">
              <a16:creationId xmlns:lc="http://schemas.openxmlformats.org/drawingml/2006/lockedCanvas" xmlns:a16="http://schemas.microsoft.com/office/drawing/2014/main" xmlns="" id="{00000000-0008-0000-0000-00003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 name="PoljeZBesedilom 566">
          <a:extLst>
            <a:ext uri="{FF2B5EF4-FFF2-40B4-BE49-F238E27FC236}">
              <a16:creationId xmlns:lc="http://schemas.openxmlformats.org/drawingml/2006/lockedCanvas" xmlns:a16="http://schemas.microsoft.com/office/drawing/2014/main" xmlns="" id="{00000000-0008-0000-0000-00003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 name="PoljeZBesedilom 2">
          <a:extLst>
            <a:ext uri="{FF2B5EF4-FFF2-40B4-BE49-F238E27FC236}">
              <a16:creationId xmlns:lc="http://schemas.openxmlformats.org/drawingml/2006/lockedCanvas" xmlns:a16="http://schemas.microsoft.com/office/drawing/2014/main" xmlns="" id="{00000000-0008-0000-0000-00003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 name="PoljeZBesedilom 2">
          <a:extLst>
            <a:ext uri="{FF2B5EF4-FFF2-40B4-BE49-F238E27FC236}">
              <a16:creationId xmlns:lc="http://schemas.openxmlformats.org/drawingml/2006/lockedCanvas" xmlns:a16="http://schemas.microsoft.com/office/drawing/2014/main" xmlns="" id="{00000000-0008-0000-0000-00003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8" name="PoljeZBesedilom 2">
          <a:extLst>
            <a:ext uri="{FF2B5EF4-FFF2-40B4-BE49-F238E27FC236}">
              <a16:creationId xmlns:lc="http://schemas.openxmlformats.org/drawingml/2006/lockedCanvas" xmlns:a16="http://schemas.microsoft.com/office/drawing/2014/main" xmlns="" id="{00000000-0008-0000-0000-00003A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9" name="PoljeZBesedilom 2">
          <a:extLst>
            <a:ext uri="{FF2B5EF4-FFF2-40B4-BE49-F238E27FC236}">
              <a16:creationId xmlns:lc="http://schemas.openxmlformats.org/drawingml/2006/lockedCanvas" xmlns:a16="http://schemas.microsoft.com/office/drawing/2014/main" xmlns="" id="{00000000-0008-0000-0000-00003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 name="PoljeZBesedilom 2">
          <a:extLst>
            <a:ext uri="{FF2B5EF4-FFF2-40B4-BE49-F238E27FC236}">
              <a16:creationId xmlns:lc="http://schemas.openxmlformats.org/drawingml/2006/lockedCanvas" xmlns:a16="http://schemas.microsoft.com/office/drawing/2014/main" xmlns="" id="{00000000-0008-0000-0000-00003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 name="PoljeZBesedilom 572">
          <a:extLst>
            <a:ext uri="{FF2B5EF4-FFF2-40B4-BE49-F238E27FC236}">
              <a16:creationId xmlns:lc="http://schemas.openxmlformats.org/drawingml/2006/lockedCanvas" xmlns:a16="http://schemas.microsoft.com/office/drawing/2014/main" xmlns="" id="{00000000-0008-0000-0000-00003D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 name="PoljeZBesedilom 2">
          <a:extLst>
            <a:ext uri="{FF2B5EF4-FFF2-40B4-BE49-F238E27FC236}">
              <a16:creationId xmlns:lc="http://schemas.openxmlformats.org/drawingml/2006/lockedCanvas" xmlns:a16="http://schemas.microsoft.com/office/drawing/2014/main" xmlns="" id="{00000000-0008-0000-0000-00003E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 name="PoljeZBesedilom 2">
          <a:extLst>
            <a:ext uri="{FF2B5EF4-FFF2-40B4-BE49-F238E27FC236}">
              <a16:creationId xmlns:lc="http://schemas.openxmlformats.org/drawingml/2006/lockedCanvas" xmlns:a16="http://schemas.microsoft.com/office/drawing/2014/main" xmlns="" id="{00000000-0008-0000-0000-00003F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 name="PoljeZBesedilom 2">
          <a:extLst>
            <a:ext uri="{FF2B5EF4-FFF2-40B4-BE49-F238E27FC236}">
              <a16:creationId xmlns:lc="http://schemas.openxmlformats.org/drawingml/2006/lockedCanvas" xmlns:a16="http://schemas.microsoft.com/office/drawing/2014/main" xmlns="" id="{00000000-0008-0000-0000-000040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 name="PoljeZBesedilom 2">
          <a:extLst>
            <a:ext uri="{FF2B5EF4-FFF2-40B4-BE49-F238E27FC236}">
              <a16:creationId xmlns:lc="http://schemas.openxmlformats.org/drawingml/2006/lockedCanvas" xmlns:a16="http://schemas.microsoft.com/office/drawing/2014/main" xmlns="" id="{00000000-0008-0000-0000-00004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 name="PoljeZBesedilom 2">
          <a:extLst>
            <a:ext uri="{FF2B5EF4-FFF2-40B4-BE49-F238E27FC236}">
              <a16:creationId xmlns:lc="http://schemas.openxmlformats.org/drawingml/2006/lockedCanvas" xmlns:a16="http://schemas.microsoft.com/office/drawing/2014/main" xmlns="" id="{00000000-0008-0000-0000-00004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 name="PoljeZBesedilom 578">
          <a:extLst>
            <a:ext uri="{FF2B5EF4-FFF2-40B4-BE49-F238E27FC236}">
              <a16:creationId xmlns:lc="http://schemas.openxmlformats.org/drawingml/2006/lockedCanvas" xmlns:a16="http://schemas.microsoft.com/office/drawing/2014/main" xmlns="" id="{00000000-0008-0000-0000-000043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 name="PoljeZBesedilom 2">
          <a:extLst>
            <a:ext uri="{FF2B5EF4-FFF2-40B4-BE49-F238E27FC236}">
              <a16:creationId xmlns:lc="http://schemas.openxmlformats.org/drawingml/2006/lockedCanvas" xmlns:a16="http://schemas.microsoft.com/office/drawing/2014/main" xmlns="" id="{00000000-0008-0000-0000-000044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 name="PoljeZBesedilom 2">
          <a:extLst>
            <a:ext uri="{FF2B5EF4-FFF2-40B4-BE49-F238E27FC236}">
              <a16:creationId xmlns:lc="http://schemas.openxmlformats.org/drawingml/2006/lockedCanvas" xmlns:a16="http://schemas.microsoft.com/office/drawing/2014/main" xmlns="" id="{00000000-0008-0000-0000-000045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0" name="PoljeZBesedilom 2">
          <a:extLst>
            <a:ext uri="{FF2B5EF4-FFF2-40B4-BE49-F238E27FC236}">
              <a16:creationId xmlns:lc="http://schemas.openxmlformats.org/drawingml/2006/lockedCanvas" xmlns:a16="http://schemas.microsoft.com/office/drawing/2014/main" xmlns="" id="{00000000-0008-0000-0000-00004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1" name="PoljeZBesedilom 2">
          <a:extLst>
            <a:ext uri="{FF2B5EF4-FFF2-40B4-BE49-F238E27FC236}">
              <a16:creationId xmlns:lc="http://schemas.openxmlformats.org/drawingml/2006/lockedCanvas" xmlns:a16="http://schemas.microsoft.com/office/drawing/2014/main" xmlns="" id="{00000000-0008-0000-0000-00004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2" name="PoljeZBesedilom 2">
          <a:extLst>
            <a:ext uri="{FF2B5EF4-FFF2-40B4-BE49-F238E27FC236}">
              <a16:creationId xmlns:lc="http://schemas.openxmlformats.org/drawingml/2006/lockedCanvas" xmlns:a16="http://schemas.microsoft.com/office/drawing/2014/main" xmlns="" id="{00000000-0008-0000-0000-00004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3" name="PoljeZBesedilom 584">
          <a:extLst>
            <a:ext uri="{FF2B5EF4-FFF2-40B4-BE49-F238E27FC236}">
              <a16:creationId xmlns:lc="http://schemas.openxmlformats.org/drawingml/2006/lockedCanvas" xmlns:a16="http://schemas.microsoft.com/office/drawing/2014/main" xmlns="" id="{00000000-0008-0000-0000-00004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4" name="PoljeZBesedilom 2">
          <a:extLst>
            <a:ext uri="{FF2B5EF4-FFF2-40B4-BE49-F238E27FC236}">
              <a16:creationId xmlns:lc="http://schemas.openxmlformats.org/drawingml/2006/lockedCanvas" xmlns:a16="http://schemas.microsoft.com/office/drawing/2014/main" xmlns="" id="{00000000-0008-0000-0000-00004A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5" name="PoljeZBesedilom 2">
          <a:extLst>
            <a:ext uri="{FF2B5EF4-FFF2-40B4-BE49-F238E27FC236}">
              <a16:creationId xmlns:lc="http://schemas.openxmlformats.org/drawingml/2006/lockedCanvas" xmlns:a16="http://schemas.microsoft.com/office/drawing/2014/main" xmlns="" id="{00000000-0008-0000-0000-00004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 name="PoljeZBesedilom 2">
          <a:extLst>
            <a:ext uri="{FF2B5EF4-FFF2-40B4-BE49-F238E27FC236}">
              <a16:creationId xmlns:lc="http://schemas.openxmlformats.org/drawingml/2006/lockedCanvas" xmlns:a16="http://schemas.microsoft.com/office/drawing/2014/main" xmlns="" id="{00000000-0008-0000-0000-00004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 name="PoljeZBesedilom 2">
          <a:extLst>
            <a:ext uri="{FF2B5EF4-FFF2-40B4-BE49-F238E27FC236}">
              <a16:creationId xmlns:lc="http://schemas.openxmlformats.org/drawingml/2006/lockedCanvas" xmlns:a16="http://schemas.microsoft.com/office/drawing/2014/main" xmlns="" id="{00000000-0008-0000-0000-00004D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8" name="PoljeZBesedilom 2">
          <a:extLst>
            <a:ext uri="{FF2B5EF4-FFF2-40B4-BE49-F238E27FC236}">
              <a16:creationId xmlns:lc="http://schemas.openxmlformats.org/drawingml/2006/lockedCanvas" xmlns:a16="http://schemas.microsoft.com/office/drawing/2014/main" xmlns="" id="{00000000-0008-0000-0000-00004E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9" name="PoljeZBesedilom 590">
          <a:extLst>
            <a:ext uri="{FF2B5EF4-FFF2-40B4-BE49-F238E27FC236}">
              <a16:creationId xmlns:lc="http://schemas.openxmlformats.org/drawingml/2006/lockedCanvas" xmlns:a16="http://schemas.microsoft.com/office/drawing/2014/main" xmlns="" id="{00000000-0008-0000-0000-00004F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0" name="PoljeZBesedilom 2">
          <a:extLst>
            <a:ext uri="{FF2B5EF4-FFF2-40B4-BE49-F238E27FC236}">
              <a16:creationId xmlns:lc="http://schemas.openxmlformats.org/drawingml/2006/lockedCanvas" xmlns:a16="http://schemas.microsoft.com/office/drawing/2014/main" xmlns="" id="{00000000-0008-0000-0000-000050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1" name="PoljeZBesedilom 2">
          <a:extLst>
            <a:ext uri="{FF2B5EF4-FFF2-40B4-BE49-F238E27FC236}">
              <a16:creationId xmlns:lc="http://schemas.openxmlformats.org/drawingml/2006/lockedCanvas" xmlns:a16="http://schemas.microsoft.com/office/drawing/2014/main" xmlns="" id="{00000000-0008-0000-0000-000051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2" name="PoljeZBesedilom 2">
          <a:extLst>
            <a:ext uri="{FF2B5EF4-FFF2-40B4-BE49-F238E27FC236}">
              <a16:creationId xmlns:lc="http://schemas.openxmlformats.org/drawingml/2006/lockedCanvas" xmlns:a16="http://schemas.microsoft.com/office/drawing/2014/main" xmlns="" id="{00000000-0008-0000-0000-000052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3" name="PoljeZBesedilom 2">
          <a:extLst>
            <a:ext uri="{FF2B5EF4-FFF2-40B4-BE49-F238E27FC236}">
              <a16:creationId xmlns:lc="http://schemas.openxmlformats.org/drawingml/2006/lockedCanvas" xmlns:a16="http://schemas.microsoft.com/office/drawing/2014/main" xmlns="" id="{00000000-0008-0000-0000-000053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4" name="PoljeZBesedilom 2">
          <a:extLst>
            <a:ext uri="{FF2B5EF4-FFF2-40B4-BE49-F238E27FC236}">
              <a16:creationId xmlns:lc="http://schemas.openxmlformats.org/drawingml/2006/lockedCanvas" xmlns:a16="http://schemas.microsoft.com/office/drawing/2014/main" xmlns="" id="{00000000-0008-0000-0000-000054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5" name="PoljeZBesedilom 596">
          <a:extLst>
            <a:ext uri="{FF2B5EF4-FFF2-40B4-BE49-F238E27FC236}">
              <a16:creationId xmlns:lc="http://schemas.openxmlformats.org/drawingml/2006/lockedCanvas" xmlns:a16="http://schemas.microsoft.com/office/drawing/2014/main" xmlns="" id="{00000000-0008-0000-0000-000055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6" name="PoljeZBesedilom 2">
          <a:extLst>
            <a:ext uri="{FF2B5EF4-FFF2-40B4-BE49-F238E27FC236}">
              <a16:creationId xmlns:lc="http://schemas.openxmlformats.org/drawingml/2006/lockedCanvas" xmlns:a16="http://schemas.microsoft.com/office/drawing/2014/main" xmlns="" id="{00000000-0008-0000-0000-000056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7" name="PoljeZBesedilom 2">
          <a:extLst>
            <a:ext uri="{FF2B5EF4-FFF2-40B4-BE49-F238E27FC236}">
              <a16:creationId xmlns:lc="http://schemas.openxmlformats.org/drawingml/2006/lockedCanvas" xmlns:a16="http://schemas.microsoft.com/office/drawing/2014/main" xmlns="" id="{00000000-0008-0000-0000-000057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8" name="PoljeZBesedilom 2">
          <a:extLst>
            <a:ext uri="{FF2B5EF4-FFF2-40B4-BE49-F238E27FC236}">
              <a16:creationId xmlns:lc="http://schemas.openxmlformats.org/drawingml/2006/lockedCanvas" xmlns:a16="http://schemas.microsoft.com/office/drawing/2014/main" xmlns="" id="{00000000-0008-0000-0000-000058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39" name="PoljeZBesedilom 2">
          <a:extLst>
            <a:ext uri="{FF2B5EF4-FFF2-40B4-BE49-F238E27FC236}">
              <a16:creationId xmlns:lc="http://schemas.openxmlformats.org/drawingml/2006/lockedCanvas" xmlns:a16="http://schemas.microsoft.com/office/drawing/2014/main" xmlns="" id="{00000000-0008-0000-0000-000059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0" name="PoljeZBesedilom 2">
          <a:extLst>
            <a:ext uri="{FF2B5EF4-FFF2-40B4-BE49-F238E27FC236}">
              <a16:creationId xmlns:lc="http://schemas.openxmlformats.org/drawingml/2006/lockedCanvas" xmlns:a16="http://schemas.microsoft.com/office/drawing/2014/main" xmlns="" id="{00000000-0008-0000-0000-00005A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1" name="PoljeZBesedilom 602">
          <a:extLst>
            <a:ext uri="{FF2B5EF4-FFF2-40B4-BE49-F238E27FC236}">
              <a16:creationId xmlns:lc="http://schemas.openxmlformats.org/drawingml/2006/lockedCanvas" xmlns:a16="http://schemas.microsoft.com/office/drawing/2014/main" xmlns="" id="{00000000-0008-0000-0000-00005B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2" name="PoljeZBesedilom 2">
          <a:extLst>
            <a:ext uri="{FF2B5EF4-FFF2-40B4-BE49-F238E27FC236}">
              <a16:creationId xmlns:lc="http://schemas.openxmlformats.org/drawingml/2006/lockedCanvas" xmlns:a16="http://schemas.microsoft.com/office/drawing/2014/main" xmlns="" id="{00000000-0008-0000-0000-00005C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3" name="PoljeZBesedilom 2">
          <a:extLst>
            <a:ext uri="{FF2B5EF4-FFF2-40B4-BE49-F238E27FC236}">
              <a16:creationId xmlns:lc="http://schemas.openxmlformats.org/drawingml/2006/lockedCanvas" xmlns:a16="http://schemas.microsoft.com/office/drawing/2014/main" xmlns="" id="{00000000-0008-0000-0000-00005D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4" name="PoljeZBesedilom 2">
          <a:extLst>
            <a:ext uri="{FF2B5EF4-FFF2-40B4-BE49-F238E27FC236}">
              <a16:creationId xmlns:lc="http://schemas.openxmlformats.org/drawingml/2006/lockedCanvas" xmlns:a16="http://schemas.microsoft.com/office/drawing/2014/main" xmlns="" id="{00000000-0008-0000-0000-00005E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5" name="PoljeZBesedilom 2">
          <a:extLst>
            <a:ext uri="{FF2B5EF4-FFF2-40B4-BE49-F238E27FC236}">
              <a16:creationId xmlns:lc="http://schemas.openxmlformats.org/drawingml/2006/lockedCanvas" xmlns:a16="http://schemas.microsoft.com/office/drawing/2014/main" xmlns="" id="{00000000-0008-0000-0000-00005F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6" name="PoljeZBesedilom 2">
          <a:extLst>
            <a:ext uri="{FF2B5EF4-FFF2-40B4-BE49-F238E27FC236}">
              <a16:creationId xmlns:lc="http://schemas.openxmlformats.org/drawingml/2006/lockedCanvas" xmlns:a16="http://schemas.microsoft.com/office/drawing/2014/main" xmlns="" id="{00000000-0008-0000-0000-000060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7" name="PoljeZBesedilom 608">
          <a:extLst>
            <a:ext uri="{FF2B5EF4-FFF2-40B4-BE49-F238E27FC236}">
              <a16:creationId xmlns:lc="http://schemas.openxmlformats.org/drawingml/2006/lockedCanvas" xmlns:a16="http://schemas.microsoft.com/office/drawing/2014/main" xmlns="" id="{00000000-0008-0000-0000-000061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8" name="PoljeZBesedilom 2">
          <a:extLst>
            <a:ext uri="{FF2B5EF4-FFF2-40B4-BE49-F238E27FC236}">
              <a16:creationId xmlns:lc="http://schemas.openxmlformats.org/drawingml/2006/lockedCanvas" xmlns:a16="http://schemas.microsoft.com/office/drawing/2014/main" xmlns="" id="{00000000-0008-0000-0000-000062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49" name="PoljeZBesedilom 2">
          <a:extLst>
            <a:ext uri="{FF2B5EF4-FFF2-40B4-BE49-F238E27FC236}">
              <a16:creationId xmlns:lc="http://schemas.openxmlformats.org/drawingml/2006/lockedCanvas" xmlns:a16="http://schemas.microsoft.com/office/drawing/2014/main" xmlns="" id="{00000000-0008-0000-0000-000063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0" name="PoljeZBesedilom 2">
          <a:extLst>
            <a:ext uri="{FF2B5EF4-FFF2-40B4-BE49-F238E27FC236}">
              <a16:creationId xmlns:lc="http://schemas.openxmlformats.org/drawingml/2006/lockedCanvas" xmlns:a16="http://schemas.microsoft.com/office/drawing/2014/main" xmlns="" id="{00000000-0008-0000-0000-000064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1" name="PoljeZBesedilom 2">
          <a:extLst>
            <a:ext uri="{FF2B5EF4-FFF2-40B4-BE49-F238E27FC236}">
              <a16:creationId xmlns:lc="http://schemas.openxmlformats.org/drawingml/2006/lockedCanvas" xmlns:a16="http://schemas.microsoft.com/office/drawing/2014/main" xmlns="" id="{00000000-0008-0000-0000-000065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2" name="PoljeZBesedilom 613">
          <a:extLst>
            <a:ext uri="{FF2B5EF4-FFF2-40B4-BE49-F238E27FC236}">
              <a16:creationId xmlns:lc="http://schemas.openxmlformats.org/drawingml/2006/lockedCanvas" xmlns:a16="http://schemas.microsoft.com/office/drawing/2014/main" xmlns="" id="{00000000-0008-0000-0000-000066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3" name="PoljeZBesedilom 2">
          <a:extLst>
            <a:ext uri="{FF2B5EF4-FFF2-40B4-BE49-F238E27FC236}">
              <a16:creationId xmlns:lc="http://schemas.openxmlformats.org/drawingml/2006/lockedCanvas" xmlns:a16="http://schemas.microsoft.com/office/drawing/2014/main" xmlns="" id="{00000000-0008-0000-0000-000067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4" name="PoljeZBesedilom 2">
          <a:extLst>
            <a:ext uri="{FF2B5EF4-FFF2-40B4-BE49-F238E27FC236}">
              <a16:creationId xmlns:lc="http://schemas.openxmlformats.org/drawingml/2006/lockedCanvas" xmlns:a16="http://schemas.microsoft.com/office/drawing/2014/main" xmlns="" id="{00000000-0008-0000-0000-000068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5" name="PoljeZBesedilom 2">
          <a:extLst>
            <a:ext uri="{FF2B5EF4-FFF2-40B4-BE49-F238E27FC236}">
              <a16:creationId xmlns:lc="http://schemas.openxmlformats.org/drawingml/2006/lockedCanvas" xmlns:a16="http://schemas.microsoft.com/office/drawing/2014/main" xmlns="" id="{00000000-0008-0000-0000-000069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6" name="PoljeZBesedilom 2">
          <a:extLst>
            <a:ext uri="{FF2B5EF4-FFF2-40B4-BE49-F238E27FC236}">
              <a16:creationId xmlns:lc="http://schemas.openxmlformats.org/drawingml/2006/lockedCanvas" xmlns:a16="http://schemas.microsoft.com/office/drawing/2014/main" xmlns="" id="{00000000-0008-0000-0000-00006A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7" name="PoljeZBesedilom 2">
          <a:extLst>
            <a:ext uri="{FF2B5EF4-FFF2-40B4-BE49-F238E27FC236}">
              <a16:creationId xmlns:lc="http://schemas.openxmlformats.org/drawingml/2006/lockedCanvas" xmlns:a16="http://schemas.microsoft.com/office/drawing/2014/main" xmlns="" id="{00000000-0008-0000-0000-00006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8" name="PoljeZBesedilom 619">
          <a:extLst>
            <a:ext uri="{FF2B5EF4-FFF2-40B4-BE49-F238E27FC236}">
              <a16:creationId xmlns:lc="http://schemas.openxmlformats.org/drawingml/2006/lockedCanvas" xmlns:a16="http://schemas.microsoft.com/office/drawing/2014/main" xmlns="" id="{00000000-0008-0000-0000-00006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59" name="PoljeZBesedilom 2">
          <a:extLst>
            <a:ext uri="{FF2B5EF4-FFF2-40B4-BE49-F238E27FC236}">
              <a16:creationId xmlns:lc="http://schemas.openxmlformats.org/drawingml/2006/lockedCanvas" xmlns:a16="http://schemas.microsoft.com/office/drawing/2014/main" xmlns="" id="{00000000-0008-0000-0000-00006D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0" name="PoljeZBesedilom 2">
          <a:extLst>
            <a:ext uri="{FF2B5EF4-FFF2-40B4-BE49-F238E27FC236}">
              <a16:creationId xmlns:lc="http://schemas.openxmlformats.org/drawingml/2006/lockedCanvas" xmlns:a16="http://schemas.microsoft.com/office/drawing/2014/main" xmlns="" id="{00000000-0008-0000-0000-00006E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1" name="PoljeZBesedilom 2">
          <a:extLst>
            <a:ext uri="{FF2B5EF4-FFF2-40B4-BE49-F238E27FC236}">
              <a16:creationId xmlns:lc="http://schemas.openxmlformats.org/drawingml/2006/lockedCanvas" xmlns:a16="http://schemas.microsoft.com/office/drawing/2014/main" xmlns="" id="{00000000-0008-0000-0000-00006F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2" name="PoljeZBesedilom 2">
          <a:extLst>
            <a:ext uri="{FF2B5EF4-FFF2-40B4-BE49-F238E27FC236}">
              <a16:creationId xmlns:lc="http://schemas.openxmlformats.org/drawingml/2006/lockedCanvas" xmlns:a16="http://schemas.microsoft.com/office/drawing/2014/main" xmlns="" id="{00000000-0008-0000-0000-000070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3" name="PoljeZBesedilom 2">
          <a:extLst>
            <a:ext uri="{FF2B5EF4-FFF2-40B4-BE49-F238E27FC236}">
              <a16:creationId xmlns:lc="http://schemas.openxmlformats.org/drawingml/2006/lockedCanvas" xmlns:a16="http://schemas.microsoft.com/office/drawing/2014/main" xmlns="" id="{00000000-0008-0000-0000-00007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4" name="PoljeZBesedilom 625">
          <a:extLst>
            <a:ext uri="{FF2B5EF4-FFF2-40B4-BE49-F238E27FC236}">
              <a16:creationId xmlns:lc="http://schemas.openxmlformats.org/drawingml/2006/lockedCanvas" xmlns:a16="http://schemas.microsoft.com/office/drawing/2014/main" xmlns="" id="{00000000-0008-0000-0000-00007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5" name="PoljeZBesedilom 2">
          <a:extLst>
            <a:ext uri="{FF2B5EF4-FFF2-40B4-BE49-F238E27FC236}">
              <a16:creationId xmlns:lc="http://schemas.openxmlformats.org/drawingml/2006/lockedCanvas" xmlns:a16="http://schemas.microsoft.com/office/drawing/2014/main" xmlns="" id="{00000000-0008-0000-0000-000073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6" name="PoljeZBesedilom 2">
          <a:extLst>
            <a:ext uri="{FF2B5EF4-FFF2-40B4-BE49-F238E27FC236}">
              <a16:creationId xmlns:lc="http://schemas.openxmlformats.org/drawingml/2006/lockedCanvas" xmlns:a16="http://schemas.microsoft.com/office/drawing/2014/main" xmlns="" id="{00000000-0008-0000-0000-000074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7" name="PoljeZBesedilom 2">
          <a:extLst>
            <a:ext uri="{FF2B5EF4-FFF2-40B4-BE49-F238E27FC236}">
              <a16:creationId xmlns:lc="http://schemas.openxmlformats.org/drawingml/2006/lockedCanvas" xmlns:a16="http://schemas.microsoft.com/office/drawing/2014/main" xmlns="" id="{00000000-0008-0000-0000-000075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8" name="PoljeZBesedilom 2">
          <a:extLst>
            <a:ext uri="{FF2B5EF4-FFF2-40B4-BE49-F238E27FC236}">
              <a16:creationId xmlns:lc="http://schemas.openxmlformats.org/drawingml/2006/lockedCanvas" xmlns:a16="http://schemas.microsoft.com/office/drawing/2014/main" xmlns="" id="{00000000-0008-0000-0000-00007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69" name="PoljeZBesedilom 2">
          <a:extLst>
            <a:ext uri="{FF2B5EF4-FFF2-40B4-BE49-F238E27FC236}">
              <a16:creationId xmlns:lc="http://schemas.openxmlformats.org/drawingml/2006/lockedCanvas" xmlns:a16="http://schemas.microsoft.com/office/drawing/2014/main" xmlns="" id="{00000000-0008-0000-0000-00007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0" name="PoljeZBesedilom 631">
          <a:extLst>
            <a:ext uri="{FF2B5EF4-FFF2-40B4-BE49-F238E27FC236}">
              <a16:creationId xmlns:lc="http://schemas.openxmlformats.org/drawingml/2006/lockedCanvas" xmlns:a16="http://schemas.microsoft.com/office/drawing/2014/main" xmlns="" id="{00000000-0008-0000-0000-00007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1" name="PoljeZBesedilom 2">
          <a:extLst>
            <a:ext uri="{FF2B5EF4-FFF2-40B4-BE49-F238E27FC236}">
              <a16:creationId xmlns:lc="http://schemas.openxmlformats.org/drawingml/2006/lockedCanvas" xmlns:a16="http://schemas.microsoft.com/office/drawing/2014/main" xmlns="" id="{00000000-0008-0000-0000-00007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2" name="PoljeZBesedilom 2">
          <a:extLst>
            <a:ext uri="{FF2B5EF4-FFF2-40B4-BE49-F238E27FC236}">
              <a16:creationId xmlns:lc="http://schemas.openxmlformats.org/drawingml/2006/lockedCanvas" xmlns:a16="http://schemas.microsoft.com/office/drawing/2014/main" xmlns="" id="{00000000-0008-0000-0000-00007A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3" name="PoljeZBesedilom 2">
          <a:extLst>
            <a:ext uri="{FF2B5EF4-FFF2-40B4-BE49-F238E27FC236}">
              <a16:creationId xmlns:lc="http://schemas.openxmlformats.org/drawingml/2006/lockedCanvas" xmlns:a16="http://schemas.microsoft.com/office/drawing/2014/main" xmlns="" id="{00000000-0008-0000-0000-00007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4" name="PoljeZBesedilom 2">
          <a:extLst>
            <a:ext uri="{FF2B5EF4-FFF2-40B4-BE49-F238E27FC236}">
              <a16:creationId xmlns:lc="http://schemas.openxmlformats.org/drawingml/2006/lockedCanvas" xmlns:a16="http://schemas.microsoft.com/office/drawing/2014/main" xmlns="" id="{00000000-0008-0000-0000-00007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5" name="PoljeZBesedilom 2">
          <a:extLst>
            <a:ext uri="{FF2B5EF4-FFF2-40B4-BE49-F238E27FC236}">
              <a16:creationId xmlns:lc="http://schemas.openxmlformats.org/drawingml/2006/lockedCanvas" xmlns:a16="http://schemas.microsoft.com/office/drawing/2014/main" xmlns="" id="{00000000-0008-0000-0000-00007D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6" name="PoljeZBesedilom 637">
          <a:extLst>
            <a:ext uri="{FF2B5EF4-FFF2-40B4-BE49-F238E27FC236}">
              <a16:creationId xmlns:lc="http://schemas.openxmlformats.org/drawingml/2006/lockedCanvas" xmlns:a16="http://schemas.microsoft.com/office/drawing/2014/main" xmlns="" id="{00000000-0008-0000-0000-00007E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7" name="PoljeZBesedilom 2">
          <a:extLst>
            <a:ext uri="{FF2B5EF4-FFF2-40B4-BE49-F238E27FC236}">
              <a16:creationId xmlns:lc="http://schemas.openxmlformats.org/drawingml/2006/lockedCanvas" xmlns:a16="http://schemas.microsoft.com/office/drawing/2014/main" xmlns="" id="{00000000-0008-0000-0000-00007F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8" name="PoljeZBesedilom 2">
          <a:extLst>
            <a:ext uri="{FF2B5EF4-FFF2-40B4-BE49-F238E27FC236}">
              <a16:creationId xmlns:lc="http://schemas.openxmlformats.org/drawingml/2006/lockedCanvas" xmlns:a16="http://schemas.microsoft.com/office/drawing/2014/main" xmlns="" id="{00000000-0008-0000-0000-000080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79" name="PoljeZBesedilom 2">
          <a:extLst>
            <a:ext uri="{FF2B5EF4-FFF2-40B4-BE49-F238E27FC236}">
              <a16:creationId xmlns:lc="http://schemas.openxmlformats.org/drawingml/2006/lockedCanvas" xmlns:a16="http://schemas.microsoft.com/office/drawing/2014/main" xmlns="" id="{00000000-0008-0000-0000-00008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80" name="PoljeZBesedilom 2">
          <a:extLst>
            <a:ext uri="{FF2B5EF4-FFF2-40B4-BE49-F238E27FC236}">
              <a16:creationId xmlns:lc="http://schemas.openxmlformats.org/drawingml/2006/lockedCanvas" xmlns:a16="http://schemas.microsoft.com/office/drawing/2014/main" xmlns="" id="{00000000-0008-0000-0000-00008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81" name="PoljeZBesedilom 2">
          <a:extLst>
            <a:ext uri="{FF2B5EF4-FFF2-40B4-BE49-F238E27FC236}">
              <a16:creationId xmlns:lc="http://schemas.openxmlformats.org/drawingml/2006/lockedCanvas" xmlns:a16="http://schemas.microsoft.com/office/drawing/2014/main" xmlns="" id="{00000000-0008-0000-0000-000083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82" name="PoljeZBesedilom 643">
          <a:extLst>
            <a:ext uri="{FF2B5EF4-FFF2-40B4-BE49-F238E27FC236}">
              <a16:creationId xmlns:lc="http://schemas.openxmlformats.org/drawingml/2006/lockedCanvas" xmlns:a16="http://schemas.microsoft.com/office/drawing/2014/main" xmlns="" id="{00000000-0008-0000-0000-000084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83" name="PoljeZBesedilom 2">
          <a:extLst>
            <a:ext uri="{FF2B5EF4-FFF2-40B4-BE49-F238E27FC236}">
              <a16:creationId xmlns:lc="http://schemas.openxmlformats.org/drawingml/2006/lockedCanvas" xmlns:a16="http://schemas.microsoft.com/office/drawing/2014/main" xmlns="" id="{00000000-0008-0000-0000-000085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84" name="PoljeZBesedilom 2">
          <a:extLst>
            <a:ext uri="{FF2B5EF4-FFF2-40B4-BE49-F238E27FC236}">
              <a16:creationId xmlns:lc="http://schemas.openxmlformats.org/drawingml/2006/lockedCanvas" xmlns:a16="http://schemas.microsoft.com/office/drawing/2014/main" xmlns="" id="{00000000-0008-0000-0000-000086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85" name="PoljeZBesedilom 2">
          <a:extLst>
            <a:ext uri="{FF2B5EF4-FFF2-40B4-BE49-F238E27FC236}">
              <a16:creationId xmlns:lc="http://schemas.openxmlformats.org/drawingml/2006/lockedCanvas" xmlns:a16="http://schemas.microsoft.com/office/drawing/2014/main" xmlns="" id="{00000000-0008-0000-0000-000087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86" name="PoljeZBesedilom 2">
          <a:extLst>
            <a:ext uri="{FF2B5EF4-FFF2-40B4-BE49-F238E27FC236}">
              <a16:creationId xmlns:lc="http://schemas.openxmlformats.org/drawingml/2006/lockedCanvas" xmlns:a16="http://schemas.microsoft.com/office/drawing/2014/main" xmlns="" id="{00000000-0008-0000-0000-000088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87" name="PoljeZBesedilom 2">
          <a:extLst>
            <a:ext uri="{FF2B5EF4-FFF2-40B4-BE49-F238E27FC236}">
              <a16:creationId xmlns:lc="http://schemas.openxmlformats.org/drawingml/2006/lockedCanvas" xmlns:a16="http://schemas.microsoft.com/office/drawing/2014/main" xmlns="" id="{00000000-0008-0000-0000-000089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88" name="PoljeZBesedilom 649">
          <a:extLst>
            <a:ext uri="{FF2B5EF4-FFF2-40B4-BE49-F238E27FC236}">
              <a16:creationId xmlns:lc="http://schemas.openxmlformats.org/drawingml/2006/lockedCanvas" xmlns:a16="http://schemas.microsoft.com/office/drawing/2014/main" xmlns="" id="{00000000-0008-0000-0000-00008A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89" name="PoljeZBesedilom 2">
          <a:extLst>
            <a:ext uri="{FF2B5EF4-FFF2-40B4-BE49-F238E27FC236}">
              <a16:creationId xmlns:lc="http://schemas.openxmlformats.org/drawingml/2006/lockedCanvas" xmlns:a16="http://schemas.microsoft.com/office/drawing/2014/main" xmlns="" id="{00000000-0008-0000-0000-00008B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90" name="PoljeZBesedilom 2">
          <a:extLst>
            <a:ext uri="{FF2B5EF4-FFF2-40B4-BE49-F238E27FC236}">
              <a16:creationId xmlns:lc="http://schemas.openxmlformats.org/drawingml/2006/lockedCanvas" xmlns:a16="http://schemas.microsoft.com/office/drawing/2014/main" xmlns="" id="{00000000-0008-0000-0000-00008C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91" name="PoljeZBesedilom 2">
          <a:extLst>
            <a:ext uri="{FF2B5EF4-FFF2-40B4-BE49-F238E27FC236}">
              <a16:creationId xmlns:lc="http://schemas.openxmlformats.org/drawingml/2006/lockedCanvas" xmlns:a16="http://schemas.microsoft.com/office/drawing/2014/main" xmlns="" id="{00000000-0008-0000-0000-00008D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92" name="PoljeZBesedilom 2">
          <a:extLst>
            <a:ext uri="{FF2B5EF4-FFF2-40B4-BE49-F238E27FC236}">
              <a16:creationId xmlns:lc="http://schemas.openxmlformats.org/drawingml/2006/lockedCanvas" xmlns:a16="http://schemas.microsoft.com/office/drawing/2014/main" xmlns="" id="{00000000-0008-0000-0000-00008E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93" name="PoljeZBesedilom 2">
          <a:extLst>
            <a:ext uri="{FF2B5EF4-FFF2-40B4-BE49-F238E27FC236}">
              <a16:creationId xmlns:lc="http://schemas.openxmlformats.org/drawingml/2006/lockedCanvas" xmlns:a16="http://schemas.microsoft.com/office/drawing/2014/main" xmlns="" id="{00000000-0008-0000-0000-00008F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94" name="PoljeZBesedilom 655">
          <a:extLst>
            <a:ext uri="{FF2B5EF4-FFF2-40B4-BE49-F238E27FC236}">
              <a16:creationId xmlns:lc="http://schemas.openxmlformats.org/drawingml/2006/lockedCanvas" xmlns:a16="http://schemas.microsoft.com/office/drawing/2014/main" xmlns="" id="{00000000-0008-0000-0000-000090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95" name="PoljeZBesedilom 2">
          <a:extLst>
            <a:ext uri="{FF2B5EF4-FFF2-40B4-BE49-F238E27FC236}">
              <a16:creationId xmlns:lc="http://schemas.openxmlformats.org/drawingml/2006/lockedCanvas" xmlns:a16="http://schemas.microsoft.com/office/drawing/2014/main" xmlns="" id="{00000000-0008-0000-0000-000091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96" name="PoljeZBesedilom 2">
          <a:extLst>
            <a:ext uri="{FF2B5EF4-FFF2-40B4-BE49-F238E27FC236}">
              <a16:creationId xmlns:lc="http://schemas.openxmlformats.org/drawingml/2006/lockedCanvas" xmlns:a16="http://schemas.microsoft.com/office/drawing/2014/main" xmlns="" id="{00000000-0008-0000-0000-000092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97" name="PoljeZBesedilom 2">
          <a:extLst>
            <a:ext uri="{FF2B5EF4-FFF2-40B4-BE49-F238E27FC236}">
              <a16:creationId xmlns:lc="http://schemas.openxmlformats.org/drawingml/2006/lockedCanvas" xmlns:a16="http://schemas.microsoft.com/office/drawing/2014/main" xmlns="" id="{00000000-0008-0000-0000-000093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98" name="PoljeZBesedilom 2">
          <a:extLst>
            <a:ext uri="{FF2B5EF4-FFF2-40B4-BE49-F238E27FC236}">
              <a16:creationId xmlns:lc="http://schemas.openxmlformats.org/drawingml/2006/lockedCanvas" xmlns:a16="http://schemas.microsoft.com/office/drawing/2014/main" xmlns="" id="{00000000-0008-0000-0000-000094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99" name="PoljeZBesedilom 2">
          <a:extLst>
            <a:ext uri="{FF2B5EF4-FFF2-40B4-BE49-F238E27FC236}">
              <a16:creationId xmlns:lc="http://schemas.openxmlformats.org/drawingml/2006/lockedCanvas" xmlns:a16="http://schemas.microsoft.com/office/drawing/2014/main" xmlns="" id="{00000000-0008-0000-0000-000095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0" name="PoljeZBesedilom 661">
          <a:extLst>
            <a:ext uri="{FF2B5EF4-FFF2-40B4-BE49-F238E27FC236}">
              <a16:creationId xmlns:lc="http://schemas.openxmlformats.org/drawingml/2006/lockedCanvas" xmlns:a16="http://schemas.microsoft.com/office/drawing/2014/main" xmlns="" id="{00000000-0008-0000-0000-000096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1" name="PoljeZBesedilom 2">
          <a:extLst>
            <a:ext uri="{FF2B5EF4-FFF2-40B4-BE49-F238E27FC236}">
              <a16:creationId xmlns:lc="http://schemas.openxmlformats.org/drawingml/2006/lockedCanvas" xmlns:a16="http://schemas.microsoft.com/office/drawing/2014/main" xmlns="" id="{00000000-0008-0000-0000-000097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2" name="PoljeZBesedilom 2">
          <a:extLst>
            <a:ext uri="{FF2B5EF4-FFF2-40B4-BE49-F238E27FC236}">
              <a16:creationId xmlns:lc="http://schemas.openxmlformats.org/drawingml/2006/lockedCanvas" xmlns:a16="http://schemas.microsoft.com/office/drawing/2014/main" xmlns="" id="{00000000-0008-0000-0000-000098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3" name="PoljeZBesedilom 2">
          <a:extLst>
            <a:ext uri="{FF2B5EF4-FFF2-40B4-BE49-F238E27FC236}">
              <a16:creationId xmlns:lc="http://schemas.openxmlformats.org/drawingml/2006/lockedCanvas" xmlns:a16="http://schemas.microsoft.com/office/drawing/2014/main" xmlns="" id="{00000000-0008-0000-0000-000099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4" name="PoljeZBesedilom 2">
          <a:extLst>
            <a:ext uri="{FF2B5EF4-FFF2-40B4-BE49-F238E27FC236}">
              <a16:creationId xmlns:lc="http://schemas.openxmlformats.org/drawingml/2006/lockedCanvas" xmlns:a16="http://schemas.microsoft.com/office/drawing/2014/main" xmlns="" id="{00000000-0008-0000-0000-00009A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5" name="PoljeZBesedilom 666">
          <a:extLst>
            <a:ext uri="{FF2B5EF4-FFF2-40B4-BE49-F238E27FC236}">
              <a16:creationId xmlns:lc="http://schemas.openxmlformats.org/drawingml/2006/lockedCanvas" xmlns:a16="http://schemas.microsoft.com/office/drawing/2014/main" xmlns="" id="{00000000-0008-0000-0000-00009B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6" name="PoljeZBesedilom 2">
          <a:extLst>
            <a:ext uri="{FF2B5EF4-FFF2-40B4-BE49-F238E27FC236}">
              <a16:creationId xmlns:lc="http://schemas.openxmlformats.org/drawingml/2006/lockedCanvas" xmlns:a16="http://schemas.microsoft.com/office/drawing/2014/main" xmlns="" id="{00000000-0008-0000-0000-00009C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7" name="PoljeZBesedilom 2">
          <a:extLst>
            <a:ext uri="{FF2B5EF4-FFF2-40B4-BE49-F238E27FC236}">
              <a16:creationId xmlns:lc="http://schemas.openxmlformats.org/drawingml/2006/lockedCanvas" xmlns:a16="http://schemas.microsoft.com/office/drawing/2014/main" xmlns="" id="{00000000-0008-0000-0000-00009D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8" name="PoljeZBesedilom 2">
          <a:extLst>
            <a:ext uri="{FF2B5EF4-FFF2-40B4-BE49-F238E27FC236}">
              <a16:creationId xmlns:lc="http://schemas.openxmlformats.org/drawingml/2006/lockedCanvas" xmlns:a16="http://schemas.microsoft.com/office/drawing/2014/main" xmlns="" id="{00000000-0008-0000-0000-00009E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09" name="PoljeZBesedilom 2">
          <a:extLst>
            <a:ext uri="{FF2B5EF4-FFF2-40B4-BE49-F238E27FC236}">
              <a16:creationId xmlns:lc="http://schemas.openxmlformats.org/drawingml/2006/lockedCanvas" xmlns:a16="http://schemas.microsoft.com/office/drawing/2014/main" xmlns="" id="{00000000-0008-0000-0000-00009F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0" name="PoljeZBesedilom 2">
          <a:extLst>
            <a:ext uri="{FF2B5EF4-FFF2-40B4-BE49-F238E27FC236}">
              <a16:creationId xmlns:lc="http://schemas.openxmlformats.org/drawingml/2006/lockedCanvas" xmlns:a16="http://schemas.microsoft.com/office/drawing/2014/main" xmlns="" id="{00000000-0008-0000-0000-0000A0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1" name="PoljeZBesedilom 672">
          <a:extLst>
            <a:ext uri="{FF2B5EF4-FFF2-40B4-BE49-F238E27FC236}">
              <a16:creationId xmlns:lc="http://schemas.openxmlformats.org/drawingml/2006/lockedCanvas" xmlns:a16="http://schemas.microsoft.com/office/drawing/2014/main" xmlns="" id="{00000000-0008-0000-0000-0000A1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2" name="PoljeZBesedilom 2">
          <a:extLst>
            <a:ext uri="{FF2B5EF4-FFF2-40B4-BE49-F238E27FC236}">
              <a16:creationId xmlns:lc="http://schemas.openxmlformats.org/drawingml/2006/lockedCanvas" xmlns:a16="http://schemas.microsoft.com/office/drawing/2014/main" xmlns="" id="{00000000-0008-0000-0000-0000A2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3" name="PoljeZBesedilom 2">
          <a:extLst>
            <a:ext uri="{FF2B5EF4-FFF2-40B4-BE49-F238E27FC236}">
              <a16:creationId xmlns:lc="http://schemas.openxmlformats.org/drawingml/2006/lockedCanvas" xmlns:a16="http://schemas.microsoft.com/office/drawing/2014/main" xmlns="" id="{00000000-0008-0000-0000-0000A3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4" name="PoljeZBesedilom 2">
          <a:extLst>
            <a:ext uri="{FF2B5EF4-FFF2-40B4-BE49-F238E27FC236}">
              <a16:creationId xmlns:lc="http://schemas.openxmlformats.org/drawingml/2006/lockedCanvas" xmlns:a16="http://schemas.microsoft.com/office/drawing/2014/main" xmlns="" id="{00000000-0008-0000-0000-0000A4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5" name="PoljeZBesedilom 2">
          <a:extLst>
            <a:ext uri="{FF2B5EF4-FFF2-40B4-BE49-F238E27FC236}">
              <a16:creationId xmlns:lc="http://schemas.openxmlformats.org/drawingml/2006/lockedCanvas" xmlns:a16="http://schemas.microsoft.com/office/drawing/2014/main" xmlns="" id="{00000000-0008-0000-0000-0000A5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6" name="PoljeZBesedilom 2">
          <a:extLst>
            <a:ext uri="{FF2B5EF4-FFF2-40B4-BE49-F238E27FC236}">
              <a16:creationId xmlns:lc="http://schemas.openxmlformats.org/drawingml/2006/lockedCanvas" xmlns:a16="http://schemas.microsoft.com/office/drawing/2014/main" xmlns="" id="{00000000-0008-0000-0000-0000A6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7" name="PoljeZBesedilom 678">
          <a:extLst>
            <a:ext uri="{FF2B5EF4-FFF2-40B4-BE49-F238E27FC236}">
              <a16:creationId xmlns:lc="http://schemas.openxmlformats.org/drawingml/2006/lockedCanvas" xmlns:a16="http://schemas.microsoft.com/office/drawing/2014/main" xmlns="" id="{00000000-0008-0000-0000-0000A7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8" name="PoljeZBesedilom 2">
          <a:extLst>
            <a:ext uri="{FF2B5EF4-FFF2-40B4-BE49-F238E27FC236}">
              <a16:creationId xmlns:lc="http://schemas.openxmlformats.org/drawingml/2006/lockedCanvas" xmlns:a16="http://schemas.microsoft.com/office/drawing/2014/main" xmlns="" id="{00000000-0008-0000-0000-0000A8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19" name="PoljeZBesedilom 2">
          <a:extLst>
            <a:ext uri="{FF2B5EF4-FFF2-40B4-BE49-F238E27FC236}">
              <a16:creationId xmlns:lc="http://schemas.openxmlformats.org/drawingml/2006/lockedCanvas" xmlns:a16="http://schemas.microsoft.com/office/drawing/2014/main" xmlns="" id="{00000000-0008-0000-0000-0000A9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0" name="PoljeZBesedilom 2">
          <a:extLst>
            <a:ext uri="{FF2B5EF4-FFF2-40B4-BE49-F238E27FC236}">
              <a16:creationId xmlns:lc="http://schemas.openxmlformats.org/drawingml/2006/lockedCanvas" xmlns:a16="http://schemas.microsoft.com/office/drawing/2014/main" xmlns="" id="{00000000-0008-0000-0000-0000AA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1" name="PoljeZBesedilom 2">
          <a:extLst>
            <a:ext uri="{FF2B5EF4-FFF2-40B4-BE49-F238E27FC236}">
              <a16:creationId xmlns:lc="http://schemas.openxmlformats.org/drawingml/2006/lockedCanvas" xmlns:a16="http://schemas.microsoft.com/office/drawing/2014/main" xmlns="" id="{00000000-0008-0000-0000-0000AB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2" name="PoljeZBesedilom 2">
          <a:extLst>
            <a:ext uri="{FF2B5EF4-FFF2-40B4-BE49-F238E27FC236}">
              <a16:creationId xmlns:lc="http://schemas.openxmlformats.org/drawingml/2006/lockedCanvas" xmlns:a16="http://schemas.microsoft.com/office/drawing/2014/main" xmlns="" id="{00000000-0008-0000-0000-0000AC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3" name="PoljeZBesedilom 684">
          <a:extLst>
            <a:ext uri="{FF2B5EF4-FFF2-40B4-BE49-F238E27FC236}">
              <a16:creationId xmlns:lc="http://schemas.openxmlformats.org/drawingml/2006/lockedCanvas" xmlns:a16="http://schemas.microsoft.com/office/drawing/2014/main" xmlns="" id="{00000000-0008-0000-0000-0000AD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4" name="PoljeZBesedilom 2">
          <a:extLst>
            <a:ext uri="{FF2B5EF4-FFF2-40B4-BE49-F238E27FC236}">
              <a16:creationId xmlns:lc="http://schemas.openxmlformats.org/drawingml/2006/lockedCanvas" xmlns:a16="http://schemas.microsoft.com/office/drawing/2014/main" xmlns="" id="{00000000-0008-0000-0000-0000AE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5" name="PoljeZBesedilom 2">
          <a:extLst>
            <a:ext uri="{FF2B5EF4-FFF2-40B4-BE49-F238E27FC236}">
              <a16:creationId xmlns:lc="http://schemas.openxmlformats.org/drawingml/2006/lockedCanvas" xmlns:a16="http://schemas.microsoft.com/office/drawing/2014/main" xmlns="" id="{00000000-0008-0000-0000-0000AF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6" name="PoljeZBesedilom 2">
          <a:extLst>
            <a:ext uri="{FF2B5EF4-FFF2-40B4-BE49-F238E27FC236}">
              <a16:creationId xmlns:lc="http://schemas.openxmlformats.org/drawingml/2006/lockedCanvas" xmlns:a16="http://schemas.microsoft.com/office/drawing/2014/main" xmlns="" id="{00000000-0008-0000-0000-0000B0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7" name="PoljeZBesedilom 2">
          <a:extLst>
            <a:ext uri="{FF2B5EF4-FFF2-40B4-BE49-F238E27FC236}">
              <a16:creationId xmlns:lc="http://schemas.openxmlformats.org/drawingml/2006/lockedCanvas" xmlns:a16="http://schemas.microsoft.com/office/drawing/2014/main" xmlns="" id="{00000000-0008-0000-0000-0000B1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8" name="PoljeZBesedilom 2">
          <a:extLst>
            <a:ext uri="{FF2B5EF4-FFF2-40B4-BE49-F238E27FC236}">
              <a16:creationId xmlns:lc="http://schemas.openxmlformats.org/drawingml/2006/lockedCanvas" xmlns:a16="http://schemas.microsoft.com/office/drawing/2014/main" xmlns="" id="{00000000-0008-0000-0000-0000B2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29" name="PoljeZBesedilom 690">
          <a:extLst>
            <a:ext uri="{FF2B5EF4-FFF2-40B4-BE49-F238E27FC236}">
              <a16:creationId xmlns:lc="http://schemas.openxmlformats.org/drawingml/2006/lockedCanvas" xmlns:a16="http://schemas.microsoft.com/office/drawing/2014/main" xmlns="" id="{00000000-0008-0000-0000-0000B3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0" name="PoljeZBesedilom 2">
          <a:extLst>
            <a:ext uri="{FF2B5EF4-FFF2-40B4-BE49-F238E27FC236}">
              <a16:creationId xmlns:lc="http://schemas.openxmlformats.org/drawingml/2006/lockedCanvas" xmlns:a16="http://schemas.microsoft.com/office/drawing/2014/main" xmlns="" id="{00000000-0008-0000-0000-0000B4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1" name="PoljeZBesedilom 2">
          <a:extLst>
            <a:ext uri="{FF2B5EF4-FFF2-40B4-BE49-F238E27FC236}">
              <a16:creationId xmlns:lc="http://schemas.openxmlformats.org/drawingml/2006/lockedCanvas" xmlns:a16="http://schemas.microsoft.com/office/drawing/2014/main" xmlns="" id="{00000000-0008-0000-0000-0000B5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2" name="PoljeZBesedilom 2">
          <a:extLst>
            <a:ext uri="{FF2B5EF4-FFF2-40B4-BE49-F238E27FC236}">
              <a16:creationId xmlns:lc="http://schemas.openxmlformats.org/drawingml/2006/lockedCanvas" xmlns:a16="http://schemas.microsoft.com/office/drawing/2014/main" xmlns="" id="{00000000-0008-0000-0000-0000B6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3" name="PoljeZBesedilom 2">
          <a:extLst>
            <a:ext uri="{FF2B5EF4-FFF2-40B4-BE49-F238E27FC236}">
              <a16:creationId xmlns:lc="http://schemas.openxmlformats.org/drawingml/2006/lockedCanvas" xmlns:a16="http://schemas.microsoft.com/office/drawing/2014/main" xmlns="" id="{00000000-0008-0000-0000-0000B7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4" name="PoljeZBesedilom 2">
          <a:extLst>
            <a:ext uri="{FF2B5EF4-FFF2-40B4-BE49-F238E27FC236}">
              <a16:creationId xmlns:lc="http://schemas.openxmlformats.org/drawingml/2006/lockedCanvas" xmlns:a16="http://schemas.microsoft.com/office/drawing/2014/main" xmlns="" id="{00000000-0008-0000-0000-0000B8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5" name="PoljeZBesedilom 696">
          <a:extLst>
            <a:ext uri="{FF2B5EF4-FFF2-40B4-BE49-F238E27FC236}">
              <a16:creationId xmlns:lc="http://schemas.openxmlformats.org/drawingml/2006/lockedCanvas" xmlns:a16="http://schemas.microsoft.com/office/drawing/2014/main" xmlns="" id="{00000000-0008-0000-0000-0000B9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6" name="PoljeZBesedilom 2">
          <a:extLst>
            <a:ext uri="{FF2B5EF4-FFF2-40B4-BE49-F238E27FC236}">
              <a16:creationId xmlns:lc="http://schemas.openxmlformats.org/drawingml/2006/lockedCanvas" xmlns:a16="http://schemas.microsoft.com/office/drawing/2014/main" xmlns="" id="{00000000-0008-0000-0000-0000BA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7" name="PoljeZBesedilom 2">
          <a:extLst>
            <a:ext uri="{FF2B5EF4-FFF2-40B4-BE49-F238E27FC236}">
              <a16:creationId xmlns:lc="http://schemas.openxmlformats.org/drawingml/2006/lockedCanvas" xmlns:a16="http://schemas.microsoft.com/office/drawing/2014/main" xmlns="" id="{00000000-0008-0000-0000-0000BB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8" name="PoljeZBesedilom 2">
          <a:extLst>
            <a:ext uri="{FF2B5EF4-FFF2-40B4-BE49-F238E27FC236}">
              <a16:creationId xmlns:lc="http://schemas.openxmlformats.org/drawingml/2006/lockedCanvas" xmlns:a16="http://schemas.microsoft.com/office/drawing/2014/main" xmlns="" id="{00000000-0008-0000-0000-0000BC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39" name="PoljeZBesedilom 2">
          <a:extLst>
            <a:ext uri="{FF2B5EF4-FFF2-40B4-BE49-F238E27FC236}">
              <a16:creationId xmlns:lc="http://schemas.openxmlformats.org/drawingml/2006/lockedCanvas" xmlns:a16="http://schemas.microsoft.com/office/drawing/2014/main" xmlns="" id="{00000000-0008-0000-0000-0000BD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0" name="PoljeZBesedilom 2">
          <a:extLst>
            <a:ext uri="{FF2B5EF4-FFF2-40B4-BE49-F238E27FC236}">
              <a16:creationId xmlns:lc="http://schemas.openxmlformats.org/drawingml/2006/lockedCanvas" xmlns:a16="http://schemas.microsoft.com/office/drawing/2014/main" xmlns="" id="{00000000-0008-0000-0000-0000BE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1" name="PoljeZBesedilom 702">
          <a:extLst>
            <a:ext uri="{FF2B5EF4-FFF2-40B4-BE49-F238E27FC236}">
              <a16:creationId xmlns:lc="http://schemas.openxmlformats.org/drawingml/2006/lockedCanvas" xmlns:a16="http://schemas.microsoft.com/office/drawing/2014/main" xmlns="" id="{00000000-0008-0000-0000-0000BF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2" name="PoljeZBesedilom 2">
          <a:extLst>
            <a:ext uri="{FF2B5EF4-FFF2-40B4-BE49-F238E27FC236}">
              <a16:creationId xmlns:lc="http://schemas.openxmlformats.org/drawingml/2006/lockedCanvas" xmlns:a16="http://schemas.microsoft.com/office/drawing/2014/main" xmlns="" id="{00000000-0008-0000-0000-0000C0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3" name="PoljeZBesedilom 2">
          <a:extLst>
            <a:ext uri="{FF2B5EF4-FFF2-40B4-BE49-F238E27FC236}">
              <a16:creationId xmlns:lc="http://schemas.openxmlformats.org/drawingml/2006/lockedCanvas" xmlns:a16="http://schemas.microsoft.com/office/drawing/2014/main" xmlns="" id="{00000000-0008-0000-0000-0000C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4" name="PoljeZBesedilom 2">
          <a:extLst>
            <a:ext uri="{FF2B5EF4-FFF2-40B4-BE49-F238E27FC236}">
              <a16:creationId xmlns:lc="http://schemas.openxmlformats.org/drawingml/2006/lockedCanvas" xmlns:a16="http://schemas.microsoft.com/office/drawing/2014/main" xmlns="" id="{00000000-0008-0000-0000-0000C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5" name="PoljeZBesedilom 2">
          <a:extLst>
            <a:ext uri="{FF2B5EF4-FFF2-40B4-BE49-F238E27FC236}">
              <a16:creationId xmlns:lc="http://schemas.openxmlformats.org/drawingml/2006/lockedCanvas" xmlns:a16="http://schemas.microsoft.com/office/drawing/2014/main" xmlns="" id="{00000000-0008-0000-0000-0000C3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6" name="PoljeZBesedilom 2">
          <a:extLst>
            <a:ext uri="{FF2B5EF4-FFF2-40B4-BE49-F238E27FC236}">
              <a16:creationId xmlns:lc="http://schemas.openxmlformats.org/drawingml/2006/lockedCanvas" xmlns:a16="http://schemas.microsoft.com/office/drawing/2014/main" xmlns="" id="{00000000-0008-0000-0000-0000C4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7" name="PoljeZBesedilom 708">
          <a:extLst>
            <a:ext uri="{FF2B5EF4-FFF2-40B4-BE49-F238E27FC236}">
              <a16:creationId xmlns:lc="http://schemas.openxmlformats.org/drawingml/2006/lockedCanvas" xmlns:a16="http://schemas.microsoft.com/office/drawing/2014/main" xmlns="" id="{00000000-0008-0000-0000-0000C5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8" name="PoljeZBesedilom 2">
          <a:extLst>
            <a:ext uri="{FF2B5EF4-FFF2-40B4-BE49-F238E27FC236}">
              <a16:creationId xmlns:lc="http://schemas.openxmlformats.org/drawingml/2006/lockedCanvas" xmlns:a16="http://schemas.microsoft.com/office/drawing/2014/main" xmlns="" id="{00000000-0008-0000-0000-0000C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49" name="PoljeZBesedilom 2">
          <a:extLst>
            <a:ext uri="{FF2B5EF4-FFF2-40B4-BE49-F238E27FC236}">
              <a16:creationId xmlns:lc="http://schemas.openxmlformats.org/drawingml/2006/lockedCanvas" xmlns:a16="http://schemas.microsoft.com/office/drawing/2014/main" xmlns="" id="{00000000-0008-0000-0000-0000C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0" name="PoljeZBesedilom 2">
          <a:extLst>
            <a:ext uri="{FF2B5EF4-FFF2-40B4-BE49-F238E27FC236}">
              <a16:creationId xmlns:lc="http://schemas.openxmlformats.org/drawingml/2006/lockedCanvas" xmlns:a16="http://schemas.microsoft.com/office/drawing/2014/main" xmlns="" id="{00000000-0008-0000-0000-0000C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1" name="PoljeZBesedilom 2">
          <a:extLst>
            <a:ext uri="{FF2B5EF4-FFF2-40B4-BE49-F238E27FC236}">
              <a16:creationId xmlns:lc="http://schemas.openxmlformats.org/drawingml/2006/lockedCanvas" xmlns:a16="http://schemas.microsoft.com/office/drawing/2014/main" xmlns="" id="{00000000-0008-0000-0000-0000C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2" name="PoljeZBesedilom 2">
          <a:extLst>
            <a:ext uri="{FF2B5EF4-FFF2-40B4-BE49-F238E27FC236}">
              <a16:creationId xmlns:lc="http://schemas.openxmlformats.org/drawingml/2006/lockedCanvas" xmlns:a16="http://schemas.microsoft.com/office/drawing/2014/main" xmlns="" id="{00000000-0008-0000-0000-0000CA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3" name="PoljeZBesedilom 714">
          <a:extLst>
            <a:ext uri="{FF2B5EF4-FFF2-40B4-BE49-F238E27FC236}">
              <a16:creationId xmlns:lc="http://schemas.openxmlformats.org/drawingml/2006/lockedCanvas" xmlns:a16="http://schemas.microsoft.com/office/drawing/2014/main" xmlns="" id="{00000000-0008-0000-0000-0000CB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4" name="PoljeZBesedilom 2">
          <a:extLst>
            <a:ext uri="{FF2B5EF4-FFF2-40B4-BE49-F238E27FC236}">
              <a16:creationId xmlns:lc="http://schemas.openxmlformats.org/drawingml/2006/lockedCanvas" xmlns:a16="http://schemas.microsoft.com/office/drawing/2014/main" xmlns="" id="{00000000-0008-0000-0000-0000CC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5" name="PoljeZBesedilom 2">
          <a:extLst>
            <a:ext uri="{FF2B5EF4-FFF2-40B4-BE49-F238E27FC236}">
              <a16:creationId xmlns:lc="http://schemas.openxmlformats.org/drawingml/2006/lockedCanvas" xmlns:a16="http://schemas.microsoft.com/office/drawing/2014/main" xmlns="" id="{00000000-0008-0000-0000-0000CD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6" name="PoljeZBesedilom 2">
          <a:extLst>
            <a:ext uri="{FF2B5EF4-FFF2-40B4-BE49-F238E27FC236}">
              <a16:creationId xmlns:lc="http://schemas.openxmlformats.org/drawingml/2006/lockedCanvas" xmlns:a16="http://schemas.microsoft.com/office/drawing/2014/main" xmlns="" id="{00000000-0008-0000-0000-0000CE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7" name="PoljeZBesedilom 2">
          <a:extLst>
            <a:ext uri="{FF2B5EF4-FFF2-40B4-BE49-F238E27FC236}">
              <a16:creationId xmlns:lc="http://schemas.openxmlformats.org/drawingml/2006/lockedCanvas" xmlns:a16="http://schemas.microsoft.com/office/drawing/2014/main" xmlns="" id="{00000000-0008-0000-0000-0000CF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8" name="PoljeZBesedilom 2">
          <a:extLst>
            <a:ext uri="{FF2B5EF4-FFF2-40B4-BE49-F238E27FC236}">
              <a16:creationId xmlns:lc="http://schemas.openxmlformats.org/drawingml/2006/lockedCanvas" xmlns:a16="http://schemas.microsoft.com/office/drawing/2014/main" xmlns="" id="{00000000-0008-0000-0000-0000D0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59" name="PoljeZBesedilom 720">
          <a:extLst>
            <a:ext uri="{FF2B5EF4-FFF2-40B4-BE49-F238E27FC236}">
              <a16:creationId xmlns:lc="http://schemas.openxmlformats.org/drawingml/2006/lockedCanvas" xmlns:a16="http://schemas.microsoft.com/office/drawing/2014/main" xmlns="" id="{00000000-0008-0000-0000-0000D1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0" name="PoljeZBesedilom 2">
          <a:extLst>
            <a:ext uri="{FF2B5EF4-FFF2-40B4-BE49-F238E27FC236}">
              <a16:creationId xmlns:lc="http://schemas.openxmlformats.org/drawingml/2006/lockedCanvas" xmlns:a16="http://schemas.microsoft.com/office/drawing/2014/main" xmlns="" id="{00000000-0008-0000-0000-0000D2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1" name="PoljeZBesedilom 2">
          <a:extLst>
            <a:ext uri="{FF2B5EF4-FFF2-40B4-BE49-F238E27FC236}">
              <a16:creationId xmlns:lc="http://schemas.openxmlformats.org/drawingml/2006/lockedCanvas" xmlns:a16="http://schemas.microsoft.com/office/drawing/2014/main" xmlns="" id="{00000000-0008-0000-0000-0000D3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2" name="PoljeZBesedilom 2">
          <a:extLst>
            <a:ext uri="{FF2B5EF4-FFF2-40B4-BE49-F238E27FC236}">
              <a16:creationId xmlns:lc="http://schemas.openxmlformats.org/drawingml/2006/lockedCanvas" xmlns:a16="http://schemas.microsoft.com/office/drawing/2014/main" xmlns="" id="{00000000-0008-0000-0000-0000D4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3" name="PoljeZBesedilom 2">
          <a:extLst>
            <a:ext uri="{FF2B5EF4-FFF2-40B4-BE49-F238E27FC236}">
              <a16:creationId xmlns:lc="http://schemas.openxmlformats.org/drawingml/2006/lockedCanvas" xmlns:a16="http://schemas.microsoft.com/office/drawing/2014/main" xmlns="" id="{00000000-0008-0000-0000-0000D5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4" name="PoljeZBesedilom 725">
          <a:extLst>
            <a:ext uri="{FF2B5EF4-FFF2-40B4-BE49-F238E27FC236}">
              <a16:creationId xmlns:lc="http://schemas.openxmlformats.org/drawingml/2006/lockedCanvas" xmlns:a16="http://schemas.microsoft.com/office/drawing/2014/main" xmlns="" id="{00000000-0008-0000-0000-0000D6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5" name="PoljeZBesedilom 2">
          <a:extLst>
            <a:ext uri="{FF2B5EF4-FFF2-40B4-BE49-F238E27FC236}">
              <a16:creationId xmlns:lc="http://schemas.openxmlformats.org/drawingml/2006/lockedCanvas" xmlns:a16="http://schemas.microsoft.com/office/drawing/2014/main" xmlns="" id="{00000000-0008-0000-0000-0000D7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6" name="PoljeZBesedilom 2">
          <a:extLst>
            <a:ext uri="{FF2B5EF4-FFF2-40B4-BE49-F238E27FC236}">
              <a16:creationId xmlns:lc="http://schemas.openxmlformats.org/drawingml/2006/lockedCanvas" xmlns:a16="http://schemas.microsoft.com/office/drawing/2014/main" xmlns="" id="{00000000-0008-0000-0000-0000D8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7" name="PoljeZBesedilom 2">
          <a:extLst>
            <a:ext uri="{FF2B5EF4-FFF2-40B4-BE49-F238E27FC236}">
              <a16:creationId xmlns:lc="http://schemas.openxmlformats.org/drawingml/2006/lockedCanvas" xmlns:a16="http://schemas.microsoft.com/office/drawing/2014/main" xmlns="" id="{00000000-0008-0000-0000-0000D9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8" name="PoljeZBesedilom 2">
          <a:extLst>
            <a:ext uri="{FF2B5EF4-FFF2-40B4-BE49-F238E27FC236}">
              <a16:creationId xmlns:lc="http://schemas.openxmlformats.org/drawingml/2006/lockedCanvas" xmlns:a16="http://schemas.microsoft.com/office/drawing/2014/main" xmlns="" id="{00000000-0008-0000-0000-0000DA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69" name="PoljeZBesedilom 2">
          <a:extLst>
            <a:ext uri="{FF2B5EF4-FFF2-40B4-BE49-F238E27FC236}">
              <a16:creationId xmlns:lc="http://schemas.openxmlformats.org/drawingml/2006/lockedCanvas" xmlns:a16="http://schemas.microsoft.com/office/drawing/2014/main" xmlns="" id="{00000000-0008-0000-0000-0000DB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0" name="PoljeZBesedilom 731">
          <a:extLst>
            <a:ext uri="{FF2B5EF4-FFF2-40B4-BE49-F238E27FC236}">
              <a16:creationId xmlns:lc="http://schemas.openxmlformats.org/drawingml/2006/lockedCanvas" xmlns:a16="http://schemas.microsoft.com/office/drawing/2014/main" xmlns="" id="{00000000-0008-0000-0000-0000DC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1" name="PoljeZBesedilom 2">
          <a:extLst>
            <a:ext uri="{FF2B5EF4-FFF2-40B4-BE49-F238E27FC236}">
              <a16:creationId xmlns:lc="http://schemas.openxmlformats.org/drawingml/2006/lockedCanvas" xmlns:a16="http://schemas.microsoft.com/office/drawing/2014/main" xmlns="" id="{00000000-0008-0000-0000-0000DD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2" name="PoljeZBesedilom 2">
          <a:extLst>
            <a:ext uri="{FF2B5EF4-FFF2-40B4-BE49-F238E27FC236}">
              <a16:creationId xmlns:lc="http://schemas.openxmlformats.org/drawingml/2006/lockedCanvas" xmlns:a16="http://schemas.microsoft.com/office/drawing/2014/main" xmlns="" id="{00000000-0008-0000-0000-0000DE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3" name="PoljeZBesedilom 2">
          <a:extLst>
            <a:ext uri="{FF2B5EF4-FFF2-40B4-BE49-F238E27FC236}">
              <a16:creationId xmlns:lc="http://schemas.openxmlformats.org/drawingml/2006/lockedCanvas" xmlns:a16="http://schemas.microsoft.com/office/drawing/2014/main" xmlns="" id="{00000000-0008-0000-0000-0000DF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4" name="PoljeZBesedilom 2">
          <a:extLst>
            <a:ext uri="{FF2B5EF4-FFF2-40B4-BE49-F238E27FC236}">
              <a16:creationId xmlns:lc="http://schemas.openxmlformats.org/drawingml/2006/lockedCanvas" xmlns:a16="http://schemas.microsoft.com/office/drawing/2014/main" xmlns="" id="{00000000-0008-0000-0000-0000E0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5" name="PoljeZBesedilom 2">
          <a:extLst>
            <a:ext uri="{FF2B5EF4-FFF2-40B4-BE49-F238E27FC236}">
              <a16:creationId xmlns:lc="http://schemas.openxmlformats.org/drawingml/2006/lockedCanvas" xmlns:a16="http://schemas.microsoft.com/office/drawing/2014/main" xmlns="" id="{00000000-0008-0000-0000-0000E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6" name="PoljeZBesedilom 737">
          <a:extLst>
            <a:ext uri="{FF2B5EF4-FFF2-40B4-BE49-F238E27FC236}">
              <a16:creationId xmlns:lc="http://schemas.openxmlformats.org/drawingml/2006/lockedCanvas" xmlns:a16="http://schemas.microsoft.com/office/drawing/2014/main" xmlns="" id="{00000000-0008-0000-0000-0000E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7" name="PoljeZBesedilom 2">
          <a:extLst>
            <a:ext uri="{FF2B5EF4-FFF2-40B4-BE49-F238E27FC236}">
              <a16:creationId xmlns:lc="http://schemas.openxmlformats.org/drawingml/2006/lockedCanvas" xmlns:a16="http://schemas.microsoft.com/office/drawing/2014/main" xmlns="" id="{00000000-0008-0000-0000-0000E3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8" name="PoljeZBesedilom 2">
          <a:extLst>
            <a:ext uri="{FF2B5EF4-FFF2-40B4-BE49-F238E27FC236}">
              <a16:creationId xmlns:lc="http://schemas.openxmlformats.org/drawingml/2006/lockedCanvas" xmlns:a16="http://schemas.microsoft.com/office/drawing/2014/main" xmlns="" id="{00000000-0008-0000-0000-0000E4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79" name="PoljeZBesedilom 2">
          <a:extLst>
            <a:ext uri="{FF2B5EF4-FFF2-40B4-BE49-F238E27FC236}">
              <a16:creationId xmlns:lc="http://schemas.openxmlformats.org/drawingml/2006/lockedCanvas" xmlns:a16="http://schemas.microsoft.com/office/drawing/2014/main" xmlns="" id="{00000000-0008-0000-0000-0000E5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0" name="PoljeZBesedilom 2">
          <a:extLst>
            <a:ext uri="{FF2B5EF4-FFF2-40B4-BE49-F238E27FC236}">
              <a16:creationId xmlns:lc="http://schemas.openxmlformats.org/drawingml/2006/lockedCanvas" xmlns:a16="http://schemas.microsoft.com/office/drawing/2014/main" xmlns="" id="{00000000-0008-0000-0000-0000E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1" name="PoljeZBesedilom 2">
          <a:extLst>
            <a:ext uri="{FF2B5EF4-FFF2-40B4-BE49-F238E27FC236}">
              <a16:creationId xmlns:lc="http://schemas.openxmlformats.org/drawingml/2006/lockedCanvas" xmlns:a16="http://schemas.microsoft.com/office/drawing/2014/main" xmlns="" id="{00000000-0008-0000-0000-0000E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2" name="PoljeZBesedilom 743">
          <a:extLst>
            <a:ext uri="{FF2B5EF4-FFF2-40B4-BE49-F238E27FC236}">
              <a16:creationId xmlns:lc="http://schemas.openxmlformats.org/drawingml/2006/lockedCanvas" xmlns:a16="http://schemas.microsoft.com/office/drawing/2014/main" xmlns="" id="{00000000-0008-0000-0000-0000E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3" name="PoljeZBesedilom 2">
          <a:extLst>
            <a:ext uri="{FF2B5EF4-FFF2-40B4-BE49-F238E27FC236}">
              <a16:creationId xmlns:lc="http://schemas.openxmlformats.org/drawingml/2006/lockedCanvas" xmlns:a16="http://schemas.microsoft.com/office/drawing/2014/main" xmlns="" id="{00000000-0008-0000-0000-0000E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4" name="PoljeZBesedilom 2">
          <a:extLst>
            <a:ext uri="{FF2B5EF4-FFF2-40B4-BE49-F238E27FC236}">
              <a16:creationId xmlns:lc="http://schemas.openxmlformats.org/drawingml/2006/lockedCanvas" xmlns:a16="http://schemas.microsoft.com/office/drawing/2014/main" xmlns="" id="{00000000-0008-0000-0000-0000EA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5" name="PoljeZBesedilom 2">
          <a:extLst>
            <a:ext uri="{FF2B5EF4-FFF2-40B4-BE49-F238E27FC236}">
              <a16:creationId xmlns:lc="http://schemas.openxmlformats.org/drawingml/2006/lockedCanvas" xmlns:a16="http://schemas.microsoft.com/office/drawing/2014/main" xmlns="" id="{00000000-0008-0000-0000-0000E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6" name="PoljeZBesedilom 2">
          <a:extLst>
            <a:ext uri="{FF2B5EF4-FFF2-40B4-BE49-F238E27FC236}">
              <a16:creationId xmlns:lc="http://schemas.openxmlformats.org/drawingml/2006/lockedCanvas" xmlns:a16="http://schemas.microsoft.com/office/drawing/2014/main" xmlns="" id="{00000000-0008-0000-0000-0000E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7" name="PoljeZBesedilom 2">
          <a:extLst>
            <a:ext uri="{FF2B5EF4-FFF2-40B4-BE49-F238E27FC236}">
              <a16:creationId xmlns:lc="http://schemas.openxmlformats.org/drawingml/2006/lockedCanvas" xmlns:a16="http://schemas.microsoft.com/office/drawing/2014/main" xmlns="" id="{00000000-0008-0000-0000-0000ED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8" name="PoljeZBesedilom 749">
          <a:extLst>
            <a:ext uri="{FF2B5EF4-FFF2-40B4-BE49-F238E27FC236}">
              <a16:creationId xmlns:lc="http://schemas.openxmlformats.org/drawingml/2006/lockedCanvas" xmlns:a16="http://schemas.microsoft.com/office/drawing/2014/main" xmlns="" id="{00000000-0008-0000-0000-0000EE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89" name="PoljeZBesedilom 2">
          <a:extLst>
            <a:ext uri="{FF2B5EF4-FFF2-40B4-BE49-F238E27FC236}">
              <a16:creationId xmlns:lc="http://schemas.openxmlformats.org/drawingml/2006/lockedCanvas" xmlns:a16="http://schemas.microsoft.com/office/drawing/2014/main" xmlns="" id="{00000000-0008-0000-0000-0000EF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0" name="PoljeZBesedilom 2">
          <a:extLst>
            <a:ext uri="{FF2B5EF4-FFF2-40B4-BE49-F238E27FC236}">
              <a16:creationId xmlns:lc="http://schemas.openxmlformats.org/drawingml/2006/lockedCanvas" xmlns:a16="http://schemas.microsoft.com/office/drawing/2014/main" xmlns="" id="{00000000-0008-0000-0000-0000F0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1" name="PoljeZBesedilom 2">
          <a:extLst>
            <a:ext uri="{FF2B5EF4-FFF2-40B4-BE49-F238E27FC236}">
              <a16:creationId xmlns:lc="http://schemas.openxmlformats.org/drawingml/2006/lockedCanvas" xmlns:a16="http://schemas.microsoft.com/office/drawing/2014/main" xmlns="" id="{00000000-0008-0000-0000-0000F1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2" name="PoljeZBesedilom 2">
          <a:extLst>
            <a:ext uri="{FF2B5EF4-FFF2-40B4-BE49-F238E27FC236}">
              <a16:creationId xmlns:lc="http://schemas.openxmlformats.org/drawingml/2006/lockedCanvas" xmlns:a16="http://schemas.microsoft.com/office/drawing/2014/main" xmlns="" id="{00000000-0008-0000-0000-0000F2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3" name="PoljeZBesedilom 2">
          <a:extLst>
            <a:ext uri="{FF2B5EF4-FFF2-40B4-BE49-F238E27FC236}">
              <a16:creationId xmlns:lc="http://schemas.openxmlformats.org/drawingml/2006/lockedCanvas" xmlns:a16="http://schemas.microsoft.com/office/drawing/2014/main" xmlns="" id="{00000000-0008-0000-0000-0000F3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4" name="PoljeZBesedilom 755">
          <a:extLst>
            <a:ext uri="{FF2B5EF4-FFF2-40B4-BE49-F238E27FC236}">
              <a16:creationId xmlns:lc="http://schemas.openxmlformats.org/drawingml/2006/lockedCanvas" xmlns:a16="http://schemas.microsoft.com/office/drawing/2014/main" xmlns="" id="{00000000-0008-0000-0000-0000F4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5" name="PoljeZBesedilom 2">
          <a:extLst>
            <a:ext uri="{FF2B5EF4-FFF2-40B4-BE49-F238E27FC236}">
              <a16:creationId xmlns:lc="http://schemas.openxmlformats.org/drawingml/2006/lockedCanvas" xmlns:a16="http://schemas.microsoft.com/office/drawing/2014/main" xmlns="" id="{00000000-0008-0000-0000-0000F5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6" name="PoljeZBesedilom 2">
          <a:extLst>
            <a:ext uri="{FF2B5EF4-FFF2-40B4-BE49-F238E27FC236}">
              <a16:creationId xmlns:lc="http://schemas.openxmlformats.org/drawingml/2006/lockedCanvas" xmlns:a16="http://schemas.microsoft.com/office/drawing/2014/main" xmlns="" id="{00000000-0008-0000-0000-0000F6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7" name="PoljeZBesedilom 2">
          <a:extLst>
            <a:ext uri="{FF2B5EF4-FFF2-40B4-BE49-F238E27FC236}">
              <a16:creationId xmlns:lc="http://schemas.openxmlformats.org/drawingml/2006/lockedCanvas" xmlns:a16="http://schemas.microsoft.com/office/drawing/2014/main" xmlns="" id="{00000000-0008-0000-0000-0000F7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8" name="PoljeZBesedilom 2">
          <a:extLst>
            <a:ext uri="{FF2B5EF4-FFF2-40B4-BE49-F238E27FC236}">
              <a16:creationId xmlns:lc="http://schemas.openxmlformats.org/drawingml/2006/lockedCanvas" xmlns:a16="http://schemas.microsoft.com/office/drawing/2014/main" xmlns="" id="{00000000-0008-0000-0000-0000F8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199" name="PoljeZBesedilom 760">
          <a:extLst>
            <a:ext uri="{FF2B5EF4-FFF2-40B4-BE49-F238E27FC236}">
              <a16:creationId xmlns:lc="http://schemas.openxmlformats.org/drawingml/2006/lockedCanvas" xmlns:a16="http://schemas.microsoft.com/office/drawing/2014/main" xmlns="" id="{00000000-0008-0000-0000-0000F9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00" name="PoljeZBesedilom 2">
          <a:extLst>
            <a:ext uri="{FF2B5EF4-FFF2-40B4-BE49-F238E27FC236}">
              <a16:creationId xmlns:lc="http://schemas.openxmlformats.org/drawingml/2006/lockedCanvas" xmlns:a16="http://schemas.microsoft.com/office/drawing/2014/main" xmlns="" id="{00000000-0008-0000-0000-0000FA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01" name="PoljeZBesedilom 2">
          <a:extLst>
            <a:ext uri="{FF2B5EF4-FFF2-40B4-BE49-F238E27FC236}">
              <a16:creationId xmlns:lc="http://schemas.openxmlformats.org/drawingml/2006/lockedCanvas" xmlns:a16="http://schemas.microsoft.com/office/drawing/2014/main" xmlns="" id="{00000000-0008-0000-0000-0000FB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02" name="PoljeZBesedilom 2">
          <a:extLst>
            <a:ext uri="{FF2B5EF4-FFF2-40B4-BE49-F238E27FC236}">
              <a16:creationId xmlns:lc="http://schemas.openxmlformats.org/drawingml/2006/lockedCanvas" xmlns:a16="http://schemas.microsoft.com/office/drawing/2014/main" xmlns="" id="{00000000-0008-0000-0000-0000FC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03" name="PoljeZBesedilom 2">
          <a:extLst>
            <a:ext uri="{FF2B5EF4-FFF2-40B4-BE49-F238E27FC236}">
              <a16:creationId xmlns:lc="http://schemas.openxmlformats.org/drawingml/2006/lockedCanvas" xmlns:a16="http://schemas.microsoft.com/office/drawing/2014/main" xmlns="" id="{00000000-0008-0000-0000-0000FD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04" name="PoljeZBesedilom 2">
          <a:extLst>
            <a:ext uri="{FF2B5EF4-FFF2-40B4-BE49-F238E27FC236}">
              <a16:creationId xmlns:lc="http://schemas.openxmlformats.org/drawingml/2006/lockedCanvas" xmlns:a16="http://schemas.microsoft.com/office/drawing/2014/main" xmlns="" id="{00000000-0008-0000-0000-0000FE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05" name="PoljeZBesedilom 766">
          <a:extLst>
            <a:ext uri="{FF2B5EF4-FFF2-40B4-BE49-F238E27FC236}">
              <a16:creationId xmlns:lc="http://schemas.openxmlformats.org/drawingml/2006/lockedCanvas" xmlns:a16="http://schemas.microsoft.com/office/drawing/2014/main" xmlns="" id="{00000000-0008-0000-0000-0000FF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06" name="PoljeZBesedilom 2">
          <a:extLst>
            <a:ext uri="{FF2B5EF4-FFF2-40B4-BE49-F238E27FC236}">
              <a16:creationId xmlns:lc="http://schemas.openxmlformats.org/drawingml/2006/lockedCanvas" xmlns:a16="http://schemas.microsoft.com/office/drawing/2014/main" xmlns="" id="{00000000-0008-0000-0000-000000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07" name="PoljeZBesedilom 2">
          <a:extLst>
            <a:ext uri="{FF2B5EF4-FFF2-40B4-BE49-F238E27FC236}">
              <a16:creationId xmlns:lc="http://schemas.openxmlformats.org/drawingml/2006/lockedCanvas" xmlns:a16="http://schemas.microsoft.com/office/drawing/2014/main" xmlns="" id="{00000000-0008-0000-0000-000001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08" name="PoljeZBesedilom 2">
          <a:extLst>
            <a:ext uri="{FF2B5EF4-FFF2-40B4-BE49-F238E27FC236}">
              <a16:creationId xmlns:lc="http://schemas.openxmlformats.org/drawingml/2006/lockedCanvas" xmlns:a16="http://schemas.microsoft.com/office/drawing/2014/main" xmlns="" id="{00000000-0008-0000-0000-000002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09" name="PoljeZBesedilom 2">
          <a:extLst>
            <a:ext uri="{FF2B5EF4-FFF2-40B4-BE49-F238E27FC236}">
              <a16:creationId xmlns:lc="http://schemas.openxmlformats.org/drawingml/2006/lockedCanvas" xmlns:a16="http://schemas.microsoft.com/office/drawing/2014/main" xmlns="" id="{00000000-0008-0000-0000-000003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0" name="PoljeZBesedilom 2">
          <a:extLst>
            <a:ext uri="{FF2B5EF4-FFF2-40B4-BE49-F238E27FC236}">
              <a16:creationId xmlns:lc="http://schemas.openxmlformats.org/drawingml/2006/lockedCanvas" xmlns:a16="http://schemas.microsoft.com/office/drawing/2014/main" xmlns="" id="{00000000-0008-0000-0000-000004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1" name="PoljeZBesedilom 772">
          <a:extLst>
            <a:ext uri="{FF2B5EF4-FFF2-40B4-BE49-F238E27FC236}">
              <a16:creationId xmlns:lc="http://schemas.openxmlformats.org/drawingml/2006/lockedCanvas" xmlns:a16="http://schemas.microsoft.com/office/drawing/2014/main" xmlns="" id="{00000000-0008-0000-0000-000005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2" name="PoljeZBesedilom 2">
          <a:extLst>
            <a:ext uri="{FF2B5EF4-FFF2-40B4-BE49-F238E27FC236}">
              <a16:creationId xmlns:lc="http://schemas.openxmlformats.org/drawingml/2006/lockedCanvas" xmlns:a16="http://schemas.microsoft.com/office/drawing/2014/main" xmlns="" id="{00000000-0008-0000-0000-000006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3" name="PoljeZBesedilom 2">
          <a:extLst>
            <a:ext uri="{FF2B5EF4-FFF2-40B4-BE49-F238E27FC236}">
              <a16:creationId xmlns:lc="http://schemas.openxmlformats.org/drawingml/2006/lockedCanvas" xmlns:a16="http://schemas.microsoft.com/office/drawing/2014/main" xmlns="" id="{00000000-0008-0000-0000-000007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4" name="PoljeZBesedilom 2">
          <a:extLst>
            <a:ext uri="{FF2B5EF4-FFF2-40B4-BE49-F238E27FC236}">
              <a16:creationId xmlns:lc="http://schemas.openxmlformats.org/drawingml/2006/lockedCanvas" xmlns:a16="http://schemas.microsoft.com/office/drawing/2014/main" xmlns="" id="{00000000-0008-0000-0000-000008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5" name="PoljeZBesedilom 2">
          <a:extLst>
            <a:ext uri="{FF2B5EF4-FFF2-40B4-BE49-F238E27FC236}">
              <a16:creationId xmlns:lc="http://schemas.openxmlformats.org/drawingml/2006/lockedCanvas" xmlns:a16="http://schemas.microsoft.com/office/drawing/2014/main" xmlns="" id="{00000000-0008-0000-0000-000009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6" name="PoljeZBesedilom 2">
          <a:extLst>
            <a:ext uri="{FF2B5EF4-FFF2-40B4-BE49-F238E27FC236}">
              <a16:creationId xmlns:lc="http://schemas.openxmlformats.org/drawingml/2006/lockedCanvas" xmlns:a16="http://schemas.microsoft.com/office/drawing/2014/main" xmlns="" id="{00000000-0008-0000-0000-00000A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7" name="PoljeZBesedilom 778">
          <a:extLst>
            <a:ext uri="{FF2B5EF4-FFF2-40B4-BE49-F238E27FC236}">
              <a16:creationId xmlns:lc="http://schemas.openxmlformats.org/drawingml/2006/lockedCanvas" xmlns:a16="http://schemas.microsoft.com/office/drawing/2014/main" xmlns="" id="{00000000-0008-0000-0000-00000B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8" name="PoljeZBesedilom 2">
          <a:extLst>
            <a:ext uri="{FF2B5EF4-FFF2-40B4-BE49-F238E27FC236}">
              <a16:creationId xmlns:lc="http://schemas.openxmlformats.org/drawingml/2006/lockedCanvas" xmlns:a16="http://schemas.microsoft.com/office/drawing/2014/main" xmlns="" id="{00000000-0008-0000-0000-00000C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19" name="PoljeZBesedilom 2">
          <a:extLst>
            <a:ext uri="{FF2B5EF4-FFF2-40B4-BE49-F238E27FC236}">
              <a16:creationId xmlns:lc="http://schemas.openxmlformats.org/drawingml/2006/lockedCanvas" xmlns:a16="http://schemas.microsoft.com/office/drawing/2014/main" xmlns="" id="{00000000-0008-0000-0000-00000D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0" name="PoljeZBesedilom 2">
          <a:extLst>
            <a:ext uri="{FF2B5EF4-FFF2-40B4-BE49-F238E27FC236}">
              <a16:creationId xmlns:lc="http://schemas.openxmlformats.org/drawingml/2006/lockedCanvas" xmlns:a16="http://schemas.microsoft.com/office/drawing/2014/main" xmlns="" id="{00000000-0008-0000-0000-00000E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1" name="PoljeZBesedilom 2">
          <a:extLst>
            <a:ext uri="{FF2B5EF4-FFF2-40B4-BE49-F238E27FC236}">
              <a16:creationId xmlns:lc="http://schemas.openxmlformats.org/drawingml/2006/lockedCanvas" xmlns:a16="http://schemas.microsoft.com/office/drawing/2014/main" xmlns="" id="{00000000-0008-0000-0000-00000F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2" name="PoljeZBesedilom 2">
          <a:extLst>
            <a:ext uri="{FF2B5EF4-FFF2-40B4-BE49-F238E27FC236}">
              <a16:creationId xmlns:lc="http://schemas.openxmlformats.org/drawingml/2006/lockedCanvas" xmlns:a16="http://schemas.microsoft.com/office/drawing/2014/main" xmlns="" id="{00000000-0008-0000-0000-000010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3" name="PoljeZBesedilom 784">
          <a:extLst>
            <a:ext uri="{FF2B5EF4-FFF2-40B4-BE49-F238E27FC236}">
              <a16:creationId xmlns:lc="http://schemas.openxmlformats.org/drawingml/2006/lockedCanvas" xmlns:a16="http://schemas.microsoft.com/office/drawing/2014/main" xmlns="" id="{00000000-0008-0000-0000-000011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4" name="PoljeZBesedilom 2">
          <a:extLst>
            <a:ext uri="{FF2B5EF4-FFF2-40B4-BE49-F238E27FC236}">
              <a16:creationId xmlns:lc="http://schemas.openxmlformats.org/drawingml/2006/lockedCanvas" xmlns:a16="http://schemas.microsoft.com/office/drawing/2014/main" xmlns="" id="{00000000-0008-0000-0000-000012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5" name="PoljeZBesedilom 2">
          <a:extLst>
            <a:ext uri="{FF2B5EF4-FFF2-40B4-BE49-F238E27FC236}">
              <a16:creationId xmlns:lc="http://schemas.openxmlformats.org/drawingml/2006/lockedCanvas" xmlns:a16="http://schemas.microsoft.com/office/drawing/2014/main" xmlns="" id="{00000000-0008-0000-0000-000013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6" name="PoljeZBesedilom 2">
          <a:extLst>
            <a:ext uri="{FF2B5EF4-FFF2-40B4-BE49-F238E27FC236}">
              <a16:creationId xmlns:lc="http://schemas.openxmlformats.org/drawingml/2006/lockedCanvas" xmlns:a16="http://schemas.microsoft.com/office/drawing/2014/main" xmlns="" id="{00000000-0008-0000-0000-000014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7" name="PoljeZBesedilom 2">
          <a:extLst>
            <a:ext uri="{FF2B5EF4-FFF2-40B4-BE49-F238E27FC236}">
              <a16:creationId xmlns:lc="http://schemas.openxmlformats.org/drawingml/2006/lockedCanvas" xmlns:a16="http://schemas.microsoft.com/office/drawing/2014/main" xmlns="" id="{00000000-0008-0000-0000-000015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8" name="PoljeZBesedilom 2">
          <a:extLst>
            <a:ext uri="{FF2B5EF4-FFF2-40B4-BE49-F238E27FC236}">
              <a16:creationId xmlns:lc="http://schemas.openxmlformats.org/drawingml/2006/lockedCanvas" xmlns:a16="http://schemas.microsoft.com/office/drawing/2014/main" xmlns="" id="{00000000-0008-0000-0000-000016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29" name="PoljeZBesedilom 790">
          <a:extLst>
            <a:ext uri="{FF2B5EF4-FFF2-40B4-BE49-F238E27FC236}">
              <a16:creationId xmlns:lc="http://schemas.openxmlformats.org/drawingml/2006/lockedCanvas" xmlns:a16="http://schemas.microsoft.com/office/drawing/2014/main" xmlns="" id="{00000000-0008-0000-0000-000017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0" name="PoljeZBesedilom 2">
          <a:extLst>
            <a:ext uri="{FF2B5EF4-FFF2-40B4-BE49-F238E27FC236}">
              <a16:creationId xmlns:lc="http://schemas.openxmlformats.org/drawingml/2006/lockedCanvas" xmlns:a16="http://schemas.microsoft.com/office/drawing/2014/main" xmlns="" id="{00000000-0008-0000-0000-000018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1" name="PoljeZBesedilom 2">
          <a:extLst>
            <a:ext uri="{FF2B5EF4-FFF2-40B4-BE49-F238E27FC236}">
              <a16:creationId xmlns:lc="http://schemas.openxmlformats.org/drawingml/2006/lockedCanvas" xmlns:a16="http://schemas.microsoft.com/office/drawing/2014/main" xmlns="" id="{00000000-0008-0000-0000-000019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2" name="PoljeZBesedilom 2">
          <a:extLst>
            <a:ext uri="{FF2B5EF4-FFF2-40B4-BE49-F238E27FC236}">
              <a16:creationId xmlns:lc="http://schemas.openxmlformats.org/drawingml/2006/lockedCanvas" xmlns:a16="http://schemas.microsoft.com/office/drawing/2014/main" xmlns="" id="{00000000-0008-0000-0000-00001A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3" name="PoljeZBesedilom 2">
          <a:extLst>
            <a:ext uri="{FF2B5EF4-FFF2-40B4-BE49-F238E27FC236}">
              <a16:creationId xmlns:lc="http://schemas.openxmlformats.org/drawingml/2006/lockedCanvas" xmlns:a16="http://schemas.microsoft.com/office/drawing/2014/main" xmlns="" id="{00000000-0008-0000-0000-00001B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4" name="PoljeZBesedilom 2">
          <a:extLst>
            <a:ext uri="{FF2B5EF4-FFF2-40B4-BE49-F238E27FC236}">
              <a16:creationId xmlns:lc="http://schemas.openxmlformats.org/drawingml/2006/lockedCanvas" xmlns:a16="http://schemas.microsoft.com/office/drawing/2014/main" xmlns="" id="{00000000-0008-0000-0000-00001C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5" name="PoljeZBesedilom 796">
          <a:extLst>
            <a:ext uri="{FF2B5EF4-FFF2-40B4-BE49-F238E27FC236}">
              <a16:creationId xmlns:lc="http://schemas.openxmlformats.org/drawingml/2006/lockedCanvas" xmlns:a16="http://schemas.microsoft.com/office/drawing/2014/main" xmlns="" id="{00000000-0008-0000-0000-00001D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6" name="PoljeZBesedilom 2">
          <a:extLst>
            <a:ext uri="{FF2B5EF4-FFF2-40B4-BE49-F238E27FC236}">
              <a16:creationId xmlns:lc="http://schemas.openxmlformats.org/drawingml/2006/lockedCanvas" xmlns:a16="http://schemas.microsoft.com/office/drawing/2014/main" xmlns="" id="{00000000-0008-0000-0000-00001E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7" name="PoljeZBesedilom 2">
          <a:extLst>
            <a:ext uri="{FF2B5EF4-FFF2-40B4-BE49-F238E27FC236}">
              <a16:creationId xmlns:lc="http://schemas.openxmlformats.org/drawingml/2006/lockedCanvas" xmlns:a16="http://schemas.microsoft.com/office/drawing/2014/main" xmlns="" id="{00000000-0008-0000-0000-00001F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8" name="PoljeZBesedilom 2">
          <a:extLst>
            <a:ext uri="{FF2B5EF4-FFF2-40B4-BE49-F238E27FC236}">
              <a16:creationId xmlns:lc="http://schemas.openxmlformats.org/drawingml/2006/lockedCanvas" xmlns:a16="http://schemas.microsoft.com/office/drawing/2014/main" xmlns="" id="{00000000-0008-0000-0000-000020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39" name="PoljeZBesedilom 2">
          <a:extLst>
            <a:ext uri="{FF2B5EF4-FFF2-40B4-BE49-F238E27FC236}">
              <a16:creationId xmlns:lc="http://schemas.openxmlformats.org/drawingml/2006/lockedCanvas" xmlns:a16="http://schemas.microsoft.com/office/drawing/2014/main" xmlns="" id="{00000000-0008-0000-0000-000021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40" name="PoljeZBesedilom 2">
          <a:extLst>
            <a:ext uri="{FF2B5EF4-FFF2-40B4-BE49-F238E27FC236}">
              <a16:creationId xmlns:lc="http://schemas.openxmlformats.org/drawingml/2006/lockedCanvas" xmlns:a16="http://schemas.microsoft.com/office/drawing/2014/main" xmlns="" id="{00000000-0008-0000-0000-000022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41" name="PoljeZBesedilom 802">
          <a:extLst>
            <a:ext uri="{FF2B5EF4-FFF2-40B4-BE49-F238E27FC236}">
              <a16:creationId xmlns:lc="http://schemas.openxmlformats.org/drawingml/2006/lockedCanvas" xmlns:a16="http://schemas.microsoft.com/office/drawing/2014/main" xmlns="" id="{00000000-0008-0000-0000-000023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42" name="PoljeZBesedilom 2">
          <a:extLst>
            <a:ext uri="{FF2B5EF4-FFF2-40B4-BE49-F238E27FC236}">
              <a16:creationId xmlns:lc="http://schemas.openxmlformats.org/drawingml/2006/lockedCanvas" xmlns:a16="http://schemas.microsoft.com/office/drawing/2014/main" xmlns="" id="{00000000-0008-0000-0000-000024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43" name="PoljeZBesedilom 2">
          <a:extLst>
            <a:ext uri="{FF2B5EF4-FFF2-40B4-BE49-F238E27FC236}">
              <a16:creationId xmlns:lc="http://schemas.openxmlformats.org/drawingml/2006/lockedCanvas" xmlns:a16="http://schemas.microsoft.com/office/drawing/2014/main" xmlns="" id="{00000000-0008-0000-0000-000025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44" name="PoljeZBesedilom 2">
          <a:extLst>
            <a:ext uri="{FF2B5EF4-FFF2-40B4-BE49-F238E27FC236}">
              <a16:creationId xmlns:lc="http://schemas.openxmlformats.org/drawingml/2006/lockedCanvas" xmlns:a16="http://schemas.microsoft.com/office/drawing/2014/main" xmlns="" id="{00000000-0008-0000-0000-000026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45" name="PoljeZBesedilom 2">
          <a:extLst>
            <a:ext uri="{FF2B5EF4-FFF2-40B4-BE49-F238E27FC236}">
              <a16:creationId xmlns:lc="http://schemas.openxmlformats.org/drawingml/2006/lockedCanvas" xmlns:a16="http://schemas.microsoft.com/office/drawing/2014/main" xmlns="" id="{00000000-0008-0000-0000-000027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46" name="PoljeZBesedilom 2">
          <a:extLst>
            <a:ext uri="{FF2B5EF4-FFF2-40B4-BE49-F238E27FC236}">
              <a16:creationId xmlns:lc="http://schemas.openxmlformats.org/drawingml/2006/lockedCanvas" xmlns:a16="http://schemas.microsoft.com/office/drawing/2014/main" xmlns="" id="{00000000-0008-0000-0000-000028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47" name="PoljeZBesedilom 808">
          <a:extLst>
            <a:ext uri="{FF2B5EF4-FFF2-40B4-BE49-F238E27FC236}">
              <a16:creationId xmlns:lc="http://schemas.openxmlformats.org/drawingml/2006/lockedCanvas" xmlns:a16="http://schemas.microsoft.com/office/drawing/2014/main" xmlns="" id="{00000000-0008-0000-0000-000029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48" name="PoljeZBesedilom 2">
          <a:extLst>
            <a:ext uri="{FF2B5EF4-FFF2-40B4-BE49-F238E27FC236}">
              <a16:creationId xmlns:lc="http://schemas.openxmlformats.org/drawingml/2006/lockedCanvas" xmlns:a16="http://schemas.microsoft.com/office/drawing/2014/main" xmlns="" id="{00000000-0008-0000-0000-00002A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49" name="PoljeZBesedilom 2">
          <a:extLst>
            <a:ext uri="{FF2B5EF4-FFF2-40B4-BE49-F238E27FC236}">
              <a16:creationId xmlns:lc="http://schemas.openxmlformats.org/drawingml/2006/lockedCanvas" xmlns:a16="http://schemas.microsoft.com/office/drawing/2014/main" xmlns="" id="{00000000-0008-0000-0000-00002B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50" name="PoljeZBesedilom 2">
          <a:extLst>
            <a:ext uri="{FF2B5EF4-FFF2-40B4-BE49-F238E27FC236}">
              <a16:creationId xmlns:lc="http://schemas.openxmlformats.org/drawingml/2006/lockedCanvas" xmlns:a16="http://schemas.microsoft.com/office/drawing/2014/main" xmlns="" id="{00000000-0008-0000-0000-00002C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51" name="PoljeZBesedilom 2">
          <a:extLst>
            <a:ext uri="{FF2B5EF4-FFF2-40B4-BE49-F238E27FC236}">
              <a16:creationId xmlns:lc="http://schemas.openxmlformats.org/drawingml/2006/lockedCanvas" xmlns:a16="http://schemas.microsoft.com/office/drawing/2014/main" xmlns="" id="{00000000-0008-0000-0000-00002D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52" name="PoljeZBesedilom 2">
          <a:extLst>
            <a:ext uri="{FF2B5EF4-FFF2-40B4-BE49-F238E27FC236}">
              <a16:creationId xmlns:lc="http://schemas.openxmlformats.org/drawingml/2006/lockedCanvas" xmlns:a16="http://schemas.microsoft.com/office/drawing/2014/main" xmlns="" id="{00000000-0008-0000-0000-00002E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53" name="PoljeZBesedilom 814">
          <a:extLst>
            <a:ext uri="{FF2B5EF4-FFF2-40B4-BE49-F238E27FC236}">
              <a16:creationId xmlns:lc="http://schemas.openxmlformats.org/drawingml/2006/lockedCanvas" xmlns:a16="http://schemas.microsoft.com/office/drawing/2014/main" xmlns="" id="{00000000-0008-0000-0000-00002F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54" name="PoljeZBesedilom 2">
          <a:extLst>
            <a:ext uri="{FF2B5EF4-FFF2-40B4-BE49-F238E27FC236}">
              <a16:creationId xmlns:lc="http://schemas.openxmlformats.org/drawingml/2006/lockedCanvas" xmlns:a16="http://schemas.microsoft.com/office/drawing/2014/main" xmlns="" id="{00000000-0008-0000-0000-000030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55" name="PoljeZBesedilom 2">
          <a:extLst>
            <a:ext uri="{FF2B5EF4-FFF2-40B4-BE49-F238E27FC236}">
              <a16:creationId xmlns:lc="http://schemas.openxmlformats.org/drawingml/2006/lockedCanvas" xmlns:a16="http://schemas.microsoft.com/office/drawing/2014/main" xmlns="" id="{00000000-0008-0000-0000-000031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56" name="PoljeZBesedilom 2">
          <a:extLst>
            <a:ext uri="{FF2B5EF4-FFF2-40B4-BE49-F238E27FC236}">
              <a16:creationId xmlns:lc="http://schemas.openxmlformats.org/drawingml/2006/lockedCanvas" xmlns:a16="http://schemas.microsoft.com/office/drawing/2014/main" xmlns="" id="{00000000-0008-0000-0000-000032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577</xdr:row>
      <xdr:rowOff>0</xdr:rowOff>
    </xdr:from>
    <xdr:to>
      <xdr:col>8</xdr:col>
      <xdr:colOff>775281</xdr:colOff>
      <xdr:row>577</xdr:row>
      <xdr:rowOff>264560</xdr:rowOff>
    </xdr:to>
    <xdr:sp macro="" textlink="">
      <xdr:nvSpPr>
        <xdr:cNvPr id="257" name="PoljeZBesedilom 2">
          <a:extLst>
            <a:ext uri="{FF2B5EF4-FFF2-40B4-BE49-F238E27FC236}">
              <a16:creationId xmlns:lc="http://schemas.openxmlformats.org/drawingml/2006/lockedCanvas" xmlns:a16="http://schemas.microsoft.com/office/drawing/2014/main" xmlns="" id="{00000000-0008-0000-0000-000033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58" name="PoljeZBesedilom 2">
          <a:extLst>
            <a:ext uri="{FF2B5EF4-FFF2-40B4-BE49-F238E27FC236}">
              <a16:creationId xmlns:lc="http://schemas.openxmlformats.org/drawingml/2006/lockedCanvas" xmlns:a16="http://schemas.microsoft.com/office/drawing/2014/main" xmlns="" id="{00000000-0008-0000-0000-000034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59" name="PoljeZBesedilom 820">
          <a:extLst>
            <a:ext uri="{FF2B5EF4-FFF2-40B4-BE49-F238E27FC236}">
              <a16:creationId xmlns:lc="http://schemas.openxmlformats.org/drawingml/2006/lockedCanvas" xmlns:a16="http://schemas.microsoft.com/office/drawing/2014/main" xmlns="" id="{00000000-0008-0000-0000-000035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0" name="PoljeZBesedilom 2">
          <a:extLst>
            <a:ext uri="{FF2B5EF4-FFF2-40B4-BE49-F238E27FC236}">
              <a16:creationId xmlns:lc="http://schemas.openxmlformats.org/drawingml/2006/lockedCanvas" xmlns:a16="http://schemas.microsoft.com/office/drawing/2014/main" xmlns="" id="{00000000-0008-0000-0000-000036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1" name="PoljeZBesedilom 2">
          <a:extLst>
            <a:ext uri="{FF2B5EF4-FFF2-40B4-BE49-F238E27FC236}">
              <a16:creationId xmlns:lc="http://schemas.openxmlformats.org/drawingml/2006/lockedCanvas" xmlns:a16="http://schemas.microsoft.com/office/drawing/2014/main" xmlns="" id="{00000000-0008-0000-0000-000037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2" name="PoljeZBesedilom 2">
          <a:extLst>
            <a:ext uri="{FF2B5EF4-FFF2-40B4-BE49-F238E27FC236}">
              <a16:creationId xmlns:lc="http://schemas.openxmlformats.org/drawingml/2006/lockedCanvas" xmlns:a16="http://schemas.microsoft.com/office/drawing/2014/main" xmlns="" id="{00000000-0008-0000-0000-000038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3" name="PoljeZBesedilom 2">
          <a:extLst>
            <a:ext uri="{FF2B5EF4-FFF2-40B4-BE49-F238E27FC236}">
              <a16:creationId xmlns:lc="http://schemas.openxmlformats.org/drawingml/2006/lockedCanvas" xmlns:a16="http://schemas.microsoft.com/office/drawing/2014/main" xmlns="" id="{00000000-0008-0000-0000-000039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4" name="PoljeZBesedilom 2">
          <a:extLst>
            <a:ext uri="{FF2B5EF4-FFF2-40B4-BE49-F238E27FC236}">
              <a16:creationId xmlns:lc="http://schemas.openxmlformats.org/drawingml/2006/lockedCanvas" xmlns:a16="http://schemas.microsoft.com/office/drawing/2014/main" xmlns="" id="{00000000-0008-0000-0000-00003A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5" name="PoljeZBesedilom 826">
          <a:extLst>
            <a:ext uri="{FF2B5EF4-FFF2-40B4-BE49-F238E27FC236}">
              <a16:creationId xmlns:lc="http://schemas.openxmlformats.org/drawingml/2006/lockedCanvas" xmlns:a16="http://schemas.microsoft.com/office/drawing/2014/main" xmlns="" id="{00000000-0008-0000-0000-00003B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6" name="PoljeZBesedilom 2">
          <a:extLst>
            <a:ext uri="{FF2B5EF4-FFF2-40B4-BE49-F238E27FC236}">
              <a16:creationId xmlns:lc="http://schemas.openxmlformats.org/drawingml/2006/lockedCanvas" xmlns:a16="http://schemas.microsoft.com/office/drawing/2014/main" xmlns="" id="{00000000-0008-0000-0000-00003C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7" name="PoljeZBesedilom 2">
          <a:extLst>
            <a:ext uri="{FF2B5EF4-FFF2-40B4-BE49-F238E27FC236}">
              <a16:creationId xmlns:lc="http://schemas.openxmlformats.org/drawingml/2006/lockedCanvas" xmlns:a16="http://schemas.microsoft.com/office/drawing/2014/main" xmlns="" id="{00000000-0008-0000-0000-00003D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8" name="PoljeZBesedilom 2">
          <a:extLst>
            <a:ext uri="{FF2B5EF4-FFF2-40B4-BE49-F238E27FC236}">
              <a16:creationId xmlns:lc="http://schemas.openxmlformats.org/drawingml/2006/lockedCanvas" xmlns:a16="http://schemas.microsoft.com/office/drawing/2014/main" xmlns="" id="{00000000-0008-0000-0000-00003E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69" name="PoljeZBesedilom 2">
          <a:extLst>
            <a:ext uri="{FF2B5EF4-FFF2-40B4-BE49-F238E27FC236}">
              <a16:creationId xmlns:lc="http://schemas.openxmlformats.org/drawingml/2006/lockedCanvas" xmlns:a16="http://schemas.microsoft.com/office/drawing/2014/main" xmlns="" id="{00000000-0008-0000-0000-00003F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0" name="PoljeZBesedilom 831">
          <a:extLst>
            <a:ext uri="{FF2B5EF4-FFF2-40B4-BE49-F238E27FC236}">
              <a16:creationId xmlns:lc="http://schemas.openxmlformats.org/drawingml/2006/lockedCanvas" xmlns:a16="http://schemas.microsoft.com/office/drawing/2014/main" xmlns="" id="{00000000-0008-0000-0000-000040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1" name="PoljeZBesedilom 2">
          <a:extLst>
            <a:ext uri="{FF2B5EF4-FFF2-40B4-BE49-F238E27FC236}">
              <a16:creationId xmlns:lc="http://schemas.openxmlformats.org/drawingml/2006/lockedCanvas" xmlns:a16="http://schemas.microsoft.com/office/drawing/2014/main" xmlns="" id="{00000000-0008-0000-0000-000041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2" name="PoljeZBesedilom 2">
          <a:extLst>
            <a:ext uri="{FF2B5EF4-FFF2-40B4-BE49-F238E27FC236}">
              <a16:creationId xmlns:lc="http://schemas.openxmlformats.org/drawingml/2006/lockedCanvas" xmlns:a16="http://schemas.microsoft.com/office/drawing/2014/main" xmlns="" id="{00000000-0008-0000-0000-000042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3" name="PoljeZBesedilom 2">
          <a:extLst>
            <a:ext uri="{FF2B5EF4-FFF2-40B4-BE49-F238E27FC236}">
              <a16:creationId xmlns:lc="http://schemas.openxmlformats.org/drawingml/2006/lockedCanvas" xmlns:a16="http://schemas.microsoft.com/office/drawing/2014/main" xmlns="" id="{00000000-0008-0000-0000-000043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4" name="PoljeZBesedilom 2">
          <a:extLst>
            <a:ext uri="{FF2B5EF4-FFF2-40B4-BE49-F238E27FC236}">
              <a16:creationId xmlns:lc="http://schemas.openxmlformats.org/drawingml/2006/lockedCanvas" xmlns:a16="http://schemas.microsoft.com/office/drawing/2014/main" xmlns="" id="{00000000-0008-0000-0000-000044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5" name="PoljeZBesedilom 2">
          <a:extLst>
            <a:ext uri="{FF2B5EF4-FFF2-40B4-BE49-F238E27FC236}">
              <a16:creationId xmlns:lc="http://schemas.openxmlformats.org/drawingml/2006/lockedCanvas" xmlns:a16="http://schemas.microsoft.com/office/drawing/2014/main" xmlns="" id="{00000000-0008-0000-0000-000045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6" name="PoljeZBesedilom 837">
          <a:extLst>
            <a:ext uri="{FF2B5EF4-FFF2-40B4-BE49-F238E27FC236}">
              <a16:creationId xmlns:lc="http://schemas.openxmlformats.org/drawingml/2006/lockedCanvas" xmlns:a16="http://schemas.microsoft.com/office/drawing/2014/main" xmlns="" id="{00000000-0008-0000-0000-000046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7" name="PoljeZBesedilom 2">
          <a:extLst>
            <a:ext uri="{FF2B5EF4-FFF2-40B4-BE49-F238E27FC236}">
              <a16:creationId xmlns:lc="http://schemas.openxmlformats.org/drawingml/2006/lockedCanvas" xmlns:a16="http://schemas.microsoft.com/office/drawing/2014/main" xmlns="" id="{00000000-0008-0000-0000-000047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8" name="PoljeZBesedilom 2">
          <a:extLst>
            <a:ext uri="{FF2B5EF4-FFF2-40B4-BE49-F238E27FC236}">
              <a16:creationId xmlns:lc="http://schemas.openxmlformats.org/drawingml/2006/lockedCanvas" xmlns:a16="http://schemas.microsoft.com/office/drawing/2014/main" xmlns="" id="{00000000-0008-0000-0000-000048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79" name="PoljeZBesedilom 2">
          <a:extLst>
            <a:ext uri="{FF2B5EF4-FFF2-40B4-BE49-F238E27FC236}">
              <a16:creationId xmlns:lc="http://schemas.openxmlformats.org/drawingml/2006/lockedCanvas" xmlns:a16="http://schemas.microsoft.com/office/drawing/2014/main" xmlns="" id="{00000000-0008-0000-0000-000049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80" name="PoljeZBesedilom 2">
          <a:extLst>
            <a:ext uri="{FF2B5EF4-FFF2-40B4-BE49-F238E27FC236}">
              <a16:creationId xmlns:lc="http://schemas.openxmlformats.org/drawingml/2006/lockedCanvas" xmlns:a16="http://schemas.microsoft.com/office/drawing/2014/main" xmlns="" id="{00000000-0008-0000-0000-00004A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81" name="PoljeZBesedilom 842">
          <a:extLst>
            <a:ext uri="{FF2B5EF4-FFF2-40B4-BE49-F238E27FC236}">
              <a16:creationId xmlns:lc="http://schemas.openxmlformats.org/drawingml/2006/lockedCanvas" xmlns:a16="http://schemas.microsoft.com/office/drawing/2014/main" xmlns="" id="{00000000-0008-0000-0000-00004B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82" name="PoljeZBesedilom 2">
          <a:extLst>
            <a:ext uri="{FF2B5EF4-FFF2-40B4-BE49-F238E27FC236}">
              <a16:creationId xmlns:lc="http://schemas.openxmlformats.org/drawingml/2006/lockedCanvas" xmlns:a16="http://schemas.microsoft.com/office/drawing/2014/main" xmlns="" id="{00000000-0008-0000-0000-00004C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83" name="PoljeZBesedilom 2">
          <a:extLst>
            <a:ext uri="{FF2B5EF4-FFF2-40B4-BE49-F238E27FC236}">
              <a16:creationId xmlns:lc="http://schemas.openxmlformats.org/drawingml/2006/lockedCanvas" xmlns:a16="http://schemas.microsoft.com/office/drawing/2014/main" xmlns="" id="{00000000-0008-0000-0000-00004D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84" name="PoljeZBesedilom 2">
          <a:extLst>
            <a:ext uri="{FF2B5EF4-FFF2-40B4-BE49-F238E27FC236}">
              <a16:creationId xmlns:lc="http://schemas.openxmlformats.org/drawingml/2006/lockedCanvas" xmlns:a16="http://schemas.microsoft.com/office/drawing/2014/main" xmlns="" id="{00000000-0008-0000-0000-00004E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577</xdr:row>
      <xdr:rowOff>0</xdr:rowOff>
    </xdr:from>
    <xdr:to>
      <xdr:col>8</xdr:col>
      <xdr:colOff>762581</xdr:colOff>
      <xdr:row>577</xdr:row>
      <xdr:rowOff>264560</xdr:rowOff>
    </xdr:to>
    <xdr:sp macro="" textlink="">
      <xdr:nvSpPr>
        <xdr:cNvPr id="285" name="PoljeZBesedilom 2">
          <a:extLst>
            <a:ext uri="{FF2B5EF4-FFF2-40B4-BE49-F238E27FC236}">
              <a16:creationId xmlns:lc="http://schemas.openxmlformats.org/drawingml/2006/lockedCanvas" xmlns:a16="http://schemas.microsoft.com/office/drawing/2014/main" xmlns="" id="{00000000-0008-0000-0000-00004F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oneCellAnchor>
    <xdr:from>
      <xdr:col>8</xdr:col>
      <xdr:colOff>554652</xdr:colOff>
      <xdr:row>579</xdr:row>
      <xdr:rowOff>0</xdr:rowOff>
    </xdr:from>
    <xdr:ext cx="184731" cy="264560"/>
    <xdr:sp macro="" textlink="">
      <xdr:nvSpPr>
        <xdr:cNvPr id="286"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87" name="PoljeZBesedilom 286"/>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88"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89"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90"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91"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92"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93" name="PoljeZBesedilom 29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94"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95"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96"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297"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298"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299" name="PoljeZBesedilom 298"/>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00"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01"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02"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03"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04"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05" name="PoljeZBesedilom 304"/>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06"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07"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08"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09"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0"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1" name="PoljeZBesedilom 310"/>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2"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3"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4"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5"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6"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7" name="PoljeZBesedilom 316"/>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8"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19"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20"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21"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22"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23" name="PoljeZBesedilom 32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24"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25"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26"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27"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28"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29" name="PoljeZBesedilom 328"/>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30"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31"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32"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33"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34" name="PoljeZBesedilom 333"/>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35"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36"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37"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38"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39"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0" name="PoljeZBesedilom 339"/>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1"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2"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3"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4"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5"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6" name="PoljeZBesedilom 345"/>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7"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8"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49"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579</xdr:row>
      <xdr:rowOff>0</xdr:rowOff>
    </xdr:from>
    <xdr:ext cx="184731" cy="264560"/>
    <xdr:sp macro="" textlink="">
      <xdr:nvSpPr>
        <xdr:cNvPr id="350"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51"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52" name="PoljeZBesedilom 351"/>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53"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54"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55"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356"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57"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58" name="PoljeZBesedilom 357"/>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59"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60"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61"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589</xdr:row>
      <xdr:rowOff>0</xdr:rowOff>
    </xdr:from>
    <xdr:ext cx="184731" cy="264560"/>
    <xdr:sp macro="" textlink="">
      <xdr:nvSpPr>
        <xdr:cNvPr id="362"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63"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64" name="PoljeZBesedilom 363"/>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65"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66"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67"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68"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69"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70" name="PoljeZBesedilom 369"/>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71"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72"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73"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603</xdr:row>
      <xdr:rowOff>0</xdr:rowOff>
    </xdr:from>
    <xdr:ext cx="184731" cy="264560"/>
    <xdr:sp macro="" textlink="">
      <xdr:nvSpPr>
        <xdr:cNvPr id="374"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75"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76" name="PoljeZBesedilom 375"/>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77"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78"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79"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4560"/>
    <xdr:sp macro="" textlink="">
      <xdr:nvSpPr>
        <xdr:cNvPr id="380"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81"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82" name="PoljeZBesedilom 381"/>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83"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84"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85"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604</xdr:row>
      <xdr:rowOff>0</xdr:rowOff>
    </xdr:from>
    <xdr:ext cx="184731" cy="262950"/>
    <xdr:sp macro="" textlink="">
      <xdr:nvSpPr>
        <xdr:cNvPr id="386"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87" name="PoljeZBesedilom 386"/>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88"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89"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90"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605</xdr:row>
      <xdr:rowOff>0</xdr:rowOff>
    </xdr:from>
    <xdr:ext cx="184731" cy="274009"/>
    <xdr:sp macro="" textlink="">
      <xdr:nvSpPr>
        <xdr:cNvPr id="391"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392"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393" name="PoljeZBesedilom 39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394"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395"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396"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397"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398"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399" name="PoljeZBesedilom 398"/>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00"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01"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02"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03"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04"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05" name="PoljeZBesedilom 404"/>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06"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07"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08"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09"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10"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11" name="PoljeZBesedilom 410"/>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12"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13"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14"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601</xdr:row>
      <xdr:rowOff>0</xdr:rowOff>
    </xdr:from>
    <xdr:ext cx="184731" cy="264560"/>
    <xdr:sp macro="" textlink="">
      <xdr:nvSpPr>
        <xdr:cNvPr id="415"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16"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17" name="PoljeZBesedilom 416"/>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18"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19"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20"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21"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22"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23" name="PoljeZBesedilom 42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24"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25"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26"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27"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28"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29" name="PoljeZBesedilom 428"/>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30"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31"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32"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33"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34"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35" name="PoljeZBesedilom 434"/>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36"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37"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38"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39"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40"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41" name="PoljeZBesedilom 440"/>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42"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43"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44"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45"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46" name="PoljeZBesedilom 445"/>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47"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48"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49"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50"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51"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52" name="PoljeZBesedilom 451"/>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53"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54"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55"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456"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57"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58" name="PoljeZBesedilom 457"/>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59"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60"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61"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62"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63"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64" name="PoljeZBesedilom 463"/>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65"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66"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67"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468"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69"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70" name="PoljeZBesedilom 469"/>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71"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72"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73"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608</xdr:row>
      <xdr:rowOff>0</xdr:rowOff>
    </xdr:from>
    <xdr:ext cx="184731" cy="264560"/>
    <xdr:sp macro="" textlink="">
      <xdr:nvSpPr>
        <xdr:cNvPr id="474"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75"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76" name="PoljeZBesedilom 475"/>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77"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78"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79"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609</xdr:row>
      <xdr:rowOff>0</xdr:rowOff>
    </xdr:from>
    <xdr:ext cx="184731" cy="264560"/>
    <xdr:sp macro="" textlink="">
      <xdr:nvSpPr>
        <xdr:cNvPr id="480"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81" name="PoljeZBesedilom 480"/>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82"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83"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84"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74009"/>
    <xdr:sp macro="" textlink="">
      <xdr:nvSpPr>
        <xdr:cNvPr id="485"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86"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87" name="PoljeZBesedilom 486"/>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88"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89"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0"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1"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2"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3" name="PoljeZBesedilom 49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4"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5"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6"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7"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8"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499" name="PoljeZBesedilom 498"/>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0"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1"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2"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3"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4"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5" name="PoljeZBesedilom 504"/>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6"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7"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8"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611</xdr:row>
      <xdr:rowOff>0</xdr:rowOff>
    </xdr:from>
    <xdr:ext cx="184731" cy="264560"/>
    <xdr:sp macro="" textlink="">
      <xdr:nvSpPr>
        <xdr:cNvPr id="509"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0"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1" name="PoljeZBesedilom 510"/>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2"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3"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4"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5"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6"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7" name="PoljeZBesedilom 516"/>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8"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19"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20"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21"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22"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23" name="PoljeZBesedilom 52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24"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25"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26"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27"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28"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29" name="PoljeZBesedilom 528"/>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0"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1"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2"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3"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4"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5" name="PoljeZBesedilom 534"/>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6"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7"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8"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614</xdr:row>
      <xdr:rowOff>0</xdr:rowOff>
    </xdr:from>
    <xdr:ext cx="184731" cy="264560"/>
    <xdr:sp macro="" textlink="">
      <xdr:nvSpPr>
        <xdr:cNvPr id="539"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40"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41" name="PoljeZBesedilom 540"/>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42"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43"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44"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615</xdr:row>
      <xdr:rowOff>0</xdr:rowOff>
    </xdr:from>
    <xdr:ext cx="184731" cy="264560"/>
    <xdr:sp macro="" textlink="">
      <xdr:nvSpPr>
        <xdr:cNvPr id="545"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46"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47" name="PoljeZBesedilom 546"/>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48"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49"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50"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51"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52" name="PoljeZBesedilom 551"/>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53"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54"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55"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56"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57"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58" name="PoljeZBesedilom 557"/>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59"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60"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61"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618</xdr:row>
      <xdr:rowOff>0</xdr:rowOff>
    </xdr:from>
    <xdr:ext cx="184731" cy="264560"/>
    <xdr:sp macro="" textlink="">
      <xdr:nvSpPr>
        <xdr:cNvPr id="562"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63" name="PoljeZBesedilom 56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64"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65"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66"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619</xdr:row>
      <xdr:rowOff>0</xdr:rowOff>
    </xdr:from>
    <xdr:ext cx="184731" cy="274009"/>
    <xdr:sp macro="" textlink="">
      <xdr:nvSpPr>
        <xdr:cNvPr id="567"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6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69" name="PoljeZBesedilom 568"/>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1"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2"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3"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4"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5" name="PoljeZBesedilom 574"/>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6"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7"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57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1" name="PoljeZBesedilom 580"/>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3"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7" name="PoljeZBesedilom 586"/>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8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9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59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592"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593" name="PoljeZBesedilom 59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594"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595"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596"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597"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598"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599" name="PoljeZBesedilom 598"/>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00"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01"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02"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03"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04" name="PoljeZBesedilom 603"/>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05"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06"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07"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08"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0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0" name="PoljeZBesedilom 609"/>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1"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2"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3"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4"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5"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6" name="PoljeZBesedilom 615"/>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7"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1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2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2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22" name="PoljeZBesedilom 621"/>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23"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2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2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2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2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28" name="PoljeZBesedilom 627"/>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2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3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3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63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633"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634" name="PoljeZBesedilom 633"/>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635"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636"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637"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638"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39"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40" name="PoljeZBesedilom 639"/>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41"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42"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43"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2950"/>
    <xdr:sp macro="" textlink="">
      <xdr:nvSpPr>
        <xdr:cNvPr id="644"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45" name="PoljeZBesedilom 644"/>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46"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47"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48"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74009"/>
    <xdr:sp macro="" textlink="">
      <xdr:nvSpPr>
        <xdr:cNvPr id="649"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0"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1" name="PoljeZBesedilom 650"/>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2"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3"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4"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5"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6"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7" name="PoljeZBesedilom 656"/>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8"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59"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0"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1"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2"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3" name="PoljeZBesedilom 66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4"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5"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6"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7"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8"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69" name="PoljeZBesedilom 668"/>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0"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1"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2"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3"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4"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5" name="PoljeZBesedilom 674"/>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6"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7"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8"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679"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1" name="PoljeZBesedilom 680"/>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2"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3"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4"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5"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6"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7" name="PoljeZBesedilom 686"/>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8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9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691"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692"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693" name="PoljeZBesedilom 69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694"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695"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696"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69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698"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699" name="PoljeZBesedilom 698"/>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00"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01"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02"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03"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04" name="PoljeZBesedilom 703"/>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05"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06"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07"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08"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709"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710" name="PoljeZBesedilom 709"/>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711"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712"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713"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588</xdr:row>
      <xdr:rowOff>0</xdr:rowOff>
    </xdr:from>
    <xdr:ext cx="184731" cy="264560"/>
    <xdr:sp macro="" textlink="">
      <xdr:nvSpPr>
        <xdr:cNvPr id="714"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15"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16" name="PoljeZBesedilom 715"/>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17"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1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1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2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21"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22" name="PoljeZBesedilom 721"/>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23"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24"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25"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588</xdr:row>
      <xdr:rowOff>0</xdr:rowOff>
    </xdr:from>
    <xdr:ext cx="184731" cy="264560"/>
    <xdr:sp macro="" textlink="">
      <xdr:nvSpPr>
        <xdr:cNvPr id="726"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2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28" name="PoljeZBesedilom 727"/>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29"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30"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31"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32"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33"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34" name="PoljeZBesedilom 733"/>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35"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36"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3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738"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39" name="PoljeZBesedilom 738"/>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40"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41"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42"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743"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4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45" name="PoljeZBesedilom 744"/>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4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4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4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4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1" name="PoljeZBesedilom 750"/>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3"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7" name="PoljeZBesedilom 756"/>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5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3" name="PoljeZBesedilom 76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69" name="PoljeZBesedilom 768"/>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3"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5" name="PoljeZBesedilom 774"/>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7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780"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781" name="PoljeZBesedilom 780"/>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782"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783"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784"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785"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8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87" name="PoljeZBesedilom 786"/>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8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8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9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9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9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93" name="PoljeZBesedilom 79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9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9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9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588</xdr:row>
      <xdr:rowOff>0</xdr:rowOff>
    </xdr:from>
    <xdr:ext cx="184731" cy="264560"/>
    <xdr:sp macro="" textlink="">
      <xdr:nvSpPr>
        <xdr:cNvPr id="79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798"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799" name="PoljeZBesedilom 798"/>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800"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801"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802"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588</xdr:row>
      <xdr:rowOff>0</xdr:rowOff>
    </xdr:from>
    <xdr:ext cx="184731" cy="264560"/>
    <xdr:sp macro="" textlink="">
      <xdr:nvSpPr>
        <xdr:cNvPr id="803"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04"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05" name="PoljeZBesedilom 804"/>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06"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0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08"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09"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10" name="PoljeZBesedilom 809"/>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11"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12"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13"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14"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15"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16" name="PoljeZBesedilom 815"/>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1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18"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19"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64560"/>
    <xdr:sp macro="" textlink="">
      <xdr:nvSpPr>
        <xdr:cNvPr id="820"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21" name="PoljeZBesedilom 820"/>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22"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23"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24"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588</xdr:row>
      <xdr:rowOff>0</xdr:rowOff>
    </xdr:from>
    <xdr:ext cx="184731" cy="274009"/>
    <xdr:sp macro="" textlink="">
      <xdr:nvSpPr>
        <xdr:cNvPr id="825"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2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27" name="PoljeZBesedilom 826"/>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2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2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3" name="PoljeZBesedilom 83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39" name="PoljeZBesedilom 838"/>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5" name="PoljeZBesedilom 844"/>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4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1" name="PoljeZBesedilom 850"/>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5"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7" name="PoljeZBesedilom 856"/>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5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6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86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862"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863" name="PoljeZBesedilom 86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864"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865"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866"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867"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868"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869" name="PoljeZBesedilom 868"/>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870"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871"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872"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873"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874" name="PoljeZBesedilom 873"/>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875"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876"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877"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878"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7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0" name="PoljeZBesedilom 879"/>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6" name="PoljeZBesedilom 885"/>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8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2" name="PoljeZBesedilom 891"/>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8" name="PoljeZBesedilom 897"/>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89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0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0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0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0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04" name="PoljeZBesedilom 903"/>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05"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0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07"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0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0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10" name="PoljeZBesedilom 909"/>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1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1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1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91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915"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916" name="PoljeZBesedilom 915"/>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917"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918"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919"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920"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921"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922" name="PoljeZBesedilom 921"/>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923"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924"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925"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2950"/>
    <xdr:sp macro="" textlink="">
      <xdr:nvSpPr>
        <xdr:cNvPr id="926"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927" name="PoljeZBesedilom 926"/>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928"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929"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930"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74009"/>
    <xdr:sp macro="" textlink="">
      <xdr:nvSpPr>
        <xdr:cNvPr id="931"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32"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33" name="PoljeZBesedilom 93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34"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35"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36"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37"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38"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39" name="PoljeZBesedilom 938"/>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0"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1"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2"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3"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4"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5" name="PoljeZBesedilom 944"/>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6"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7"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8"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49"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0"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1" name="PoljeZBesedilom 950"/>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2"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3"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4"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5"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6"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7" name="PoljeZBesedilom 956"/>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8"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59"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60"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61"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6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63" name="PoljeZBesedilom 96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6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6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6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6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6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69" name="PoljeZBesedilom 968"/>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7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7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7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7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74"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75" name="PoljeZBesedilom 974"/>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76"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77"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78"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7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80"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81" name="PoljeZBesedilom 980"/>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82"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83"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84"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985"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986" name="PoljeZBesedilom 985"/>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987"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988"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989"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990"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91"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92" name="PoljeZBesedilom 991"/>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93"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94"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95"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628</xdr:row>
      <xdr:rowOff>0</xdr:rowOff>
    </xdr:from>
    <xdr:ext cx="184731" cy="264560"/>
    <xdr:sp macro="" textlink="">
      <xdr:nvSpPr>
        <xdr:cNvPr id="996"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9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98" name="PoljeZBesedilom 997"/>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99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100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100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100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100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1004" name="PoljeZBesedilom 1003"/>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100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100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100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628</xdr:row>
      <xdr:rowOff>0</xdr:rowOff>
    </xdr:from>
    <xdr:ext cx="184731" cy="264560"/>
    <xdr:sp macro="" textlink="">
      <xdr:nvSpPr>
        <xdr:cNvPr id="100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0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0" name="PoljeZBesedilom 1009"/>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1"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2"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3"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4"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5"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6" name="PoljeZBesedilom 1015"/>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7"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8"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1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20"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21" name="PoljeZBesedilom 1020"/>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22"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23"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24"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25"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2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27" name="PoljeZBesedilom 1026"/>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2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2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3" name="PoljeZBesedilom 103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5"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7"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39" name="PoljeZBesedilom 1038"/>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5" name="PoljeZBesedilom 1044"/>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7"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4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1" name="PoljeZBesedilom 1050"/>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5"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7" name="PoljeZBesedilom 1056"/>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5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6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6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62"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63" name="PoljeZBesedilom 106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64"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65"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66"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67"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6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69" name="PoljeZBesedilom 1068"/>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5" name="PoljeZBesedilom 1074"/>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7"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628</xdr:row>
      <xdr:rowOff>0</xdr:rowOff>
    </xdr:from>
    <xdr:ext cx="184731" cy="264560"/>
    <xdr:sp macro="" textlink="">
      <xdr:nvSpPr>
        <xdr:cNvPr id="107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80"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81" name="PoljeZBesedilom 1080"/>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82"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83"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84"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628</xdr:row>
      <xdr:rowOff>0</xdr:rowOff>
    </xdr:from>
    <xdr:ext cx="184731" cy="264560"/>
    <xdr:sp macro="" textlink="">
      <xdr:nvSpPr>
        <xdr:cNvPr id="1085"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86"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87" name="PoljeZBesedilom 1086"/>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88"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8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90"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91"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92" name="PoljeZBesedilom 1091"/>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93"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94"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95"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096"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97"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98" name="PoljeZBesedilom 1097"/>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09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100"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101"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102"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103" name="PoljeZBesedilom 110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104"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105"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106"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74009"/>
    <xdr:sp macro="" textlink="">
      <xdr:nvSpPr>
        <xdr:cNvPr id="1107"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0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09" name="PoljeZBesedilom 1108"/>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5" name="PoljeZBesedilom 1114"/>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1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2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21" name="PoljeZBesedilom 1120"/>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2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2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2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2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2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27" name="PoljeZBesedilom 1126"/>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2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2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3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3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3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33" name="PoljeZBesedilom 113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3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3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3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37"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3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39" name="PoljeZBesedilom 1138"/>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4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4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4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4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144"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145" name="PoljeZBesedilom 1144"/>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146"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147"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148"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149"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150"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151" name="PoljeZBesedilom 1150"/>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152"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153"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154"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155"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156" name="PoljeZBesedilom 1155"/>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157"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158"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159"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160"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6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62" name="PoljeZBesedilom 1161"/>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6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6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6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6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6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68" name="PoljeZBesedilom 1167"/>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6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7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7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581</xdr:row>
      <xdr:rowOff>0</xdr:rowOff>
    </xdr:from>
    <xdr:ext cx="184731" cy="264560"/>
    <xdr:sp macro="" textlink="">
      <xdr:nvSpPr>
        <xdr:cNvPr id="117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7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74" name="PoljeZBesedilom 1173"/>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7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7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7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591</xdr:row>
      <xdr:rowOff>0</xdr:rowOff>
    </xdr:from>
    <xdr:ext cx="184731" cy="264560"/>
    <xdr:sp macro="" textlink="">
      <xdr:nvSpPr>
        <xdr:cNvPr id="117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7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80" name="PoljeZBesedilom 1179"/>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8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8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8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590</xdr:row>
      <xdr:rowOff>0</xdr:rowOff>
    </xdr:from>
    <xdr:ext cx="184731" cy="264560"/>
    <xdr:sp macro="" textlink="">
      <xdr:nvSpPr>
        <xdr:cNvPr id="118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8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86" name="PoljeZBesedilom 1185"/>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87"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8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89"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9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9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92" name="PoljeZBesedilom 1191"/>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9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9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9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605</xdr:row>
      <xdr:rowOff>0</xdr:rowOff>
    </xdr:from>
    <xdr:ext cx="184731" cy="264560"/>
    <xdr:sp macro="" textlink="">
      <xdr:nvSpPr>
        <xdr:cNvPr id="119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197"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198" name="PoljeZBesedilom 1197"/>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199"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200"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201"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4560"/>
    <xdr:sp macro="" textlink="">
      <xdr:nvSpPr>
        <xdr:cNvPr id="1202"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203"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204" name="PoljeZBesedilom 1203"/>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205"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206"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207"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606</xdr:row>
      <xdr:rowOff>0</xdr:rowOff>
    </xdr:from>
    <xdr:ext cx="184731" cy="262950"/>
    <xdr:sp macro="" textlink="">
      <xdr:nvSpPr>
        <xdr:cNvPr id="1208"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209" name="PoljeZBesedilom 1208"/>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210"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211"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212"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607</xdr:row>
      <xdr:rowOff>0</xdr:rowOff>
    </xdr:from>
    <xdr:ext cx="184731" cy="274009"/>
    <xdr:sp macro="" textlink="">
      <xdr:nvSpPr>
        <xdr:cNvPr id="1213"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14"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15" name="PoljeZBesedilom 1214"/>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16"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17"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18"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19"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20"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21" name="PoljeZBesedilom 1220"/>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22"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23"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24"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25"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26"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27" name="PoljeZBesedilom 1226"/>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28"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29"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30"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31"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32"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33" name="PoljeZBesedilom 123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34"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35"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36"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602</xdr:row>
      <xdr:rowOff>0</xdr:rowOff>
    </xdr:from>
    <xdr:ext cx="184731" cy="264560"/>
    <xdr:sp macro="" textlink="">
      <xdr:nvSpPr>
        <xdr:cNvPr id="1237"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38"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39" name="PoljeZBesedilom 1238"/>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40"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41"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42"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43"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4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45" name="PoljeZBesedilom 1244"/>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4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4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4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4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5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51" name="PoljeZBesedilom 1250"/>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5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5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5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5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56"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57" name="PoljeZBesedilom 1256"/>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58"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59"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60"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6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262"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263" name="PoljeZBesedilom 126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264"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265"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266"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267"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268" name="PoljeZBesedilom 1267"/>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269"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270"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271"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272"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73"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74" name="PoljeZBesedilom 1273"/>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75"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76"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77"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603</xdr:row>
      <xdr:rowOff>0</xdr:rowOff>
    </xdr:from>
    <xdr:ext cx="184731" cy="264560"/>
    <xdr:sp macro="" textlink="">
      <xdr:nvSpPr>
        <xdr:cNvPr id="1278"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7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0" name="PoljeZBesedilom 1279"/>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6" name="PoljeZBesedilom 1285"/>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8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29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9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92" name="PoljeZBesedilom 1291"/>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93"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94"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95"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610</xdr:row>
      <xdr:rowOff>0</xdr:rowOff>
    </xdr:from>
    <xdr:ext cx="184731" cy="264560"/>
    <xdr:sp macro="" textlink="">
      <xdr:nvSpPr>
        <xdr:cNvPr id="1296"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297"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298" name="PoljeZBesedilom 1297"/>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299"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300"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30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611</xdr:row>
      <xdr:rowOff>0</xdr:rowOff>
    </xdr:from>
    <xdr:ext cx="184731" cy="264560"/>
    <xdr:sp macro="" textlink="">
      <xdr:nvSpPr>
        <xdr:cNvPr id="1302"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303" name="PoljeZBesedilom 130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304"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305"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306"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612</xdr:row>
      <xdr:rowOff>0</xdr:rowOff>
    </xdr:from>
    <xdr:ext cx="184731" cy="274009"/>
    <xdr:sp macro="" textlink="">
      <xdr:nvSpPr>
        <xdr:cNvPr id="1307"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0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09" name="PoljeZBesedilom 1308"/>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5" name="PoljeZBesedilom 1314"/>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7"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19"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1" name="PoljeZBesedilom 1320"/>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7" name="PoljeZBesedilom 1326"/>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29"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3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613</xdr:row>
      <xdr:rowOff>0</xdr:rowOff>
    </xdr:from>
    <xdr:ext cx="184731" cy="264560"/>
    <xdr:sp macro="" textlink="">
      <xdr:nvSpPr>
        <xdr:cNvPr id="133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3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33" name="PoljeZBesedilom 133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3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3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3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37"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3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39" name="PoljeZBesedilom 1338"/>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4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4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4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4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44"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45" name="PoljeZBesedilom 1344"/>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46"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47"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48"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49"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1" name="PoljeZBesedilom 1350"/>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7" name="PoljeZBesedilom 1356"/>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59"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6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616</xdr:row>
      <xdr:rowOff>0</xdr:rowOff>
    </xdr:from>
    <xdr:ext cx="184731" cy="264560"/>
    <xdr:sp macro="" textlink="">
      <xdr:nvSpPr>
        <xdr:cNvPr id="136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62"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63" name="PoljeZBesedilom 136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64"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65"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66"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1367"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68"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69" name="PoljeZBesedilom 1368"/>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70"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7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72"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73"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74" name="PoljeZBesedilom 1373"/>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75"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76"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77"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78"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79"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80" name="PoljeZBesedilom 1379"/>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8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82"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83"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628</xdr:row>
      <xdr:rowOff>0</xdr:rowOff>
    </xdr:from>
    <xdr:ext cx="184731" cy="264560"/>
    <xdr:sp macro="" textlink="">
      <xdr:nvSpPr>
        <xdr:cNvPr id="1384"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85" name="PoljeZBesedilom 1384"/>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86"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87"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88"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629</xdr:row>
      <xdr:rowOff>0</xdr:rowOff>
    </xdr:from>
    <xdr:ext cx="184731" cy="274009"/>
    <xdr:sp macro="" textlink="">
      <xdr:nvSpPr>
        <xdr:cNvPr id="1389"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nib.si/infrastruktura/infrastrukturni-center-planta" TargetMode="External"/><Relationship Id="rId21" Type="http://schemas.openxmlformats.org/officeDocument/2006/relationships/hyperlink" Target="http://www.ki.si/" TargetMode="External"/><Relationship Id="rId42" Type="http://schemas.openxmlformats.org/officeDocument/2006/relationships/hyperlink" Target="https://www.ki.si/odseki/d04-odsek-za-analizno-kemijo/oprema/" TargetMode="External"/><Relationship Id="rId63" Type="http://schemas.openxmlformats.org/officeDocument/2006/relationships/hyperlink" Target="https://www.fs.uni-lj.si/raziskovalna_dejavnost/raziskovalna_dejavnost/oprema/2016051310343418/" TargetMode="External"/><Relationship Id="rId84" Type="http://schemas.openxmlformats.org/officeDocument/2006/relationships/hyperlink" Target="http://www.zrs-kp.si/index.php/research/infra-program/" TargetMode="External"/><Relationship Id="rId138" Type="http://schemas.openxmlformats.org/officeDocument/2006/relationships/hyperlink" Target="http://www.bf.uni-lj.si/index.php?eID=dumpFile&amp;t=f&amp;f=22209&amp;token=88d7aceb523bd56f6182f30360202583efa88294" TargetMode="External"/><Relationship Id="rId159" Type="http://schemas.openxmlformats.org/officeDocument/2006/relationships/hyperlink" Target="http://www.bf.uni-lj.si/index.php?eID=dumpFile&amp;t=f&amp;f=22146&amp;token=c98c58dc237983f6852441a1a94a676950df1a3a" TargetMode="External"/><Relationship Id="rId170" Type="http://schemas.openxmlformats.org/officeDocument/2006/relationships/hyperlink" Target="http://www.cipkebip.org/" TargetMode="External"/><Relationship Id="rId191" Type="http://schemas.openxmlformats.org/officeDocument/2006/relationships/hyperlink" Target="http://www.cipkebip.org/" TargetMode="External"/><Relationship Id="rId205" Type="http://schemas.openxmlformats.org/officeDocument/2006/relationships/hyperlink" Target="http://www.cipkebip.org/" TargetMode="External"/><Relationship Id="rId226" Type="http://schemas.openxmlformats.org/officeDocument/2006/relationships/hyperlink" Target="http://www.fvz.upr.si/sl/node/356" TargetMode="External"/><Relationship Id="rId247" Type="http://schemas.openxmlformats.org/officeDocument/2006/relationships/hyperlink" Target="http://www.mf.uni-lj.si/CKF" TargetMode="External"/><Relationship Id="rId107" Type="http://schemas.openxmlformats.org/officeDocument/2006/relationships/hyperlink" Target="http://www.nib.si/storitve-in-oprema/raziskovalna-oprema" TargetMode="External"/><Relationship Id="rId11" Type="http://schemas.openxmlformats.org/officeDocument/2006/relationships/hyperlink" Target="https://www.ki.si/departments/d09-department-of-inorganic-chemistry-and-technology/equipment/" TargetMode="External"/><Relationship Id="rId32" Type="http://schemas.openxmlformats.org/officeDocument/2006/relationships/hyperlink" Target="https://www.ki.si/za-gospodarstvo/storitve/kemijska-analiza/termicna-analiza/termicna-karakterizacija-polimerov/" TargetMode="External"/><Relationship Id="rId53" Type="http://schemas.openxmlformats.org/officeDocument/2006/relationships/hyperlink" Target="https://www.ki.si/odseki/d11-odsek-za-molekularno-biologijo-in-nanobiotehnologijo/podrocja-dejavnosti/" TargetMode="External"/><Relationship Id="rId74" Type="http://schemas.openxmlformats.org/officeDocument/2006/relationships/hyperlink" Target="https://www.fs.uni-lj.si/raziskovalna_dejavnost/raziskovalna_dejavnost/oprema/2016051613514191/" TargetMode="External"/><Relationship Id="rId128" Type="http://schemas.openxmlformats.org/officeDocument/2006/relationships/hyperlink" Target="http://is.zrc-sazu.si/oprema" TargetMode="External"/><Relationship Id="rId149" Type="http://schemas.openxmlformats.org/officeDocument/2006/relationships/hyperlink" Target="http://www.bf.uni-lj.si/index.php?eID=dumpFile&amp;t=f&amp;f=23533&amp;token=9dc645fb8beb1c14ca9b1bee21d772742d62f46b" TargetMode="External"/><Relationship Id="rId5" Type="http://schemas.openxmlformats.org/officeDocument/2006/relationships/hyperlink" Target="https://www.ki.si/odseki/d10-odsek-za-kemijo-materialov/elektronska-mikroskopija-in-katalizatorji/elektronska-mikroskopija/" TargetMode="External"/><Relationship Id="rId95" Type="http://schemas.openxmlformats.org/officeDocument/2006/relationships/hyperlink" Target="http://celica.si/lab.php?id=7" TargetMode="External"/><Relationship Id="rId160" Type="http://schemas.openxmlformats.org/officeDocument/2006/relationships/hyperlink" Target="http://www.bf.uni-lj.si/index.php?eID=dumpFile&amp;t=f&amp;f=22141&amp;token=ca33e05741401db250568dd69acf6b78e589d95a" TargetMode="External"/><Relationship Id="rId181" Type="http://schemas.openxmlformats.org/officeDocument/2006/relationships/hyperlink" Target="http://www.cipkebip.org/" TargetMode="External"/><Relationship Id="rId216" Type="http://schemas.openxmlformats.org/officeDocument/2006/relationships/hyperlink" Target="http://www.fs.um.si/raziskovanje/raziskovalna-oprema/" TargetMode="External"/><Relationship Id="rId237" Type="http://schemas.openxmlformats.org/officeDocument/2006/relationships/hyperlink" Target="http://lnmcp.mf.uni-lj.si/Neuroendo/Oprema.html" TargetMode="External"/><Relationship Id="rId258" Type="http://schemas.openxmlformats.org/officeDocument/2006/relationships/hyperlink" Target="http://www.bf.uni-lj.si/index.php?eID=dumpFile&amp;t=f&amp;f=22228&amp;token=d2417a3faf7764e983b74749ebd1f3957f8ad44d" TargetMode="External"/><Relationship Id="rId22" Type="http://schemas.openxmlformats.org/officeDocument/2006/relationships/hyperlink" Target="http://www.ki.si/index.php?id=704" TargetMode="External"/><Relationship Id="rId43" Type="http://schemas.openxmlformats.org/officeDocument/2006/relationships/hyperlink" Target="https://www.ki.si/departments/d06-department-of-food-chemistry/equipment/" TargetMode="External"/><Relationship Id="rId64" Type="http://schemas.openxmlformats.org/officeDocument/2006/relationships/hyperlink" Target="https://www.fs.uni-lj.si/raziskovalna_dejavnost/raziskovalna_dejavnost/oprema/2016051310390393/" TargetMode="External"/><Relationship Id="rId118" Type="http://schemas.openxmlformats.org/officeDocument/2006/relationships/hyperlink" Target="http://www.nib.si/infrastruktura/infrastrukturni-center-planta" TargetMode="External"/><Relationship Id="rId139" Type="http://schemas.openxmlformats.org/officeDocument/2006/relationships/hyperlink" Target="http://www.bf.uni-lj.si/index.php?eID=dumpFile&amp;t=f&amp;f=22187&amp;token=838b26daad6e4e2e82ba60e8269079cdec9bfea8" TargetMode="External"/><Relationship Id="rId85" Type="http://schemas.openxmlformats.org/officeDocument/2006/relationships/hyperlink" Target="http://www.zrs-kp.si/index.php/research/infra-program/" TargetMode="External"/><Relationship Id="rId150" Type="http://schemas.openxmlformats.org/officeDocument/2006/relationships/hyperlink" Target="http://www.bf.uni-lj.si/index.php?eID=dumpFile&amp;t=f&amp;f=23532&amp;token=c785b209d1153f3996f72d6be84d59991b261957" TargetMode="External"/><Relationship Id="rId171" Type="http://schemas.openxmlformats.org/officeDocument/2006/relationships/hyperlink" Target="http://www.cipkebip.org/" TargetMode="External"/><Relationship Id="rId192" Type="http://schemas.openxmlformats.org/officeDocument/2006/relationships/hyperlink" Target="http://www.cipkebip.org/" TargetMode="External"/><Relationship Id="rId206" Type="http://schemas.openxmlformats.org/officeDocument/2006/relationships/hyperlink" Target="http://www.cipkebip.org/" TargetMode="External"/><Relationship Id="rId227" Type="http://schemas.openxmlformats.org/officeDocument/2006/relationships/hyperlink" Target="http://www.conot.si/index.php/o-centru/nova-oprema.html" TargetMode="External"/><Relationship Id="rId248" Type="http://schemas.openxmlformats.org/officeDocument/2006/relationships/hyperlink" Target="http://lnmcp.mf.uni-lj.si/Neuroendo/Oprema.html" TargetMode="External"/><Relationship Id="rId12" Type="http://schemas.openxmlformats.org/officeDocument/2006/relationships/hyperlink" Target="https://www.ki.si/departments/d09-department-of-inorganic-chemistry-and-technology/equipment/" TargetMode="External"/><Relationship Id="rId33" Type="http://schemas.openxmlformats.org/officeDocument/2006/relationships/hyperlink" Target="http://www.ki.si/" TargetMode="External"/><Relationship Id="rId108" Type="http://schemas.openxmlformats.org/officeDocument/2006/relationships/hyperlink" Target="http://www.nib.si/infrastruktura/infrastrukturni-center-planta" TargetMode="External"/><Relationship Id="rId129" Type="http://schemas.openxmlformats.org/officeDocument/2006/relationships/hyperlink" Target="http://www.ffa.uni-lj.si/raziskave/raziskovalna-oprema/0/arrs" TargetMode="External"/><Relationship Id="rId54" Type="http://schemas.openxmlformats.org/officeDocument/2006/relationships/hyperlink" Target="http://www.ki.si/" TargetMode="External"/><Relationship Id="rId75" Type="http://schemas.openxmlformats.org/officeDocument/2006/relationships/hyperlink" Target="https://www.fs.uni-lj.si/raziskovalna_dejavnost/raziskovalna_dejavnost/oprema/2016051613491067/" TargetMode="External"/><Relationship Id="rId96" Type="http://schemas.openxmlformats.org/officeDocument/2006/relationships/hyperlink" Target="http://celica.si/lab.php?id=7" TargetMode="External"/><Relationship Id="rId140" Type="http://schemas.openxmlformats.org/officeDocument/2006/relationships/hyperlink" Target="http://www.bf.uni-lj.si/index.php?eID=dumpFile&amp;t=f&amp;f=22211&amp;token=e9f00be141f2bb2704295b75e586b4f93636f4f5" TargetMode="External"/><Relationship Id="rId161" Type="http://schemas.openxmlformats.org/officeDocument/2006/relationships/hyperlink" Target="http://www.bf.uni-lj.si/index.php?eID=dumpFile&amp;t=f&amp;f=22145&amp;token=cf0fe0aede6f11899d81fe7a10255d66e541aab3" TargetMode="External"/><Relationship Id="rId182" Type="http://schemas.openxmlformats.org/officeDocument/2006/relationships/hyperlink" Target="http://www.cipkebip.org/" TargetMode="External"/><Relationship Id="rId217" Type="http://schemas.openxmlformats.org/officeDocument/2006/relationships/hyperlink" Target="http://www.fs.um.si/raziskovanje/raziskovalna-oprema/" TargetMode="External"/><Relationship Id="rId1" Type="http://schemas.openxmlformats.org/officeDocument/2006/relationships/hyperlink" Target="http://www.ki.si/" TargetMode="External"/><Relationship Id="rId6" Type="http://schemas.openxmlformats.org/officeDocument/2006/relationships/hyperlink" Target="http://www.ki.si/" TargetMode="External"/><Relationship Id="rId212" Type="http://schemas.openxmlformats.org/officeDocument/2006/relationships/hyperlink" Target="http://www.cipkebip.org/" TargetMode="External"/><Relationship Id="rId233" Type="http://schemas.openxmlformats.org/officeDocument/2006/relationships/hyperlink" Target="http://www.mf.uni-lj.si/ris/oprema" TargetMode="External"/><Relationship Id="rId238" Type="http://schemas.openxmlformats.org/officeDocument/2006/relationships/hyperlink" Target="http://lnmcp.mf.uni-lj.si/Neuroendo/Oprema.html" TargetMode="External"/><Relationship Id="rId254" Type="http://schemas.openxmlformats.org/officeDocument/2006/relationships/hyperlink" Target="http://lnmcp.mf.uni-lj.si/Neuroendo/Oprema.html" TargetMode="External"/><Relationship Id="rId259" Type="http://schemas.openxmlformats.org/officeDocument/2006/relationships/hyperlink" Target="http://www.bf.uni-lj.si/index.php?eID=dumpFile&amp;t=f&amp;f=22226&amp;token=af7337677f21ffddc46a5cecfd5852bf8ec73243" TargetMode="External"/><Relationship Id="rId23" Type="http://schemas.openxmlformats.org/officeDocument/2006/relationships/hyperlink" Target="https://www.ki.si/o-institutu/raziskovalna-infrastruktura/" TargetMode="External"/><Relationship Id="rId28" Type="http://schemas.openxmlformats.org/officeDocument/2006/relationships/hyperlink" Target="https://www.ki.si/o-institutu/raziskovalna-infrastruktura/" TargetMode="External"/><Relationship Id="rId49" Type="http://schemas.openxmlformats.org/officeDocument/2006/relationships/hyperlink" Target="https://www.ki.si/odseki/d12-odsek-za-sintezno-biologijo-in-imunologijo/oprema/" TargetMode="External"/><Relationship Id="rId114" Type="http://schemas.openxmlformats.org/officeDocument/2006/relationships/hyperlink" Target="http://www.nib.si/infrastruktura/infrastrukturni-center-planta" TargetMode="External"/><Relationship Id="rId119" Type="http://schemas.openxmlformats.org/officeDocument/2006/relationships/hyperlink" Target="http://www.nib.si/infrastruktura/infrastrukturni-center-planta" TargetMode="External"/><Relationship Id="rId44" Type="http://schemas.openxmlformats.org/officeDocument/2006/relationships/hyperlink" Target="https://www.ki.si/departments/d06-department-of-food-chemistry/equipment/" TargetMode="External"/><Relationship Id="rId60" Type="http://schemas.openxmlformats.org/officeDocument/2006/relationships/hyperlink" Target="https://www.fs.uni-lj.si/raziskovalna_dejavnost/raziskovalna_dejavnost/oprema/2016051309323693/" TargetMode="External"/><Relationship Id="rId65" Type="http://schemas.openxmlformats.org/officeDocument/2006/relationships/hyperlink" Target="https://www.fs.uni-lj.si/raziskovalna_dejavnost/raziskovalna_dejavnost/oprema/2016051310413723/" TargetMode="External"/><Relationship Id="rId81" Type="http://schemas.openxmlformats.org/officeDocument/2006/relationships/hyperlink" Target="http://www.zrs-kp.si/index.php/research/infra-program/" TargetMode="External"/><Relationship Id="rId86" Type="http://schemas.openxmlformats.org/officeDocument/2006/relationships/hyperlink" Target="http://www.zrs-kp.si/index.php/research/infra-program/" TargetMode="External"/><Relationship Id="rId130" Type="http://schemas.openxmlformats.org/officeDocument/2006/relationships/hyperlink" Target="http://www.ffa.uni-lj.si/raziskave/raziskovalna-oprema/0/arrs" TargetMode="External"/><Relationship Id="rId135" Type="http://schemas.openxmlformats.org/officeDocument/2006/relationships/hyperlink" Target="http://www.bf.uni-lj.si/index.php?eID=dumpFile&amp;t=f&amp;f=22192&amp;token=da8c4649189bf8bd5a51c285170f045e041d9ef7" TargetMode="External"/><Relationship Id="rId151" Type="http://schemas.openxmlformats.org/officeDocument/2006/relationships/hyperlink" Target="http://www.bf.uni-lj.si/index.php?eID=dumpFile&amp;t=f&amp;f=22286&amp;token=263e352d25e2b95cf6ed9fe25deff0807be89f62" TargetMode="External"/><Relationship Id="rId156" Type="http://schemas.openxmlformats.org/officeDocument/2006/relationships/hyperlink" Target="http://www.bf.uni-lj.si/index.php?eID=tx_nawsecuredl&amp;u=0&amp;g=0&amp;t=1552040840&amp;hash=b29dca45b108dea47dfc049b74800ab462ccd739&amp;file=fileadmin/datoteke/znanstveno_in_mednarodno/raziskovalno/Raziskovalna_oprema/Kromatografski_sistem_FPLC_NGC_QuestTM_SLO.pdf" TargetMode="External"/><Relationship Id="rId177" Type="http://schemas.openxmlformats.org/officeDocument/2006/relationships/hyperlink" Target="http://www.cipkebip.org/" TargetMode="External"/><Relationship Id="rId198" Type="http://schemas.openxmlformats.org/officeDocument/2006/relationships/hyperlink" Target="http://www.cipkebip.org/" TargetMode="External"/><Relationship Id="rId172" Type="http://schemas.openxmlformats.org/officeDocument/2006/relationships/hyperlink" Target="http://www.cipkebip.org/" TargetMode="External"/><Relationship Id="rId193" Type="http://schemas.openxmlformats.org/officeDocument/2006/relationships/hyperlink" Target="http://www.cipkebip.org/" TargetMode="External"/><Relationship Id="rId202" Type="http://schemas.openxmlformats.org/officeDocument/2006/relationships/hyperlink" Target="http://www.cipkebip.org/" TargetMode="External"/><Relationship Id="rId207" Type="http://schemas.openxmlformats.org/officeDocument/2006/relationships/hyperlink" Target="http://www.cipkebip.org/" TargetMode="External"/><Relationship Id="rId223" Type="http://schemas.openxmlformats.org/officeDocument/2006/relationships/hyperlink" Target="https://www.inz.si/sl/Storitve/" TargetMode="External"/><Relationship Id="rId228" Type="http://schemas.openxmlformats.org/officeDocument/2006/relationships/hyperlink" Target="http://www.pafi.si/Base/first.php" TargetMode="External"/><Relationship Id="rId244" Type="http://schemas.openxmlformats.org/officeDocument/2006/relationships/hyperlink" Target="http://ibk.mf.uni-lj.si/equipment" TargetMode="External"/><Relationship Id="rId249" Type="http://schemas.openxmlformats.org/officeDocument/2006/relationships/hyperlink" Target="http://lnmcp.mf.uni-lj.si/Neuroendo/Oprema.html" TargetMode="External"/><Relationship Id="rId13" Type="http://schemas.openxmlformats.org/officeDocument/2006/relationships/hyperlink" Target="https://www.ki.si/odseki/d07-odsek-za-polimerno-kemijo-in-tehnologijo/l07equipment/" TargetMode="External"/><Relationship Id="rId18" Type="http://schemas.openxmlformats.org/officeDocument/2006/relationships/hyperlink" Target="https://www.ki.si/odseki/d12-odsek-za-sintezno-biologijo-in-imunologijo/oprema/" TargetMode="External"/><Relationship Id="rId39" Type="http://schemas.openxmlformats.org/officeDocument/2006/relationships/hyperlink" Target="https://www.ki.si/odseki/d01-teoreticni-odsek/azmanov-racunski-center/" TargetMode="External"/><Relationship Id="rId109" Type="http://schemas.openxmlformats.org/officeDocument/2006/relationships/hyperlink" Target="http://www.nib.si/infrastruktura/infrastrukturni-center-planta" TargetMode="External"/><Relationship Id="rId260" Type="http://schemas.openxmlformats.org/officeDocument/2006/relationships/hyperlink" Target="http://www.bf.uni-lj.si/index.php?eID=dumpFile&amp;t=f&amp;f=22232&amp;token=86a45a9bd7a45426cd0a17e0c1f390dad247c5e4" TargetMode="External"/><Relationship Id="rId34" Type="http://schemas.openxmlformats.org/officeDocument/2006/relationships/hyperlink" Target="http://www.ki.sihttps/www.ki.si/odseki/d13-odsek-za-katalizo-in-reakcijsko-inzenirstvo/oprema/" TargetMode="External"/><Relationship Id="rId50" Type="http://schemas.openxmlformats.org/officeDocument/2006/relationships/hyperlink" Target="https://www.ki.si/odseki/d12-odsek-za-sintezno-biologijo-in-imunologijo/oprema/" TargetMode="External"/><Relationship Id="rId55" Type="http://schemas.openxmlformats.org/officeDocument/2006/relationships/hyperlink" Target="https://www.ki.si/index.php?id=704" TargetMode="External"/><Relationship Id="rId76" Type="http://schemas.openxmlformats.org/officeDocument/2006/relationships/hyperlink" Target="https://www.fs.uni-lj.si/raziskovalna_dejavnost/raziskovalna_dejavnost/oprema/2018082715234390/" TargetMode="External"/><Relationship Id="rId97" Type="http://schemas.openxmlformats.org/officeDocument/2006/relationships/hyperlink" Target="http://www.ki.si/odseki/l-09/oprema/" TargetMode="External"/><Relationship Id="rId104" Type="http://schemas.openxmlformats.org/officeDocument/2006/relationships/hyperlink" Target="http://www.nib.si/images/stories/datoteke2/Delovanje_centra/arrs-ri-evidenca-opreme-105-nib.pdf" TargetMode="External"/><Relationship Id="rId120" Type="http://schemas.openxmlformats.org/officeDocument/2006/relationships/hyperlink" Target="http://www.nib.si/infrastruktura/infrastrukturni-center-planta" TargetMode="External"/><Relationship Id="rId125" Type="http://schemas.openxmlformats.org/officeDocument/2006/relationships/hyperlink" Target="http://is.zrc-sazu.si/oprema" TargetMode="External"/><Relationship Id="rId141" Type="http://schemas.openxmlformats.org/officeDocument/2006/relationships/hyperlink" Target="http://www.bf.uni-lj.si/index.php?eID=dumpFile&amp;t=f&amp;f=22190&amp;token=f7ed2d5fdbdba04abb7fd949316b92ef9e883f1a" TargetMode="External"/><Relationship Id="rId146" Type="http://schemas.openxmlformats.org/officeDocument/2006/relationships/hyperlink" Target="http://www.bf.uni-lj.si/index.php?eID=dumpFile&amp;t=f&amp;f=22199&amp;token=6747f5bbf98564566f3f789e0d4430f09afc43e4" TargetMode="External"/><Relationship Id="rId167" Type="http://schemas.openxmlformats.org/officeDocument/2006/relationships/hyperlink" Target="http://www.bf.uni-lj.si/dekanat/raziskovalno-delo/razpolozljiva-raziskovalna-oprema/p4-0220-dovc/" TargetMode="External"/><Relationship Id="rId188" Type="http://schemas.openxmlformats.org/officeDocument/2006/relationships/hyperlink" Target="http://www.cipkebip.org/" TargetMode="External"/><Relationship Id="rId7" Type="http://schemas.openxmlformats.org/officeDocument/2006/relationships/hyperlink" Target="https://www.ki.si/departments/d04-department-of-analytical-chemistry/equipment/" TargetMode="External"/><Relationship Id="rId71" Type="http://schemas.openxmlformats.org/officeDocument/2006/relationships/hyperlink" Target="https://www.fs.uni-lj.si/raziskovalna_dejavnost/raziskovalna_dejavnost/oprema/2017031618055595/" TargetMode="External"/><Relationship Id="rId92" Type="http://schemas.openxmlformats.org/officeDocument/2006/relationships/hyperlink" Target="http://www.fkbv.um.si/" TargetMode="External"/><Relationship Id="rId162" Type="http://schemas.openxmlformats.org/officeDocument/2006/relationships/hyperlink" Target="http://www.bf.uni-lj.si/index.php?eID=dumpFile&amp;t=f&amp;f=22179&amp;token=0290b82507c15a259e3e2f487fb74313449d0fcb" TargetMode="External"/><Relationship Id="rId183" Type="http://schemas.openxmlformats.org/officeDocument/2006/relationships/hyperlink" Target="http://www.cipkebip.org/" TargetMode="External"/><Relationship Id="rId213" Type="http://schemas.openxmlformats.org/officeDocument/2006/relationships/hyperlink" Target="http://www.cipkebip.org/" TargetMode="External"/><Relationship Id="rId218" Type="http://schemas.openxmlformats.org/officeDocument/2006/relationships/hyperlink" Target="http://www.fs.um.si/raziskovanje/raziskovalna-oprema/" TargetMode="External"/><Relationship Id="rId234" Type="http://schemas.openxmlformats.org/officeDocument/2006/relationships/hyperlink" Target="http://www.mf.uni-lj.si/ifet" TargetMode="External"/><Relationship Id="rId239" Type="http://schemas.openxmlformats.org/officeDocument/2006/relationships/hyperlink" Target="http://lnmcp.mf.uni-lj.si/Neuroendo/Oprema.html" TargetMode="External"/><Relationship Id="rId2" Type="http://schemas.openxmlformats.org/officeDocument/2006/relationships/hyperlink" Target="http://www.ki.si/" TargetMode="External"/><Relationship Id="rId29" Type="http://schemas.openxmlformats.org/officeDocument/2006/relationships/hyperlink" Target="https://www.ki.si/o-institutu/raziskovalna-infrastruktura/" TargetMode="External"/><Relationship Id="rId250" Type="http://schemas.openxmlformats.org/officeDocument/2006/relationships/hyperlink" Target="http://www.ibk.mf.uni-lj.si/equipment" TargetMode="External"/><Relationship Id="rId255" Type="http://schemas.openxmlformats.org/officeDocument/2006/relationships/hyperlink" Target="http://www.ffa.uni-lj.si/raziskave/raziskovalna-oprema/0/arrs" TargetMode="External"/><Relationship Id="rId24" Type="http://schemas.openxmlformats.org/officeDocument/2006/relationships/hyperlink" Target="https://www.ki.si/o-institutu/raziskovalna-infrastruktura/" TargetMode="External"/><Relationship Id="rId40" Type="http://schemas.openxmlformats.org/officeDocument/2006/relationships/hyperlink" Target="https://www.ki.si/odseki/d01-teoreticni-odsek/azmanov-racunski-center/" TargetMode="External"/><Relationship Id="rId45" Type="http://schemas.openxmlformats.org/officeDocument/2006/relationships/hyperlink" Target="https://www.ki.si/odseki/d12-odsek-za-sintezno-biologijo-in-imunologijo/oprema/" TargetMode="External"/><Relationship Id="rId66" Type="http://schemas.openxmlformats.org/officeDocument/2006/relationships/hyperlink" Target="https://www.fs.uni-lj.si/raziskovalna_dejavnost/raziskovalna_dejavnost/oprema/2016051310590162/" TargetMode="External"/><Relationship Id="rId87" Type="http://schemas.openxmlformats.org/officeDocument/2006/relationships/hyperlink" Target="http://www.ntf.uni-lj.si/ntf/raziskovanje/raziskovalno-delo/raziskovalna-oprema/" TargetMode="External"/><Relationship Id="rId110" Type="http://schemas.openxmlformats.org/officeDocument/2006/relationships/hyperlink" Target="http://www.nib.si/infrastruktura/infrastrukturni-center-planta" TargetMode="External"/><Relationship Id="rId115" Type="http://schemas.openxmlformats.org/officeDocument/2006/relationships/hyperlink" Target="http://www.nib.si/infrastruktura/infrastrukturni-center-planta" TargetMode="External"/><Relationship Id="rId131" Type="http://schemas.openxmlformats.org/officeDocument/2006/relationships/hyperlink" Target="http://www.ffa.uni-lj.si/raziskave/raziskovalna-oprema/0/arrs" TargetMode="External"/><Relationship Id="rId136" Type="http://schemas.openxmlformats.org/officeDocument/2006/relationships/hyperlink" Target="http://www.bf.uni-lj.si/index.php?eID=dumpFile&amp;t=f&amp;f=22205&amp;token=faa842a0a0309dca72578c9b4c2c184e1aa03f14" TargetMode="External"/><Relationship Id="rId157" Type="http://schemas.openxmlformats.org/officeDocument/2006/relationships/hyperlink" Target="http://www.bf.uni-lj.si/index.php?eID=dumpFile&amp;t=f&amp;f=22149&amp;token=7caa9f383a2c161fe2cf7dc38dbce50fede59ef9" TargetMode="External"/><Relationship Id="rId178" Type="http://schemas.openxmlformats.org/officeDocument/2006/relationships/hyperlink" Target="http://www.cipkebip.org/" TargetMode="External"/><Relationship Id="rId61" Type="http://schemas.openxmlformats.org/officeDocument/2006/relationships/hyperlink" Target="https://www.fs.uni-lj.si/raziskovalna_dejavnost/raziskovalna_dejavnost/oprema/2016051310145549/" TargetMode="External"/><Relationship Id="rId82" Type="http://schemas.openxmlformats.org/officeDocument/2006/relationships/hyperlink" Target="http://www.zrs-kp.si/index.php/research/infra-program/" TargetMode="External"/><Relationship Id="rId152" Type="http://schemas.openxmlformats.org/officeDocument/2006/relationships/hyperlink" Target="http://www.bf.uni-lj.si/index.php?eID=dumpFile&amp;t=f&amp;f=22137&amp;token=6c434c261d13f0d94151db89e31b3445d6370faf" TargetMode="External"/><Relationship Id="rId173" Type="http://schemas.openxmlformats.org/officeDocument/2006/relationships/hyperlink" Target="http://www.cipkebip.org/" TargetMode="External"/><Relationship Id="rId194" Type="http://schemas.openxmlformats.org/officeDocument/2006/relationships/hyperlink" Target="http://www.cipkebip.org/" TargetMode="External"/><Relationship Id="rId199" Type="http://schemas.openxmlformats.org/officeDocument/2006/relationships/hyperlink" Target="http://www.cipkebip.org/" TargetMode="External"/><Relationship Id="rId203" Type="http://schemas.openxmlformats.org/officeDocument/2006/relationships/hyperlink" Target="http://www.cipkebip.org/" TargetMode="External"/><Relationship Id="rId208" Type="http://schemas.openxmlformats.org/officeDocument/2006/relationships/hyperlink" Target="http://www.cipkebip.org/" TargetMode="External"/><Relationship Id="rId229" Type="http://schemas.openxmlformats.org/officeDocument/2006/relationships/hyperlink" Target="http://www.mf.uni-lj.si/ris/oprema" TargetMode="External"/><Relationship Id="rId19" Type="http://schemas.openxmlformats.org/officeDocument/2006/relationships/hyperlink" Target="https://www.ki.si/odseki/d12-odsek-za-sintezno-biologijo-in-imunologijo/oprema/" TargetMode="External"/><Relationship Id="rId224" Type="http://schemas.openxmlformats.org/officeDocument/2006/relationships/hyperlink" Target="https://www.inz.si/sl/Storitve/" TargetMode="External"/><Relationship Id="rId240" Type="http://schemas.openxmlformats.org/officeDocument/2006/relationships/hyperlink" Target="http://lnmcp.mf.uni-lj.si/Neuroendo/Oprema.html" TargetMode="External"/><Relationship Id="rId245" Type="http://schemas.openxmlformats.org/officeDocument/2006/relationships/hyperlink" Target="http://ibk.mf.uni-lj.si/equipment" TargetMode="External"/><Relationship Id="rId261" Type="http://schemas.openxmlformats.org/officeDocument/2006/relationships/printerSettings" Target="../printerSettings/printerSettings1.bin"/><Relationship Id="rId14" Type="http://schemas.openxmlformats.org/officeDocument/2006/relationships/hyperlink" Target="https://www.ki.si/odseki/d07-odsek-za-polimerno-kemijo-in-tehnologijo/l07equipment/" TargetMode="External"/><Relationship Id="rId30" Type="http://schemas.openxmlformats.org/officeDocument/2006/relationships/hyperlink" Target="https://www.ki.si/departments/d06-department-of-food-chemistry/equipment/" TargetMode="External"/><Relationship Id="rId35" Type="http://schemas.openxmlformats.org/officeDocument/2006/relationships/hyperlink" Target="http://www.ki.si/" TargetMode="External"/><Relationship Id="rId56" Type="http://schemas.openxmlformats.org/officeDocument/2006/relationships/hyperlink" Target="https://www.imt.si/organizacijske-enote/infrastrukturna-organizacijska-enota" TargetMode="External"/><Relationship Id="rId77" Type="http://schemas.openxmlformats.org/officeDocument/2006/relationships/hyperlink" Target="https://www.fs.uni-lj.si/raziskovalna_dejavnost/raziskovalna_dejavnost/oprema/2019021313150909/" TargetMode="External"/><Relationship Id="rId100" Type="http://schemas.openxmlformats.org/officeDocument/2006/relationships/hyperlink" Target="http://www.fkkt.uni-lj.si/sl/raziskovalna-infrastruktura/enota-za-analizo-makromolekul/laserski-sistem-za-karakterizacijo-nanodelcev-v-raztopinah-in-suspenzijah-litesizertm-500/" TargetMode="External"/><Relationship Id="rId105" Type="http://schemas.openxmlformats.org/officeDocument/2006/relationships/hyperlink" Target="http://www.nib.si/storitve-in-oprema/raziskovalna-oprema" TargetMode="External"/><Relationship Id="rId126" Type="http://schemas.openxmlformats.org/officeDocument/2006/relationships/hyperlink" Target="http://is.zrc-sazu.si/oprema" TargetMode="External"/><Relationship Id="rId147" Type="http://schemas.openxmlformats.org/officeDocument/2006/relationships/hyperlink" Target="http://www.bf.uni-lj.si/index.php?eID=dumpFile&amp;t=f&amp;f=22196&amp;token=678a572ca5edb0c2fdc692a2ece3fbb30bb7dbe6" TargetMode="External"/><Relationship Id="rId168" Type="http://schemas.openxmlformats.org/officeDocument/2006/relationships/hyperlink" Target="http://www.bf.uni-lj.si/index.php?eID=dumpFile&amp;t=f&amp;f=22258&amp;token=84efcd8d63a646fb5e37770a3cd8931d890f6229" TargetMode="External"/><Relationship Id="rId8" Type="http://schemas.openxmlformats.org/officeDocument/2006/relationships/hyperlink" Target="https://www.ki.si/departments/d04-department-of-analytical-chemistry/equipment/" TargetMode="External"/><Relationship Id="rId51" Type="http://schemas.openxmlformats.org/officeDocument/2006/relationships/hyperlink" Target="https://www.ki.si/odseki/d12-odsek-za-sintezno-biologijo-in-imunologijo/oprema/" TargetMode="External"/><Relationship Id="rId72" Type="http://schemas.openxmlformats.org/officeDocument/2006/relationships/hyperlink" Target="https://www.fs.uni-lj.si/raziskovalna_dejavnost/raziskovalna_dejavnost/oprema/2016112913004251/" TargetMode="External"/><Relationship Id="rId93" Type="http://schemas.openxmlformats.org/officeDocument/2006/relationships/hyperlink" Target="http://www.zag.si/si/oprema/d00ff0c247747c10588e35aefb922f50" TargetMode="External"/><Relationship Id="rId98" Type="http://schemas.openxmlformats.org/officeDocument/2006/relationships/hyperlink" Target="http://www.fkkt.uni-lj.si/sl/oddelki-in-katedre/oddelek-za-kemijsko-inzenirstvo-in-tehnisko-varnost/katedra-za-poklicno-procesno-in-pozarno-varnost/raziskovalna-oprema/" TargetMode="External"/><Relationship Id="rId121" Type="http://schemas.openxmlformats.org/officeDocument/2006/relationships/hyperlink" Target="http://is.zrc-sazu.si/oprema" TargetMode="External"/><Relationship Id="rId142" Type="http://schemas.openxmlformats.org/officeDocument/2006/relationships/hyperlink" Target="http://www.bf.uni-lj.si/index.php?eID=dumpFile&amp;t=f&amp;f=22191&amp;token=fe209e0ae688144674418b8d58c3c31d378fa4df" TargetMode="External"/><Relationship Id="rId163" Type="http://schemas.openxmlformats.org/officeDocument/2006/relationships/hyperlink" Target="http://www.bf.uni-lj.si/index.php?eID=dumpFile&amp;t=f&amp;f=22176&amp;token=744f92e22d604594d08d9fb3419ec4d6dbb47db6" TargetMode="External"/><Relationship Id="rId184" Type="http://schemas.openxmlformats.org/officeDocument/2006/relationships/hyperlink" Target="http://www.cipkebip.org/" TargetMode="External"/><Relationship Id="rId189" Type="http://schemas.openxmlformats.org/officeDocument/2006/relationships/hyperlink" Target="http://www.cipkebip.org/" TargetMode="External"/><Relationship Id="rId219" Type="http://schemas.openxmlformats.org/officeDocument/2006/relationships/hyperlink" Target="http://www.zvkds.si/" TargetMode="External"/><Relationship Id="rId3" Type="http://schemas.openxmlformats.org/officeDocument/2006/relationships/hyperlink" Target="http://www.ki.si/" TargetMode="External"/><Relationship Id="rId214" Type="http://schemas.openxmlformats.org/officeDocument/2006/relationships/hyperlink" Target="http://www.cipkebip.org/" TargetMode="External"/><Relationship Id="rId230" Type="http://schemas.openxmlformats.org/officeDocument/2006/relationships/hyperlink" Target="http://www.mf.uni-lj.si/ris/oprema" TargetMode="External"/><Relationship Id="rId235" Type="http://schemas.openxmlformats.org/officeDocument/2006/relationships/hyperlink" Target="http://lnmcp.mf.uni-lj.si/Neuroendo/Oprema.html" TargetMode="External"/><Relationship Id="rId251" Type="http://schemas.openxmlformats.org/officeDocument/2006/relationships/hyperlink" Target="http://cfgbc.mf.uni-lj.si/" TargetMode="External"/><Relationship Id="rId256" Type="http://schemas.openxmlformats.org/officeDocument/2006/relationships/hyperlink" Target="http://www.bf.uni-lj.si/index.php?eID=tx_nawsecuredl&amp;u=0&amp;g=0&amp;t=1553188552&amp;hash=fbe44da1b1be42f3298c0d3c5b9ecc1ed8efc4d0&amp;file=fileadmin/datoteke/znanstveno_in_mednarodno/raziskovalno/Raziskovalna_oprema/Sistem_za_PCR_SLO.pdf" TargetMode="External"/><Relationship Id="rId25" Type="http://schemas.openxmlformats.org/officeDocument/2006/relationships/hyperlink" Target="https://www.ki.si/o-institutu/raziskovalna-infrastruktura/" TargetMode="External"/><Relationship Id="rId46" Type="http://schemas.openxmlformats.org/officeDocument/2006/relationships/hyperlink" Target="https://www.ki.si/odseki/d12-odsek-za-sintezno-biologijo-in-imunologijo/oprema/" TargetMode="External"/><Relationship Id="rId67" Type="http://schemas.openxmlformats.org/officeDocument/2006/relationships/hyperlink" Target="https://www.fs.uni-lj.si/raziskovalna_dejavnost/raziskovalna_dejavnost/oprema/2016051312194154/" TargetMode="External"/><Relationship Id="rId116" Type="http://schemas.openxmlformats.org/officeDocument/2006/relationships/hyperlink" Target="http://www.nib.si/infrastruktura/infrastrukturni-center-planta" TargetMode="External"/><Relationship Id="rId137" Type="http://schemas.openxmlformats.org/officeDocument/2006/relationships/hyperlink" Target="http://www.bf.uni-lj.si/index.php?eID=dumpFile&amp;t=f&amp;f=22213&amp;token=c5587d3a01cfd79b5c0a77b4de9fb1162b0b437b" TargetMode="External"/><Relationship Id="rId158" Type="http://schemas.openxmlformats.org/officeDocument/2006/relationships/hyperlink" Target="http://www.bf.uni-lj.si/index.php?eID=dumpFile&amp;t=f&amp;f=22150&amp;token=7782ee82b430435b08f10cdbb1cc0cc3e5a8d583" TargetMode="External"/><Relationship Id="rId20" Type="http://schemas.openxmlformats.org/officeDocument/2006/relationships/hyperlink" Target="https://www.ki.si/departments/d10-department-of-materials-chemistry/modern-battery-systems/arrs-project/" TargetMode="External"/><Relationship Id="rId41" Type="http://schemas.openxmlformats.org/officeDocument/2006/relationships/hyperlink" Target="https://www.ki.si/departments/d06-department-of-food-chemistry/equipment/" TargetMode="External"/><Relationship Id="rId62" Type="http://schemas.openxmlformats.org/officeDocument/2006/relationships/hyperlink" Target="https://www.fs.uni-lj.si/raziskovalna_dejavnost/raziskovalna_dejavnost/oprema/2016051310180795/" TargetMode="External"/><Relationship Id="rId83" Type="http://schemas.openxmlformats.org/officeDocument/2006/relationships/hyperlink" Target="http://www.zrs-kp.si/index.php/research/infra-program/" TargetMode="External"/><Relationship Id="rId88" Type="http://schemas.openxmlformats.org/officeDocument/2006/relationships/hyperlink" Target="http://www.ntf.uni-lj.si/ntf/raziskovanje/raziskovalno-delo/raziskovalna-oprema/" TargetMode="External"/><Relationship Id="rId111" Type="http://schemas.openxmlformats.org/officeDocument/2006/relationships/hyperlink" Target="http://www.nib.si/infrastruktura/infrastrukturni-center-planta" TargetMode="External"/><Relationship Id="rId132" Type="http://schemas.openxmlformats.org/officeDocument/2006/relationships/hyperlink" Target="http://www.ffa.uni-lj.si/raziskave/raziskovalna-oprema/0/arrs" TargetMode="External"/><Relationship Id="rId153" Type="http://schemas.openxmlformats.org/officeDocument/2006/relationships/hyperlink" Target="http://www.bf.uni-lj.si/index.php?eID=dumpFile&amp;t=f&amp;f=22290&amp;token=f9942b1d48339a3682303bb31e5f0e5f89b7a499" TargetMode="External"/><Relationship Id="rId174" Type="http://schemas.openxmlformats.org/officeDocument/2006/relationships/hyperlink" Target="http://www.cipkebip.org/" TargetMode="External"/><Relationship Id="rId179" Type="http://schemas.openxmlformats.org/officeDocument/2006/relationships/hyperlink" Target="http://www.cipkebip.org/" TargetMode="External"/><Relationship Id="rId195" Type="http://schemas.openxmlformats.org/officeDocument/2006/relationships/hyperlink" Target="http://www.cipkebip.org/" TargetMode="External"/><Relationship Id="rId209" Type="http://schemas.openxmlformats.org/officeDocument/2006/relationships/hyperlink" Target="http://www.cipkebip.org/" TargetMode="External"/><Relationship Id="rId190" Type="http://schemas.openxmlformats.org/officeDocument/2006/relationships/hyperlink" Target="http://www.cipkebip.org/" TargetMode="External"/><Relationship Id="rId204" Type="http://schemas.openxmlformats.org/officeDocument/2006/relationships/hyperlink" Target="http://www.cipkebip.org/" TargetMode="External"/><Relationship Id="rId220" Type="http://schemas.openxmlformats.org/officeDocument/2006/relationships/hyperlink" Target="http://www.zvkds.si/" TargetMode="External"/><Relationship Id="rId225" Type="http://schemas.openxmlformats.org/officeDocument/2006/relationships/hyperlink" Target="https://www.inz.si/sl/Storitve/" TargetMode="External"/><Relationship Id="rId241" Type="http://schemas.openxmlformats.org/officeDocument/2006/relationships/hyperlink" Target="http://lnmcp.mf.uni-lj.si/Neuroendo/Oprema.html" TargetMode="External"/><Relationship Id="rId246" Type="http://schemas.openxmlformats.org/officeDocument/2006/relationships/hyperlink" Target="http://ibk.mf.uni-lj.si/equipment" TargetMode="External"/><Relationship Id="rId15" Type="http://schemas.openxmlformats.org/officeDocument/2006/relationships/hyperlink" Target="https://www.ki.si/odseki/d07-odsek-za-polimerno-kemijo-in-tehnologijo/l07equipment/" TargetMode="External"/><Relationship Id="rId36" Type="http://schemas.openxmlformats.org/officeDocument/2006/relationships/hyperlink" Target="https://www.ki.si/odseki/d01-teoreticni-odsek/azmanov-racunski-center/" TargetMode="External"/><Relationship Id="rId57" Type="http://schemas.openxmlformats.org/officeDocument/2006/relationships/hyperlink" Target="https://www.imt.si/organizacijske-enote/infrastrukturna-organizacijska-enota" TargetMode="External"/><Relationship Id="rId106" Type="http://schemas.openxmlformats.org/officeDocument/2006/relationships/hyperlink" Target="http://www.nib.si/storitve-in-oprema/raziskovalna-oprema" TargetMode="External"/><Relationship Id="rId127" Type="http://schemas.openxmlformats.org/officeDocument/2006/relationships/hyperlink" Target="http://is.zrc-sazu.si/oprema" TargetMode="External"/><Relationship Id="rId262" Type="http://schemas.openxmlformats.org/officeDocument/2006/relationships/drawing" Target="../drawings/drawing1.xml"/><Relationship Id="rId10" Type="http://schemas.openxmlformats.org/officeDocument/2006/relationships/hyperlink" Target="https://www.ki.si/odseki/d10-odsek-za-kemijo-materialov/elektronska-mikroskopija-in-katalizatorji/elektronska-mikroskopija/" TargetMode="External"/><Relationship Id="rId31" Type="http://schemas.openxmlformats.org/officeDocument/2006/relationships/hyperlink" Target="http://www.ki.si/" TargetMode="External"/><Relationship Id="rId52" Type="http://schemas.openxmlformats.org/officeDocument/2006/relationships/hyperlink" Target="https://www.ki.si/odseki/d12-odsek-za-sintezno-biologijo-in-imunologijo/oprema/" TargetMode="External"/><Relationship Id="rId73" Type="http://schemas.openxmlformats.org/officeDocument/2006/relationships/hyperlink" Target="https://www.fs.uni-lj.si/raziskovalna_dejavnost/raziskovalna_dejavnost/oprema/2016051613571814/" TargetMode="External"/><Relationship Id="rId78" Type="http://schemas.openxmlformats.org/officeDocument/2006/relationships/hyperlink" Target="http://www.zrs-kp.si/index.php/research/infra-program/" TargetMode="External"/><Relationship Id="rId94" Type="http://schemas.openxmlformats.org/officeDocument/2006/relationships/hyperlink" Target="https://www.onko-i.si/dejavnosti/raziskovalna_in_izobrazevalna_dejavnost/raziskovalna_oprema/" TargetMode="External"/><Relationship Id="rId99" Type="http://schemas.openxmlformats.org/officeDocument/2006/relationships/hyperlink" Target="http://www.fkkt.uni-lj.si/sl/raziskovalna-infrastruktura/enota-za-analizo-makromolekul/sistem-za-kromatografijo-bioloskih-makromolekul-sklopljen-z-naprednim-karakterizacijskim-sistemom/" TargetMode="External"/><Relationship Id="rId101" Type="http://schemas.openxmlformats.org/officeDocument/2006/relationships/hyperlink" Target="http://www.fkkt.uni-lj.si/sl/raziskovalna-infrastruktura/enota-za-analizo-malih-molekul/sklopljen-sistem-za-termicno-analizo/" TargetMode="External"/><Relationship Id="rId122" Type="http://schemas.openxmlformats.org/officeDocument/2006/relationships/hyperlink" Target="http://is.zrc-sazu.si/oprema" TargetMode="External"/><Relationship Id="rId143" Type="http://schemas.openxmlformats.org/officeDocument/2006/relationships/hyperlink" Target="http://www.bf.uni-lj.si/index.php?eID=dumpFile&amp;t=f&amp;f=22208&amp;token=76c8251fb3281ae7317f5cf9d93508a69650c499" TargetMode="External"/><Relationship Id="rId148" Type="http://schemas.openxmlformats.org/officeDocument/2006/relationships/hyperlink" Target="http://www.bf.uni-lj.si/index.php?eID=dumpFile&amp;t=f&amp;f=22193&amp;token=0683bf51a2e1956249985bc784390a3af9479e13" TargetMode="External"/><Relationship Id="rId164" Type="http://schemas.openxmlformats.org/officeDocument/2006/relationships/hyperlink" Target="http://www.bf.uni-lj.si/index.php?eID=dumpFile&amp;t=f&amp;f=22215&amp;token=c24cd9666864d8a26a449cc1a29f570a72a604c7" TargetMode="External"/><Relationship Id="rId169" Type="http://schemas.openxmlformats.org/officeDocument/2006/relationships/hyperlink" Target="http://www.bf.uni-lj.si/dekanat/raziskovalno-delo/razpolozljiva-raziskovalna-oprema/p4-0220-dovc/" TargetMode="External"/><Relationship Id="rId185" Type="http://schemas.openxmlformats.org/officeDocument/2006/relationships/hyperlink" Target="http://www.cipkebip.org/" TargetMode="External"/><Relationship Id="rId4" Type="http://schemas.openxmlformats.org/officeDocument/2006/relationships/hyperlink" Target="http://www.ki.si/" TargetMode="External"/><Relationship Id="rId9" Type="http://schemas.openxmlformats.org/officeDocument/2006/relationships/hyperlink" Target="https://www.ki.si/odseki/d10-odsek-za-kemijo-materialov/elektronska-mikroskopija-in-katalizatorji/elektronska-mikroskopija/" TargetMode="External"/><Relationship Id="rId180" Type="http://schemas.openxmlformats.org/officeDocument/2006/relationships/hyperlink" Target="http://www.cipkebip.org/" TargetMode="External"/><Relationship Id="rId210" Type="http://schemas.openxmlformats.org/officeDocument/2006/relationships/hyperlink" Target="http://www.cipkebip.org/" TargetMode="External"/><Relationship Id="rId215" Type="http://schemas.openxmlformats.org/officeDocument/2006/relationships/hyperlink" Target="http://www.cipkebip.org/" TargetMode="External"/><Relationship Id="rId236" Type="http://schemas.openxmlformats.org/officeDocument/2006/relationships/hyperlink" Target="http://www.mf.uni-lj.si/CKF" TargetMode="External"/><Relationship Id="rId257" Type="http://schemas.openxmlformats.org/officeDocument/2006/relationships/hyperlink" Target="http://www.bf.uni-lj.si/index.php?eID=tx_nawsecuredl&amp;u=0&amp;g=0&amp;t=1553188552&amp;hash=4166c8397529220929d35f9efcf216199e6a17b2&amp;file=fileadmin/datoteke/znanstveno_in_mednarodno/raziskovalno/Raziskovalna_oprema/MBSAn_SLO.pdf" TargetMode="External"/><Relationship Id="rId26" Type="http://schemas.openxmlformats.org/officeDocument/2006/relationships/hyperlink" Target="https://www.ki.si/o-institutu/raziskovalna-infrastruktura/" TargetMode="External"/><Relationship Id="rId231" Type="http://schemas.openxmlformats.org/officeDocument/2006/relationships/hyperlink" Target="http://www.mf.uni-lj.si/ris/oprema" TargetMode="External"/><Relationship Id="rId252" Type="http://schemas.openxmlformats.org/officeDocument/2006/relationships/hyperlink" Target="http://www.ibk.mf.uni-lj.si/equipment" TargetMode="External"/><Relationship Id="rId47" Type="http://schemas.openxmlformats.org/officeDocument/2006/relationships/hyperlink" Target="https://www.ki.si/odseki/d12-odsek-za-sintezno-biologijo-in-imunologijo/oprema/" TargetMode="External"/><Relationship Id="rId68" Type="http://schemas.openxmlformats.org/officeDocument/2006/relationships/hyperlink" Target="https://www.fs.uni-lj.si/raziskovalna_dejavnost/raziskovalna_dejavnost/oprema/2016051312255269/" TargetMode="External"/><Relationship Id="rId89" Type="http://schemas.openxmlformats.org/officeDocument/2006/relationships/hyperlink" Target="http://www.ntf.uni-lj.si/ntf/raziskovanje/raziskovalno-delo/raziskovalna-oprema/" TargetMode="External"/><Relationship Id="rId112" Type="http://schemas.openxmlformats.org/officeDocument/2006/relationships/hyperlink" Target="http://www.nib.si/infrastruktura/infrastrukturni-center-planta" TargetMode="External"/><Relationship Id="rId133" Type="http://schemas.openxmlformats.org/officeDocument/2006/relationships/hyperlink" Target="http://www3.fgg.uni-lj.si/" TargetMode="External"/><Relationship Id="rId154" Type="http://schemas.openxmlformats.org/officeDocument/2006/relationships/hyperlink" Target="http://www.bf.uni-lj.si/index.php?eID=dumpFile&amp;t=f&amp;f=22132&amp;token=41bb9230cd7a705774b6efbb5c9a33786e76d269" TargetMode="External"/><Relationship Id="rId175" Type="http://schemas.openxmlformats.org/officeDocument/2006/relationships/hyperlink" Target="http://www.cipkebip.org/" TargetMode="External"/><Relationship Id="rId196" Type="http://schemas.openxmlformats.org/officeDocument/2006/relationships/hyperlink" Target="http://www.cipkebip.org/" TargetMode="External"/><Relationship Id="rId200" Type="http://schemas.openxmlformats.org/officeDocument/2006/relationships/hyperlink" Target="http://www.cipkebip.org/" TargetMode="External"/><Relationship Id="rId16" Type="http://schemas.openxmlformats.org/officeDocument/2006/relationships/hyperlink" Target="http://www.cmm.ki.si/vrana/" TargetMode="External"/><Relationship Id="rId221" Type="http://schemas.openxmlformats.org/officeDocument/2006/relationships/hyperlink" Target="https://www.ukc-mb.si/obvestila/oglasi/" TargetMode="External"/><Relationship Id="rId242" Type="http://schemas.openxmlformats.org/officeDocument/2006/relationships/hyperlink" Target="http://ibk.mf.uni-lj.si/equipment" TargetMode="External"/><Relationship Id="rId263" Type="http://schemas.openxmlformats.org/officeDocument/2006/relationships/vmlDrawing" Target="../drawings/vmlDrawing1.vml"/><Relationship Id="rId37" Type="http://schemas.openxmlformats.org/officeDocument/2006/relationships/hyperlink" Target="https://www.ki.si/odseki/d01-teoreticni-odsek/azmanov-racunski-center/" TargetMode="External"/><Relationship Id="rId58" Type="http://schemas.openxmlformats.org/officeDocument/2006/relationships/hyperlink" Target="http://hpc.fs.uni-lj.si/sites/default/files/FS_HPC_cenik_24032011.pdf" TargetMode="External"/><Relationship Id="rId79" Type="http://schemas.openxmlformats.org/officeDocument/2006/relationships/hyperlink" Target="http://www.zrs-kp.si/index.php/research/infra-program/" TargetMode="External"/><Relationship Id="rId102" Type="http://schemas.openxmlformats.org/officeDocument/2006/relationships/hyperlink" Target="http://www.fkkt.uni-lj.si/sl/storitve/" TargetMode="External"/><Relationship Id="rId123" Type="http://schemas.openxmlformats.org/officeDocument/2006/relationships/hyperlink" Target="http://is.zrc-sazu.si/oprema" TargetMode="External"/><Relationship Id="rId144" Type="http://schemas.openxmlformats.org/officeDocument/2006/relationships/hyperlink" Target="http://www.bf.uni-lj.si/index.php?eID=dumpFile&amp;t=f&amp;f=22203&amp;token=279087d539e062f94a90eb5363581ed61624f2ab" TargetMode="External"/><Relationship Id="rId90" Type="http://schemas.openxmlformats.org/officeDocument/2006/relationships/hyperlink" Target="http://www.iam.upr.si/sl/oddelki/ot/raziskovalna-oprema/" TargetMode="External"/><Relationship Id="rId165" Type="http://schemas.openxmlformats.org/officeDocument/2006/relationships/hyperlink" Target="http://www.bf.uni-lj.si/index.php?eID=dumpFile&amp;t=f&amp;f=22254&amp;token=1b7cc0a7d74608c80c7a1b86884ea8a32a3b9878" TargetMode="External"/><Relationship Id="rId186" Type="http://schemas.openxmlformats.org/officeDocument/2006/relationships/hyperlink" Target="http://www.cipkebip.org/" TargetMode="External"/><Relationship Id="rId211" Type="http://schemas.openxmlformats.org/officeDocument/2006/relationships/hyperlink" Target="http://www.cipkebip.org/" TargetMode="External"/><Relationship Id="rId232" Type="http://schemas.openxmlformats.org/officeDocument/2006/relationships/hyperlink" Target="http://www.mf.uni-lj.si/ris/oprema" TargetMode="External"/><Relationship Id="rId253" Type="http://schemas.openxmlformats.org/officeDocument/2006/relationships/hyperlink" Target="https://www.mf.uni-lj.si/ibk/predstavitev" TargetMode="External"/><Relationship Id="rId27" Type="http://schemas.openxmlformats.org/officeDocument/2006/relationships/hyperlink" Target="https://www.ki.si/o-institutu/raziskovalna-infrastruktura/" TargetMode="External"/><Relationship Id="rId48" Type="http://schemas.openxmlformats.org/officeDocument/2006/relationships/hyperlink" Target="https://www.ki.si/odseki/d12-odsek-za-sintezno-biologijo-in-imunologijo/oprema/" TargetMode="External"/><Relationship Id="rId69" Type="http://schemas.openxmlformats.org/officeDocument/2006/relationships/hyperlink" Target="https://www.fs.uni-lj.si/raziskovalna_dejavnost/raziskovalna_dejavnost/oprema/2016051312260770/" TargetMode="External"/><Relationship Id="rId113" Type="http://schemas.openxmlformats.org/officeDocument/2006/relationships/hyperlink" Target="http://www.nib.si/infrastruktura/infrastrukturni-center-planta" TargetMode="External"/><Relationship Id="rId134" Type="http://schemas.openxmlformats.org/officeDocument/2006/relationships/hyperlink" Target="http://www3.fgg.uni-lj.si/" TargetMode="External"/><Relationship Id="rId80" Type="http://schemas.openxmlformats.org/officeDocument/2006/relationships/hyperlink" Target="http://www.zrs-kp.si/index.php/research/infra-program/" TargetMode="External"/><Relationship Id="rId155" Type="http://schemas.openxmlformats.org/officeDocument/2006/relationships/hyperlink" Target="http://www.bf.uni-lj.si/index.php?eID=dumpFile&amp;t=f&amp;f=22233&amp;token=ca1e64444e8cefc90aed676a7bf26de63c8b5cc0" TargetMode="External"/><Relationship Id="rId176" Type="http://schemas.openxmlformats.org/officeDocument/2006/relationships/hyperlink" Target="http://www.cipkebip.org/" TargetMode="External"/><Relationship Id="rId197" Type="http://schemas.openxmlformats.org/officeDocument/2006/relationships/hyperlink" Target="http://www.cipkebip.org/" TargetMode="External"/><Relationship Id="rId201" Type="http://schemas.openxmlformats.org/officeDocument/2006/relationships/hyperlink" Target="http://www.cipkebip.org/" TargetMode="External"/><Relationship Id="rId222" Type="http://schemas.openxmlformats.org/officeDocument/2006/relationships/hyperlink" Target="https://www.ukc-mb.si/obvestila/oglasi/" TargetMode="External"/><Relationship Id="rId243" Type="http://schemas.openxmlformats.org/officeDocument/2006/relationships/hyperlink" Target="http://ibk.mf.uni-lj.si/equipment" TargetMode="External"/><Relationship Id="rId264" Type="http://schemas.openxmlformats.org/officeDocument/2006/relationships/comments" Target="../comments1.xml"/><Relationship Id="rId17" Type="http://schemas.openxmlformats.org/officeDocument/2006/relationships/hyperlink" Target="http://www.cmm.ki.si/vrana/" TargetMode="External"/><Relationship Id="rId38" Type="http://schemas.openxmlformats.org/officeDocument/2006/relationships/hyperlink" Target="https://www.ki.si/odseki/d01-teoreticni-odsek/azmanov-racunski-center/" TargetMode="External"/><Relationship Id="rId59" Type="http://schemas.openxmlformats.org/officeDocument/2006/relationships/hyperlink" Target="http://hpc.fs.uni-lj.si/sites/default/files/FS_HPC_cenik_24032011.pdf" TargetMode="External"/><Relationship Id="rId103" Type="http://schemas.openxmlformats.org/officeDocument/2006/relationships/hyperlink" Target="http://www.nib.si/storitve-in-oprema/raziskovalna-oprema" TargetMode="External"/><Relationship Id="rId124" Type="http://schemas.openxmlformats.org/officeDocument/2006/relationships/hyperlink" Target="http://is.zrc-sazu.si/oprema" TargetMode="External"/><Relationship Id="rId70" Type="http://schemas.openxmlformats.org/officeDocument/2006/relationships/hyperlink" Target="https://www.fs.uni-lj.si/raziskovalna_dejavnost/raziskovalna_dejavnost/oprema/2017031618122303/" TargetMode="External"/><Relationship Id="rId91" Type="http://schemas.openxmlformats.org/officeDocument/2006/relationships/hyperlink" Target="http://www.fkbv.um.si/" TargetMode="External"/><Relationship Id="rId145" Type="http://schemas.openxmlformats.org/officeDocument/2006/relationships/hyperlink" Target="http://www.bf.uni-lj.si/index.php?eID=dumpFile&amp;t=f&amp;f=22202&amp;token=8f69bdcf0bc715d3d71b43804f115a4c76754155" TargetMode="External"/><Relationship Id="rId166" Type="http://schemas.openxmlformats.org/officeDocument/2006/relationships/hyperlink" Target="http://www.bf.uni-lj.si/index.php?eID=dumpFile&amp;t=f&amp;f=22257&amp;token=563983441e77a3091a92c2fd23ca13c650704a11" TargetMode="External"/><Relationship Id="rId187" Type="http://schemas.openxmlformats.org/officeDocument/2006/relationships/hyperlink" Target="http://www.cipkebip.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B050"/>
  </sheetPr>
  <dimension ref="A1:IF1022"/>
  <sheetViews>
    <sheetView showGridLines="0" tabSelected="1" zoomScaleNormal="100" zoomScaleSheetLayoutView="75" zoomScalePageLayoutView="110" workbookViewId="0">
      <pane xSplit="7" ySplit="8" topLeftCell="H9" activePane="bottomRight" state="frozen"/>
      <selection pane="topRight" activeCell="H1" sqref="H1"/>
      <selection pane="bottomLeft" activeCell="A9" sqref="A9"/>
      <selection pane="bottomRight" activeCell="AV7" sqref="AV7"/>
    </sheetView>
  </sheetViews>
  <sheetFormatPr defaultColWidth="9.19921875" defaultRowHeight="13.3" x14ac:dyDescent="0.3"/>
  <cols>
    <col min="1" max="1" width="6.5" style="97" customWidth="1"/>
    <col min="2" max="2" width="15.3984375" style="601" customWidth="1"/>
    <col min="3" max="3" width="7" style="66" customWidth="1"/>
    <col min="4" max="4" width="12.69921875" style="57" customWidth="1"/>
    <col min="5" max="5" width="14.59765625" style="601" customWidth="1"/>
    <col min="6" max="6" width="9.296875" style="66" customWidth="1"/>
    <col min="7" max="7" width="29.09765625" style="601" customWidth="1"/>
    <col min="8" max="8" width="8.19921875" style="66" customWidth="1"/>
    <col min="9" max="9" width="26.69921875" style="601" customWidth="1"/>
    <col min="10" max="10" width="12.5" style="678" customWidth="1"/>
    <col min="11" max="11" width="14.69921875" style="66" customWidth="1"/>
    <col min="12" max="12" width="30.5" style="80" customWidth="1"/>
    <col min="13" max="13" width="32.69921875" style="80" customWidth="1"/>
    <col min="14" max="14" width="28.796875" style="80" customWidth="1"/>
    <col min="15" max="15" width="28.69921875" style="80" customWidth="1"/>
    <col min="16" max="16" width="13.69921875" style="66" customWidth="1"/>
    <col min="17" max="17" width="15.69921875" style="66" customWidth="1"/>
    <col min="18" max="18" width="12.296875" style="66" customWidth="1"/>
    <col min="19" max="19" width="11.796875" style="66" customWidth="1"/>
    <col min="20" max="21" width="11.69921875" style="66" customWidth="1"/>
    <col min="22" max="22" width="10.5" style="66" customWidth="1"/>
    <col min="23" max="23" width="11.69921875" style="66" customWidth="1"/>
    <col min="24" max="24" width="20.5" style="66" customWidth="1"/>
    <col min="25" max="25" width="7.5" style="65" customWidth="1"/>
    <col min="26" max="26" width="6.19921875" style="65" customWidth="1"/>
    <col min="27" max="27" width="6.296875" style="65" customWidth="1"/>
    <col min="28" max="28" width="8.5" style="65" customWidth="1"/>
    <col min="29" max="29" width="17.5" style="65" customWidth="1"/>
    <col min="30" max="30" width="15.19921875" style="65" customWidth="1"/>
    <col min="31" max="31" width="11.5" style="65" customWidth="1"/>
    <col min="32" max="32" width="17.796875" style="97" customWidth="1"/>
    <col min="33" max="33" width="12.296875" style="66" customWidth="1"/>
    <col min="34" max="34" width="15.19921875" style="601" customWidth="1"/>
    <col min="35" max="35" width="6.5" style="97" customWidth="1"/>
    <col min="36" max="36" width="12.296875" style="66" customWidth="1"/>
    <col min="37" max="37" width="14.09765625" style="601" customWidth="1"/>
    <col min="38" max="38" width="6" style="97" customWidth="1"/>
    <col min="39" max="39" width="12.5" style="66" customWidth="1"/>
    <col min="40" max="40" width="14.796875" style="601" customWidth="1"/>
    <col min="41" max="41" width="6.5" style="97" customWidth="1"/>
    <col min="42" max="42" width="12.5" style="66" customWidth="1"/>
    <col min="43" max="43" width="13.5" style="601" customWidth="1"/>
    <col min="44" max="44" width="6.19921875" style="97" customWidth="1"/>
    <col min="45" max="45" width="13.5" style="66" customWidth="1"/>
    <col min="46" max="46" width="11.5" style="66" customWidth="1"/>
    <col min="47" max="47" width="5.796875" style="97" customWidth="1"/>
    <col min="48" max="48" width="15.69921875" style="601" customWidth="1"/>
    <col min="49" max="49" width="11" style="66" customWidth="1"/>
    <col min="50" max="50" width="5.796875" style="97" customWidth="1"/>
    <col min="51" max="16384" width="9.19921875" style="32"/>
  </cols>
  <sheetData>
    <row r="1" spans="1:66" s="28" customFormat="1" ht="21.05" x14ac:dyDescent="0.3">
      <c r="A1" s="76" t="s">
        <v>619</v>
      </c>
      <c r="B1" s="600"/>
      <c r="C1" s="91"/>
      <c r="D1" s="92"/>
      <c r="E1" s="619"/>
      <c r="F1" s="92"/>
      <c r="G1" s="619"/>
      <c r="H1" s="92"/>
      <c r="I1" s="620"/>
      <c r="J1" s="646"/>
      <c r="K1" s="93"/>
      <c r="L1" s="59"/>
      <c r="M1" s="59"/>
      <c r="N1" s="59"/>
      <c r="O1" s="77"/>
      <c r="P1" s="115"/>
      <c r="Q1" s="29"/>
      <c r="R1" s="29"/>
      <c r="S1" s="29"/>
      <c r="T1" s="29"/>
      <c r="U1" s="30"/>
      <c r="V1" s="29"/>
      <c r="W1" s="29"/>
      <c r="X1" s="30"/>
      <c r="Y1" s="62"/>
      <c r="Z1" s="62"/>
      <c r="AA1" s="62"/>
      <c r="AB1" s="62"/>
      <c r="AC1" s="62"/>
      <c r="AD1" s="62"/>
      <c r="AE1" s="62"/>
      <c r="AF1" s="120"/>
      <c r="AG1" s="30"/>
      <c r="AH1" s="679"/>
      <c r="AI1" s="120"/>
      <c r="AJ1" s="30"/>
      <c r="AK1" s="679"/>
      <c r="AL1" s="120"/>
      <c r="AM1" s="30"/>
      <c r="AN1" s="679"/>
      <c r="AO1" s="120"/>
      <c r="AP1" s="30"/>
      <c r="AQ1" s="679"/>
      <c r="AR1" s="120"/>
      <c r="AS1" s="30"/>
      <c r="AT1" s="30"/>
      <c r="AU1" s="120"/>
      <c r="AV1" s="773"/>
      <c r="AW1" s="31"/>
      <c r="AX1" s="123"/>
      <c r="AY1" s="58"/>
      <c r="AZ1" s="58"/>
      <c r="BA1" s="58"/>
      <c r="BB1" s="58"/>
      <c r="BC1" s="58"/>
      <c r="BD1" s="58"/>
      <c r="BE1" s="58"/>
      <c r="BF1" s="58"/>
      <c r="BG1" s="58"/>
      <c r="BH1" s="58"/>
      <c r="BI1" s="58"/>
      <c r="BJ1" s="58"/>
      <c r="BK1" s="58"/>
      <c r="BL1" s="58"/>
      <c r="BM1" s="58"/>
      <c r="BN1" s="58"/>
    </row>
    <row r="2" spans="1:66" s="28" customFormat="1" x14ac:dyDescent="0.3">
      <c r="A2" s="94"/>
      <c r="B2" s="600"/>
      <c r="C2" s="95"/>
      <c r="D2" s="93"/>
      <c r="E2" s="620"/>
      <c r="F2" s="93"/>
      <c r="G2" s="620"/>
      <c r="H2" s="93"/>
      <c r="I2" s="620"/>
      <c r="J2" s="646"/>
      <c r="K2" s="30"/>
      <c r="L2" s="59"/>
      <c r="M2" s="60"/>
      <c r="N2" s="59"/>
      <c r="O2" s="78"/>
      <c r="P2" s="115"/>
      <c r="Q2" s="29"/>
      <c r="R2" s="29"/>
      <c r="S2" s="29"/>
      <c r="T2" s="29"/>
      <c r="U2" s="30"/>
      <c r="V2" s="29"/>
      <c r="W2" s="29"/>
      <c r="X2" s="30"/>
      <c r="Y2" s="139"/>
      <c r="Z2" s="139"/>
      <c r="AA2" s="139"/>
      <c r="AB2" s="139"/>
      <c r="AC2" s="139"/>
      <c r="AD2" s="139"/>
      <c r="AE2" s="139"/>
      <c r="AF2" s="120"/>
      <c r="AG2" s="30"/>
      <c r="AH2" s="679"/>
      <c r="AI2" s="120"/>
      <c r="AJ2" s="30"/>
      <c r="AK2" s="679"/>
      <c r="AL2" s="120"/>
      <c r="AM2" s="30"/>
      <c r="AN2" s="679"/>
      <c r="AO2" s="120"/>
      <c r="AP2" s="30"/>
      <c r="AQ2" s="679"/>
      <c r="AR2" s="120"/>
      <c r="AS2" s="30"/>
      <c r="AT2" s="30"/>
      <c r="AU2" s="120"/>
      <c r="AV2" s="773"/>
      <c r="AW2" s="31"/>
      <c r="AX2" s="123"/>
      <c r="AY2" s="58"/>
      <c r="AZ2" s="58"/>
      <c r="BA2" s="58"/>
      <c r="BB2" s="58"/>
      <c r="BC2" s="58"/>
      <c r="BD2" s="58"/>
      <c r="BE2" s="58"/>
      <c r="BF2" s="58"/>
      <c r="BG2" s="58"/>
      <c r="BH2" s="58"/>
      <c r="BI2" s="58"/>
      <c r="BJ2" s="58"/>
      <c r="BK2" s="58"/>
      <c r="BL2" s="58"/>
      <c r="BM2" s="58"/>
      <c r="BN2" s="58"/>
    </row>
    <row r="3" spans="1:66" s="28" customFormat="1" x14ac:dyDescent="0.3">
      <c r="A3" s="94"/>
      <c r="B3" s="600"/>
      <c r="C3" s="91"/>
      <c r="D3" s="96"/>
      <c r="E3" s="620"/>
      <c r="F3" s="93"/>
      <c r="G3" s="620"/>
      <c r="H3" s="93"/>
      <c r="I3" s="620"/>
      <c r="J3" s="646"/>
      <c r="K3" s="30"/>
      <c r="L3" s="59"/>
      <c r="M3" s="60"/>
      <c r="N3" s="59"/>
      <c r="O3" s="78"/>
      <c r="P3" s="115"/>
      <c r="Q3" s="29"/>
      <c r="R3" s="29"/>
      <c r="S3" s="29"/>
      <c r="T3" s="29"/>
      <c r="U3" s="30"/>
      <c r="V3" s="29"/>
      <c r="W3" s="29"/>
      <c r="X3" s="30"/>
      <c r="Y3" s="61"/>
      <c r="Z3" s="61"/>
      <c r="AA3" s="61"/>
      <c r="AB3" s="61"/>
      <c r="AC3" s="61"/>
      <c r="AD3" s="61"/>
      <c r="AE3" s="61"/>
      <c r="AF3" s="120"/>
      <c r="AG3" s="30"/>
      <c r="AH3" s="679"/>
      <c r="AI3" s="120"/>
      <c r="AJ3" s="30"/>
      <c r="AK3" s="679"/>
      <c r="AL3" s="120"/>
      <c r="AM3" s="30"/>
      <c r="AN3" s="679"/>
      <c r="AO3" s="120"/>
      <c r="AP3" s="30"/>
      <c r="AQ3" s="679"/>
      <c r="AR3" s="120"/>
      <c r="AS3" s="30"/>
      <c r="AT3" s="30"/>
      <c r="AU3" s="120"/>
      <c r="AV3" s="773"/>
      <c r="AW3" s="31"/>
      <c r="AX3" s="123"/>
      <c r="AY3" s="58"/>
      <c r="AZ3" s="58"/>
      <c r="BA3" s="58"/>
      <c r="BB3" s="58"/>
      <c r="BC3" s="58"/>
      <c r="BD3" s="58"/>
      <c r="BE3" s="58"/>
      <c r="BF3" s="58"/>
      <c r="BG3" s="58"/>
      <c r="BH3" s="58"/>
      <c r="BI3" s="58"/>
      <c r="BJ3" s="58"/>
      <c r="BK3" s="58"/>
      <c r="BL3" s="58"/>
      <c r="BM3" s="58"/>
      <c r="BN3" s="58"/>
    </row>
    <row r="4" spans="1:66" s="28" customFormat="1" ht="13.85" thickBot="1" x14ac:dyDescent="0.35">
      <c r="A4" s="94"/>
      <c r="B4" s="600"/>
      <c r="C4" s="95"/>
      <c r="D4" s="93"/>
      <c r="E4" s="620"/>
      <c r="F4" s="93"/>
      <c r="G4" s="620"/>
      <c r="H4" s="93"/>
      <c r="I4" s="620"/>
      <c r="J4" s="646"/>
      <c r="K4" s="30"/>
      <c r="L4" s="59"/>
      <c r="M4" s="60"/>
      <c r="N4" s="59"/>
      <c r="O4" s="78"/>
      <c r="P4" s="115"/>
      <c r="Q4" s="29"/>
      <c r="R4" s="29"/>
      <c r="S4" s="29"/>
      <c r="T4" s="29"/>
      <c r="U4" s="30"/>
      <c r="V4" s="29"/>
      <c r="W4" s="29"/>
      <c r="X4" s="30"/>
      <c r="Y4" s="61"/>
      <c r="Z4" s="61"/>
      <c r="AA4" s="61"/>
      <c r="AB4" s="61"/>
      <c r="AC4" s="61"/>
      <c r="AD4" s="61"/>
      <c r="AE4" s="61"/>
      <c r="AF4" s="120"/>
      <c r="AG4" s="30"/>
      <c r="AH4" s="679"/>
      <c r="AI4" s="120"/>
      <c r="AJ4" s="30"/>
      <c r="AK4" s="679"/>
      <c r="AL4" s="120"/>
      <c r="AM4" s="30"/>
      <c r="AN4" s="679"/>
      <c r="AO4" s="120"/>
      <c r="AP4" s="30"/>
      <c r="AQ4" s="679"/>
      <c r="AR4" s="120"/>
      <c r="AS4" s="30"/>
      <c r="AT4" s="30"/>
      <c r="AU4" s="120"/>
      <c r="AV4" s="773"/>
      <c r="AW4" s="31"/>
      <c r="AX4" s="123"/>
      <c r="AY4" s="58"/>
      <c r="AZ4" s="58"/>
      <c r="BA4" s="58"/>
      <c r="BB4" s="58"/>
      <c r="BC4" s="58"/>
      <c r="BD4" s="58"/>
      <c r="BE4" s="58"/>
      <c r="BF4" s="58"/>
      <c r="BG4" s="58"/>
      <c r="BH4" s="58"/>
      <c r="BI4" s="58"/>
      <c r="BJ4" s="58"/>
      <c r="BK4" s="58"/>
      <c r="BL4" s="58"/>
      <c r="BM4" s="58"/>
      <c r="BN4" s="58"/>
    </row>
    <row r="5" spans="1:66" ht="18.850000000000001" thickBot="1" x14ac:dyDescent="0.35">
      <c r="C5" s="98"/>
      <c r="D5" s="98"/>
      <c r="E5" s="160" t="s">
        <v>643</v>
      </c>
      <c r="F5" s="161"/>
      <c r="G5" s="161"/>
      <c r="H5" s="161"/>
      <c r="I5" s="161"/>
      <c r="J5" s="161"/>
      <c r="K5" s="161"/>
      <c r="L5" s="162"/>
      <c r="M5" s="162"/>
      <c r="N5" s="162"/>
      <c r="O5" s="163"/>
      <c r="P5" s="98"/>
      <c r="Q5" s="98"/>
      <c r="R5" s="157" t="s">
        <v>459</v>
      </c>
      <c r="S5" s="158"/>
      <c r="T5" s="158"/>
      <c r="U5" s="159"/>
      <c r="V5" s="98"/>
      <c r="W5" s="98"/>
      <c r="X5" s="98"/>
      <c r="Y5" s="69"/>
      <c r="Z5" s="69"/>
      <c r="AA5" s="69"/>
      <c r="AB5" s="69"/>
      <c r="AC5" s="69"/>
      <c r="AD5" s="69"/>
      <c r="AE5" s="69"/>
      <c r="AF5" s="131" t="s">
        <v>8644</v>
      </c>
      <c r="AG5" s="132"/>
      <c r="AH5" s="132"/>
      <c r="AI5" s="132"/>
      <c r="AJ5" s="132"/>
      <c r="AK5" s="132"/>
      <c r="AL5" s="132"/>
      <c r="AM5" s="132"/>
      <c r="AN5" s="132"/>
      <c r="AO5" s="132"/>
      <c r="AP5" s="132"/>
      <c r="AQ5" s="132"/>
      <c r="AR5" s="132"/>
      <c r="AS5" s="132"/>
      <c r="AT5" s="132"/>
      <c r="AU5" s="132"/>
      <c r="AV5" s="132"/>
      <c r="AW5" s="132"/>
      <c r="AX5" s="133"/>
    </row>
    <row r="6" spans="1:66" ht="13.3" customHeight="1" x14ac:dyDescent="0.3">
      <c r="A6" s="164" t="s">
        <v>646</v>
      </c>
      <c r="B6" s="140" t="s">
        <v>647</v>
      </c>
      <c r="C6" s="140" t="s">
        <v>624</v>
      </c>
      <c r="D6" s="140" t="s">
        <v>8675</v>
      </c>
      <c r="E6" s="166" t="s">
        <v>626</v>
      </c>
      <c r="F6" s="166" t="s">
        <v>625</v>
      </c>
      <c r="G6" s="166" t="s">
        <v>627</v>
      </c>
      <c r="H6" s="166" t="s">
        <v>628</v>
      </c>
      <c r="I6" s="166" t="s">
        <v>629</v>
      </c>
      <c r="J6" s="166" t="s">
        <v>630</v>
      </c>
      <c r="K6" s="153" t="s">
        <v>463</v>
      </c>
      <c r="L6" s="155" t="s">
        <v>631</v>
      </c>
      <c r="M6" s="155" t="s">
        <v>632</v>
      </c>
      <c r="N6" s="155" t="s">
        <v>6</v>
      </c>
      <c r="O6" s="155" t="s">
        <v>633</v>
      </c>
      <c r="P6" s="140" t="s">
        <v>0</v>
      </c>
      <c r="Q6" s="142" t="s">
        <v>464</v>
      </c>
      <c r="R6" s="140" t="s">
        <v>1</v>
      </c>
      <c r="S6" s="140" t="s">
        <v>2</v>
      </c>
      <c r="T6" s="140" t="s">
        <v>3</v>
      </c>
      <c r="U6" s="140" t="s">
        <v>460</v>
      </c>
      <c r="V6" s="142" t="s">
        <v>465</v>
      </c>
      <c r="W6" s="142" t="s">
        <v>466</v>
      </c>
      <c r="X6" s="151" t="s">
        <v>461</v>
      </c>
      <c r="Y6" s="146" t="s">
        <v>623</v>
      </c>
      <c r="Z6" s="147"/>
      <c r="AA6" s="148"/>
      <c r="AB6" s="142" t="s">
        <v>636</v>
      </c>
      <c r="AC6" s="144" t="s">
        <v>462</v>
      </c>
      <c r="AD6" s="142" t="s">
        <v>7</v>
      </c>
      <c r="AE6" s="149" t="s">
        <v>451</v>
      </c>
      <c r="AF6" s="137" t="s">
        <v>641</v>
      </c>
      <c r="AG6" s="134" t="s">
        <v>634</v>
      </c>
      <c r="AH6" s="135"/>
      <c r="AI6" s="136"/>
      <c r="AJ6" s="134" t="s">
        <v>638</v>
      </c>
      <c r="AK6" s="135"/>
      <c r="AL6" s="136"/>
      <c r="AM6" s="134" t="s">
        <v>639</v>
      </c>
      <c r="AN6" s="135"/>
      <c r="AO6" s="136"/>
      <c r="AP6" s="134" t="s">
        <v>642</v>
      </c>
      <c r="AQ6" s="135"/>
      <c r="AR6" s="136"/>
      <c r="AS6" s="134" t="s">
        <v>5</v>
      </c>
      <c r="AT6" s="135"/>
      <c r="AU6" s="136"/>
      <c r="AV6" s="134" t="s">
        <v>5</v>
      </c>
      <c r="AW6" s="135"/>
      <c r="AX6" s="136"/>
    </row>
    <row r="7" spans="1:66" ht="51.55" customHeight="1" x14ac:dyDescent="0.3">
      <c r="A7" s="165"/>
      <c r="B7" s="618"/>
      <c r="C7" s="141"/>
      <c r="D7" s="141"/>
      <c r="E7" s="638"/>
      <c r="F7" s="167"/>
      <c r="G7" s="638"/>
      <c r="H7" s="167"/>
      <c r="I7" s="638"/>
      <c r="J7" s="638"/>
      <c r="K7" s="154"/>
      <c r="L7" s="156"/>
      <c r="M7" s="156"/>
      <c r="N7" s="156"/>
      <c r="O7" s="156"/>
      <c r="P7" s="141"/>
      <c r="Q7" s="143"/>
      <c r="R7" s="141"/>
      <c r="S7" s="141"/>
      <c r="T7" s="141"/>
      <c r="U7" s="141"/>
      <c r="V7" s="143"/>
      <c r="W7" s="143"/>
      <c r="X7" s="152"/>
      <c r="Y7" s="33" t="s">
        <v>238</v>
      </c>
      <c r="Z7" s="33" t="s">
        <v>236</v>
      </c>
      <c r="AA7" s="33" t="s">
        <v>234</v>
      </c>
      <c r="AB7" s="143"/>
      <c r="AC7" s="145"/>
      <c r="AD7" s="143"/>
      <c r="AE7" s="150"/>
      <c r="AF7" s="138"/>
      <c r="AG7" s="63" t="s">
        <v>635</v>
      </c>
      <c r="AH7" s="64" t="s">
        <v>4</v>
      </c>
      <c r="AI7" s="121" t="s">
        <v>637</v>
      </c>
      <c r="AJ7" s="63" t="s">
        <v>635</v>
      </c>
      <c r="AK7" s="64" t="s">
        <v>4</v>
      </c>
      <c r="AL7" s="121" t="s">
        <v>637</v>
      </c>
      <c r="AM7" s="63" t="s">
        <v>635</v>
      </c>
      <c r="AN7" s="64" t="s">
        <v>4</v>
      </c>
      <c r="AO7" s="121" t="s">
        <v>637</v>
      </c>
      <c r="AP7" s="63" t="s">
        <v>635</v>
      </c>
      <c r="AQ7" s="64" t="s">
        <v>4</v>
      </c>
      <c r="AR7" s="121" t="s">
        <v>637</v>
      </c>
      <c r="AS7" s="63" t="s">
        <v>640</v>
      </c>
      <c r="AT7" s="64" t="s">
        <v>4</v>
      </c>
      <c r="AU7" s="121" t="s">
        <v>637</v>
      </c>
      <c r="AV7" s="63" t="s">
        <v>640</v>
      </c>
      <c r="AW7" s="64" t="s">
        <v>4</v>
      </c>
      <c r="AX7" s="121" t="s">
        <v>637</v>
      </c>
    </row>
    <row r="8" spans="1:66" s="34" customFormat="1" ht="13.85" thickBot="1" x14ac:dyDescent="0.35">
      <c r="A8" s="125">
        <v>1</v>
      </c>
      <c r="B8" s="602">
        <v>2</v>
      </c>
      <c r="C8" s="116">
        <v>3</v>
      </c>
      <c r="D8" s="116">
        <v>4</v>
      </c>
      <c r="E8" s="602">
        <v>5</v>
      </c>
      <c r="F8" s="116">
        <v>6</v>
      </c>
      <c r="G8" s="602">
        <v>7</v>
      </c>
      <c r="H8" s="116">
        <v>8</v>
      </c>
      <c r="I8" s="602">
        <v>9</v>
      </c>
      <c r="J8" s="647">
        <v>10</v>
      </c>
      <c r="K8" s="116">
        <v>11</v>
      </c>
      <c r="L8" s="126">
        <v>12</v>
      </c>
      <c r="M8" s="126">
        <v>13</v>
      </c>
      <c r="N8" s="126">
        <v>14</v>
      </c>
      <c r="O8" s="126">
        <v>15</v>
      </c>
      <c r="P8" s="116">
        <v>16</v>
      </c>
      <c r="Q8" s="116">
        <v>17</v>
      </c>
      <c r="R8" s="116">
        <v>18</v>
      </c>
      <c r="S8" s="116">
        <v>19</v>
      </c>
      <c r="T8" s="116">
        <v>20</v>
      </c>
      <c r="U8" s="116">
        <v>21</v>
      </c>
      <c r="V8" s="116">
        <v>22</v>
      </c>
      <c r="W8" s="116">
        <v>23</v>
      </c>
      <c r="X8" s="116">
        <v>24</v>
      </c>
      <c r="Y8" s="116">
        <v>25</v>
      </c>
      <c r="Z8" s="116">
        <v>26</v>
      </c>
      <c r="AA8" s="116">
        <v>27</v>
      </c>
      <c r="AB8" s="116">
        <v>28</v>
      </c>
      <c r="AC8" s="116">
        <v>29</v>
      </c>
      <c r="AD8" s="116">
        <v>30</v>
      </c>
      <c r="AE8" s="129">
        <v>31</v>
      </c>
      <c r="AF8" s="127">
        <v>32</v>
      </c>
      <c r="AG8" s="67">
        <v>33</v>
      </c>
      <c r="AH8" s="680">
        <v>34</v>
      </c>
      <c r="AI8" s="122">
        <v>35</v>
      </c>
      <c r="AJ8" s="67">
        <v>36</v>
      </c>
      <c r="AK8" s="680">
        <v>37</v>
      </c>
      <c r="AL8" s="122">
        <v>38</v>
      </c>
      <c r="AM8" s="67">
        <v>39</v>
      </c>
      <c r="AN8" s="680">
        <v>40</v>
      </c>
      <c r="AO8" s="122">
        <v>41</v>
      </c>
      <c r="AP8" s="67">
        <v>42</v>
      </c>
      <c r="AQ8" s="680">
        <v>43</v>
      </c>
      <c r="AR8" s="122">
        <v>44</v>
      </c>
      <c r="AS8" s="67">
        <v>45</v>
      </c>
      <c r="AT8" s="68">
        <v>46</v>
      </c>
      <c r="AU8" s="122">
        <v>47</v>
      </c>
      <c r="AV8" s="774">
        <v>48</v>
      </c>
      <c r="AW8" s="116">
        <v>49</v>
      </c>
      <c r="AX8" s="124">
        <v>48</v>
      </c>
    </row>
    <row r="9" spans="1:66" s="35" customFormat="1" ht="91" customHeight="1" x14ac:dyDescent="0.3">
      <c r="A9" s="170">
        <v>101</v>
      </c>
      <c r="B9" s="603" t="s">
        <v>2534</v>
      </c>
      <c r="C9" s="171" t="s">
        <v>2533</v>
      </c>
      <c r="D9" s="172" t="s">
        <v>2532</v>
      </c>
      <c r="E9" s="603" t="s">
        <v>2523</v>
      </c>
      <c r="F9" s="171">
        <v>8274</v>
      </c>
      <c r="G9" s="603" t="s">
        <v>2549</v>
      </c>
      <c r="H9" s="171">
        <v>2002</v>
      </c>
      <c r="I9" s="603" t="s">
        <v>2548</v>
      </c>
      <c r="J9" s="648">
        <v>322000</v>
      </c>
      <c r="K9" s="171" t="s">
        <v>1991</v>
      </c>
      <c r="L9" s="173" t="s">
        <v>2547</v>
      </c>
      <c r="M9" s="173" t="s">
        <v>2546</v>
      </c>
      <c r="N9" s="173" t="s">
        <v>2545</v>
      </c>
      <c r="O9" s="173" t="s">
        <v>2544</v>
      </c>
      <c r="P9" s="171">
        <v>2454</v>
      </c>
      <c r="Q9" s="171">
        <v>48.2</v>
      </c>
      <c r="R9" s="171"/>
      <c r="S9" s="171">
        <v>16.8</v>
      </c>
      <c r="T9" s="171">
        <v>31.4</v>
      </c>
      <c r="U9" s="171">
        <v>48.2</v>
      </c>
      <c r="V9" s="171">
        <v>100</v>
      </c>
      <c r="W9" s="171">
        <v>100</v>
      </c>
      <c r="X9" s="174" t="s">
        <v>2525</v>
      </c>
      <c r="Y9" s="171">
        <v>3</v>
      </c>
      <c r="Z9" s="171">
        <v>9</v>
      </c>
      <c r="AA9" s="171">
        <v>2</v>
      </c>
      <c r="AB9" s="171">
        <v>44</v>
      </c>
      <c r="AC9" s="171">
        <v>202</v>
      </c>
      <c r="AD9" s="171">
        <v>23.3</v>
      </c>
      <c r="AE9" s="175">
        <v>5</v>
      </c>
      <c r="AF9" s="176">
        <v>100</v>
      </c>
      <c r="AG9" s="177" t="s">
        <v>2524</v>
      </c>
      <c r="AH9" s="681" t="s">
        <v>2543</v>
      </c>
      <c r="AI9" s="178">
        <v>30</v>
      </c>
      <c r="AJ9" s="179" t="s">
        <v>2542</v>
      </c>
      <c r="AK9" s="681" t="s">
        <v>2541</v>
      </c>
      <c r="AL9" s="178">
        <v>30</v>
      </c>
      <c r="AM9" s="179" t="s">
        <v>2540</v>
      </c>
      <c r="AN9" s="681" t="s">
        <v>2539</v>
      </c>
      <c r="AO9" s="178">
        <v>15</v>
      </c>
      <c r="AP9" s="179" t="s">
        <v>2538</v>
      </c>
      <c r="AQ9" s="681" t="s">
        <v>2537</v>
      </c>
      <c r="AR9" s="178">
        <v>15</v>
      </c>
      <c r="AS9" s="179" t="s">
        <v>2536</v>
      </c>
      <c r="AT9" s="180" t="s">
        <v>2535</v>
      </c>
      <c r="AU9" s="181">
        <v>10</v>
      </c>
      <c r="AV9" s="775"/>
      <c r="AW9" s="171"/>
      <c r="AX9" s="182"/>
    </row>
    <row r="10" spans="1:66" s="36" customFormat="1" ht="64.95" customHeight="1" x14ac:dyDescent="0.3">
      <c r="A10" s="183">
        <v>101</v>
      </c>
      <c r="B10" s="604" t="s">
        <v>2534</v>
      </c>
      <c r="C10" s="185" t="s">
        <v>2533</v>
      </c>
      <c r="D10" s="186" t="s">
        <v>2532</v>
      </c>
      <c r="E10" s="604" t="s">
        <v>2523</v>
      </c>
      <c r="F10" s="184">
        <v>8274</v>
      </c>
      <c r="G10" s="605" t="s">
        <v>2531</v>
      </c>
      <c r="H10" s="185">
        <v>2018</v>
      </c>
      <c r="I10" s="605" t="s">
        <v>2530</v>
      </c>
      <c r="J10" s="649">
        <v>66856</v>
      </c>
      <c r="K10" s="185" t="s">
        <v>800</v>
      </c>
      <c r="L10" s="187" t="s">
        <v>2529</v>
      </c>
      <c r="M10" s="187" t="s">
        <v>2528</v>
      </c>
      <c r="N10" s="188" t="s">
        <v>2527</v>
      </c>
      <c r="O10" s="188" t="s">
        <v>2526</v>
      </c>
      <c r="P10" s="185">
        <v>2978</v>
      </c>
      <c r="Q10" s="184">
        <v>48.2</v>
      </c>
      <c r="R10" s="185"/>
      <c r="S10" s="184">
        <v>16.8</v>
      </c>
      <c r="T10" s="184">
        <v>31.4</v>
      </c>
      <c r="U10" s="184">
        <v>48.2</v>
      </c>
      <c r="V10" s="184">
        <v>100</v>
      </c>
      <c r="W10" s="185">
        <v>20</v>
      </c>
      <c r="X10" s="189" t="s">
        <v>2525</v>
      </c>
      <c r="Y10" s="185">
        <v>3</v>
      </c>
      <c r="Z10" s="185">
        <v>9</v>
      </c>
      <c r="AA10" s="185">
        <v>1</v>
      </c>
      <c r="AB10" s="185">
        <v>44</v>
      </c>
      <c r="AC10" s="185">
        <v>146</v>
      </c>
      <c r="AD10" s="184">
        <v>23.3</v>
      </c>
      <c r="AE10" s="190">
        <v>5</v>
      </c>
      <c r="AF10" s="191">
        <v>100</v>
      </c>
      <c r="AG10" s="177" t="s">
        <v>2524</v>
      </c>
      <c r="AH10" s="682" t="s">
        <v>2523</v>
      </c>
      <c r="AI10" s="192">
        <v>100</v>
      </c>
      <c r="AJ10" s="193"/>
      <c r="AK10" s="682"/>
      <c r="AL10" s="192"/>
      <c r="AM10" s="193"/>
      <c r="AN10" s="682"/>
      <c r="AO10" s="192"/>
      <c r="AP10" s="193"/>
      <c r="AQ10" s="682"/>
      <c r="AR10" s="192"/>
      <c r="AS10" s="193"/>
      <c r="AT10" s="180"/>
      <c r="AU10" s="181"/>
      <c r="AV10" s="776"/>
      <c r="AW10" s="185"/>
      <c r="AX10" s="194"/>
    </row>
    <row r="11" spans="1:66" s="36" customFormat="1" ht="77.95" customHeight="1" x14ac:dyDescent="0.3">
      <c r="A11" s="195">
        <v>103</v>
      </c>
      <c r="B11" s="605" t="s">
        <v>8647</v>
      </c>
      <c r="C11" s="185" t="s">
        <v>2550</v>
      </c>
      <c r="D11" s="106" t="s">
        <v>1714</v>
      </c>
      <c r="E11" s="605" t="s">
        <v>2551</v>
      </c>
      <c r="F11" s="185">
        <v>13822</v>
      </c>
      <c r="G11" s="605" t="s">
        <v>2552</v>
      </c>
      <c r="H11" s="185">
        <v>2010</v>
      </c>
      <c r="I11" s="605" t="s">
        <v>2553</v>
      </c>
      <c r="J11" s="650">
        <v>477428</v>
      </c>
      <c r="K11" s="185" t="s">
        <v>677</v>
      </c>
      <c r="L11" s="188" t="s">
        <v>2554</v>
      </c>
      <c r="M11" s="188" t="s">
        <v>2555</v>
      </c>
      <c r="N11" s="188" t="s">
        <v>2556</v>
      </c>
      <c r="O11" s="188" t="s">
        <v>2557</v>
      </c>
      <c r="P11" s="185" t="s">
        <v>2558</v>
      </c>
      <c r="Q11" s="111">
        <v>7.14</v>
      </c>
      <c r="R11" s="111">
        <v>0</v>
      </c>
      <c r="S11" s="111">
        <v>7.67</v>
      </c>
      <c r="T11" s="111">
        <v>3.43</v>
      </c>
      <c r="U11" s="111">
        <f t="shared" ref="U11:U38" si="0">+R11+S11+T11</f>
        <v>11.1</v>
      </c>
      <c r="V11" s="185">
        <v>215</v>
      </c>
      <c r="W11" s="112">
        <v>100</v>
      </c>
      <c r="X11" s="196" t="s">
        <v>2559</v>
      </c>
      <c r="Y11" s="185">
        <v>3</v>
      </c>
      <c r="Z11" s="185">
        <v>1</v>
      </c>
      <c r="AA11" s="185">
        <v>3</v>
      </c>
      <c r="AB11" s="185">
        <v>4</v>
      </c>
      <c r="AC11" s="185">
        <v>159.1</v>
      </c>
      <c r="AD11" s="185">
        <v>34.26</v>
      </c>
      <c r="AE11" s="197">
        <v>5</v>
      </c>
      <c r="AF11" s="191">
        <v>215</v>
      </c>
      <c r="AG11" s="198" t="s">
        <v>2560</v>
      </c>
      <c r="AH11" s="683" t="s">
        <v>2551</v>
      </c>
      <c r="AI11" s="199">
        <v>31</v>
      </c>
      <c r="AJ11" s="200" t="s">
        <v>2561</v>
      </c>
      <c r="AK11" s="719" t="s">
        <v>2562</v>
      </c>
      <c r="AL11" s="202">
        <v>30</v>
      </c>
      <c r="AM11" s="200" t="s">
        <v>2563</v>
      </c>
      <c r="AN11" s="719" t="s">
        <v>2564</v>
      </c>
      <c r="AO11" s="202">
        <v>13</v>
      </c>
      <c r="AP11" s="200" t="s">
        <v>2565</v>
      </c>
      <c r="AQ11" s="719" t="s">
        <v>2566</v>
      </c>
      <c r="AR11" s="202">
        <v>2</v>
      </c>
      <c r="AS11" s="200" t="s">
        <v>2567</v>
      </c>
      <c r="AT11" s="203"/>
      <c r="AU11" s="204">
        <v>16</v>
      </c>
      <c r="AV11" s="776" t="s">
        <v>2568</v>
      </c>
      <c r="AW11" s="185"/>
      <c r="AX11" s="194">
        <v>8</v>
      </c>
    </row>
    <row r="12" spans="1:66" s="36" customFormat="1" ht="117" customHeight="1" x14ac:dyDescent="0.3">
      <c r="A12" s="195">
        <v>103</v>
      </c>
      <c r="B12" s="605" t="s">
        <v>8647</v>
      </c>
      <c r="C12" s="185" t="s">
        <v>2569</v>
      </c>
      <c r="D12" s="106" t="s">
        <v>2570</v>
      </c>
      <c r="E12" s="605" t="s">
        <v>2571</v>
      </c>
      <c r="F12" s="185" t="s">
        <v>2572</v>
      </c>
      <c r="G12" s="605" t="s">
        <v>2573</v>
      </c>
      <c r="H12" s="185">
        <v>2007</v>
      </c>
      <c r="I12" s="605" t="s">
        <v>2574</v>
      </c>
      <c r="J12" s="650">
        <v>131495</v>
      </c>
      <c r="K12" s="185" t="s">
        <v>655</v>
      </c>
      <c r="L12" s="205" t="s">
        <v>2575</v>
      </c>
      <c r="M12" s="205" t="s">
        <v>2576</v>
      </c>
      <c r="N12" s="205" t="s">
        <v>2577</v>
      </c>
      <c r="O12" s="205" t="s">
        <v>2578</v>
      </c>
      <c r="P12" s="185" t="s">
        <v>2579</v>
      </c>
      <c r="Q12" s="111">
        <v>4.51</v>
      </c>
      <c r="R12" s="111">
        <v>0</v>
      </c>
      <c r="S12" s="111">
        <v>2.11</v>
      </c>
      <c r="T12" s="111">
        <v>3.49</v>
      </c>
      <c r="U12" s="111">
        <f t="shared" si="0"/>
        <v>5.6</v>
      </c>
      <c r="V12" s="185">
        <v>100</v>
      </c>
      <c r="W12" s="112">
        <v>100</v>
      </c>
      <c r="X12" s="196" t="s">
        <v>2559</v>
      </c>
      <c r="Y12" s="185">
        <v>3</v>
      </c>
      <c r="Z12" s="185">
        <v>12</v>
      </c>
      <c r="AA12" s="185">
        <v>1</v>
      </c>
      <c r="AB12" s="185">
        <v>60</v>
      </c>
      <c r="AC12" s="185">
        <v>101</v>
      </c>
      <c r="AD12" s="185">
        <v>34.869999999999997</v>
      </c>
      <c r="AE12" s="197">
        <v>5</v>
      </c>
      <c r="AF12" s="191">
        <v>100</v>
      </c>
      <c r="AG12" s="198" t="s">
        <v>2570</v>
      </c>
      <c r="AH12" s="683" t="s">
        <v>2580</v>
      </c>
      <c r="AI12" s="199">
        <v>100</v>
      </c>
      <c r="AJ12" s="200"/>
      <c r="AK12" s="719"/>
      <c r="AL12" s="202"/>
      <c r="AM12" s="200"/>
      <c r="AN12" s="719"/>
      <c r="AO12" s="202"/>
      <c r="AP12" s="200"/>
      <c r="AQ12" s="719"/>
      <c r="AR12" s="202"/>
      <c r="AS12" s="200"/>
      <c r="AT12" s="201"/>
      <c r="AU12" s="204"/>
      <c r="AV12" s="776"/>
      <c r="AW12" s="185"/>
      <c r="AX12" s="194"/>
    </row>
    <row r="13" spans="1:66" s="36" customFormat="1" ht="77.95" customHeight="1" x14ac:dyDescent="0.3">
      <c r="A13" s="195">
        <v>103</v>
      </c>
      <c r="B13" s="605" t="s">
        <v>8647</v>
      </c>
      <c r="C13" s="185" t="s">
        <v>2581</v>
      </c>
      <c r="D13" s="106" t="s">
        <v>2582</v>
      </c>
      <c r="E13" s="605" t="s">
        <v>2583</v>
      </c>
      <c r="F13" s="185">
        <v>14126</v>
      </c>
      <c r="G13" s="605" t="s">
        <v>2584</v>
      </c>
      <c r="H13" s="185">
        <v>2008</v>
      </c>
      <c r="I13" s="605" t="s">
        <v>2585</v>
      </c>
      <c r="J13" s="650">
        <v>54631.89</v>
      </c>
      <c r="K13" s="185" t="s">
        <v>1915</v>
      </c>
      <c r="L13" s="188" t="s">
        <v>2586</v>
      </c>
      <c r="M13" s="188" t="s">
        <v>2587</v>
      </c>
      <c r="N13" s="188" t="s">
        <v>2588</v>
      </c>
      <c r="O13" s="188" t="s">
        <v>2589</v>
      </c>
      <c r="P13" s="185" t="s">
        <v>2590</v>
      </c>
      <c r="Q13" s="111">
        <v>4.76</v>
      </c>
      <c r="R13" s="111">
        <v>0</v>
      </c>
      <c r="S13" s="111">
        <v>0.88</v>
      </c>
      <c r="T13" s="111">
        <v>4.34</v>
      </c>
      <c r="U13" s="111">
        <f t="shared" si="0"/>
        <v>5.22</v>
      </c>
      <c r="V13" s="185">
        <v>100</v>
      </c>
      <c r="W13" s="112">
        <v>100</v>
      </c>
      <c r="X13" s="196" t="s">
        <v>2559</v>
      </c>
      <c r="Y13" s="185">
        <v>1</v>
      </c>
      <c r="Z13" s="185">
        <v>7</v>
      </c>
      <c r="AA13" s="185">
        <v>6</v>
      </c>
      <c r="AB13" s="185">
        <v>60</v>
      </c>
      <c r="AC13" s="185"/>
      <c r="AD13" s="185">
        <v>43.43</v>
      </c>
      <c r="AE13" s="197">
        <v>5</v>
      </c>
      <c r="AF13" s="191">
        <v>100</v>
      </c>
      <c r="AG13" s="198" t="s">
        <v>2582</v>
      </c>
      <c r="AH13" s="683" t="s">
        <v>2583</v>
      </c>
      <c r="AI13" s="199">
        <v>40</v>
      </c>
      <c r="AJ13" s="200" t="s">
        <v>740</v>
      </c>
      <c r="AK13" s="719" t="s">
        <v>2591</v>
      </c>
      <c r="AL13" s="202">
        <v>40</v>
      </c>
      <c r="AM13" s="200" t="s">
        <v>2592</v>
      </c>
      <c r="AN13" s="719"/>
      <c r="AO13" s="202">
        <v>10</v>
      </c>
      <c r="AP13" s="200" t="s">
        <v>1924</v>
      </c>
      <c r="AQ13" s="719"/>
      <c r="AR13" s="202">
        <v>10</v>
      </c>
      <c r="AS13" s="200"/>
      <c r="AT13" s="201"/>
      <c r="AU13" s="204"/>
      <c r="AV13" s="776"/>
      <c r="AW13" s="185"/>
      <c r="AX13" s="194"/>
    </row>
    <row r="14" spans="1:66" s="36" customFormat="1" ht="77.95" customHeight="1" x14ac:dyDescent="0.3">
      <c r="A14" s="195">
        <v>103</v>
      </c>
      <c r="B14" s="605" t="s">
        <v>8647</v>
      </c>
      <c r="C14" s="185" t="s">
        <v>2593</v>
      </c>
      <c r="D14" s="106" t="s">
        <v>2563</v>
      </c>
      <c r="E14" s="605" t="s">
        <v>2594</v>
      </c>
      <c r="F14" s="185">
        <v>16374</v>
      </c>
      <c r="G14" s="605" t="s">
        <v>2595</v>
      </c>
      <c r="H14" s="185">
        <v>2000</v>
      </c>
      <c r="I14" s="605" t="s">
        <v>2596</v>
      </c>
      <c r="J14" s="650">
        <v>258517.07</v>
      </c>
      <c r="K14" s="185" t="s">
        <v>1991</v>
      </c>
      <c r="L14" s="188" t="s">
        <v>2597</v>
      </c>
      <c r="M14" s="188" t="s">
        <v>2598</v>
      </c>
      <c r="N14" s="188" t="s">
        <v>2599</v>
      </c>
      <c r="O14" s="188" t="s">
        <v>2600</v>
      </c>
      <c r="P14" s="185" t="s">
        <v>2601</v>
      </c>
      <c r="Q14" s="111">
        <v>4.83</v>
      </c>
      <c r="R14" s="111">
        <v>0</v>
      </c>
      <c r="S14" s="111">
        <v>4.1500000000000004</v>
      </c>
      <c r="T14" s="111">
        <v>2.82</v>
      </c>
      <c r="U14" s="111">
        <f t="shared" si="0"/>
        <v>6.9700000000000006</v>
      </c>
      <c r="V14" s="185">
        <v>20</v>
      </c>
      <c r="W14" s="112">
        <v>100</v>
      </c>
      <c r="X14" s="196" t="s">
        <v>2559</v>
      </c>
      <c r="Y14" s="185">
        <v>3</v>
      </c>
      <c r="Z14" s="185">
        <v>8</v>
      </c>
      <c r="AA14" s="185">
        <v>1</v>
      </c>
      <c r="AB14" s="185">
        <v>60</v>
      </c>
      <c r="AC14" s="185">
        <v>256</v>
      </c>
      <c r="AD14" s="111">
        <v>28.22</v>
      </c>
      <c r="AE14" s="197">
        <v>5</v>
      </c>
      <c r="AF14" s="191">
        <v>20</v>
      </c>
      <c r="AG14" s="198" t="s">
        <v>2563</v>
      </c>
      <c r="AH14" s="683" t="s">
        <v>2564</v>
      </c>
      <c r="AI14" s="199">
        <v>100</v>
      </c>
      <c r="AJ14" s="200"/>
      <c r="AK14" s="719"/>
      <c r="AL14" s="202"/>
      <c r="AM14" s="200"/>
      <c r="AN14" s="719"/>
      <c r="AO14" s="202"/>
      <c r="AP14" s="200"/>
      <c r="AQ14" s="719"/>
      <c r="AR14" s="202"/>
      <c r="AS14" s="200"/>
      <c r="AT14" s="201"/>
      <c r="AU14" s="204"/>
      <c r="AV14" s="776"/>
      <c r="AW14" s="185"/>
      <c r="AX14" s="194"/>
    </row>
    <row r="15" spans="1:66" s="36" customFormat="1" ht="104" customHeight="1" x14ac:dyDescent="0.3">
      <c r="A15" s="195">
        <v>103</v>
      </c>
      <c r="B15" s="605" t="s">
        <v>8647</v>
      </c>
      <c r="C15" s="185" t="s">
        <v>2569</v>
      </c>
      <c r="D15" s="106" t="s">
        <v>2570</v>
      </c>
      <c r="E15" s="605" t="s">
        <v>2602</v>
      </c>
      <c r="F15" s="185">
        <v>21418</v>
      </c>
      <c r="G15" s="605" t="s">
        <v>2603</v>
      </c>
      <c r="H15" s="185">
        <v>2013</v>
      </c>
      <c r="I15" s="605" t="s">
        <v>2604</v>
      </c>
      <c r="J15" s="650">
        <v>65671.28</v>
      </c>
      <c r="K15" s="185" t="s">
        <v>1915</v>
      </c>
      <c r="L15" s="188" t="s">
        <v>2605</v>
      </c>
      <c r="M15" s="188" t="s">
        <v>2606</v>
      </c>
      <c r="N15" s="188" t="s">
        <v>2607</v>
      </c>
      <c r="O15" s="188" t="s">
        <v>2608</v>
      </c>
      <c r="P15" s="185" t="s">
        <v>2609</v>
      </c>
      <c r="Q15" s="111">
        <v>5.1660235294117651</v>
      </c>
      <c r="R15" s="111">
        <f>13134.24/1700</f>
        <v>7.7260235294117647</v>
      </c>
      <c r="S15" s="111">
        <v>1.06</v>
      </c>
      <c r="T15" s="111">
        <v>2.89</v>
      </c>
      <c r="U15" s="111">
        <f t="shared" si="0"/>
        <v>11.676023529411765</v>
      </c>
      <c r="V15" s="185">
        <v>100</v>
      </c>
      <c r="W15" s="111">
        <v>100</v>
      </c>
      <c r="X15" s="196" t="s">
        <v>2559</v>
      </c>
      <c r="Y15" s="185">
        <v>3</v>
      </c>
      <c r="Z15" s="185">
        <v>12</v>
      </c>
      <c r="AA15" s="185">
        <v>4</v>
      </c>
      <c r="AB15" s="185">
        <v>60</v>
      </c>
      <c r="AC15" s="185"/>
      <c r="AD15" s="185">
        <v>28.91</v>
      </c>
      <c r="AE15" s="197">
        <v>5</v>
      </c>
      <c r="AF15" s="191">
        <v>100</v>
      </c>
      <c r="AG15" s="198" t="s">
        <v>2570</v>
      </c>
      <c r="AH15" s="683" t="s">
        <v>2580</v>
      </c>
      <c r="AI15" s="199">
        <v>100</v>
      </c>
      <c r="AJ15" s="200"/>
      <c r="AK15" s="719"/>
      <c r="AL15" s="202"/>
      <c r="AM15" s="200"/>
      <c r="AN15" s="719"/>
      <c r="AO15" s="202"/>
      <c r="AP15" s="200"/>
      <c r="AQ15" s="719"/>
      <c r="AR15" s="202"/>
      <c r="AS15" s="200"/>
      <c r="AT15" s="201"/>
      <c r="AU15" s="204"/>
      <c r="AV15" s="776"/>
      <c r="AW15" s="185"/>
      <c r="AX15" s="194"/>
    </row>
    <row r="16" spans="1:66" s="36" customFormat="1" ht="143.05000000000001" customHeight="1" x14ac:dyDescent="0.3">
      <c r="A16" s="195">
        <v>103</v>
      </c>
      <c r="B16" s="605" t="s">
        <v>8647</v>
      </c>
      <c r="C16" s="185" t="s">
        <v>2569</v>
      </c>
      <c r="D16" s="106" t="s">
        <v>2570</v>
      </c>
      <c r="E16" s="605" t="s">
        <v>2610</v>
      </c>
      <c r="F16" s="185">
        <v>15669</v>
      </c>
      <c r="G16" s="605" t="s">
        <v>2611</v>
      </c>
      <c r="H16" s="185">
        <v>2000</v>
      </c>
      <c r="I16" s="605" t="s">
        <v>2612</v>
      </c>
      <c r="J16" s="650">
        <v>78904.44</v>
      </c>
      <c r="K16" s="185" t="s">
        <v>1991</v>
      </c>
      <c r="L16" s="188" t="s">
        <v>2613</v>
      </c>
      <c r="M16" s="188" t="s">
        <v>2614</v>
      </c>
      <c r="N16" s="188" t="s">
        <v>2615</v>
      </c>
      <c r="O16" s="188" t="s">
        <v>2616</v>
      </c>
      <c r="P16" s="185" t="s">
        <v>2617</v>
      </c>
      <c r="Q16" s="111">
        <v>3.9499999999999993</v>
      </c>
      <c r="R16" s="111">
        <v>0</v>
      </c>
      <c r="S16" s="111">
        <v>1.27</v>
      </c>
      <c r="T16" s="111">
        <v>3.34</v>
      </c>
      <c r="U16" s="111">
        <f t="shared" si="0"/>
        <v>4.6099999999999994</v>
      </c>
      <c r="V16" s="185">
        <v>100</v>
      </c>
      <c r="W16" s="112">
        <v>100</v>
      </c>
      <c r="X16" s="196" t="s">
        <v>2559</v>
      </c>
      <c r="Y16" s="185">
        <v>3</v>
      </c>
      <c r="Z16" s="185">
        <v>12</v>
      </c>
      <c r="AA16" s="185">
        <v>3</v>
      </c>
      <c r="AB16" s="185">
        <v>60</v>
      </c>
      <c r="AC16" s="185">
        <v>13</v>
      </c>
      <c r="AD16" s="185">
        <v>33.4</v>
      </c>
      <c r="AE16" s="197">
        <v>5</v>
      </c>
      <c r="AF16" s="191">
        <v>100</v>
      </c>
      <c r="AG16" s="198" t="s">
        <v>2570</v>
      </c>
      <c r="AH16" s="683" t="s">
        <v>2580</v>
      </c>
      <c r="AI16" s="199">
        <v>100</v>
      </c>
      <c r="AJ16" s="200"/>
      <c r="AK16" s="719"/>
      <c r="AL16" s="202"/>
      <c r="AM16" s="200"/>
      <c r="AN16" s="719"/>
      <c r="AO16" s="202"/>
      <c r="AP16" s="200"/>
      <c r="AQ16" s="719"/>
      <c r="AR16" s="202"/>
      <c r="AS16" s="200"/>
      <c r="AT16" s="201"/>
      <c r="AU16" s="204"/>
      <c r="AV16" s="776"/>
      <c r="AW16" s="185"/>
      <c r="AX16" s="194"/>
    </row>
    <row r="17" spans="1:50" s="36" customFormat="1" ht="91" customHeight="1" x14ac:dyDescent="0.3">
      <c r="A17" s="195">
        <v>103</v>
      </c>
      <c r="B17" s="605" t="s">
        <v>8647</v>
      </c>
      <c r="C17" s="185" t="s">
        <v>2581</v>
      </c>
      <c r="D17" s="106" t="s">
        <v>2582</v>
      </c>
      <c r="E17" s="605" t="s">
        <v>2583</v>
      </c>
      <c r="F17" s="185">
        <v>14126</v>
      </c>
      <c r="G17" s="605" t="s">
        <v>2618</v>
      </c>
      <c r="H17" s="185">
        <v>2005</v>
      </c>
      <c r="I17" s="605" t="s">
        <v>2619</v>
      </c>
      <c r="J17" s="650">
        <v>123044.02</v>
      </c>
      <c r="K17" s="185" t="s">
        <v>664</v>
      </c>
      <c r="L17" s="188" t="s">
        <v>2586</v>
      </c>
      <c r="M17" s="188" t="s">
        <v>2587</v>
      </c>
      <c r="N17" s="188" t="s">
        <v>2620</v>
      </c>
      <c r="O17" s="188" t="s">
        <v>2621</v>
      </c>
      <c r="P17" s="185" t="s">
        <v>2622</v>
      </c>
      <c r="Q17" s="111">
        <v>5.3000000000000007</v>
      </c>
      <c r="R17" s="111">
        <v>0</v>
      </c>
      <c r="S17" s="111">
        <v>1.98</v>
      </c>
      <c r="T17" s="111">
        <v>4.34</v>
      </c>
      <c r="U17" s="111">
        <f t="shared" si="0"/>
        <v>6.32</v>
      </c>
      <c r="V17" s="185">
        <v>100</v>
      </c>
      <c r="W17" s="112">
        <v>100</v>
      </c>
      <c r="X17" s="196" t="s">
        <v>2559</v>
      </c>
      <c r="Y17" s="185">
        <v>3</v>
      </c>
      <c r="Z17" s="185">
        <v>10</v>
      </c>
      <c r="AA17" s="185">
        <v>6</v>
      </c>
      <c r="AB17" s="185">
        <v>60</v>
      </c>
      <c r="AC17" s="185">
        <v>314</v>
      </c>
      <c r="AD17" s="111">
        <v>43.43</v>
      </c>
      <c r="AE17" s="197">
        <v>5</v>
      </c>
      <c r="AF17" s="191">
        <v>100</v>
      </c>
      <c r="AG17" s="198" t="s">
        <v>2582</v>
      </c>
      <c r="AH17" s="683" t="s">
        <v>2583</v>
      </c>
      <c r="AI17" s="199">
        <v>40</v>
      </c>
      <c r="AJ17" s="200" t="s">
        <v>740</v>
      </c>
      <c r="AK17" s="719" t="s">
        <v>2591</v>
      </c>
      <c r="AL17" s="202">
        <v>10</v>
      </c>
      <c r="AM17" s="200" t="s">
        <v>2623</v>
      </c>
      <c r="AN17" s="719" t="s">
        <v>2583</v>
      </c>
      <c r="AO17" s="202">
        <v>30</v>
      </c>
      <c r="AP17" s="200" t="s">
        <v>2592</v>
      </c>
      <c r="AQ17" s="719"/>
      <c r="AR17" s="202">
        <v>10</v>
      </c>
      <c r="AS17" s="200" t="s">
        <v>1924</v>
      </c>
      <c r="AT17" s="201"/>
      <c r="AU17" s="204">
        <v>10</v>
      </c>
      <c r="AV17" s="776"/>
      <c r="AW17" s="185"/>
      <c r="AX17" s="194"/>
    </row>
    <row r="18" spans="1:50" s="36" customFormat="1" ht="77.95" customHeight="1" x14ac:dyDescent="0.3">
      <c r="A18" s="195">
        <v>103</v>
      </c>
      <c r="B18" s="605" t="s">
        <v>8647</v>
      </c>
      <c r="C18" s="185" t="s">
        <v>2581</v>
      </c>
      <c r="D18" s="106" t="s">
        <v>2582</v>
      </c>
      <c r="E18" s="605" t="s">
        <v>2583</v>
      </c>
      <c r="F18" s="185">
        <v>14126</v>
      </c>
      <c r="G18" s="605" t="s">
        <v>2624</v>
      </c>
      <c r="H18" s="185">
        <v>2002</v>
      </c>
      <c r="I18" s="605" t="s">
        <v>2625</v>
      </c>
      <c r="J18" s="650">
        <v>153698.79999999999</v>
      </c>
      <c r="K18" s="185" t="s">
        <v>867</v>
      </c>
      <c r="L18" s="188" t="s">
        <v>2586</v>
      </c>
      <c r="M18" s="188" t="s">
        <v>2587</v>
      </c>
      <c r="N18" s="188" t="s">
        <v>2626</v>
      </c>
      <c r="O18" s="188" t="s">
        <v>2627</v>
      </c>
      <c r="P18" s="185" t="s">
        <v>2628</v>
      </c>
      <c r="Q18" s="111">
        <v>5.53</v>
      </c>
      <c r="R18" s="111">
        <v>0</v>
      </c>
      <c r="S18" s="111">
        <v>2.4700000000000002</v>
      </c>
      <c r="T18" s="111">
        <v>4.34</v>
      </c>
      <c r="U18" s="111">
        <f t="shared" si="0"/>
        <v>6.8100000000000005</v>
      </c>
      <c r="V18" s="185">
        <v>100</v>
      </c>
      <c r="W18" s="112">
        <v>100</v>
      </c>
      <c r="X18" s="196" t="s">
        <v>2559</v>
      </c>
      <c r="Y18" s="185">
        <v>3</v>
      </c>
      <c r="Z18" s="185">
        <v>1</v>
      </c>
      <c r="AA18" s="185">
        <v>2</v>
      </c>
      <c r="AB18" s="185">
        <v>60</v>
      </c>
      <c r="AC18" s="185">
        <v>16</v>
      </c>
      <c r="AD18" s="185">
        <v>43.43</v>
      </c>
      <c r="AE18" s="197">
        <v>5</v>
      </c>
      <c r="AF18" s="191">
        <v>100</v>
      </c>
      <c r="AG18" s="198" t="s">
        <v>2582</v>
      </c>
      <c r="AH18" s="683" t="s">
        <v>2583</v>
      </c>
      <c r="AI18" s="199">
        <v>40</v>
      </c>
      <c r="AJ18" s="200" t="s">
        <v>740</v>
      </c>
      <c r="AK18" s="719" t="s">
        <v>2591</v>
      </c>
      <c r="AL18" s="202">
        <v>40</v>
      </c>
      <c r="AM18" s="200" t="s">
        <v>2592</v>
      </c>
      <c r="AN18" s="719"/>
      <c r="AO18" s="202">
        <v>10</v>
      </c>
      <c r="AP18" s="200" t="s">
        <v>1924</v>
      </c>
      <c r="AQ18" s="719"/>
      <c r="AR18" s="202">
        <v>10</v>
      </c>
      <c r="AS18" s="200"/>
      <c r="AT18" s="201"/>
      <c r="AU18" s="204"/>
      <c r="AV18" s="776"/>
      <c r="AW18" s="185"/>
      <c r="AX18" s="194"/>
    </row>
    <row r="19" spans="1:50" s="36" customFormat="1" ht="77.95" customHeight="1" x14ac:dyDescent="0.3">
      <c r="A19" s="195">
        <v>103</v>
      </c>
      <c r="B19" s="605" t="s">
        <v>8647</v>
      </c>
      <c r="C19" s="185" t="s">
        <v>2629</v>
      </c>
      <c r="D19" s="106" t="s">
        <v>2630</v>
      </c>
      <c r="E19" s="605" t="s">
        <v>2631</v>
      </c>
      <c r="F19" s="185">
        <v>14231</v>
      </c>
      <c r="G19" s="605" t="s">
        <v>2632</v>
      </c>
      <c r="H19" s="185">
        <v>2011</v>
      </c>
      <c r="I19" s="605" t="s">
        <v>2632</v>
      </c>
      <c r="J19" s="650">
        <v>135315.84</v>
      </c>
      <c r="K19" s="185" t="s">
        <v>1915</v>
      </c>
      <c r="L19" s="188" t="s">
        <v>2586</v>
      </c>
      <c r="M19" s="188" t="s">
        <v>2633</v>
      </c>
      <c r="N19" s="188" t="s">
        <v>2634</v>
      </c>
      <c r="O19" s="188" t="s">
        <v>2635</v>
      </c>
      <c r="P19" s="185" t="s">
        <v>2636</v>
      </c>
      <c r="Q19" s="111">
        <v>4.53</v>
      </c>
      <c r="R19" s="111">
        <v>0</v>
      </c>
      <c r="S19" s="111">
        <v>2.17</v>
      </c>
      <c r="T19" s="111">
        <v>3.48</v>
      </c>
      <c r="U19" s="111">
        <f t="shared" si="0"/>
        <v>5.65</v>
      </c>
      <c r="V19" s="185">
        <v>100</v>
      </c>
      <c r="W19" s="112">
        <v>96</v>
      </c>
      <c r="X19" s="196" t="s">
        <v>2559</v>
      </c>
      <c r="Y19" s="185">
        <v>3</v>
      </c>
      <c r="Z19" s="185">
        <v>11</v>
      </c>
      <c r="AA19" s="185">
        <v>5</v>
      </c>
      <c r="AB19" s="185">
        <v>4</v>
      </c>
      <c r="AC19" s="185"/>
      <c r="AD19" s="185">
        <v>34.82</v>
      </c>
      <c r="AE19" s="197">
        <v>5</v>
      </c>
      <c r="AF19" s="191">
        <v>100</v>
      </c>
      <c r="AG19" s="198" t="s">
        <v>2630</v>
      </c>
      <c r="AH19" s="683" t="s">
        <v>2637</v>
      </c>
      <c r="AI19" s="199">
        <v>100</v>
      </c>
      <c r="AJ19" s="200"/>
      <c r="AK19" s="719"/>
      <c r="AL19" s="202"/>
      <c r="AM19" s="200"/>
      <c r="AN19" s="719"/>
      <c r="AO19" s="202"/>
      <c r="AP19" s="200"/>
      <c r="AQ19" s="719"/>
      <c r="AR19" s="202"/>
      <c r="AS19" s="200"/>
      <c r="AT19" s="201"/>
      <c r="AU19" s="204"/>
      <c r="AV19" s="776"/>
      <c r="AW19" s="185"/>
      <c r="AX19" s="194"/>
    </row>
    <row r="20" spans="1:50" s="36" customFormat="1" ht="143.05000000000001" customHeight="1" x14ac:dyDescent="0.3">
      <c r="A20" s="195">
        <v>103</v>
      </c>
      <c r="B20" s="605" t="s">
        <v>8647</v>
      </c>
      <c r="C20" s="185" t="s">
        <v>2569</v>
      </c>
      <c r="D20" s="106" t="s">
        <v>2570</v>
      </c>
      <c r="E20" s="605" t="s">
        <v>2610</v>
      </c>
      <c r="F20" s="185">
        <v>15669</v>
      </c>
      <c r="G20" s="605" t="s">
        <v>2638</v>
      </c>
      <c r="H20" s="185">
        <v>2014</v>
      </c>
      <c r="I20" s="605" t="s">
        <v>2639</v>
      </c>
      <c r="J20" s="650">
        <v>53667.51</v>
      </c>
      <c r="K20" s="185" t="s">
        <v>1915</v>
      </c>
      <c r="L20" s="188" t="s">
        <v>2613</v>
      </c>
      <c r="M20" s="188" t="s">
        <v>2614</v>
      </c>
      <c r="N20" s="188" t="s">
        <v>2640</v>
      </c>
      <c r="O20" s="188" t="s">
        <v>2641</v>
      </c>
      <c r="P20" s="185" t="s">
        <v>2642</v>
      </c>
      <c r="Q20" s="111">
        <v>7.2038352941176473</v>
      </c>
      <c r="R20" s="111">
        <f>10733.52/1700</f>
        <v>6.3138352941176477</v>
      </c>
      <c r="S20" s="111">
        <v>0.86</v>
      </c>
      <c r="T20" s="111">
        <v>3.34</v>
      </c>
      <c r="U20" s="111">
        <f t="shared" si="0"/>
        <v>10.513835294117648</v>
      </c>
      <c r="V20" s="185">
        <v>100</v>
      </c>
      <c r="W20" s="112">
        <v>97</v>
      </c>
      <c r="X20" s="196" t="s">
        <v>2559</v>
      </c>
      <c r="Y20" s="185">
        <v>3</v>
      </c>
      <c r="Z20" s="185">
        <v>12</v>
      </c>
      <c r="AA20" s="185">
        <v>3</v>
      </c>
      <c r="AB20" s="185">
        <v>60</v>
      </c>
      <c r="AC20" s="185">
        <v>316</v>
      </c>
      <c r="AD20" s="185">
        <v>33.4</v>
      </c>
      <c r="AE20" s="197">
        <v>5</v>
      </c>
      <c r="AF20" s="191">
        <v>100</v>
      </c>
      <c r="AG20" s="198" t="s">
        <v>2570</v>
      </c>
      <c r="AH20" s="683" t="s">
        <v>2580</v>
      </c>
      <c r="AI20" s="199">
        <v>100</v>
      </c>
      <c r="AJ20" s="200"/>
      <c r="AK20" s="719"/>
      <c r="AL20" s="202"/>
      <c r="AM20" s="200"/>
      <c r="AN20" s="719"/>
      <c r="AO20" s="202"/>
      <c r="AP20" s="200"/>
      <c r="AQ20" s="719"/>
      <c r="AR20" s="202"/>
      <c r="AS20" s="200"/>
      <c r="AT20" s="201"/>
      <c r="AU20" s="204"/>
      <c r="AV20" s="776"/>
      <c r="AW20" s="185"/>
      <c r="AX20" s="194"/>
    </row>
    <row r="21" spans="1:50" s="36" customFormat="1" ht="143.05000000000001" customHeight="1" x14ac:dyDescent="0.3">
      <c r="A21" s="195">
        <v>103</v>
      </c>
      <c r="B21" s="605" t="s">
        <v>8647</v>
      </c>
      <c r="C21" s="185" t="s">
        <v>2569</v>
      </c>
      <c r="D21" s="106" t="s">
        <v>2570</v>
      </c>
      <c r="E21" s="605" t="s">
        <v>2610</v>
      </c>
      <c r="F21" s="185">
        <v>15669</v>
      </c>
      <c r="G21" s="605" t="s">
        <v>2643</v>
      </c>
      <c r="H21" s="185">
        <v>2004</v>
      </c>
      <c r="I21" s="605" t="s">
        <v>2644</v>
      </c>
      <c r="J21" s="650">
        <v>85342.22</v>
      </c>
      <c r="K21" s="185" t="s">
        <v>664</v>
      </c>
      <c r="L21" s="188" t="s">
        <v>2613</v>
      </c>
      <c r="M21" s="188" t="s">
        <v>2614</v>
      </c>
      <c r="N21" s="188" t="s">
        <v>2640</v>
      </c>
      <c r="O21" s="188" t="s">
        <v>2641</v>
      </c>
      <c r="P21" s="185" t="s">
        <v>2645</v>
      </c>
      <c r="Q21" s="111">
        <v>4</v>
      </c>
      <c r="R21" s="111">
        <v>0</v>
      </c>
      <c r="S21" s="111">
        <v>1.37</v>
      </c>
      <c r="T21" s="111">
        <v>3.34</v>
      </c>
      <c r="U21" s="111">
        <f t="shared" si="0"/>
        <v>4.71</v>
      </c>
      <c r="V21" s="185">
        <v>100</v>
      </c>
      <c r="W21" s="112">
        <v>100</v>
      </c>
      <c r="X21" s="196" t="s">
        <v>2559</v>
      </c>
      <c r="Y21" s="185">
        <v>3</v>
      </c>
      <c r="Z21" s="185">
        <v>12</v>
      </c>
      <c r="AA21" s="185">
        <v>3</v>
      </c>
      <c r="AB21" s="185">
        <v>60</v>
      </c>
      <c r="AC21" s="185">
        <v>316</v>
      </c>
      <c r="AD21" s="185">
        <v>33.4</v>
      </c>
      <c r="AE21" s="197">
        <v>5</v>
      </c>
      <c r="AF21" s="191">
        <v>100</v>
      </c>
      <c r="AG21" s="198" t="s">
        <v>2570</v>
      </c>
      <c r="AH21" s="683" t="s">
        <v>2580</v>
      </c>
      <c r="AI21" s="199">
        <v>100</v>
      </c>
      <c r="AJ21" s="200"/>
      <c r="AK21" s="719"/>
      <c r="AL21" s="202"/>
      <c r="AM21" s="200"/>
      <c r="AN21" s="719"/>
      <c r="AO21" s="202"/>
      <c r="AP21" s="200" t="s">
        <v>1144</v>
      </c>
      <c r="AQ21" s="719"/>
      <c r="AR21" s="202"/>
      <c r="AS21" s="200"/>
      <c r="AT21" s="201"/>
      <c r="AU21" s="204"/>
      <c r="AV21" s="776"/>
      <c r="AW21" s="185"/>
      <c r="AX21" s="194"/>
    </row>
    <row r="22" spans="1:50" s="36" customFormat="1" ht="104" customHeight="1" x14ac:dyDescent="0.3">
      <c r="A22" s="195">
        <v>103</v>
      </c>
      <c r="B22" s="605" t="s">
        <v>8647</v>
      </c>
      <c r="C22" s="206" t="s">
        <v>2646</v>
      </c>
      <c r="D22" s="106" t="s">
        <v>2647</v>
      </c>
      <c r="E22" s="605" t="s">
        <v>2648</v>
      </c>
      <c r="F22" s="185" t="s">
        <v>2649</v>
      </c>
      <c r="G22" s="605" t="s">
        <v>2650</v>
      </c>
      <c r="H22" s="185">
        <v>2013</v>
      </c>
      <c r="I22" s="605" t="s">
        <v>2651</v>
      </c>
      <c r="J22" s="650">
        <v>167133.49</v>
      </c>
      <c r="K22" s="185" t="s">
        <v>1915</v>
      </c>
      <c r="L22" s="188" t="s">
        <v>2652</v>
      </c>
      <c r="M22" s="188" t="s">
        <v>2653</v>
      </c>
      <c r="N22" s="188" t="s">
        <v>2654</v>
      </c>
      <c r="O22" s="188" t="s">
        <v>2655</v>
      </c>
      <c r="P22" s="185" t="s">
        <v>2656</v>
      </c>
      <c r="Q22" s="111">
        <v>4.1127764705882379</v>
      </c>
      <c r="R22" s="111">
        <f>33426.72/1700</f>
        <v>19.662776470588238</v>
      </c>
      <c r="S22" s="111">
        <v>2.69</v>
      </c>
      <c r="T22" s="111">
        <v>2.81</v>
      </c>
      <c r="U22" s="111">
        <f t="shared" si="0"/>
        <v>25.162776470588238</v>
      </c>
      <c r="V22" s="185">
        <v>100</v>
      </c>
      <c r="W22" s="112">
        <v>100</v>
      </c>
      <c r="X22" s="196" t="s">
        <v>2559</v>
      </c>
      <c r="Y22" s="185">
        <v>5</v>
      </c>
      <c r="Z22" s="185">
        <v>1</v>
      </c>
      <c r="AA22" s="185">
        <v>2</v>
      </c>
      <c r="AB22" s="185">
        <v>34</v>
      </c>
      <c r="AC22" s="185"/>
      <c r="AD22" s="185">
        <v>28.08</v>
      </c>
      <c r="AE22" s="197">
        <v>5</v>
      </c>
      <c r="AF22" s="191">
        <v>100</v>
      </c>
      <c r="AG22" s="198" t="s">
        <v>2592</v>
      </c>
      <c r="AH22" s="683" t="s">
        <v>2657</v>
      </c>
      <c r="AI22" s="199">
        <v>40</v>
      </c>
      <c r="AJ22" s="200" t="s">
        <v>2658</v>
      </c>
      <c r="AK22" s="719" t="s">
        <v>2659</v>
      </c>
      <c r="AL22" s="202">
        <v>20</v>
      </c>
      <c r="AM22" s="200" t="s">
        <v>1965</v>
      </c>
      <c r="AN22" s="719" t="s">
        <v>2648</v>
      </c>
      <c r="AO22" s="202">
        <v>40</v>
      </c>
      <c r="AP22" s="200"/>
      <c r="AQ22" s="719"/>
      <c r="AR22" s="202"/>
      <c r="AS22" s="200"/>
      <c r="AT22" s="201"/>
      <c r="AU22" s="204"/>
      <c r="AV22" s="776"/>
      <c r="AW22" s="185"/>
      <c r="AX22" s="194"/>
    </row>
    <row r="23" spans="1:50" s="36" customFormat="1" ht="77.95" customHeight="1" x14ac:dyDescent="0.3">
      <c r="A23" s="195">
        <v>103</v>
      </c>
      <c r="B23" s="605" t="s">
        <v>8647</v>
      </c>
      <c r="C23" s="185" t="s">
        <v>2593</v>
      </c>
      <c r="D23" s="106" t="s">
        <v>2565</v>
      </c>
      <c r="E23" s="605" t="s">
        <v>2660</v>
      </c>
      <c r="F23" s="185">
        <v>16256</v>
      </c>
      <c r="G23" s="605" t="s">
        <v>2661</v>
      </c>
      <c r="H23" s="185">
        <v>2011</v>
      </c>
      <c r="I23" s="605" t="s">
        <v>2662</v>
      </c>
      <c r="J23" s="650">
        <v>60582.77</v>
      </c>
      <c r="K23" s="185" t="s">
        <v>1915</v>
      </c>
      <c r="L23" s="188" t="s">
        <v>2586</v>
      </c>
      <c r="M23" s="188" t="s">
        <v>2587</v>
      </c>
      <c r="N23" s="188" t="s">
        <v>2663</v>
      </c>
      <c r="O23" s="188" t="s">
        <v>2664</v>
      </c>
      <c r="P23" s="185" t="s">
        <v>2665</v>
      </c>
      <c r="Q23" s="111">
        <v>3.34</v>
      </c>
      <c r="R23" s="111">
        <v>0</v>
      </c>
      <c r="S23" s="111">
        <v>0.97</v>
      </c>
      <c r="T23" s="111">
        <v>2.87</v>
      </c>
      <c r="U23" s="111">
        <f t="shared" si="0"/>
        <v>3.84</v>
      </c>
      <c r="V23" s="185">
        <v>100</v>
      </c>
      <c r="W23" s="112">
        <v>100</v>
      </c>
      <c r="X23" s="196" t="s">
        <v>2559</v>
      </c>
      <c r="Y23" s="185">
        <v>3</v>
      </c>
      <c r="Z23" s="185">
        <v>2</v>
      </c>
      <c r="AA23" s="185">
        <v>3</v>
      </c>
      <c r="AB23" s="185">
        <v>44</v>
      </c>
      <c r="AC23" s="185"/>
      <c r="AD23" s="185">
        <v>28.68</v>
      </c>
      <c r="AE23" s="197">
        <v>5</v>
      </c>
      <c r="AF23" s="191">
        <v>100</v>
      </c>
      <c r="AG23" s="198" t="s">
        <v>2565</v>
      </c>
      <c r="AH23" s="683" t="s">
        <v>2566</v>
      </c>
      <c r="AI23" s="199">
        <v>50</v>
      </c>
      <c r="AJ23" s="200" t="s">
        <v>2666</v>
      </c>
      <c r="AK23" s="719" t="s">
        <v>2667</v>
      </c>
      <c r="AL23" s="202">
        <v>5</v>
      </c>
      <c r="AM23" s="200" t="s">
        <v>2592</v>
      </c>
      <c r="AN23" s="719" t="s">
        <v>2668</v>
      </c>
      <c r="AO23" s="202">
        <v>35</v>
      </c>
      <c r="AP23" s="200" t="s">
        <v>1965</v>
      </c>
      <c r="AQ23" s="719" t="s">
        <v>2566</v>
      </c>
      <c r="AR23" s="202">
        <v>10</v>
      </c>
      <c r="AS23" s="200"/>
      <c r="AT23" s="201"/>
      <c r="AU23" s="204"/>
      <c r="AV23" s="776"/>
      <c r="AW23" s="185"/>
      <c r="AX23" s="194"/>
    </row>
    <row r="24" spans="1:50" s="36" customFormat="1" ht="77.95" customHeight="1" x14ac:dyDescent="0.3">
      <c r="A24" s="195">
        <v>103</v>
      </c>
      <c r="B24" s="605" t="s">
        <v>8647</v>
      </c>
      <c r="C24" s="185" t="s">
        <v>2550</v>
      </c>
      <c r="D24" s="106" t="s">
        <v>2669</v>
      </c>
      <c r="E24" s="605" t="s">
        <v>2562</v>
      </c>
      <c r="F24" s="185" t="s">
        <v>2670</v>
      </c>
      <c r="G24" s="605" t="s">
        <v>2671</v>
      </c>
      <c r="H24" s="185">
        <v>2003</v>
      </c>
      <c r="I24" s="605" t="s">
        <v>2672</v>
      </c>
      <c r="J24" s="650">
        <v>51948.46</v>
      </c>
      <c r="K24" s="185" t="s">
        <v>867</v>
      </c>
      <c r="L24" s="188" t="s">
        <v>2673</v>
      </c>
      <c r="M24" s="188" t="s">
        <v>2674</v>
      </c>
      <c r="N24" s="188" t="s">
        <v>2675</v>
      </c>
      <c r="O24" s="188" t="s">
        <v>2676</v>
      </c>
      <c r="P24" s="185" t="s">
        <v>2677</v>
      </c>
      <c r="Q24" s="111">
        <v>4.5600000000000005</v>
      </c>
      <c r="R24" s="111">
        <v>0</v>
      </c>
      <c r="S24" s="111">
        <v>0.83</v>
      </c>
      <c r="T24" s="111">
        <v>4.16</v>
      </c>
      <c r="U24" s="111">
        <f t="shared" si="0"/>
        <v>4.99</v>
      </c>
      <c r="V24" s="185">
        <v>100</v>
      </c>
      <c r="W24" s="112">
        <v>100</v>
      </c>
      <c r="X24" s="196" t="s">
        <v>2559</v>
      </c>
      <c r="Y24" s="185">
        <v>3</v>
      </c>
      <c r="Z24" s="185">
        <v>11</v>
      </c>
      <c r="AA24" s="185">
        <v>4</v>
      </c>
      <c r="AB24" s="185">
        <v>4</v>
      </c>
      <c r="AC24" s="185">
        <v>72</v>
      </c>
      <c r="AD24" s="185">
        <v>41.55</v>
      </c>
      <c r="AE24" s="197">
        <v>5</v>
      </c>
      <c r="AF24" s="191">
        <v>100</v>
      </c>
      <c r="AG24" s="198" t="s">
        <v>2669</v>
      </c>
      <c r="AH24" s="683" t="s">
        <v>2562</v>
      </c>
      <c r="AI24" s="199">
        <v>0</v>
      </c>
      <c r="AJ24" s="200" t="s">
        <v>2563</v>
      </c>
      <c r="AK24" s="719" t="s">
        <v>2564</v>
      </c>
      <c r="AL24" s="202">
        <v>58</v>
      </c>
      <c r="AM24" s="200" t="s">
        <v>2560</v>
      </c>
      <c r="AN24" s="719" t="s">
        <v>2551</v>
      </c>
      <c r="AO24" s="202">
        <v>0</v>
      </c>
      <c r="AP24" s="200" t="s">
        <v>2678</v>
      </c>
      <c r="AQ24" s="719" t="s">
        <v>2566</v>
      </c>
      <c r="AR24" s="202">
        <v>0</v>
      </c>
      <c r="AS24" s="200" t="s">
        <v>1924</v>
      </c>
      <c r="AT24" s="201"/>
      <c r="AU24" s="204">
        <v>42</v>
      </c>
      <c r="AV24" s="776" t="s">
        <v>2679</v>
      </c>
      <c r="AW24" s="185"/>
      <c r="AX24" s="194">
        <v>0</v>
      </c>
    </row>
    <row r="25" spans="1:50" s="36" customFormat="1" ht="77.95" customHeight="1" x14ac:dyDescent="0.3">
      <c r="A25" s="195">
        <v>103</v>
      </c>
      <c r="B25" s="605" t="s">
        <v>8647</v>
      </c>
      <c r="C25" s="185" t="s">
        <v>2629</v>
      </c>
      <c r="D25" s="106" t="s">
        <v>2630</v>
      </c>
      <c r="E25" s="605" t="s">
        <v>2680</v>
      </c>
      <c r="F25" s="185">
        <v>13530</v>
      </c>
      <c r="G25" s="605" t="s">
        <v>2681</v>
      </c>
      <c r="H25" s="185">
        <v>2007</v>
      </c>
      <c r="I25" s="605" t="s">
        <v>2682</v>
      </c>
      <c r="J25" s="650">
        <v>86603.38</v>
      </c>
      <c r="K25" s="185" t="s">
        <v>1915</v>
      </c>
      <c r="L25" s="188" t="s">
        <v>2586</v>
      </c>
      <c r="M25" s="188" t="s">
        <v>2587</v>
      </c>
      <c r="N25" s="188" t="s">
        <v>2683</v>
      </c>
      <c r="O25" s="188" t="s">
        <v>2684</v>
      </c>
      <c r="P25" s="185" t="s">
        <v>2685</v>
      </c>
      <c r="Q25" s="111">
        <v>4.32</v>
      </c>
      <c r="R25" s="111">
        <v>0</v>
      </c>
      <c r="S25" s="111">
        <v>1.39</v>
      </c>
      <c r="T25" s="111">
        <v>3.65</v>
      </c>
      <c r="U25" s="111">
        <f t="shared" si="0"/>
        <v>5.04</v>
      </c>
      <c r="V25" s="185">
        <v>100</v>
      </c>
      <c r="W25" s="112">
        <v>100</v>
      </c>
      <c r="X25" s="196" t="s">
        <v>2559</v>
      </c>
      <c r="Y25" s="185"/>
      <c r="Z25" s="185"/>
      <c r="AA25" s="185"/>
      <c r="AB25" s="185">
        <v>4</v>
      </c>
      <c r="AC25" s="185"/>
      <c r="AD25" s="185">
        <v>36.49</v>
      </c>
      <c r="AE25" s="197">
        <v>5</v>
      </c>
      <c r="AF25" s="191">
        <v>100</v>
      </c>
      <c r="AG25" s="198" t="s">
        <v>2630</v>
      </c>
      <c r="AH25" s="683" t="s">
        <v>2680</v>
      </c>
      <c r="AI25" s="199">
        <v>100</v>
      </c>
      <c r="AJ25" s="200"/>
      <c r="AK25" s="719"/>
      <c r="AL25" s="202"/>
      <c r="AM25" s="200"/>
      <c r="AN25" s="719"/>
      <c r="AO25" s="202"/>
      <c r="AP25" s="200"/>
      <c r="AQ25" s="719"/>
      <c r="AR25" s="202"/>
      <c r="AS25" s="200"/>
      <c r="AT25" s="201"/>
      <c r="AU25" s="204"/>
      <c r="AV25" s="776"/>
      <c r="AW25" s="185"/>
      <c r="AX25" s="194"/>
    </row>
    <row r="26" spans="1:50" s="36" customFormat="1" ht="91" customHeight="1" x14ac:dyDescent="0.3">
      <c r="A26" s="195">
        <v>103</v>
      </c>
      <c r="B26" s="605" t="s">
        <v>8647</v>
      </c>
      <c r="C26" s="185" t="s">
        <v>2686</v>
      </c>
      <c r="D26" s="106" t="s">
        <v>2582</v>
      </c>
      <c r="E26" s="605" t="s">
        <v>2583</v>
      </c>
      <c r="F26" s="185">
        <v>14126</v>
      </c>
      <c r="G26" s="605" t="s">
        <v>351</v>
      </c>
      <c r="H26" s="185">
        <v>2008</v>
      </c>
      <c r="I26" s="605" t="s">
        <v>2687</v>
      </c>
      <c r="J26" s="650">
        <v>73571.88</v>
      </c>
      <c r="K26" s="185" t="s">
        <v>1915</v>
      </c>
      <c r="L26" s="188" t="s">
        <v>2586</v>
      </c>
      <c r="M26" s="188" t="s">
        <v>2688</v>
      </c>
      <c r="N26" s="188" t="s">
        <v>2689</v>
      </c>
      <c r="O26" s="188" t="s">
        <v>2690</v>
      </c>
      <c r="P26" s="185" t="s">
        <v>2691</v>
      </c>
      <c r="Q26" s="111">
        <v>4.9099999999999993</v>
      </c>
      <c r="R26" s="111">
        <v>0</v>
      </c>
      <c r="S26" s="111">
        <v>1.18</v>
      </c>
      <c r="T26" s="111">
        <v>4.34</v>
      </c>
      <c r="U26" s="111">
        <f t="shared" si="0"/>
        <v>5.52</v>
      </c>
      <c r="V26" s="185">
        <v>100</v>
      </c>
      <c r="W26" s="112">
        <v>98</v>
      </c>
      <c r="X26" s="196" t="s">
        <v>2559</v>
      </c>
      <c r="Y26" s="185"/>
      <c r="Z26" s="185"/>
      <c r="AA26" s="185"/>
      <c r="AB26" s="185">
        <v>60</v>
      </c>
      <c r="AC26" s="185"/>
      <c r="AD26" s="185">
        <v>43.43</v>
      </c>
      <c r="AE26" s="197">
        <v>5</v>
      </c>
      <c r="AF26" s="191">
        <v>100</v>
      </c>
      <c r="AG26" s="198" t="s">
        <v>2582</v>
      </c>
      <c r="AH26" s="683" t="s">
        <v>2583</v>
      </c>
      <c r="AI26" s="199">
        <v>13</v>
      </c>
      <c r="AJ26" s="200" t="s">
        <v>2623</v>
      </c>
      <c r="AK26" s="719" t="s">
        <v>2583</v>
      </c>
      <c r="AL26" s="202">
        <v>39</v>
      </c>
      <c r="AM26" s="200" t="s">
        <v>1924</v>
      </c>
      <c r="AN26" s="719"/>
      <c r="AO26" s="202">
        <v>38</v>
      </c>
      <c r="AP26" s="200"/>
      <c r="AQ26" s="719"/>
      <c r="AR26" s="202"/>
      <c r="AS26" s="200"/>
      <c r="AT26" s="201"/>
      <c r="AU26" s="204"/>
      <c r="AV26" s="776"/>
      <c r="AW26" s="185"/>
      <c r="AX26" s="194"/>
    </row>
    <row r="27" spans="1:50" s="36" customFormat="1" ht="77.95" customHeight="1" x14ac:dyDescent="0.3">
      <c r="A27" s="195">
        <v>103</v>
      </c>
      <c r="B27" s="605" t="s">
        <v>8647</v>
      </c>
      <c r="C27" s="185" t="s">
        <v>2692</v>
      </c>
      <c r="D27" s="106" t="s">
        <v>2693</v>
      </c>
      <c r="E27" s="605" t="s">
        <v>2694</v>
      </c>
      <c r="F27" s="185">
        <v>15639</v>
      </c>
      <c r="G27" s="605" t="s">
        <v>2695</v>
      </c>
      <c r="H27" s="185">
        <v>2010</v>
      </c>
      <c r="I27" s="605" t="s">
        <v>2696</v>
      </c>
      <c r="J27" s="650">
        <v>61587.06</v>
      </c>
      <c r="K27" s="185" t="s">
        <v>1915</v>
      </c>
      <c r="L27" s="188" t="s">
        <v>2697</v>
      </c>
      <c r="M27" s="188" t="s">
        <v>2698</v>
      </c>
      <c r="N27" s="188" t="s">
        <v>2699</v>
      </c>
      <c r="O27" s="188" t="s">
        <v>2700</v>
      </c>
      <c r="P27" s="185" t="s">
        <v>2701</v>
      </c>
      <c r="Q27" s="111">
        <v>3.08</v>
      </c>
      <c r="R27" s="111">
        <v>0</v>
      </c>
      <c r="S27" s="111">
        <v>0.99</v>
      </c>
      <c r="T27" s="111">
        <v>2.6</v>
      </c>
      <c r="U27" s="111">
        <f t="shared" si="0"/>
        <v>3.59</v>
      </c>
      <c r="V27" s="185">
        <v>70</v>
      </c>
      <c r="W27" s="112">
        <v>100</v>
      </c>
      <c r="X27" s="196" t="s">
        <v>2559</v>
      </c>
      <c r="Y27" s="185">
        <v>1</v>
      </c>
      <c r="Z27" s="185">
        <v>8</v>
      </c>
      <c r="AA27" s="185">
        <v>1</v>
      </c>
      <c r="AB27" s="185">
        <v>66</v>
      </c>
      <c r="AC27" s="185"/>
      <c r="AD27" s="185">
        <v>26.01</v>
      </c>
      <c r="AE27" s="197">
        <v>5</v>
      </c>
      <c r="AF27" s="191">
        <v>70</v>
      </c>
      <c r="AG27" s="198"/>
      <c r="AH27" s="683" t="s">
        <v>2702</v>
      </c>
      <c r="AI27" s="199">
        <v>84</v>
      </c>
      <c r="AJ27" s="200" t="s">
        <v>2703</v>
      </c>
      <c r="AK27" s="719" t="s">
        <v>2704</v>
      </c>
      <c r="AL27" s="202">
        <v>1</v>
      </c>
      <c r="AM27" s="200" t="s">
        <v>2592</v>
      </c>
      <c r="AN27" s="719" t="s">
        <v>2668</v>
      </c>
      <c r="AO27" s="202">
        <v>15</v>
      </c>
      <c r="AP27" s="200"/>
      <c r="AQ27" s="719"/>
      <c r="AR27" s="202"/>
      <c r="AS27" s="200"/>
      <c r="AT27" s="201"/>
      <c r="AU27" s="204"/>
      <c r="AV27" s="776"/>
      <c r="AW27" s="185"/>
      <c r="AX27" s="194"/>
    </row>
    <row r="28" spans="1:50" s="36" customFormat="1" ht="77.95" customHeight="1" x14ac:dyDescent="0.3">
      <c r="A28" s="195">
        <v>103</v>
      </c>
      <c r="B28" s="605" t="s">
        <v>8647</v>
      </c>
      <c r="C28" s="185" t="s">
        <v>2629</v>
      </c>
      <c r="D28" s="106" t="s">
        <v>2630</v>
      </c>
      <c r="E28" s="605" t="s">
        <v>2631</v>
      </c>
      <c r="F28" s="185">
        <v>14231</v>
      </c>
      <c r="G28" s="605" t="s">
        <v>2705</v>
      </c>
      <c r="H28" s="185">
        <v>2002</v>
      </c>
      <c r="I28" s="605" t="s">
        <v>2706</v>
      </c>
      <c r="J28" s="650">
        <v>200030</v>
      </c>
      <c r="K28" s="185" t="s">
        <v>867</v>
      </c>
      <c r="L28" s="188" t="s">
        <v>2586</v>
      </c>
      <c r="M28" s="188" t="s">
        <v>2587</v>
      </c>
      <c r="N28" s="188" t="s">
        <v>2707</v>
      </c>
      <c r="O28" s="188" t="s">
        <v>2708</v>
      </c>
      <c r="P28" s="185" t="s">
        <v>2709</v>
      </c>
      <c r="Q28" s="111">
        <v>5.0299999999999994</v>
      </c>
      <c r="R28" s="111">
        <v>0</v>
      </c>
      <c r="S28" s="111">
        <v>3.21</v>
      </c>
      <c r="T28" s="111">
        <v>3.48</v>
      </c>
      <c r="U28" s="111">
        <f t="shared" si="0"/>
        <v>6.6899999999999995</v>
      </c>
      <c r="V28" s="185">
        <v>100</v>
      </c>
      <c r="W28" s="112">
        <v>100</v>
      </c>
      <c r="X28" s="196" t="s">
        <v>2559</v>
      </c>
      <c r="Y28" s="185"/>
      <c r="Z28" s="185"/>
      <c r="AA28" s="185"/>
      <c r="AB28" s="185">
        <v>4</v>
      </c>
      <c r="AC28" s="185"/>
      <c r="AD28" s="185">
        <v>34.82</v>
      </c>
      <c r="AE28" s="197">
        <v>5</v>
      </c>
      <c r="AF28" s="191">
        <v>100</v>
      </c>
      <c r="AG28" s="198" t="s">
        <v>2630</v>
      </c>
      <c r="AH28" s="683" t="s">
        <v>2637</v>
      </c>
      <c r="AI28" s="199">
        <v>100</v>
      </c>
      <c r="AJ28" s="200"/>
      <c r="AK28" s="719"/>
      <c r="AL28" s="202"/>
      <c r="AM28" s="200"/>
      <c r="AN28" s="719"/>
      <c r="AO28" s="202"/>
      <c r="AP28" s="200"/>
      <c r="AQ28" s="719"/>
      <c r="AR28" s="202"/>
      <c r="AS28" s="200"/>
      <c r="AT28" s="201"/>
      <c r="AU28" s="204"/>
      <c r="AV28" s="776"/>
      <c r="AW28" s="185"/>
      <c r="AX28" s="194"/>
    </row>
    <row r="29" spans="1:50" s="36" customFormat="1" ht="77.95" customHeight="1" x14ac:dyDescent="0.3">
      <c r="A29" s="195">
        <v>103</v>
      </c>
      <c r="B29" s="605" t="s">
        <v>8647</v>
      </c>
      <c r="C29" s="185" t="s">
        <v>2550</v>
      </c>
      <c r="D29" s="106" t="s">
        <v>1714</v>
      </c>
      <c r="E29" s="605" t="s">
        <v>2551</v>
      </c>
      <c r="F29" s="185" t="s">
        <v>2710</v>
      </c>
      <c r="G29" s="605" t="s">
        <v>2711</v>
      </c>
      <c r="H29" s="185">
        <v>2010</v>
      </c>
      <c r="I29" s="605" t="s">
        <v>2712</v>
      </c>
      <c r="J29" s="650">
        <v>236342.83</v>
      </c>
      <c r="K29" s="185" t="s">
        <v>1915</v>
      </c>
      <c r="L29" s="188" t="s">
        <v>2713</v>
      </c>
      <c r="M29" s="188" t="s">
        <v>2714</v>
      </c>
      <c r="N29" s="188" t="s">
        <v>2715</v>
      </c>
      <c r="O29" s="188" t="s">
        <v>2716</v>
      </c>
      <c r="P29" s="185" t="s">
        <v>2717</v>
      </c>
      <c r="Q29" s="111">
        <v>5.2700000000000005</v>
      </c>
      <c r="R29" s="111">
        <v>0</v>
      </c>
      <c r="S29" s="111">
        <v>3.8</v>
      </c>
      <c r="T29" s="111">
        <v>3.43</v>
      </c>
      <c r="U29" s="111">
        <f t="shared" si="0"/>
        <v>7.23</v>
      </c>
      <c r="V29" s="185">
        <v>100</v>
      </c>
      <c r="W29" s="112">
        <v>100</v>
      </c>
      <c r="X29" s="196" t="s">
        <v>2559</v>
      </c>
      <c r="Y29" s="185">
        <v>3</v>
      </c>
      <c r="Z29" s="185">
        <v>2</v>
      </c>
      <c r="AA29" s="185">
        <v>3</v>
      </c>
      <c r="AB29" s="185">
        <v>4</v>
      </c>
      <c r="AC29" s="185"/>
      <c r="AD29" s="185">
        <v>34.26</v>
      </c>
      <c r="AE29" s="197">
        <v>5</v>
      </c>
      <c r="AF29" s="191">
        <v>100</v>
      </c>
      <c r="AG29" s="198" t="s">
        <v>2560</v>
      </c>
      <c r="AH29" s="683" t="s">
        <v>2551</v>
      </c>
      <c r="AI29" s="199">
        <v>25</v>
      </c>
      <c r="AJ29" s="200" t="s">
        <v>2561</v>
      </c>
      <c r="AK29" s="719" t="s">
        <v>2562</v>
      </c>
      <c r="AL29" s="202">
        <v>50</v>
      </c>
      <c r="AM29" s="200" t="s">
        <v>2563</v>
      </c>
      <c r="AN29" s="719" t="s">
        <v>2564</v>
      </c>
      <c r="AO29" s="202">
        <v>9</v>
      </c>
      <c r="AP29" s="200" t="s">
        <v>2718</v>
      </c>
      <c r="AQ29" s="719"/>
      <c r="AR29" s="202">
        <v>3</v>
      </c>
      <c r="AS29" s="200" t="s">
        <v>2719</v>
      </c>
      <c r="AT29" s="201"/>
      <c r="AU29" s="204">
        <v>13</v>
      </c>
      <c r="AV29" s="776"/>
      <c r="AW29" s="185"/>
      <c r="AX29" s="194"/>
    </row>
    <row r="30" spans="1:50" s="36" customFormat="1" ht="77.95" customHeight="1" x14ac:dyDescent="0.3">
      <c r="A30" s="195">
        <v>103</v>
      </c>
      <c r="B30" s="605" t="s">
        <v>8647</v>
      </c>
      <c r="C30" s="185" t="s">
        <v>2629</v>
      </c>
      <c r="D30" s="106" t="s">
        <v>2630</v>
      </c>
      <c r="E30" s="605" t="s">
        <v>2631</v>
      </c>
      <c r="F30" s="185">
        <v>14231</v>
      </c>
      <c r="G30" s="605" t="s">
        <v>2720</v>
      </c>
      <c r="H30" s="185">
        <v>2006</v>
      </c>
      <c r="I30" s="605" t="s">
        <v>2721</v>
      </c>
      <c r="J30" s="650">
        <v>410002</v>
      </c>
      <c r="K30" s="185" t="s">
        <v>664</v>
      </c>
      <c r="L30" s="188" t="s">
        <v>2586</v>
      </c>
      <c r="M30" s="188" t="s">
        <v>2587</v>
      </c>
      <c r="N30" s="188" t="s">
        <v>2722</v>
      </c>
      <c r="O30" s="188" t="s">
        <v>2723</v>
      </c>
      <c r="P30" s="185" t="s">
        <v>2724</v>
      </c>
      <c r="Q30" s="111">
        <v>6.66</v>
      </c>
      <c r="R30" s="111">
        <v>0</v>
      </c>
      <c r="S30" s="111">
        <v>6.59</v>
      </c>
      <c r="T30" s="111">
        <v>3.48</v>
      </c>
      <c r="U30" s="111">
        <f t="shared" si="0"/>
        <v>10.07</v>
      </c>
      <c r="V30" s="185">
        <v>100</v>
      </c>
      <c r="W30" s="112">
        <v>100</v>
      </c>
      <c r="X30" s="196" t="s">
        <v>2559</v>
      </c>
      <c r="Y30" s="185"/>
      <c r="Z30" s="185"/>
      <c r="AA30" s="185"/>
      <c r="AB30" s="185">
        <v>4</v>
      </c>
      <c r="AC30" s="185">
        <v>319</v>
      </c>
      <c r="AD30" s="185">
        <v>34.82</v>
      </c>
      <c r="AE30" s="197">
        <v>5</v>
      </c>
      <c r="AF30" s="191">
        <v>100</v>
      </c>
      <c r="AG30" s="198" t="s">
        <v>2630</v>
      </c>
      <c r="AH30" s="683" t="s">
        <v>2725</v>
      </c>
      <c r="AI30" s="199">
        <v>100</v>
      </c>
      <c r="AJ30" s="200"/>
      <c r="AK30" s="719"/>
      <c r="AL30" s="202"/>
      <c r="AM30" s="200"/>
      <c r="AN30" s="719"/>
      <c r="AO30" s="202"/>
      <c r="AP30" s="200"/>
      <c r="AQ30" s="719"/>
      <c r="AR30" s="202"/>
      <c r="AS30" s="200"/>
      <c r="AT30" s="201"/>
      <c r="AU30" s="204"/>
      <c r="AV30" s="776"/>
      <c r="AW30" s="185"/>
      <c r="AX30" s="194"/>
    </row>
    <row r="31" spans="1:50" s="36" customFormat="1" ht="194.95" customHeight="1" x14ac:dyDescent="0.3">
      <c r="A31" s="195">
        <v>103</v>
      </c>
      <c r="B31" s="605" t="s">
        <v>8647</v>
      </c>
      <c r="C31" s="185" t="s">
        <v>2593</v>
      </c>
      <c r="D31" s="106" t="s">
        <v>2563</v>
      </c>
      <c r="E31" s="605" t="s">
        <v>2564</v>
      </c>
      <c r="F31" s="207">
        <v>8790</v>
      </c>
      <c r="G31" s="605" t="s">
        <v>2726</v>
      </c>
      <c r="H31" s="185">
        <v>2005</v>
      </c>
      <c r="I31" s="605" t="s">
        <v>2727</v>
      </c>
      <c r="J31" s="650">
        <v>296384</v>
      </c>
      <c r="K31" s="185" t="s">
        <v>664</v>
      </c>
      <c r="L31" s="188" t="s">
        <v>2728</v>
      </c>
      <c r="M31" s="188" t="s">
        <v>2729</v>
      </c>
      <c r="N31" s="188" t="s">
        <v>2730</v>
      </c>
      <c r="O31" s="188" t="s">
        <v>2731</v>
      </c>
      <c r="P31" s="185" t="s">
        <v>2732</v>
      </c>
      <c r="Q31" s="111">
        <v>6.3299999999999992</v>
      </c>
      <c r="R31" s="111">
        <v>0</v>
      </c>
      <c r="S31" s="111">
        <v>4.76</v>
      </c>
      <c r="T31" s="111">
        <v>4.03</v>
      </c>
      <c r="U31" s="111">
        <f t="shared" si="0"/>
        <v>8.7899999999999991</v>
      </c>
      <c r="V31" s="185">
        <v>100</v>
      </c>
      <c r="W31" s="112">
        <v>100</v>
      </c>
      <c r="X31" s="196" t="s">
        <v>2559</v>
      </c>
      <c r="Y31" s="185">
        <v>3</v>
      </c>
      <c r="Z31" s="185">
        <v>8</v>
      </c>
      <c r="AA31" s="185">
        <v>1</v>
      </c>
      <c r="AB31" s="185">
        <v>60</v>
      </c>
      <c r="AC31" s="185">
        <v>313</v>
      </c>
      <c r="AD31" s="185">
        <v>40.28</v>
      </c>
      <c r="AE31" s="197">
        <v>5</v>
      </c>
      <c r="AF31" s="191">
        <v>100</v>
      </c>
      <c r="AG31" s="198" t="s">
        <v>2563</v>
      </c>
      <c r="AH31" s="683" t="s">
        <v>2564</v>
      </c>
      <c r="AI31" s="199">
        <v>60</v>
      </c>
      <c r="AJ31" s="200" t="s">
        <v>2565</v>
      </c>
      <c r="AK31" s="719" t="s">
        <v>2733</v>
      </c>
      <c r="AL31" s="202">
        <v>30</v>
      </c>
      <c r="AM31" s="200" t="s">
        <v>1924</v>
      </c>
      <c r="AN31" s="719"/>
      <c r="AO31" s="202">
        <v>10</v>
      </c>
      <c r="AP31" s="200"/>
      <c r="AQ31" s="719"/>
      <c r="AR31" s="202"/>
      <c r="AS31" s="200"/>
      <c r="AT31" s="201"/>
      <c r="AU31" s="204"/>
      <c r="AV31" s="776"/>
      <c r="AW31" s="185"/>
      <c r="AX31" s="194"/>
    </row>
    <row r="32" spans="1:50" s="36" customFormat="1" ht="77.95" customHeight="1" x14ac:dyDescent="0.3">
      <c r="A32" s="195">
        <v>103</v>
      </c>
      <c r="B32" s="605" t="s">
        <v>8647</v>
      </c>
      <c r="C32" s="185" t="s">
        <v>2734</v>
      </c>
      <c r="D32" s="106" t="s">
        <v>2563</v>
      </c>
      <c r="E32" s="605" t="s">
        <v>2735</v>
      </c>
      <c r="F32" s="105">
        <v>14115</v>
      </c>
      <c r="G32" s="605" t="s">
        <v>2736</v>
      </c>
      <c r="H32" s="185">
        <v>2010</v>
      </c>
      <c r="I32" s="605" t="s">
        <v>2737</v>
      </c>
      <c r="J32" s="650">
        <v>595000</v>
      </c>
      <c r="K32" s="185" t="s">
        <v>677</v>
      </c>
      <c r="L32" s="188" t="s">
        <v>2738</v>
      </c>
      <c r="M32" s="188" t="s">
        <v>2739</v>
      </c>
      <c r="N32" s="188" t="s">
        <v>2740</v>
      </c>
      <c r="O32" s="188" t="s">
        <v>2741</v>
      </c>
      <c r="P32" s="185" t="s">
        <v>2742</v>
      </c>
      <c r="Q32" s="111">
        <v>8.18</v>
      </c>
      <c r="R32" s="111">
        <v>0</v>
      </c>
      <c r="S32" s="111">
        <v>9.56</v>
      </c>
      <c r="T32" s="111">
        <v>3.56</v>
      </c>
      <c r="U32" s="111">
        <f t="shared" si="0"/>
        <v>13.120000000000001</v>
      </c>
      <c r="V32" s="185">
        <v>122</v>
      </c>
      <c r="W32" s="112">
        <v>100</v>
      </c>
      <c r="X32" s="196" t="s">
        <v>2743</v>
      </c>
      <c r="Y32" s="185">
        <v>3</v>
      </c>
      <c r="Z32" s="185">
        <v>5</v>
      </c>
      <c r="AA32" s="185">
        <v>1</v>
      </c>
      <c r="AB32" s="185">
        <v>4</v>
      </c>
      <c r="AC32" s="185">
        <v>119</v>
      </c>
      <c r="AD32" s="185">
        <v>35.61</v>
      </c>
      <c r="AE32" s="197">
        <v>5</v>
      </c>
      <c r="AF32" s="191">
        <v>108</v>
      </c>
      <c r="AG32" s="198" t="s">
        <v>2582</v>
      </c>
      <c r="AH32" s="683" t="s">
        <v>2583</v>
      </c>
      <c r="AI32" s="199">
        <v>9</v>
      </c>
      <c r="AJ32" s="200" t="s">
        <v>2563</v>
      </c>
      <c r="AK32" s="719" t="s">
        <v>2564</v>
      </c>
      <c r="AL32" s="202">
        <v>46</v>
      </c>
      <c r="AM32" s="200" t="s">
        <v>2565</v>
      </c>
      <c r="AN32" s="719" t="s">
        <v>2566</v>
      </c>
      <c r="AO32" s="202">
        <v>10</v>
      </c>
      <c r="AP32" s="200"/>
      <c r="AQ32" s="719"/>
      <c r="AR32" s="202"/>
      <c r="AS32" s="200" t="s">
        <v>2703</v>
      </c>
      <c r="AT32" s="201" t="s">
        <v>2744</v>
      </c>
      <c r="AU32" s="204">
        <v>43</v>
      </c>
      <c r="AV32" s="776"/>
      <c r="AW32" s="185"/>
      <c r="AX32" s="194"/>
    </row>
    <row r="33" spans="1:50" s="36" customFormat="1" ht="143.05000000000001" customHeight="1" x14ac:dyDescent="0.3">
      <c r="A33" s="195">
        <v>103</v>
      </c>
      <c r="B33" s="605" t="s">
        <v>8647</v>
      </c>
      <c r="C33" s="185" t="s">
        <v>2581</v>
      </c>
      <c r="D33" s="106" t="s">
        <v>2582</v>
      </c>
      <c r="E33" s="605" t="s">
        <v>2745</v>
      </c>
      <c r="F33" s="185">
        <v>34349</v>
      </c>
      <c r="G33" s="605" t="s">
        <v>2746</v>
      </c>
      <c r="H33" s="185">
        <v>2016</v>
      </c>
      <c r="I33" s="605" t="s">
        <v>2747</v>
      </c>
      <c r="J33" s="650">
        <v>139142.16</v>
      </c>
      <c r="K33" s="185" t="s">
        <v>694</v>
      </c>
      <c r="L33" s="188" t="s">
        <v>2748</v>
      </c>
      <c r="M33" s="188" t="s">
        <v>2749</v>
      </c>
      <c r="N33" s="188" t="s">
        <v>2750</v>
      </c>
      <c r="O33" s="188" t="s">
        <v>2751</v>
      </c>
      <c r="P33" s="206" t="s">
        <v>2752</v>
      </c>
      <c r="Q33" s="111">
        <v>4.2896941176470609</v>
      </c>
      <c r="R33" s="111">
        <f>27828.48/1700</f>
        <v>16.369694117647057</v>
      </c>
      <c r="S33" s="111">
        <v>2.2400000000000002</v>
      </c>
      <c r="T33" s="111">
        <v>2.62</v>
      </c>
      <c r="U33" s="111">
        <f t="shared" si="0"/>
        <v>21.22969411764706</v>
      </c>
      <c r="V33" s="185">
        <v>100</v>
      </c>
      <c r="W33" s="112">
        <v>53</v>
      </c>
      <c r="X33" s="196" t="s">
        <v>2559</v>
      </c>
      <c r="Y33" s="185">
        <v>3</v>
      </c>
      <c r="Z33" s="185">
        <v>11</v>
      </c>
      <c r="AA33" s="185">
        <v>6</v>
      </c>
      <c r="AB33" s="185">
        <v>44</v>
      </c>
      <c r="AC33" s="185">
        <v>72</v>
      </c>
      <c r="AD33" s="185">
        <v>26.16</v>
      </c>
      <c r="AE33" s="197">
        <v>5</v>
      </c>
      <c r="AF33" s="191">
        <v>100</v>
      </c>
      <c r="AG33" s="198" t="s">
        <v>2582</v>
      </c>
      <c r="AH33" s="683" t="s">
        <v>2583</v>
      </c>
      <c r="AI33" s="199">
        <v>80</v>
      </c>
      <c r="AJ33" s="200" t="s">
        <v>2630</v>
      </c>
      <c r="AK33" s="719" t="s">
        <v>2753</v>
      </c>
      <c r="AL33" s="202">
        <v>20</v>
      </c>
      <c r="AM33" s="200"/>
      <c r="AN33" s="719"/>
      <c r="AO33" s="202"/>
      <c r="AP33" s="200"/>
      <c r="AQ33" s="719"/>
      <c r="AR33" s="202"/>
      <c r="AS33" s="200"/>
      <c r="AT33" s="201"/>
      <c r="AU33" s="204"/>
      <c r="AV33" s="776"/>
      <c r="AW33" s="185"/>
      <c r="AX33" s="194"/>
    </row>
    <row r="34" spans="1:50" s="36" customFormat="1" ht="143.05000000000001" customHeight="1" x14ac:dyDescent="0.3">
      <c r="A34" s="195">
        <v>103</v>
      </c>
      <c r="B34" s="605" t="s">
        <v>8647</v>
      </c>
      <c r="C34" s="185" t="s">
        <v>2569</v>
      </c>
      <c r="D34" s="106" t="s">
        <v>2570</v>
      </c>
      <c r="E34" s="605" t="s">
        <v>2754</v>
      </c>
      <c r="F34" s="185">
        <v>15669</v>
      </c>
      <c r="G34" s="605" t="s">
        <v>2755</v>
      </c>
      <c r="H34" s="185">
        <v>2016</v>
      </c>
      <c r="I34" s="605" t="s">
        <v>2756</v>
      </c>
      <c r="J34" s="650">
        <v>97743.84</v>
      </c>
      <c r="K34" s="185" t="s">
        <v>694</v>
      </c>
      <c r="L34" s="188" t="s">
        <v>2613</v>
      </c>
      <c r="M34" s="188" t="s">
        <v>2614</v>
      </c>
      <c r="N34" s="188" t="s">
        <v>2757</v>
      </c>
      <c r="O34" s="188" t="s">
        <v>2758</v>
      </c>
      <c r="P34" s="206" t="s">
        <v>2759</v>
      </c>
      <c r="Q34" s="111">
        <v>9.4893176470588241</v>
      </c>
      <c r="R34" s="111">
        <f>19548.84/1700</f>
        <v>11.499317647058824</v>
      </c>
      <c r="S34" s="111">
        <v>1.57</v>
      </c>
      <c r="T34" s="111">
        <v>3.34</v>
      </c>
      <c r="U34" s="111">
        <f t="shared" si="0"/>
        <v>16.409317647058824</v>
      </c>
      <c r="V34" s="185">
        <v>100</v>
      </c>
      <c r="W34" s="112">
        <v>52</v>
      </c>
      <c r="X34" s="196" t="s">
        <v>2559</v>
      </c>
      <c r="Y34" s="185">
        <v>3</v>
      </c>
      <c r="Z34" s="185">
        <v>12</v>
      </c>
      <c r="AA34" s="185">
        <v>3</v>
      </c>
      <c r="AB34" s="185">
        <v>60</v>
      </c>
      <c r="AC34" s="185"/>
      <c r="AD34" s="185">
        <v>33.4</v>
      </c>
      <c r="AE34" s="197">
        <v>5</v>
      </c>
      <c r="AF34" s="191">
        <v>100</v>
      </c>
      <c r="AG34" s="198" t="s">
        <v>2570</v>
      </c>
      <c r="AH34" s="683" t="s">
        <v>2580</v>
      </c>
      <c r="AI34" s="199">
        <v>100</v>
      </c>
      <c r="AJ34" s="200"/>
      <c r="AK34" s="719"/>
      <c r="AL34" s="202"/>
      <c r="AM34" s="200"/>
      <c r="AN34" s="719"/>
      <c r="AO34" s="202"/>
      <c r="AP34" s="200"/>
      <c r="AQ34" s="719"/>
      <c r="AR34" s="202"/>
      <c r="AS34" s="200"/>
      <c r="AT34" s="201"/>
      <c r="AU34" s="204"/>
      <c r="AV34" s="776"/>
      <c r="AW34" s="185"/>
      <c r="AX34" s="194"/>
    </row>
    <row r="35" spans="1:50" s="36" customFormat="1" ht="91" customHeight="1" x14ac:dyDescent="0.3">
      <c r="A35" s="195">
        <v>103</v>
      </c>
      <c r="B35" s="605" t="s">
        <v>8647</v>
      </c>
      <c r="C35" s="206" t="s">
        <v>2692</v>
      </c>
      <c r="D35" s="106" t="s">
        <v>2560</v>
      </c>
      <c r="E35" s="605" t="s">
        <v>2760</v>
      </c>
      <c r="F35" s="185">
        <v>15640</v>
      </c>
      <c r="G35" s="605" t="s">
        <v>2761</v>
      </c>
      <c r="H35" s="185">
        <v>2016</v>
      </c>
      <c r="I35" s="605" t="s">
        <v>2762</v>
      </c>
      <c r="J35" s="650">
        <v>161871.13</v>
      </c>
      <c r="K35" s="185" t="s">
        <v>694</v>
      </c>
      <c r="L35" s="188" t="s">
        <v>2697</v>
      </c>
      <c r="M35" s="188" t="s">
        <v>2698</v>
      </c>
      <c r="N35" s="71" t="s">
        <v>2763</v>
      </c>
      <c r="O35" s="71" t="s">
        <v>2764</v>
      </c>
      <c r="P35" s="206" t="s">
        <v>2765</v>
      </c>
      <c r="Q35" s="111">
        <v>13.793576470588238</v>
      </c>
      <c r="R35" s="111">
        <f>32374.08/1700</f>
        <v>19.043576470588235</v>
      </c>
      <c r="S35" s="111">
        <v>2.6</v>
      </c>
      <c r="T35" s="111">
        <v>2.67</v>
      </c>
      <c r="U35" s="111">
        <f t="shared" si="0"/>
        <v>24.313576470588238</v>
      </c>
      <c r="V35" s="185">
        <v>100</v>
      </c>
      <c r="W35" s="112">
        <v>48</v>
      </c>
      <c r="X35" s="196" t="s">
        <v>2559</v>
      </c>
      <c r="Y35" s="185">
        <v>3</v>
      </c>
      <c r="Z35" s="185">
        <v>4</v>
      </c>
      <c r="AA35" s="185">
        <v>1</v>
      </c>
      <c r="AB35" s="185">
        <v>4</v>
      </c>
      <c r="AC35" s="185"/>
      <c r="AD35" s="185">
        <v>26.69</v>
      </c>
      <c r="AE35" s="197">
        <v>5</v>
      </c>
      <c r="AF35" s="191">
        <v>100</v>
      </c>
      <c r="AG35" s="198" t="s">
        <v>2766</v>
      </c>
      <c r="AH35" s="683" t="s">
        <v>2702</v>
      </c>
      <c r="AI35" s="199">
        <v>30</v>
      </c>
      <c r="AJ35" s="200" t="s">
        <v>2767</v>
      </c>
      <c r="AK35" s="719" t="s">
        <v>2702</v>
      </c>
      <c r="AL35" s="202">
        <v>35</v>
      </c>
      <c r="AM35" s="200" t="s">
        <v>2768</v>
      </c>
      <c r="AN35" s="719" t="s">
        <v>2702</v>
      </c>
      <c r="AO35" s="202">
        <v>20</v>
      </c>
      <c r="AP35" s="200" t="s">
        <v>2592</v>
      </c>
      <c r="AQ35" s="719" t="s">
        <v>2769</v>
      </c>
      <c r="AR35" s="202">
        <v>15</v>
      </c>
      <c r="AS35" s="200"/>
      <c r="AT35" s="201"/>
      <c r="AU35" s="204"/>
      <c r="AV35" s="776"/>
      <c r="AW35" s="185"/>
      <c r="AX35" s="194"/>
    </row>
    <row r="36" spans="1:50" s="36" customFormat="1" ht="143.05000000000001" customHeight="1" x14ac:dyDescent="0.3">
      <c r="A36" s="195">
        <v>103</v>
      </c>
      <c r="B36" s="605" t="s">
        <v>8647</v>
      </c>
      <c r="C36" s="208">
        <v>5</v>
      </c>
      <c r="D36" s="106" t="s">
        <v>2560</v>
      </c>
      <c r="E36" s="605" t="s">
        <v>2770</v>
      </c>
      <c r="F36" s="185">
        <v>23575</v>
      </c>
      <c r="G36" s="605" t="s">
        <v>2771</v>
      </c>
      <c r="H36" s="185">
        <v>2018</v>
      </c>
      <c r="I36" s="605" t="s">
        <v>2772</v>
      </c>
      <c r="J36" s="650">
        <v>175199.9</v>
      </c>
      <c r="K36" s="185" t="s">
        <v>800</v>
      </c>
      <c r="L36" s="188" t="s">
        <v>2613</v>
      </c>
      <c r="M36" s="188" t="s">
        <v>2614</v>
      </c>
      <c r="N36" s="188" t="s">
        <v>2773</v>
      </c>
      <c r="O36" s="188" t="s">
        <v>2774</v>
      </c>
      <c r="P36" s="206" t="s">
        <v>2775</v>
      </c>
      <c r="Q36" s="111">
        <v>15.00175294117647</v>
      </c>
      <c r="R36" s="111">
        <f>175199.9/(5*1700)</f>
        <v>20.611752941176469</v>
      </c>
      <c r="S36" s="111">
        <v>2.82</v>
      </c>
      <c r="T36" s="111">
        <v>2.4700000000000002</v>
      </c>
      <c r="U36" s="111">
        <f t="shared" si="0"/>
        <v>25.901752941176468</v>
      </c>
      <c r="V36" s="185">
        <v>100</v>
      </c>
      <c r="W36" s="112">
        <v>0</v>
      </c>
      <c r="X36" s="196" t="s">
        <v>2776</v>
      </c>
      <c r="Y36" s="185">
        <v>3</v>
      </c>
      <c r="Z36" s="185">
        <v>12</v>
      </c>
      <c r="AA36" s="185">
        <v>1</v>
      </c>
      <c r="AB36" s="185"/>
      <c r="AC36" s="185">
        <v>39</v>
      </c>
      <c r="AD36" s="185">
        <v>24.65</v>
      </c>
      <c r="AE36" s="197">
        <v>5</v>
      </c>
      <c r="AF36" s="191">
        <v>100</v>
      </c>
      <c r="AG36" s="198" t="s">
        <v>2777</v>
      </c>
      <c r="AH36" s="683" t="s">
        <v>2778</v>
      </c>
      <c r="AI36" s="199">
        <v>60</v>
      </c>
      <c r="AJ36" s="200" t="s">
        <v>2779</v>
      </c>
      <c r="AK36" s="719" t="s">
        <v>2780</v>
      </c>
      <c r="AL36" s="202">
        <v>25</v>
      </c>
      <c r="AM36" s="200" t="s">
        <v>2592</v>
      </c>
      <c r="AN36" s="719" t="s">
        <v>2781</v>
      </c>
      <c r="AO36" s="202">
        <v>15</v>
      </c>
      <c r="AP36" s="200"/>
      <c r="AQ36" s="719"/>
      <c r="AR36" s="202"/>
      <c r="AS36" s="200"/>
      <c r="AT36" s="201"/>
      <c r="AU36" s="204"/>
      <c r="AV36" s="776"/>
      <c r="AW36" s="185"/>
      <c r="AX36" s="194"/>
    </row>
    <row r="37" spans="1:50" s="36" customFormat="1" ht="130.05000000000001" customHeight="1" x14ac:dyDescent="0.3">
      <c r="A37" s="195">
        <v>103</v>
      </c>
      <c r="B37" s="605" t="s">
        <v>8647</v>
      </c>
      <c r="C37" s="185" t="s">
        <v>2569</v>
      </c>
      <c r="D37" s="106" t="s">
        <v>2570</v>
      </c>
      <c r="E37" s="605" t="s">
        <v>2602</v>
      </c>
      <c r="F37" s="185">
        <v>21418</v>
      </c>
      <c r="G37" s="605" t="s">
        <v>8640</v>
      </c>
      <c r="H37" s="185">
        <v>2018</v>
      </c>
      <c r="I37" s="605" t="s">
        <v>8641</v>
      </c>
      <c r="J37" s="650">
        <v>71187.58</v>
      </c>
      <c r="K37" s="185" t="s">
        <v>2782</v>
      </c>
      <c r="L37" s="188" t="s">
        <v>2605</v>
      </c>
      <c r="M37" s="188" t="s">
        <v>2606</v>
      </c>
      <c r="N37" s="188" t="s">
        <v>2783</v>
      </c>
      <c r="O37" s="188" t="s">
        <v>2784</v>
      </c>
      <c r="P37" s="206" t="s">
        <v>2785</v>
      </c>
      <c r="Q37" s="111">
        <v>7.625009411764708</v>
      </c>
      <c r="R37" s="111">
        <f>71187.58/(5*1700)</f>
        <v>8.3750094117647063</v>
      </c>
      <c r="S37" s="111">
        <v>1.1399999999999999</v>
      </c>
      <c r="T37" s="111">
        <v>2.89</v>
      </c>
      <c r="U37" s="111">
        <f t="shared" si="0"/>
        <v>12.405009411764707</v>
      </c>
      <c r="V37" s="185">
        <v>100</v>
      </c>
      <c r="W37" s="111">
        <v>7</v>
      </c>
      <c r="X37" s="196" t="s">
        <v>2786</v>
      </c>
      <c r="Y37" s="185">
        <v>3</v>
      </c>
      <c r="Z37" s="185">
        <v>12</v>
      </c>
      <c r="AA37" s="185">
        <v>2</v>
      </c>
      <c r="AB37" s="185">
        <v>60</v>
      </c>
      <c r="AC37" s="185">
        <v>28</v>
      </c>
      <c r="AD37" s="185">
        <v>28.91</v>
      </c>
      <c r="AE37" s="197">
        <v>5</v>
      </c>
      <c r="AF37" s="191">
        <v>100</v>
      </c>
      <c r="AG37" s="198" t="s">
        <v>2570</v>
      </c>
      <c r="AH37" s="683" t="s">
        <v>2580</v>
      </c>
      <c r="AI37" s="199">
        <v>100</v>
      </c>
      <c r="AJ37" s="200"/>
      <c r="AK37" s="719"/>
      <c r="AL37" s="202"/>
      <c r="AM37" s="200"/>
      <c r="AN37" s="719"/>
      <c r="AO37" s="202"/>
      <c r="AP37" s="200"/>
      <c r="AQ37" s="719"/>
      <c r="AR37" s="202"/>
      <c r="AS37" s="200"/>
      <c r="AT37" s="201"/>
      <c r="AU37" s="204"/>
      <c r="AV37" s="776"/>
      <c r="AW37" s="185"/>
      <c r="AX37" s="194"/>
    </row>
    <row r="38" spans="1:50" s="36" customFormat="1" ht="130.6" customHeight="1" x14ac:dyDescent="0.3">
      <c r="A38" s="195">
        <v>103</v>
      </c>
      <c r="B38" s="605" t="s">
        <v>8647</v>
      </c>
      <c r="C38" s="208">
        <v>8</v>
      </c>
      <c r="D38" s="106" t="s">
        <v>2565</v>
      </c>
      <c r="E38" s="605" t="s">
        <v>2660</v>
      </c>
      <c r="F38" s="185">
        <v>16256</v>
      </c>
      <c r="G38" s="606" t="s">
        <v>2787</v>
      </c>
      <c r="H38" s="185">
        <v>2018</v>
      </c>
      <c r="I38" s="606" t="s">
        <v>2788</v>
      </c>
      <c r="J38" s="650">
        <v>297834.08</v>
      </c>
      <c r="K38" s="185" t="s">
        <v>800</v>
      </c>
      <c r="L38" s="188" t="s">
        <v>2586</v>
      </c>
      <c r="M38" s="188" t="s">
        <v>2587</v>
      </c>
      <c r="N38" s="71" t="s">
        <v>2789</v>
      </c>
      <c r="O38" s="71" t="s">
        <v>2790</v>
      </c>
      <c r="P38" s="209">
        <v>15928</v>
      </c>
      <c r="Q38" s="111">
        <v>26.929303529411765</v>
      </c>
      <c r="R38" s="111">
        <f>297834.08/(5*1700)</f>
        <v>35.039303529411768</v>
      </c>
      <c r="S38" s="111">
        <v>4.79</v>
      </c>
      <c r="T38" s="111">
        <v>2.87</v>
      </c>
      <c r="U38" s="111">
        <f t="shared" si="0"/>
        <v>42.699303529411765</v>
      </c>
      <c r="V38" s="185" t="s">
        <v>2791</v>
      </c>
      <c r="W38" s="111">
        <v>0</v>
      </c>
      <c r="X38" s="196" t="s">
        <v>2792</v>
      </c>
      <c r="Y38" s="185">
        <v>3</v>
      </c>
      <c r="Z38" s="185">
        <v>2</v>
      </c>
      <c r="AA38" s="185">
        <v>3</v>
      </c>
      <c r="AB38" s="185">
        <v>44</v>
      </c>
      <c r="AC38" s="185">
        <v>101</v>
      </c>
      <c r="AD38" s="185">
        <v>28.68</v>
      </c>
      <c r="AE38" s="197">
        <v>5</v>
      </c>
      <c r="AF38" s="191">
        <v>100</v>
      </c>
      <c r="AG38" s="198"/>
      <c r="AH38" s="683" t="s">
        <v>2793</v>
      </c>
      <c r="AI38" s="199">
        <v>80</v>
      </c>
      <c r="AJ38" s="200" t="s">
        <v>2794</v>
      </c>
      <c r="AK38" s="719" t="s">
        <v>2795</v>
      </c>
      <c r="AL38" s="202">
        <v>10</v>
      </c>
      <c r="AM38" s="200" t="s">
        <v>2796</v>
      </c>
      <c r="AN38" s="719"/>
      <c r="AO38" s="202">
        <v>10</v>
      </c>
      <c r="AP38" s="200"/>
      <c r="AQ38" s="719"/>
      <c r="AR38" s="202"/>
      <c r="AS38" s="200"/>
      <c r="AT38" s="201"/>
      <c r="AU38" s="204"/>
      <c r="AV38" s="776"/>
      <c r="AW38" s="185"/>
      <c r="AX38" s="194"/>
    </row>
    <row r="39" spans="1:50" s="36" customFormat="1" ht="58.05" customHeight="1" x14ac:dyDescent="0.3">
      <c r="A39" s="210">
        <v>104</v>
      </c>
      <c r="B39" s="606" t="s">
        <v>650</v>
      </c>
      <c r="C39" s="211">
        <v>6</v>
      </c>
      <c r="D39" s="211" t="s">
        <v>780</v>
      </c>
      <c r="E39" s="621" t="s">
        <v>1171</v>
      </c>
      <c r="F39" s="212">
        <v>29488</v>
      </c>
      <c r="G39" s="621" t="s">
        <v>792</v>
      </c>
      <c r="H39" s="211">
        <v>2014</v>
      </c>
      <c r="I39" s="621" t="s">
        <v>793</v>
      </c>
      <c r="J39" s="651">
        <v>56108</v>
      </c>
      <c r="K39" s="211" t="s">
        <v>8642</v>
      </c>
      <c r="L39" s="213" t="s">
        <v>784</v>
      </c>
      <c r="M39" s="214" t="s">
        <v>785</v>
      </c>
      <c r="N39" s="214" t="s">
        <v>794</v>
      </c>
      <c r="O39" s="214" t="s">
        <v>795</v>
      </c>
      <c r="P39" s="211" t="s">
        <v>1024</v>
      </c>
      <c r="Q39" s="215">
        <v>49.08</v>
      </c>
      <c r="R39" s="216">
        <v>6.6</v>
      </c>
      <c r="S39" s="216">
        <v>1</v>
      </c>
      <c r="T39" s="216">
        <v>41.48</v>
      </c>
      <c r="U39" s="217">
        <f t="shared" ref="U39:U70" si="1">SUM(R39:T39)</f>
        <v>49.08</v>
      </c>
      <c r="V39" s="218">
        <v>22.58</v>
      </c>
      <c r="W39" s="211">
        <v>35</v>
      </c>
      <c r="X39" s="219" t="s">
        <v>1074</v>
      </c>
      <c r="Y39" s="220">
        <v>3</v>
      </c>
      <c r="Z39" s="220">
        <v>11</v>
      </c>
      <c r="AA39" s="220">
        <v>5</v>
      </c>
      <c r="AB39" s="220">
        <v>4</v>
      </c>
      <c r="AC39" s="220"/>
      <c r="AD39" s="221"/>
      <c r="AE39" s="222">
        <v>5</v>
      </c>
      <c r="AF39" s="223">
        <v>38</v>
      </c>
      <c r="AG39" s="224" t="s">
        <v>780</v>
      </c>
      <c r="AH39" s="684" t="s">
        <v>1110</v>
      </c>
      <c r="AI39" s="225">
        <v>38</v>
      </c>
      <c r="AJ39" s="226"/>
      <c r="AK39" s="720"/>
      <c r="AL39" s="228"/>
      <c r="AM39" s="226"/>
      <c r="AN39" s="720"/>
      <c r="AO39" s="228"/>
      <c r="AP39" s="226"/>
      <c r="AQ39" s="720"/>
      <c r="AR39" s="228"/>
      <c r="AS39" s="226"/>
      <c r="AT39" s="227"/>
      <c r="AU39" s="229"/>
      <c r="AV39" s="777"/>
      <c r="AW39" s="220"/>
      <c r="AX39" s="230"/>
    </row>
    <row r="40" spans="1:50" s="36" customFormat="1" ht="77.95" customHeight="1" x14ac:dyDescent="0.3">
      <c r="A40" s="210">
        <v>104</v>
      </c>
      <c r="B40" s="606" t="s">
        <v>650</v>
      </c>
      <c r="C40" s="211">
        <v>6</v>
      </c>
      <c r="D40" s="211" t="s">
        <v>780</v>
      </c>
      <c r="E40" s="621" t="s">
        <v>1171</v>
      </c>
      <c r="F40" s="212">
        <v>29488</v>
      </c>
      <c r="G40" s="621" t="s">
        <v>796</v>
      </c>
      <c r="H40" s="211">
        <v>2017</v>
      </c>
      <c r="I40" s="621" t="s">
        <v>797</v>
      </c>
      <c r="J40" s="651">
        <v>144436</v>
      </c>
      <c r="K40" s="212" t="s">
        <v>694</v>
      </c>
      <c r="L40" s="213" t="s">
        <v>784</v>
      </c>
      <c r="M40" s="214" t="s">
        <v>785</v>
      </c>
      <c r="N40" s="214" t="s">
        <v>794</v>
      </c>
      <c r="O40" s="214" t="s">
        <v>795</v>
      </c>
      <c r="P40" s="211" t="s">
        <v>1025</v>
      </c>
      <c r="Q40" s="215">
        <v>58.589999999999996</v>
      </c>
      <c r="R40" s="216">
        <v>15.58</v>
      </c>
      <c r="S40" s="216">
        <v>2</v>
      </c>
      <c r="T40" s="216">
        <v>41.01</v>
      </c>
      <c r="U40" s="217">
        <f t="shared" si="1"/>
        <v>58.589999999999996</v>
      </c>
      <c r="V40" s="218">
        <v>31.75</v>
      </c>
      <c r="W40" s="211">
        <v>0</v>
      </c>
      <c r="X40" s="219" t="s">
        <v>1074</v>
      </c>
      <c r="Y40" s="220">
        <v>3</v>
      </c>
      <c r="Z40" s="220">
        <v>11</v>
      </c>
      <c r="AA40" s="220">
        <v>5</v>
      </c>
      <c r="AB40" s="220">
        <v>4</v>
      </c>
      <c r="AC40" s="220" t="s">
        <v>1087</v>
      </c>
      <c r="AD40" s="221"/>
      <c r="AE40" s="222">
        <v>5</v>
      </c>
      <c r="AF40" s="223">
        <v>14</v>
      </c>
      <c r="AG40" s="224" t="s">
        <v>780</v>
      </c>
      <c r="AH40" s="684" t="s">
        <v>1111</v>
      </c>
      <c r="AI40" s="225">
        <v>14</v>
      </c>
      <c r="AJ40" s="226"/>
      <c r="AK40" s="720"/>
      <c r="AL40" s="228"/>
      <c r="AM40" s="226"/>
      <c r="AN40" s="720"/>
      <c r="AO40" s="228"/>
      <c r="AP40" s="226"/>
      <c r="AQ40" s="720"/>
      <c r="AR40" s="228"/>
      <c r="AS40" s="226"/>
      <c r="AT40" s="227"/>
      <c r="AU40" s="229"/>
      <c r="AV40" s="777"/>
      <c r="AW40" s="220"/>
      <c r="AX40" s="230"/>
    </row>
    <row r="41" spans="1:50" s="36" customFormat="1" ht="77.95" customHeight="1" x14ac:dyDescent="0.3">
      <c r="A41" s="231">
        <v>104</v>
      </c>
      <c r="B41" s="606" t="s">
        <v>650</v>
      </c>
      <c r="C41" s="106">
        <v>10</v>
      </c>
      <c r="D41" s="106" t="s">
        <v>651</v>
      </c>
      <c r="E41" s="606" t="s">
        <v>652</v>
      </c>
      <c r="F41" s="100">
        <v>11517</v>
      </c>
      <c r="G41" s="606" t="s">
        <v>653</v>
      </c>
      <c r="H41" s="100">
        <v>2008</v>
      </c>
      <c r="I41" s="641" t="s">
        <v>654</v>
      </c>
      <c r="J41" s="652">
        <v>187789</v>
      </c>
      <c r="K41" s="109" t="s">
        <v>655</v>
      </c>
      <c r="L41" s="232" t="s">
        <v>656</v>
      </c>
      <c r="M41" s="71" t="s">
        <v>657</v>
      </c>
      <c r="N41" s="71" t="s">
        <v>658</v>
      </c>
      <c r="O41" s="71" t="s">
        <v>659</v>
      </c>
      <c r="P41" s="100" t="s">
        <v>1005</v>
      </c>
      <c r="Q41" s="233">
        <f t="shared" ref="Q41:Q51" si="2">U41</f>
        <v>12.705882352941176</v>
      </c>
      <c r="R41" s="233">
        <v>0</v>
      </c>
      <c r="S41" s="233">
        <v>0</v>
      </c>
      <c r="T41" s="233">
        <v>12.705882352941176</v>
      </c>
      <c r="U41" s="217">
        <f t="shared" si="1"/>
        <v>12.705882352941176</v>
      </c>
      <c r="V41" s="218">
        <v>100</v>
      </c>
      <c r="W41" s="211">
        <v>100</v>
      </c>
      <c r="X41" s="219" t="s">
        <v>1064</v>
      </c>
      <c r="Y41" s="234">
        <v>3</v>
      </c>
      <c r="Z41" s="234">
        <v>6</v>
      </c>
      <c r="AA41" s="234">
        <v>1</v>
      </c>
      <c r="AB41" s="234">
        <v>4</v>
      </c>
      <c r="AC41" s="234">
        <v>87</v>
      </c>
      <c r="AD41" s="112">
        <v>0</v>
      </c>
      <c r="AE41" s="235">
        <v>5</v>
      </c>
      <c r="AF41" s="236">
        <v>100</v>
      </c>
      <c r="AG41" s="237" t="s">
        <v>651</v>
      </c>
      <c r="AH41" s="685" t="s">
        <v>1107</v>
      </c>
      <c r="AI41" s="238">
        <v>70</v>
      </c>
      <c r="AJ41" s="239" t="s">
        <v>1130</v>
      </c>
      <c r="AK41" s="721" t="s">
        <v>1131</v>
      </c>
      <c r="AL41" s="241">
        <v>10</v>
      </c>
      <c r="AM41" s="239" t="s">
        <v>1130</v>
      </c>
      <c r="AN41" s="721" t="s">
        <v>1150</v>
      </c>
      <c r="AO41" s="241">
        <v>10</v>
      </c>
      <c r="AP41" s="239" t="s">
        <v>1130</v>
      </c>
      <c r="AQ41" s="721"/>
      <c r="AR41" s="241"/>
      <c r="AS41" s="239"/>
      <c r="AT41" s="240"/>
      <c r="AU41" s="242"/>
      <c r="AV41" s="778" t="s">
        <v>1165</v>
      </c>
      <c r="AW41" s="234" t="s">
        <v>1166</v>
      </c>
      <c r="AX41" s="194">
        <v>10</v>
      </c>
    </row>
    <row r="42" spans="1:50" s="36" customFormat="1" ht="52.1" customHeight="1" x14ac:dyDescent="0.3">
      <c r="A42" s="99">
        <v>104</v>
      </c>
      <c r="B42" s="606" t="s">
        <v>650</v>
      </c>
      <c r="C42" s="100">
        <v>12</v>
      </c>
      <c r="D42" s="100" t="s">
        <v>660</v>
      </c>
      <c r="E42" s="606" t="s">
        <v>661</v>
      </c>
      <c r="F42" s="100">
        <v>14360</v>
      </c>
      <c r="G42" s="606" t="s">
        <v>662</v>
      </c>
      <c r="H42" s="100">
        <v>2004</v>
      </c>
      <c r="I42" s="606" t="s">
        <v>663</v>
      </c>
      <c r="J42" s="652">
        <v>33812</v>
      </c>
      <c r="K42" s="100" t="s">
        <v>664</v>
      </c>
      <c r="L42" s="71" t="s">
        <v>665</v>
      </c>
      <c r="M42" s="71" t="s">
        <v>666</v>
      </c>
      <c r="N42" s="71" t="s">
        <v>667</v>
      </c>
      <c r="O42" s="71" t="s">
        <v>668</v>
      </c>
      <c r="P42" s="100" t="s">
        <v>1006</v>
      </c>
      <c r="Q42" s="215">
        <f t="shared" si="2"/>
        <v>18.461764705882352</v>
      </c>
      <c r="R42" s="215">
        <v>0</v>
      </c>
      <c r="S42" s="215">
        <v>0</v>
      </c>
      <c r="T42" s="215">
        <v>18.461764705882352</v>
      </c>
      <c r="U42" s="217">
        <f t="shared" si="1"/>
        <v>18.461764705882352</v>
      </c>
      <c r="V42" s="218">
        <v>68.33</v>
      </c>
      <c r="W42" s="211">
        <v>100</v>
      </c>
      <c r="X42" s="219" t="s">
        <v>1065</v>
      </c>
      <c r="Y42" s="234">
        <v>3</v>
      </c>
      <c r="Z42" s="234">
        <v>1</v>
      </c>
      <c r="AA42" s="234">
        <v>7</v>
      </c>
      <c r="AB42" s="234">
        <v>4</v>
      </c>
      <c r="AC42" s="234">
        <v>99</v>
      </c>
      <c r="AD42" s="112"/>
      <c r="AE42" s="235">
        <v>5</v>
      </c>
      <c r="AF42" s="236">
        <v>100</v>
      </c>
      <c r="AG42" s="244" t="s">
        <v>1089</v>
      </c>
      <c r="AH42" s="685" t="s">
        <v>1098</v>
      </c>
      <c r="AI42" s="238">
        <v>25</v>
      </c>
      <c r="AJ42" s="239" t="s">
        <v>1132</v>
      </c>
      <c r="AK42" s="721" t="s">
        <v>1133</v>
      </c>
      <c r="AL42" s="241">
        <v>25</v>
      </c>
      <c r="AM42" s="239" t="s">
        <v>660</v>
      </c>
      <c r="AN42" s="721" t="s">
        <v>1098</v>
      </c>
      <c r="AO42" s="241">
        <v>25</v>
      </c>
      <c r="AP42" s="239" t="s">
        <v>1157</v>
      </c>
      <c r="AQ42" s="721" t="s">
        <v>1158</v>
      </c>
      <c r="AR42" s="241">
        <v>25</v>
      </c>
      <c r="AS42" s="239"/>
      <c r="AT42" s="240"/>
      <c r="AU42" s="242"/>
      <c r="AV42" s="778"/>
      <c r="AW42" s="234"/>
      <c r="AX42" s="194"/>
    </row>
    <row r="43" spans="1:50" s="36" customFormat="1" ht="104" customHeight="1" x14ac:dyDescent="0.3">
      <c r="A43" s="99">
        <v>104</v>
      </c>
      <c r="B43" s="606" t="s">
        <v>650</v>
      </c>
      <c r="C43" s="100">
        <v>12</v>
      </c>
      <c r="D43" s="100" t="s">
        <v>660</v>
      </c>
      <c r="E43" s="606" t="s">
        <v>661</v>
      </c>
      <c r="F43" s="100">
        <v>14360</v>
      </c>
      <c r="G43" s="606" t="s">
        <v>669</v>
      </c>
      <c r="H43" s="100">
        <v>2006</v>
      </c>
      <c r="I43" s="606" t="s">
        <v>670</v>
      </c>
      <c r="J43" s="652">
        <v>189202</v>
      </c>
      <c r="K43" s="100" t="s">
        <v>664</v>
      </c>
      <c r="L43" s="71" t="s">
        <v>671</v>
      </c>
      <c r="M43" s="70" t="s">
        <v>672</v>
      </c>
      <c r="N43" s="71" t="s">
        <v>673</v>
      </c>
      <c r="O43" s="71" t="s">
        <v>674</v>
      </c>
      <c r="P43" s="100" t="s">
        <v>1007</v>
      </c>
      <c r="Q43" s="215">
        <f t="shared" si="2"/>
        <v>15.909411764705883</v>
      </c>
      <c r="R43" s="215">
        <v>1.1399999999999999</v>
      </c>
      <c r="S43" s="215">
        <v>0</v>
      </c>
      <c r="T43" s="215">
        <v>14.769411764705882</v>
      </c>
      <c r="U43" s="217">
        <f t="shared" si="1"/>
        <v>15.909411764705883</v>
      </c>
      <c r="V43" s="218">
        <v>100</v>
      </c>
      <c r="W43" s="211">
        <v>100</v>
      </c>
      <c r="X43" s="219" t="s">
        <v>1065</v>
      </c>
      <c r="Y43" s="234">
        <v>3</v>
      </c>
      <c r="Z43" s="234">
        <v>4</v>
      </c>
      <c r="AA43" s="234">
        <v>7</v>
      </c>
      <c r="AB43" s="234">
        <v>4</v>
      </c>
      <c r="AC43" s="234">
        <v>101</v>
      </c>
      <c r="AD43" s="112">
        <v>0</v>
      </c>
      <c r="AE43" s="235">
        <v>5</v>
      </c>
      <c r="AF43" s="236">
        <v>100</v>
      </c>
      <c r="AG43" s="244" t="s">
        <v>1089</v>
      </c>
      <c r="AH43" s="685" t="s">
        <v>1098</v>
      </c>
      <c r="AI43" s="238">
        <v>20</v>
      </c>
      <c r="AJ43" s="239" t="s">
        <v>1132</v>
      </c>
      <c r="AK43" s="721" t="s">
        <v>1133</v>
      </c>
      <c r="AL43" s="241">
        <v>20</v>
      </c>
      <c r="AM43" s="239" t="s">
        <v>660</v>
      </c>
      <c r="AN43" s="721" t="s">
        <v>1098</v>
      </c>
      <c r="AO43" s="241">
        <v>40</v>
      </c>
      <c r="AP43" s="239" t="s">
        <v>1157</v>
      </c>
      <c r="AQ43" s="721" t="s">
        <v>1158</v>
      </c>
      <c r="AR43" s="241">
        <v>20</v>
      </c>
      <c r="AS43" s="239"/>
      <c r="AT43" s="240"/>
      <c r="AU43" s="242"/>
      <c r="AV43" s="778"/>
      <c r="AW43" s="234"/>
      <c r="AX43" s="194"/>
    </row>
    <row r="44" spans="1:50" s="36" customFormat="1" ht="117" customHeight="1" x14ac:dyDescent="0.3">
      <c r="A44" s="99">
        <v>104</v>
      </c>
      <c r="B44" s="606" t="s">
        <v>650</v>
      </c>
      <c r="C44" s="100">
        <v>12</v>
      </c>
      <c r="D44" s="100" t="s">
        <v>660</v>
      </c>
      <c r="E44" s="606" t="s">
        <v>661</v>
      </c>
      <c r="F44" s="100">
        <v>14360</v>
      </c>
      <c r="G44" s="606" t="s">
        <v>675</v>
      </c>
      <c r="H44" s="100">
        <v>2009</v>
      </c>
      <c r="I44" s="606" t="s">
        <v>676</v>
      </c>
      <c r="J44" s="652">
        <f>6476+16468+17246</f>
        <v>40190</v>
      </c>
      <c r="K44" s="100" t="s">
        <v>677</v>
      </c>
      <c r="L44" s="71" t="s">
        <v>678</v>
      </c>
      <c r="M44" s="70" t="s">
        <v>679</v>
      </c>
      <c r="N44" s="71" t="s">
        <v>680</v>
      </c>
      <c r="O44" s="71" t="s">
        <v>681</v>
      </c>
      <c r="P44" s="100" t="s">
        <v>1008</v>
      </c>
      <c r="Q44" s="215">
        <f t="shared" si="2"/>
        <v>0</v>
      </c>
      <c r="R44" s="215">
        <v>0</v>
      </c>
      <c r="S44" s="215">
        <v>0</v>
      </c>
      <c r="T44" s="215"/>
      <c r="U44" s="217">
        <f t="shared" si="1"/>
        <v>0</v>
      </c>
      <c r="V44" s="218">
        <v>100</v>
      </c>
      <c r="W44" s="211">
        <v>100</v>
      </c>
      <c r="X44" s="219" t="s">
        <v>1065</v>
      </c>
      <c r="Y44" s="234">
        <v>2</v>
      </c>
      <c r="Z44" s="234">
        <v>1</v>
      </c>
      <c r="AA44" s="234">
        <v>3</v>
      </c>
      <c r="AB44" s="234">
        <v>5</v>
      </c>
      <c r="AC44" s="234">
        <v>98</v>
      </c>
      <c r="AD44" s="112"/>
      <c r="AE44" s="235">
        <v>5</v>
      </c>
      <c r="AF44" s="236">
        <v>100</v>
      </c>
      <c r="AG44" s="244" t="s">
        <v>1089</v>
      </c>
      <c r="AH44" s="685" t="s">
        <v>1098</v>
      </c>
      <c r="AI44" s="238">
        <v>20</v>
      </c>
      <c r="AJ44" s="239" t="s">
        <v>1132</v>
      </c>
      <c r="AK44" s="721" t="s">
        <v>1133</v>
      </c>
      <c r="AL44" s="241">
        <v>20</v>
      </c>
      <c r="AM44" s="239" t="s">
        <v>660</v>
      </c>
      <c r="AN44" s="721" t="s">
        <v>1098</v>
      </c>
      <c r="AO44" s="241">
        <v>40</v>
      </c>
      <c r="AP44" s="239" t="s">
        <v>1157</v>
      </c>
      <c r="AQ44" s="721" t="s">
        <v>1158</v>
      </c>
      <c r="AR44" s="241">
        <v>20</v>
      </c>
      <c r="AS44" s="239"/>
      <c r="AT44" s="240"/>
      <c r="AU44" s="242"/>
      <c r="AV44" s="778"/>
      <c r="AW44" s="234"/>
      <c r="AX44" s="194"/>
    </row>
    <row r="45" spans="1:50" s="36" customFormat="1" ht="58.05" customHeight="1" x14ac:dyDescent="0.3">
      <c r="A45" s="99">
        <v>104</v>
      </c>
      <c r="B45" s="606" t="s">
        <v>650</v>
      </c>
      <c r="C45" s="100">
        <v>11</v>
      </c>
      <c r="D45" s="100" t="s">
        <v>682</v>
      </c>
      <c r="E45" s="606" t="s">
        <v>683</v>
      </c>
      <c r="F45" s="100">
        <v>18325</v>
      </c>
      <c r="G45" s="606" t="s">
        <v>684</v>
      </c>
      <c r="H45" s="100">
        <v>2007</v>
      </c>
      <c r="I45" s="606" t="s">
        <v>685</v>
      </c>
      <c r="J45" s="652">
        <v>52862</v>
      </c>
      <c r="K45" s="100" t="s">
        <v>8642</v>
      </c>
      <c r="L45" s="71" t="s">
        <v>686</v>
      </c>
      <c r="M45" s="71" t="s">
        <v>687</v>
      </c>
      <c r="N45" s="71" t="s">
        <v>688</v>
      </c>
      <c r="O45" s="71" t="s">
        <v>689</v>
      </c>
      <c r="P45" s="105" t="s">
        <v>1009</v>
      </c>
      <c r="Q45" s="215">
        <f t="shared" si="2"/>
        <v>10</v>
      </c>
      <c r="R45" s="216">
        <v>0</v>
      </c>
      <c r="S45" s="216">
        <v>0</v>
      </c>
      <c r="T45" s="216">
        <v>10</v>
      </c>
      <c r="U45" s="217">
        <f t="shared" si="1"/>
        <v>10</v>
      </c>
      <c r="V45" s="218">
        <v>100</v>
      </c>
      <c r="W45" s="211">
        <v>100</v>
      </c>
      <c r="X45" s="219" t="s">
        <v>1066</v>
      </c>
      <c r="Y45" s="234">
        <v>2</v>
      </c>
      <c r="Z45" s="234">
        <v>1</v>
      </c>
      <c r="AA45" s="234">
        <v>3</v>
      </c>
      <c r="AB45" s="234">
        <v>8</v>
      </c>
      <c r="AC45" s="234" t="s">
        <v>1086</v>
      </c>
      <c r="AD45" s="112"/>
      <c r="AE45" s="235">
        <v>5</v>
      </c>
      <c r="AF45" s="245">
        <v>100</v>
      </c>
      <c r="AG45" s="246" t="s">
        <v>682</v>
      </c>
      <c r="AH45" s="686" t="s">
        <v>1099</v>
      </c>
      <c r="AI45" s="247">
        <v>50</v>
      </c>
      <c r="AJ45" s="248" t="s">
        <v>1093</v>
      </c>
      <c r="AK45" s="686" t="s">
        <v>1099</v>
      </c>
      <c r="AL45" s="249">
        <v>50</v>
      </c>
      <c r="AM45" s="250"/>
      <c r="AN45" s="686"/>
      <c r="AO45" s="247"/>
      <c r="AP45" s="248"/>
      <c r="AQ45" s="756"/>
      <c r="AR45" s="249"/>
      <c r="AS45" s="239"/>
      <c r="AT45" s="240"/>
      <c r="AU45" s="242"/>
      <c r="AV45" s="778"/>
      <c r="AW45" s="234"/>
      <c r="AX45" s="194"/>
    </row>
    <row r="46" spans="1:50" s="36" customFormat="1" ht="104" customHeight="1" x14ac:dyDescent="0.3">
      <c r="A46" s="99">
        <v>104</v>
      </c>
      <c r="B46" s="606" t="s">
        <v>650</v>
      </c>
      <c r="C46" s="100">
        <v>10</v>
      </c>
      <c r="D46" s="234"/>
      <c r="E46" s="606" t="s">
        <v>699</v>
      </c>
      <c r="F46" s="100">
        <v>19277</v>
      </c>
      <c r="G46" s="606" t="s">
        <v>700</v>
      </c>
      <c r="H46" s="100">
        <v>2017</v>
      </c>
      <c r="I46" s="606" t="s">
        <v>701</v>
      </c>
      <c r="J46" s="652">
        <v>8983</v>
      </c>
      <c r="K46" s="100" t="s">
        <v>8648</v>
      </c>
      <c r="L46" s="71" t="s">
        <v>702</v>
      </c>
      <c r="M46" s="71" t="s">
        <v>703</v>
      </c>
      <c r="N46" s="71" t="s">
        <v>704</v>
      </c>
      <c r="O46" s="251" t="s">
        <v>705</v>
      </c>
      <c r="P46" s="100" t="s">
        <v>1011</v>
      </c>
      <c r="Q46" s="233">
        <f t="shared" si="2"/>
        <v>5</v>
      </c>
      <c r="R46" s="233"/>
      <c r="S46" s="252"/>
      <c r="T46" s="252">
        <v>5</v>
      </c>
      <c r="U46" s="217">
        <f t="shared" si="1"/>
        <v>5</v>
      </c>
      <c r="V46" s="218">
        <v>100</v>
      </c>
      <c r="W46" s="211">
        <v>0</v>
      </c>
      <c r="X46" s="219" t="s">
        <v>1068</v>
      </c>
      <c r="Y46" s="234">
        <v>4</v>
      </c>
      <c r="Z46" s="234">
        <v>2</v>
      </c>
      <c r="AA46" s="234">
        <v>3</v>
      </c>
      <c r="AB46" s="234">
        <v>31</v>
      </c>
      <c r="AC46" s="234"/>
      <c r="AD46" s="112"/>
      <c r="AE46" s="235">
        <v>5</v>
      </c>
      <c r="AF46" s="236">
        <v>100</v>
      </c>
      <c r="AG46" s="253" t="s">
        <v>1090</v>
      </c>
      <c r="AH46" s="687" t="s">
        <v>1101</v>
      </c>
      <c r="AI46" s="238">
        <v>50</v>
      </c>
      <c r="AJ46" s="254" t="s">
        <v>1134</v>
      </c>
      <c r="AK46" s="722" t="s">
        <v>1135</v>
      </c>
      <c r="AL46" s="241">
        <v>50</v>
      </c>
      <c r="AM46" s="256"/>
      <c r="AN46" s="721"/>
      <c r="AO46" s="241"/>
      <c r="AP46" s="257"/>
      <c r="AQ46" s="757"/>
      <c r="AR46" s="258"/>
      <c r="AS46" s="239"/>
      <c r="AT46" s="240"/>
      <c r="AU46" s="242"/>
      <c r="AV46" s="778"/>
      <c r="AW46" s="234"/>
      <c r="AX46" s="194"/>
    </row>
    <row r="47" spans="1:50" s="36" customFormat="1" ht="104" customHeight="1" x14ac:dyDescent="0.3">
      <c r="A47" s="99">
        <v>104</v>
      </c>
      <c r="B47" s="606" t="s">
        <v>650</v>
      </c>
      <c r="C47" s="100">
        <v>10</v>
      </c>
      <c r="D47" s="100" t="s">
        <v>706</v>
      </c>
      <c r="E47" s="606" t="s">
        <v>707</v>
      </c>
      <c r="F47" s="259" t="s">
        <v>708</v>
      </c>
      <c r="G47" s="606" t="s">
        <v>709</v>
      </c>
      <c r="H47" s="100">
        <v>2013</v>
      </c>
      <c r="I47" s="610" t="s">
        <v>710</v>
      </c>
      <c r="J47" s="652">
        <v>410607</v>
      </c>
      <c r="K47" s="100" t="s">
        <v>8642</v>
      </c>
      <c r="L47" s="251" t="s">
        <v>711</v>
      </c>
      <c r="M47" s="251" t="s">
        <v>712</v>
      </c>
      <c r="N47" s="251" t="s">
        <v>713</v>
      </c>
      <c r="O47" s="251" t="s">
        <v>714</v>
      </c>
      <c r="P47" s="100" t="s">
        <v>1012</v>
      </c>
      <c r="Q47" s="233">
        <f t="shared" si="2"/>
        <v>271.23</v>
      </c>
      <c r="R47" s="252">
        <v>36.229999999999997</v>
      </c>
      <c r="S47" s="233">
        <v>200</v>
      </c>
      <c r="T47" s="233">
        <v>35</v>
      </c>
      <c r="U47" s="217">
        <f t="shared" si="1"/>
        <v>271.23</v>
      </c>
      <c r="V47" s="218">
        <v>89.42</v>
      </c>
      <c r="W47" s="211">
        <v>45</v>
      </c>
      <c r="X47" s="219" t="s">
        <v>1064</v>
      </c>
      <c r="Y47" s="234">
        <v>3</v>
      </c>
      <c r="Z47" s="234">
        <v>5</v>
      </c>
      <c r="AA47" s="234">
        <v>2</v>
      </c>
      <c r="AB47" s="234">
        <v>44</v>
      </c>
      <c r="AC47" s="234"/>
      <c r="AD47" s="112">
        <v>45</v>
      </c>
      <c r="AE47" s="235">
        <v>5</v>
      </c>
      <c r="AF47" s="236">
        <f>+AI47+AL47+AO47</f>
        <v>100</v>
      </c>
      <c r="AG47" s="244" t="s">
        <v>651</v>
      </c>
      <c r="AH47" s="685" t="s">
        <v>1102</v>
      </c>
      <c r="AI47" s="238">
        <v>50</v>
      </c>
      <c r="AJ47" s="257" t="s">
        <v>1136</v>
      </c>
      <c r="AK47" s="721" t="s">
        <v>1137</v>
      </c>
      <c r="AL47" s="241">
        <v>10</v>
      </c>
      <c r="AM47" s="257" t="s">
        <v>1151</v>
      </c>
      <c r="AN47" s="721" t="s">
        <v>1152</v>
      </c>
      <c r="AO47" s="241">
        <v>40</v>
      </c>
      <c r="AP47" s="260"/>
      <c r="AQ47" s="758"/>
      <c r="AR47" s="202"/>
      <c r="AS47" s="260"/>
      <c r="AT47" s="261"/>
      <c r="AU47" s="204"/>
      <c r="AV47" s="779"/>
      <c r="AW47" s="100"/>
      <c r="AX47" s="194"/>
    </row>
    <row r="48" spans="1:50" s="36" customFormat="1" ht="77.95" customHeight="1" x14ac:dyDescent="0.3">
      <c r="A48" s="99">
        <v>104</v>
      </c>
      <c r="B48" s="606" t="s">
        <v>650</v>
      </c>
      <c r="C48" s="100">
        <v>10</v>
      </c>
      <c r="D48" s="100" t="s">
        <v>715</v>
      </c>
      <c r="E48" s="606" t="s">
        <v>707</v>
      </c>
      <c r="F48" s="259" t="s">
        <v>708</v>
      </c>
      <c r="G48" s="606" t="s">
        <v>716</v>
      </c>
      <c r="H48" s="100">
        <v>2016</v>
      </c>
      <c r="I48" s="610" t="s">
        <v>717</v>
      </c>
      <c r="J48" s="653">
        <v>82670</v>
      </c>
      <c r="K48" s="100" t="s">
        <v>718</v>
      </c>
      <c r="L48" s="251" t="s">
        <v>719</v>
      </c>
      <c r="M48" s="251" t="s">
        <v>720</v>
      </c>
      <c r="N48" s="251" t="s">
        <v>721</v>
      </c>
      <c r="O48" s="251" t="s">
        <v>722</v>
      </c>
      <c r="P48" s="100" t="s">
        <v>1013</v>
      </c>
      <c r="Q48" s="233">
        <f t="shared" si="2"/>
        <v>9.73</v>
      </c>
      <c r="R48" s="252">
        <v>9.73</v>
      </c>
      <c r="S48" s="233">
        <v>0</v>
      </c>
      <c r="T48" s="233"/>
      <c r="U48" s="217">
        <f t="shared" si="1"/>
        <v>9.73</v>
      </c>
      <c r="V48" s="218">
        <v>3.5</v>
      </c>
      <c r="W48" s="211">
        <v>33</v>
      </c>
      <c r="X48" s="219" t="s">
        <v>1064</v>
      </c>
      <c r="Y48" s="234">
        <v>3</v>
      </c>
      <c r="Z48" s="234">
        <v>5</v>
      </c>
      <c r="AA48" s="234">
        <v>2</v>
      </c>
      <c r="AB48" s="234"/>
      <c r="AC48" s="234"/>
      <c r="AD48" s="112">
        <v>25</v>
      </c>
      <c r="AE48" s="235">
        <v>5</v>
      </c>
      <c r="AF48" s="236">
        <f>+AI48</f>
        <v>10</v>
      </c>
      <c r="AG48" s="244" t="s">
        <v>651</v>
      </c>
      <c r="AH48" s="685"/>
      <c r="AI48" s="238">
        <v>10</v>
      </c>
      <c r="AJ48" s="257"/>
      <c r="AK48" s="721"/>
      <c r="AL48" s="241"/>
      <c r="AM48" s="257"/>
      <c r="AN48" s="728"/>
      <c r="AO48" s="241"/>
      <c r="AP48" s="257"/>
      <c r="AQ48" s="759"/>
      <c r="AR48" s="241"/>
      <c r="AS48" s="260"/>
      <c r="AT48" s="261"/>
      <c r="AU48" s="204"/>
      <c r="AV48" s="779"/>
      <c r="AW48" s="100"/>
      <c r="AX48" s="194"/>
    </row>
    <row r="49" spans="1:50" s="36" customFormat="1" ht="208" customHeight="1" x14ac:dyDescent="0.3">
      <c r="A49" s="99">
        <v>104</v>
      </c>
      <c r="B49" s="606" t="s">
        <v>650</v>
      </c>
      <c r="C49" s="100">
        <v>13</v>
      </c>
      <c r="D49" s="100" t="s">
        <v>723</v>
      </c>
      <c r="E49" s="606" t="s">
        <v>724</v>
      </c>
      <c r="F49" s="100">
        <v>6259</v>
      </c>
      <c r="G49" s="606" t="s">
        <v>725</v>
      </c>
      <c r="H49" s="100">
        <v>2011</v>
      </c>
      <c r="I49" s="606" t="s">
        <v>726</v>
      </c>
      <c r="J49" s="652">
        <v>81234</v>
      </c>
      <c r="K49" s="100" t="s">
        <v>8642</v>
      </c>
      <c r="L49" s="232" t="s">
        <v>727</v>
      </c>
      <c r="M49" s="71" t="s">
        <v>728</v>
      </c>
      <c r="N49" s="71" t="s">
        <v>729</v>
      </c>
      <c r="O49" s="71" t="s">
        <v>730</v>
      </c>
      <c r="P49" s="105" t="s">
        <v>1014</v>
      </c>
      <c r="Q49" s="215">
        <f t="shared" si="2"/>
        <v>20</v>
      </c>
      <c r="R49" s="216">
        <v>0</v>
      </c>
      <c r="S49" s="216">
        <v>0</v>
      </c>
      <c r="T49" s="216">
        <v>20</v>
      </c>
      <c r="U49" s="217">
        <f t="shared" si="1"/>
        <v>20</v>
      </c>
      <c r="V49" s="218">
        <v>90.92</v>
      </c>
      <c r="W49" s="211">
        <v>98</v>
      </c>
      <c r="X49" s="219" t="s">
        <v>1066</v>
      </c>
      <c r="Y49" s="234">
        <v>1</v>
      </c>
      <c r="Z49" s="234">
        <v>7</v>
      </c>
      <c r="AA49" s="234"/>
      <c r="AB49" s="234">
        <v>59</v>
      </c>
      <c r="AC49" s="234" t="s">
        <v>1086</v>
      </c>
      <c r="AD49" s="112">
        <v>0</v>
      </c>
      <c r="AE49" s="235">
        <v>5</v>
      </c>
      <c r="AF49" s="245">
        <v>45</v>
      </c>
      <c r="AG49" s="244" t="s">
        <v>723</v>
      </c>
      <c r="AH49" s="685" t="s">
        <v>1103</v>
      </c>
      <c r="AI49" s="238">
        <v>45</v>
      </c>
      <c r="AJ49" s="257"/>
      <c r="AK49" s="723"/>
      <c r="AL49" s="258"/>
      <c r="AM49" s="239"/>
      <c r="AN49" s="721"/>
      <c r="AO49" s="241"/>
      <c r="AP49" s="257"/>
      <c r="AQ49" s="757"/>
      <c r="AR49" s="264"/>
      <c r="AS49" s="239"/>
      <c r="AT49" s="240"/>
      <c r="AU49" s="242"/>
      <c r="AV49" s="778"/>
      <c r="AW49" s="234"/>
      <c r="AX49" s="194"/>
    </row>
    <row r="50" spans="1:50" s="36" customFormat="1" ht="377.05" customHeight="1" x14ac:dyDescent="0.3">
      <c r="A50" s="99">
        <v>104</v>
      </c>
      <c r="B50" s="606" t="s">
        <v>650</v>
      </c>
      <c r="C50" s="100">
        <v>10</v>
      </c>
      <c r="D50" s="100" t="s">
        <v>651</v>
      </c>
      <c r="E50" s="606" t="s">
        <v>768</v>
      </c>
      <c r="F50" s="100">
        <v>27920</v>
      </c>
      <c r="G50" s="606" t="s">
        <v>769</v>
      </c>
      <c r="H50" s="100">
        <v>2008</v>
      </c>
      <c r="I50" s="606" t="s">
        <v>770</v>
      </c>
      <c r="J50" s="652">
        <v>85458</v>
      </c>
      <c r="K50" s="100" t="s">
        <v>8642</v>
      </c>
      <c r="L50" s="71" t="s">
        <v>656</v>
      </c>
      <c r="M50" s="71" t="s">
        <v>657</v>
      </c>
      <c r="N50" s="71" t="s">
        <v>771</v>
      </c>
      <c r="O50" s="71" t="s">
        <v>772</v>
      </c>
      <c r="P50" s="100" t="s">
        <v>1020</v>
      </c>
      <c r="Q50" s="215">
        <f t="shared" si="2"/>
        <v>7.88</v>
      </c>
      <c r="R50" s="216">
        <v>0</v>
      </c>
      <c r="S50" s="216">
        <v>1.88</v>
      </c>
      <c r="T50" s="216">
        <v>6</v>
      </c>
      <c r="U50" s="217">
        <f t="shared" si="1"/>
        <v>7.88</v>
      </c>
      <c r="V50" s="218">
        <v>93.17</v>
      </c>
      <c r="W50" s="211">
        <v>100</v>
      </c>
      <c r="X50" s="219" t="s">
        <v>1066</v>
      </c>
      <c r="Y50" s="234">
        <v>1</v>
      </c>
      <c r="Z50" s="234">
        <v>1</v>
      </c>
      <c r="AA50" s="234">
        <v>7</v>
      </c>
      <c r="AB50" s="234">
        <v>60</v>
      </c>
      <c r="AC50" s="234"/>
      <c r="AD50" s="112"/>
      <c r="AE50" s="235">
        <v>5</v>
      </c>
      <c r="AF50" s="245">
        <f>+AI50+AL50+AO50+AR50+AU50+AX50</f>
        <v>18</v>
      </c>
      <c r="AG50" s="244" t="s">
        <v>651</v>
      </c>
      <c r="AH50" s="685" t="s">
        <v>1108</v>
      </c>
      <c r="AI50" s="238">
        <v>8</v>
      </c>
      <c r="AJ50" s="257" t="s">
        <v>842</v>
      </c>
      <c r="AK50" s="721" t="s">
        <v>1139</v>
      </c>
      <c r="AL50" s="258">
        <v>2</v>
      </c>
      <c r="AM50" s="239" t="s">
        <v>1153</v>
      </c>
      <c r="AN50" s="721"/>
      <c r="AO50" s="241">
        <v>4</v>
      </c>
      <c r="AP50" s="257" t="s">
        <v>723</v>
      </c>
      <c r="AQ50" s="757" t="s">
        <v>1162</v>
      </c>
      <c r="AR50" s="258">
        <v>2</v>
      </c>
      <c r="AS50" s="239" t="s">
        <v>964</v>
      </c>
      <c r="AT50" s="240" t="s">
        <v>1169</v>
      </c>
      <c r="AU50" s="242">
        <v>1</v>
      </c>
      <c r="AV50" s="778" t="s">
        <v>761</v>
      </c>
      <c r="AW50" s="234" t="s">
        <v>1170</v>
      </c>
      <c r="AX50" s="194">
        <v>1</v>
      </c>
    </row>
    <row r="51" spans="1:50" s="36" customFormat="1" ht="104" customHeight="1" x14ac:dyDescent="0.3">
      <c r="A51" s="99">
        <v>104</v>
      </c>
      <c r="B51" s="606" t="s">
        <v>650</v>
      </c>
      <c r="C51" s="100">
        <v>11</v>
      </c>
      <c r="D51" s="100" t="s">
        <v>682</v>
      </c>
      <c r="E51" s="606" t="s">
        <v>773</v>
      </c>
      <c r="F51" s="100">
        <v>35382</v>
      </c>
      <c r="G51" s="606" t="s">
        <v>774</v>
      </c>
      <c r="H51" s="100">
        <v>2007</v>
      </c>
      <c r="I51" s="641" t="s">
        <v>775</v>
      </c>
      <c r="J51" s="652">
        <v>39332</v>
      </c>
      <c r="K51" s="109" t="s">
        <v>655</v>
      </c>
      <c r="L51" s="232" t="s">
        <v>776</v>
      </c>
      <c r="M51" s="71" t="s">
        <v>777</v>
      </c>
      <c r="N51" s="71" t="s">
        <v>778</v>
      </c>
      <c r="O51" s="71" t="s">
        <v>779</v>
      </c>
      <c r="P51" s="100" t="s">
        <v>1021</v>
      </c>
      <c r="Q51" s="265">
        <f t="shared" si="2"/>
        <v>14.7694117647059</v>
      </c>
      <c r="R51" s="266">
        <v>0</v>
      </c>
      <c r="S51" s="265">
        <v>0</v>
      </c>
      <c r="T51" s="265">
        <v>14.7694117647059</v>
      </c>
      <c r="U51" s="217">
        <f t="shared" si="1"/>
        <v>14.7694117647059</v>
      </c>
      <c r="V51" s="218">
        <v>19.579999999999998</v>
      </c>
      <c r="W51" s="211">
        <v>100</v>
      </c>
      <c r="X51" s="219" t="s">
        <v>1072</v>
      </c>
      <c r="Y51" s="234">
        <v>4</v>
      </c>
      <c r="Z51" s="234">
        <v>6</v>
      </c>
      <c r="AA51" s="234">
        <v>2</v>
      </c>
      <c r="AB51" s="234">
        <v>35</v>
      </c>
      <c r="AC51" s="234">
        <v>80</v>
      </c>
      <c r="AD51" s="112">
        <v>0</v>
      </c>
      <c r="AE51" s="235">
        <v>5</v>
      </c>
      <c r="AF51" s="245">
        <f>+AI51+AL51</f>
        <v>12</v>
      </c>
      <c r="AG51" s="267" t="s">
        <v>660</v>
      </c>
      <c r="AH51" s="688" t="s">
        <v>1098</v>
      </c>
      <c r="AI51" s="268">
        <v>11</v>
      </c>
      <c r="AJ51" s="269" t="s">
        <v>682</v>
      </c>
      <c r="AK51" s="688" t="s">
        <v>1140</v>
      </c>
      <c r="AL51" s="268">
        <v>1</v>
      </c>
      <c r="AM51" s="269" t="s">
        <v>822</v>
      </c>
      <c r="AN51" s="688" t="s">
        <v>1154</v>
      </c>
      <c r="AO51" s="268">
        <v>0</v>
      </c>
      <c r="AP51" s="270"/>
      <c r="AQ51" s="760"/>
      <c r="AR51" s="271"/>
      <c r="AS51" s="239"/>
      <c r="AT51" s="240"/>
      <c r="AU51" s="242"/>
      <c r="AV51" s="778"/>
      <c r="AW51" s="234"/>
      <c r="AX51" s="194"/>
    </row>
    <row r="52" spans="1:50" s="36" customFormat="1" ht="52.1" customHeight="1" x14ac:dyDescent="0.3">
      <c r="A52" s="210">
        <v>104</v>
      </c>
      <c r="B52" s="606" t="s">
        <v>650</v>
      </c>
      <c r="C52" s="211">
        <v>6</v>
      </c>
      <c r="D52" s="211" t="s">
        <v>780</v>
      </c>
      <c r="E52" s="621" t="s">
        <v>1172</v>
      </c>
      <c r="F52" s="212">
        <v>36423</v>
      </c>
      <c r="G52" s="621" t="s">
        <v>798</v>
      </c>
      <c r="H52" s="211">
        <v>2018</v>
      </c>
      <c r="I52" s="621" t="s">
        <v>799</v>
      </c>
      <c r="J52" s="651">
        <v>131575</v>
      </c>
      <c r="K52" s="212" t="s">
        <v>800</v>
      </c>
      <c r="L52" s="213" t="s">
        <v>784</v>
      </c>
      <c r="M52" s="214" t="s">
        <v>785</v>
      </c>
      <c r="N52" s="214" t="s">
        <v>794</v>
      </c>
      <c r="O52" s="214" t="s">
        <v>795</v>
      </c>
      <c r="P52" s="211" t="s">
        <v>1026</v>
      </c>
      <c r="Q52" s="215">
        <v>51.31</v>
      </c>
      <c r="R52" s="216">
        <v>0</v>
      </c>
      <c r="S52" s="216">
        <v>2.7</v>
      </c>
      <c r="T52" s="216">
        <v>48.61</v>
      </c>
      <c r="U52" s="217">
        <f t="shared" si="1"/>
        <v>51.31</v>
      </c>
      <c r="V52" s="218">
        <v>44</v>
      </c>
      <c r="W52" s="211">
        <v>0</v>
      </c>
      <c r="X52" s="219" t="s">
        <v>1074</v>
      </c>
      <c r="Y52" s="220">
        <v>3</v>
      </c>
      <c r="Z52" s="220">
        <v>11</v>
      </c>
      <c r="AA52" s="220">
        <v>5</v>
      </c>
      <c r="AB52" s="220">
        <v>4</v>
      </c>
      <c r="AC52" s="220" t="s">
        <v>1088</v>
      </c>
      <c r="AD52" s="221"/>
      <c r="AE52" s="222">
        <v>5</v>
      </c>
      <c r="AF52" s="223">
        <v>90</v>
      </c>
      <c r="AG52" s="224" t="s">
        <v>780</v>
      </c>
      <c r="AH52" s="684" t="s">
        <v>1112</v>
      </c>
      <c r="AI52" s="225">
        <v>90</v>
      </c>
      <c r="AJ52" s="226"/>
      <c r="AK52" s="720"/>
      <c r="AL52" s="228"/>
      <c r="AM52" s="226"/>
      <c r="AN52" s="720"/>
      <c r="AO52" s="228"/>
      <c r="AP52" s="226"/>
      <c r="AQ52" s="761"/>
      <c r="AR52" s="228"/>
      <c r="AS52" s="226"/>
      <c r="AT52" s="227"/>
      <c r="AU52" s="229"/>
      <c r="AV52" s="777"/>
      <c r="AW52" s="220"/>
      <c r="AX52" s="230"/>
    </row>
    <row r="53" spans="1:50" s="36" customFormat="1" ht="64.95" customHeight="1" x14ac:dyDescent="0.3">
      <c r="A53" s="272">
        <v>104</v>
      </c>
      <c r="B53" s="606" t="s">
        <v>650</v>
      </c>
      <c r="C53" s="273">
        <v>3</v>
      </c>
      <c r="D53" s="273" t="s">
        <v>780</v>
      </c>
      <c r="E53" s="621" t="s">
        <v>781</v>
      </c>
      <c r="F53" s="211">
        <v>24445</v>
      </c>
      <c r="G53" s="621" t="s">
        <v>782</v>
      </c>
      <c r="H53" s="211">
        <v>2008</v>
      </c>
      <c r="I53" s="642" t="s">
        <v>783</v>
      </c>
      <c r="J53" s="651">
        <v>421612</v>
      </c>
      <c r="K53" s="275" t="s">
        <v>655</v>
      </c>
      <c r="L53" s="213" t="s">
        <v>784</v>
      </c>
      <c r="M53" s="214" t="s">
        <v>785</v>
      </c>
      <c r="N53" s="214" t="s">
        <v>786</v>
      </c>
      <c r="O53" s="214" t="s">
        <v>787</v>
      </c>
      <c r="P53" s="211" t="s">
        <v>1022</v>
      </c>
      <c r="Q53" s="215">
        <v>41.82</v>
      </c>
      <c r="R53" s="216">
        <v>0</v>
      </c>
      <c r="S53" s="215">
        <v>5.25</v>
      </c>
      <c r="T53" s="215">
        <v>36.57</v>
      </c>
      <c r="U53" s="217">
        <f t="shared" si="1"/>
        <v>41.82</v>
      </c>
      <c r="V53" s="218">
        <v>35.78</v>
      </c>
      <c r="W53" s="211">
        <v>100</v>
      </c>
      <c r="X53" s="219" t="s">
        <v>1073</v>
      </c>
      <c r="Y53" s="220">
        <v>3</v>
      </c>
      <c r="Z53" s="220">
        <v>11</v>
      </c>
      <c r="AA53" s="220">
        <v>5</v>
      </c>
      <c r="AB53" s="220">
        <v>4</v>
      </c>
      <c r="AC53" s="220">
        <v>85</v>
      </c>
      <c r="AD53" s="221"/>
      <c r="AE53" s="222">
        <v>5</v>
      </c>
      <c r="AF53" s="223">
        <v>0</v>
      </c>
      <c r="AG53" s="224" t="s">
        <v>964</v>
      </c>
      <c r="AH53" s="684" t="s">
        <v>1109</v>
      </c>
      <c r="AI53" s="225">
        <v>0</v>
      </c>
      <c r="AJ53" s="226"/>
      <c r="AK53" s="720"/>
      <c r="AL53" s="228"/>
      <c r="AM53" s="226"/>
      <c r="AN53" s="720"/>
      <c r="AO53" s="228"/>
      <c r="AP53" s="226"/>
      <c r="AQ53" s="761"/>
      <c r="AR53" s="228"/>
      <c r="AS53" s="226"/>
      <c r="AT53" s="227"/>
      <c r="AU53" s="229"/>
      <c r="AV53" s="777"/>
      <c r="AW53" s="220"/>
      <c r="AX53" s="230"/>
    </row>
    <row r="54" spans="1:50" s="36" customFormat="1" ht="64.95" customHeight="1" x14ac:dyDescent="0.3">
      <c r="A54" s="276">
        <v>104</v>
      </c>
      <c r="B54" s="606" t="s">
        <v>650</v>
      </c>
      <c r="C54" s="211">
        <v>6</v>
      </c>
      <c r="D54" s="273" t="s">
        <v>780</v>
      </c>
      <c r="E54" s="621" t="s">
        <v>781</v>
      </c>
      <c r="F54" s="212">
        <v>24445</v>
      </c>
      <c r="G54" s="621" t="s">
        <v>788</v>
      </c>
      <c r="H54" s="212">
        <v>2011</v>
      </c>
      <c r="I54" s="621" t="s">
        <v>789</v>
      </c>
      <c r="J54" s="651">
        <v>209339</v>
      </c>
      <c r="K54" s="212" t="s">
        <v>677</v>
      </c>
      <c r="L54" s="213" t="s">
        <v>784</v>
      </c>
      <c r="M54" s="214" t="s">
        <v>785</v>
      </c>
      <c r="N54" s="214" t="s">
        <v>790</v>
      </c>
      <c r="O54" s="214" t="s">
        <v>791</v>
      </c>
      <c r="P54" s="211" t="s">
        <v>1023</v>
      </c>
      <c r="Q54" s="215">
        <v>51.49</v>
      </c>
      <c r="R54" s="216">
        <v>0.13</v>
      </c>
      <c r="S54" s="216">
        <v>2.75</v>
      </c>
      <c r="T54" s="216">
        <v>48.61</v>
      </c>
      <c r="U54" s="217">
        <f t="shared" si="1"/>
        <v>51.49</v>
      </c>
      <c r="V54" s="218">
        <v>38.67</v>
      </c>
      <c r="W54" s="211">
        <v>42</v>
      </c>
      <c r="X54" s="219" t="s">
        <v>1074</v>
      </c>
      <c r="Y54" s="220">
        <v>3</v>
      </c>
      <c r="Z54" s="220">
        <v>11</v>
      </c>
      <c r="AA54" s="220">
        <v>5</v>
      </c>
      <c r="AB54" s="220">
        <v>4</v>
      </c>
      <c r="AC54" s="220">
        <v>95</v>
      </c>
      <c r="AD54" s="221"/>
      <c r="AE54" s="222">
        <v>5</v>
      </c>
      <c r="AF54" s="277">
        <v>52</v>
      </c>
      <c r="AG54" s="278" t="s">
        <v>780</v>
      </c>
      <c r="AH54" s="689" t="s">
        <v>1110</v>
      </c>
      <c r="AI54" s="279">
        <v>52</v>
      </c>
      <c r="AJ54" s="280"/>
      <c r="AK54" s="724"/>
      <c r="AL54" s="281"/>
      <c r="AM54" s="282"/>
      <c r="AN54" s="689"/>
      <c r="AO54" s="279"/>
      <c r="AP54" s="280"/>
      <c r="AQ54" s="724"/>
      <c r="AR54" s="281"/>
      <c r="AS54" s="226"/>
      <c r="AT54" s="227"/>
      <c r="AU54" s="229"/>
      <c r="AV54" s="777"/>
      <c r="AW54" s="220"/>
      <c r="AX54" s="230"/>
    </row>
    <row r="55" spans="1:50" s="36" customFormat="1" ht="194.95" customHeight="1" x14ac:dyDescent="0.3">
      <c r="A55" s="99">
        <v>104</v>
      </c>
      <c r="B55" s="606" t="s">
        <v>650</v>
      </c>
      <c r="C55" s="100">
        <v>13</v>
      </c>
      <c r="D55" s="100" t="s">
        <v>801</v>
      </c>
      <c r="E55" s="606" t="s">
        <v>802</v>
      </c>
      <c r="F55" s="234">
        <v>25446</v>
      </c>
      <c r="G55" s="606" t="s">
        <v>803</v>
      </c>
      <c r="H55" s="100">
        <v>2013</v>
      </c>
      <c r="I55" s="606" t="s">
        <v>804</v>
      </c>
      <c r="J55" s="652">
        <v>215027</v>
      </c>
      <c r="K55" s="100" t="s">
        <v>8642</v>
      </c>
      <c r="L55" s="71" t="s">
        <v>805</v>
      </c>
      <c r="M55" s="71" t="s">
        <v>806</v>
      </c>
      <c r="N55" s="71" t="s">
        <v>807</v>
      </c>
      <c r="O55" s="71" t="s">
        <v>808</v>
      </c>
      <c r="P55" s="100" t="s">
        <v>1027</v>
      </c>
      <c r="Q55" s="215">
        <f t="shared" ref="Q55:Q66" si="3">U55</f>
        <v>26.43</v>
      </c>
      <c r="R55" s="216">
        <v>8.43</v>
      </c>
      <c r="S55" s="215">
        <v>3</v>
      </c>
      <c r="T55" s="215">
        <v>15</v>
      </c>
      <c r="U55" s="217">
        <f t="shared" si="1"/>
        <v>26.43</v>
      </c>
      <c r="V55" s="218">
        <v>100</v>
      </c>
      <c r="W55" s="211">
        <v>53</v>
      </c>
      <c r="X55" s="219" t="s">
        <v>1075</v>
      </c>
      <c r="Y55" s="234">
        <v>3</v>
      </c>
      <c r="Z55" s="234">
        <v>12</v>
      </c>
      <c r="AA55" s="234">
        <v>5</v>
      </c>
      <c r="AB55" s="234">
        <v>44</v>
      </c>
      <c r="AC55" s="234"/>
      <c r="AD55" s="112">
        <v>15</v>
      </c>
      <c r="AE55" s="235">
        <v>5</v>
      </c>
      <c r="AF55" s="236">
        <v>100</v>
      </c>
      <c r="AG55" s="244" t="s">
        <v>801</v>
      </c>
      <c r="AH55" s="685" t="s">
        <v>1113</v>
      </c>
      <c r="AI55" s="238">
        <v>100</v>
      </c>
      <c r="AJ55" s="239"/>
      <c r="AK55" s="721"/>
      <c r="AL55" s="241"/>
      <c r="AM55" s="239"/>
      <c r="AN55" s="721"/>
      <c r="AO55" s="241"/>
      <c r="AP55" s="239"/>
      <c r="AQ55" s="759"/>
      <c r="AR55" s="241"/>
      <c r="AS55" s="239"/>
      <c r="AT55" s="240"/>
      <c r="AU55" s="242"/>
      <c r="AV55" s="778"/>
      <c r="AW55" s="234"/>
      <c r="AX55" s="194"/>
    </row>
    <row r="56" spans="1:50" s="36" customFormat="1" ht="104" customHeight="1" x14ac:dyDescent="0.3">
      <c r="A56" s="243">
        <v>104</v>
      </c>
      <c r="B56" s="606" t="s">
        <v>650</v>
      </c>
      <c r="C56" s="234">
        <v>13</v>
      </c>
      <c r="D56" s="234" t="s">
        <v>723</v>
      </c>
      <c r="E56" s="606" t="s">
        <v>802</v>
      </c>
      <c r="F56" s="234">
        <v>25446</v>
      </c>
      <c r="G56" s="610" t="s">
        <v>809</v>
      </c>
      <c r="H56" s="234">
        <v>2016</v>
      </c>
      <c r="I56" s="610" t="s">
        <v>809</v>
      </c>
      <c r="J56" s="652">
        <v>69763</v>
      </c>
      <c r="K56" s="100" t="s">
        <v>8642</v>
      </c>
      <c r="L56" s="71" t="s">
        <v>805</v>
      </c>
      <c r="M56" s="71" t="s">
        <v>806</v>
      </c>
      <c r="N56" s="251" t="s">
        <v>810</v>
      </c>
      <c r="O56" s="251" t="s">
        <v>811</v>
      </c>
      <c r="P56" s="234" t="s">
        <v>1028</v>
      </c>
      <c r="Q56" s="215">
        <f t="shared" si="3"/>
        <v>26.21</v>
      </c>
      <c r="R56" s="216">
        <v>8.2100000000000009</v>
      </c>
      <c r="S56" s="283">
        <v>3</v>
      </c>
      <c r="T56" s="283">
        <v>15</v>
      </c>
      <c r="U56" s="217">
        <f t="shared" si="1"/>
        <v>26.21</v>
      </c>
      <c r="V56" s="218">
        <v>100</v>
      </c>
      <c r="W56" s="211">
        <v>0</v>
      </c>
      <c r="X56" s="219" t="s">
        <v>1075</v>
      </c>
      <c r="Y56" s="234">
        <v>3</v>
      </c>
      <c r="Z56" s="234">
        <v>11</v>
      </c>
      <c r="AA56" s="234">
        <v>5</v>
      </c>
      <c r="AB56" s="284">
        <v>66</v>
      </c>
      <c r="AC56" s="234"/>
      <c r="AD56" s="112">
        <v>15</v>
      </c>
      <c r="AE56" s="235">
        <v>5</v>
      </c>
      <c r="AF56" s="236">
        <v>100</v>
      </c>
      <c r="AG56" s="244" t="s">
        <v>801</v>
      </c>
      <c r="AH56" s="685" t="s">
        <v>1114</v>
      </c>
      <c r="AI56" s="238">
        <v>100</v>
      </c>
      <c r="AJ56" s="285"/>
      <c r="AK56" s="725"/>
      <c r="AL56" s="287"/>
      <c r="AM56" s="285"/>
      <c r="AN56" s="725"/>
      <c r="AO56" s="287"/>
      <c r="AP56" s="285"/>
      <c r="AQ56" s="762"/>
      <c r="AR56" s="287"/>
      <c r="AS56" s="285"/>
      <c r="AT56" s="286"/>
      <c r="AU56" s="288"/>
      <c r="AV56" s="780"/>
      <c r="AW56" s="290"/>
      <c r="AX56" s="291"/>
    </row>
    <row r="57" spans="1:50" s="36" customFormat="1" ht="104" customHeight="1" x14ac:dyDescent="0.3">
      <c r="A57" s="243">
        <v>104</v>
      </c>
      <c r="B57" s="606" t="s">
        <v>650</v>
      </c>
      <c r="C57" s="234">
        <v>13</v>
      </c>
      <c r="D57" s="234" t="s">
        <v>812</v>
      </c>
      <c r="E57" s="606" t="s">
        <v>802</v>
      </c>
      <c r="F57" s="234">
        <v>25446</v>
      </c>
      <c r="G57" s="606" t="s">
        <v>813</v>
      </c>
      <c r="H57" s="234">
        <v>2016</v>
      </c>
      <c r="I57" s="610" t="s">
        <v>814</v>
      </c>
      <c r="J57" s="652">
        <v>61345</v>
      </c>
      <c r="K57" s="100" t="s">
        <v>8642</v>
      </c>
      <c r="L57" s="71" t="s">
        <v>805</v>
      </c>
      <c r="M57" s="71" t="s">
        <v>806</v>
      </c>
      <c r="N57" s="251" t="s">
        <v>815</v>
      </c>
      <c r="O57" s="251" t="s">
        <v>816</v>
      </c>
      <c r="P57" s="234" t="s">
        <v>1029</v>
      </c>
      <c r="Q57" s="112">
        <f t="shared" si="3"/>
        <v>7.22</v>
      </c>
      <c r="R57" s="216">
        <v>7.22</v>
      </c>
      <c r="S57" s="283">
        <v>0</v>
      </c>
      <c r="T57" s="283"/>
      <c r="U57" s="217">
        <f t="shared" si="1"/>
        <v>7.22</v>
      </c>
      <c r="V57" s="218">
        <v>100</v>
      </c>
      <c r="W57" s="211">
        <v>30</v>
      </c>
      <c r="X57" s="219" t="s">
        <v>1075</v>
      </c>
      <c r="Y57" s="234">
        <v>1</v>
      </c>
      <c r="Z57" s="234">
        <v>7</v>
      </c>
      <c r="AA57" s="234">
        <v>6</v>
      </c>
      <c r="AB57" s="284">
        <v>44</v>
      </c>
      <c r="AC57" s="234"/>
      <c r="AD57" s="112">
        <v>15</v>
      </c>
      <c r="AE57" s="235">
        <v>5</v>
      </c>
      <c r="AF57" s="236">
        <v>100</v>
      </c>
      <c r="AG57" s="244" t="s">
        <v>801</v>
      </c>
      <c r="AH57" s="685" t="s">
        <v>1115</v>
      </c>
      <c r="AI57" s="238">
        <v>100</v>
      </c>
      <c r="AJ57" s="285"/>
      <c r="AK57" s="725"/>
      <c r="AL57" s="287"/>
      <c r="AM57" s="285"/>
      <c r="AN57" s="725"/>
      <c r="AO57" s="287"/>
      <c r="AP57" s="285"/>
      <c r="AQ57" s="762"/>
      <c r="AR57" s="287"/>
      <c r="AS57" s="285"/>
      <c r="AT57" s="286"/>
      <c r="AU57" s="288"/>
      <c r="AV57" s="780"/>
      <c r="AW57" s="290"/>
      <c r="AX57" s="291"/>
    </row>
    <row r="58" spans="1:50" s="36" customFormat="1" ht="130.05000000000001" customHeight="1" x14ac:dyDescent="0.3">
      <c r="A58" s="243">
        <v>104</v>
      </c>
      <c r="B58" s="606" t="s">
        <v>650</v>
      </c>
      <c r="C58" s="234">
        <v>13</v>
      </c>
      <c r="D58" s="234" t="s">
        <v>817</v>
      </c>
      <c r="E58" s="606" t="s">
        <v>802</v>
      </c>
      <c r="F58" s="234">
        <v>25446</v>
      </c>
      <c r="G58" s="606" t="s">
        <v>818</v>
      </c>
      <c r="H58" s="234">
        <v>2016</v>
      </c>
      <c r="I58" s="610" t="s">
        <v>819</v>
      </c>
      <c r="J58" s="652">
        <v>47389</v>
      </c>
      <c r="K58" s="100" t="s">
        <v>8642</v>
      </c>
      <c r="L58" s="71" t="s">
        <v>805</v>
      </c>
      <c r="M58" s="71" t="s">
        <v>806</v>
      </c>
      <c r="N58" s="71" t="s">
        <v>820</v>
      </c>
      <c r="O58" s="251" t="s">
        <v>821</v>
      </c>
      <c r="P58" s="234" t="s">
        <v>1030</v>
      </c>
      <c r="Q58" s="112">
        <f t="shared" si="3"/>
        <v>5.58</v>
      </c>
      <c r="R58" s="216">
        <v>5.58</v>
      </c>
      <c r="S58" s="283">
        <v>0</v>
      </c>
      <c r="T58" s="283"/>
      <c r="U58" s="217">
        <f t="shared" si="1"/>
        <v>5.58</v>
      </c>
      <c r="V58" s="218">
        <v>100</v>
      </c>
      <c r="W58" s="211">
        <v>28</v>
      </c>
      <c r="X58" s="219" t="s">
        <v>1075</v>
      </c>
      <c r="Y58" s="234">
        <v>3</v>
      </c>
      <c r="Z58" s="234">
        <v>11</v>
      </c>
      <c r="AA58" s="234">
        <v>5</v>
      </c>
      <c r="AB58" s="284">
        <v>66</v>
      </c>
      <c r="AC58" s="234"/>
      <c r="AD58" s="112">
        <v>15</v>
      </c>
      <c r="AE58" s="235">
        <v>5</v>
      </c>
      <c r="AF58" s="236">
        <v>100</v>
      </c>
      <c r="AG58" s="244" t="s">
        <v>801</v>
      </c>
      <c r="AH58" s="685" t="s">
        <v>1116</v>
      </c>
      <c r="AI58" s="238">
        <v>100</v>
      </c>
      <c r="AJ58" s="285"/>
      <c r="AK58" s="725"/>
      <c r="AL58" s="287"/>
      <c r="AM58" s="285"/>
      <c r="AN58" s="725"/>
      <c r="AO58" s="287"/>
      <c r="AP58" s="285"/>
      <c r="AQ58" s="762"/>
      <c r="AR58" s="287"/>
      <c r="AS58" s="285"/>
      <c r="AT58" s="286"/>
      <c r="AU58" s="288"/>
      <c r="AV58" s="780"/>
      <c r="AW58" s="290"/>
      <c r="AX58" s="291"/>
    </row>
    <row r="59" spans="1:50" s="36" customFormat="1" ht="260.05" customHeight="1" x14ac:dyDescent="0.3">
      <c r="A59" s="99">
        <v>104</v>
      </c>
      <c r="B59" s="606" t="s">
        <v>650</v>
      </c>
      <c r="C59" s="100">
        <v>14</v>
      </c>
      <c r="D59" s="100" t="s">
        <v>822</v>
      </c>
      <c r="E59" s="606" t="s">
        <v>823</v>
      </c>
      <c r="F59" s="100">
        <v>8611</v>
      </c>
      <c r="G59" s="606" t="s">
        <v>824</v>
      </c>
      <c r="H59" s="100">
        <v>2011</v>
      </c>
      <c r="I59" s="606" t="s">
        <v>825</v>
      </c>
      <c r="J59" s="652">
        <v>70988</v>
      </c>
      <c r="K59" s="100" t="s">
        <v>8648</v>
      </c>
      <c r="L59" s="71" t="s">
        <v>826</v>
      </c>
      <c r="M59" s="71" t="s">
        <v>827</v>
      </c>
      <c r="N59" s="71" t="s">
        <v>828</v>
      </c>
      <c r="O59" s="71" t="s">
        <v>829</v>
      </c>
      <c r="P59" s="100" t="s">
        <v>1031</v>
      </c>
      <c r="Q59" s="112">
        <f t="shared" si="3"/>
        <v>6.2</v>
      </c>
      <c r="R59" s="252">
        <v>0</v>
      </c>
      <c r="S59" s="252">
        <v>4.7</v>
      </c>
      <c r="T59" s="252">
        <v>1.5</v>
      </c>
      <c r="U59" s="217">
        <f t="shared" si="1"/>
        <v>6.2</v>
      </c>
      <c r="V59" s="218">
        <v>90</v>
      </c>
      <c r="W59" s="211">
        <v>100</v>
      </c>
      <c r="X59" s="219" t="s">
        <v>1076</v>
      </c>
      <c r="Y59" s="234">
        <v>6</v>
      </c>
      <c r="Z59" s="234">
        <v>1</v>
      </c>
      <c r="AA59" s="234">
        <v>4</v>
      </c>
      <c r="AB59" s="234">
        <v>14</v>
      </c>
      <c r="AC59" s="234"/>
      <c r="AD59" s="112"/>
      <c r="AE59" s="235">
        <v>2</v>
      </c>
      <c r="AF59" s="245">
        <v>90</v>
      </c>
      <c r="AG59" s="244" t="s">
        <v>1094</v>
      </c>
      <c r="AH59" s="685" t="s">
        <v>1117</v>
      </c>
      <c r="AI59" s="238">
        <v>45</v>
      </c>
      <c r="AJ59" s="257" t="s">
        <v>1141</v>
      </c>
      <c r="AK59" s="722" t="s">
        <v>1142</v>
      </c>
      <c r="AL59" s="258">
        <v>45</v>
      </c>
      <c r="AM59" s="239"/>
      <c r="AN59" s="721"/>
      <c r="AO59" s="241"/>
      <c r="AP59" s="257"/>
      <c r="AQ59" s="757"/>
      <c r="AR59" s="258"/>
      <c r="AS59" s="239"/>
      <c r="AT59" s="240"/>
      <c r="AU59" s="242"/>
      <c r="AV59" s="778"/>
      <c r="AW59" s="234"/>
      <c r="AX59" s="194"/>
    </row>
    <row r="60" spans="1:50" s="36" customFormat="1" ht="156.05000000000001" customHeight="1" x14ac:dyDescent="0.3">
      <c r="A60" s="99">
        <v>104</v>
      </c>
      <c r="B60" s="606" t="s">
        <v>650</v>
      </c>
      <c r="C60" s="100">
        <v>14</v>
      </c>
      <c r="D60" s="100" t="s">
        <v>830</v>
      </c>
      <c r="E60" s="606" t="s">
        <v>823</v>
      </c>
      <c r="F60" s="100">
        <v>8611</v>
      </c>
      <c r="G60" s="606" t="s">
        <v>831</v>
      </c>
      <c r="H60" s="100">
        <v>2016</v>
      </c>
      <c r="I60" s="606" t="s">
        <v>832</v>
      </c>
      <c r="J60" s="652">
        <v>96673</v>
      </c>
      <c r="K60" s="100" t="s">
        <v>8648</v>
      </c>
      <c r="L60" s="71" t="s">
        <v>833</v>
      </c>
      <c r="M60" s="71" t="s">
        <v>827</v>
      </c>
      <c r="N60" s="71" t="s">
        <v>834</v>
      </c>
      <c r="O60" s="71" t="s">
        <v>835</v>
      </c>
      <c r="P60" s="100" t="s">
        <v>1032</v>
      </c>
      <c r="Q60" s="233">
        <f t="shared" si="3"/>
        <v>10.09</v>
      </c>
      <c r="R60" s="252">
        <v>10.09</v>
      </c>
      <c r="S60" s="252">
        <v>0</v>
      </c>
      <c r="T60" s="252"/>
      <c r="U60" s="217">
        <f t="shared" si="1"/>
        <v>10.09</v>
      </c>
      <c r="V60" s="218">
        <v>90</v>
      </c>
      <c r="W60" s="211">
        <v>83</v>
      </c>
      <c r="X60" s="219" t="s">
        <v>1076</v>
      </c>
      <c r="Y60" s="234">
        <v>6</v>
      </c>
      <c r="Z60" s="234">
        <v>1</v>
      </c>
      <c r="AA60" s="234">
        <v>4</v>
      </c>
      <c r="AB60" s="234">
        <v>14</v>
      </c>
      <c r="AC60" s="234"/>
      <c r="AD60" s="112"/>
      <c r="AE60" s="235">
        <v>2</v>
      </c>
      <c r="AF60" s="245">
        <v>90</v>
      </c>
      <c r="AG60" s="244"/>
      <c r="AH60" s="685"/>
      <c r="AI60" s="238"/>
      <c r="AJ60" s="257"/>
      <c r="AK60" s="722"/>
      <c r="AL60" s="258"/>
      <c r="AM60" s="239"/>
      <c r="AN60" s="721"/>
      <c r="AO60" s="241"/>
      <c r="AP60" s="257"/>
      <c r="AQ60" s="757"/>
      <c r="AR60" s="258"/>
      <c r="AS60" s="239"/>
      <c r="AT60" s="240"/>
      <c r="AU60" s="242"/>
      <c r="AV60" s="778"/>
      <c r="AW60" s="234"/>
      <c r="AX60" s="194"/>
    </row>
    <row r="61" spans="1:50" s="36" customFormat="1" ht="52.1" customHeight="1" x14ac:dyDescent="0.3">
      <c r="A61" s="99">
        <v>104</v>
      </c>
      <c r="B61" s="606" t="s">
        <v>650</v>
      </c>
      <c r="C61" s="100">
        <v>14</v>
      </c>
      <c r="D61" s="100" t="s">
        <v>830</v>
      </c>
      <c r="E61" s="606" t="s">
        <v>823</v>
      </c>
      <c r="F61" s="100">
        <v>8611</v>
      </c>
      <c r="G61" s="606" t="s">
        <v>836</v>
      </c>
      <c r="H61" s="100">
        <v>2016</v>
      </c>
      <c r="I61" s="606" t="s">
        <v>837</v>
      </c>
      <c r="J61" s="652">
        <v>20767</v>
      </c>
      <c r="K61" s="100" t="s">
        <v>8648</v>
      </c>
      <c r="L61" s="71" t="s">
        <v>838</v>
      </c>
      <c r="M61" s="71" t="s">
        <v>839</v>
      </c>
      <c r="N61" s="71" t="s">
        <v>840</v>
      </c>
      <c r="O61" s="71" t="s">
        <v>841</v>
      </c>
      <c r="P61" s="100" t="s">
        <v>1033</v>
      </c>
      <c r="Q61" s="215">
        <f t="shared" si="3"/>
        <v>2.44</v>
      </c>
      <c r="R61" s="216">
        <v>2.44</v>
      </c>
      <c r="S61" s="216">
        <v>0</v>
      </c>
      <c r="T61" s="216"/>
      <c r="U61" s="217">
        <f t="shared" si="1"/>
        <v>2.44</v>
      </c>
      <c r="V61" s="218">
        <v>100</v>
      </c>
      <c r="W61" s="211">
        <v>33</v>
      </c>
      <c r="X61" s="219" t="s">
        <v>1076</v>
      </c>
      <c r="Y61" s="234">
        <v>6</v>
      </c>
      <c r="Z61" s="234">
        <v>1</v>
      </c>
      <c r="AA61" s="234">
        <v>4</v>
      </c>
      <c r="AB61" s="234">
        <v>14</v>
      </c>
      <c r="AC61" s="234"/>
      <c r="AD61" s="112"/>
      <c r="AE61" s="235">
        <v>2</v>
      </c>
      <c r="AF61" s="245">
        <v>100</v>
      </c>
      <c r="AG61" s="244"/>
      <c r="AH61" s="685"/>
      <c r="AI61" s="238"/>
      <c r="AJ61" s="257"/>
      <c r="AK61" s="722"/>
      <c r="AL61" s="258"/>
      <c r="AM61" s="239"/>
      <c r="AN61" s="721"/>
      <c r="AO61" s="241"/>
      <c r="AP61" s="257"/>
      <c r="AQ61" s="757"/>
      <c r="AR61" s="258"/>
      <c r="AS61" s="239"/>
      <c r="AT61" s="240"/>
      <c r="AU61" s="242"/>
      <c r="AV61" s="778"/>
      <c r="AW61" s="234"/>
      <c r="AX61" s="194"/>
    </row>
    <row r="62" spans="1:50" s="36" customFormat="1" ht="409.6" customHeight="1" x14ac:dyDescent="0.3">
      <c r="A62" s="99">
        <v>104</v>
      </c>
      <c r="B62" s="606" t="s">
        <v>650</v>
      </c>
      <c r="C62" s="100">
        <v>9</v>
      </c>
      <c r="D62" s="100" t="s">
        <v>842</v>
      </c>
      <c r="E62" s="606" t="s">
        <v>843</v>
      </c>
      <c r="F62" s="100">
        <v>15790</v>
      </c>
      <c r="G62" s="606" t="s">
        <v>844</v>
      </c>
      <c r="H62" s="100">
        <v>2012</v>
      </c>
      <c r="I62" s="606" t="s">
        <v>845</v>
      </c>
      <c r="J62" s="652">
        <v>133284</v>
      </c>
      <c r="K62" s="100" t="s">
        <v>8642</v>
      </c>
      <c r="L62" s="213" t="s">
        <v>846</v>
      </c>
      <c r="M62" s="214" t="s">
        <v>847</v>
      </c>
      <c r="N62" s="71" t="s">
        <v>848</v>
      </c>
      <c r="O62" s="71" t="s">
        <v>849</v>
      </c>
      <c r="P62" s="100" t="s">
        <v>1034</v>
      </c>
      <c r="Q62" s="233">
        <f t="shared" si="3"/>
        <v>2.1235294117647059</v>
      </c>
      <c r="R62" s="252">
        <v>0</v>
      </c>
      <c r="S62" s="252">
        <v>0.58823529411764708</v>
      </c>
      <c r="T62" s="252">
        <v>1.5352941176470587</v>
      </c>
      <c r="U62" s="217">
        <f t="shared" si="1"/>
        <v>2.1235294117647059</v>
      </c>
      <c r="V62" s="218">
        <v>80</v>
      </c>
      <c r="W62" s="211">
        <v>78</v>
      </c>
      <c r="X62" s="219" t="s">
        <v>1077</v>
      </c>
      <c r="Y62" s="234">
        <v>3</v>
      </c>
      <c r="Z62" s="234">
        <v>12</v>
      </c>
      <c r="AA62" s="234">
        <v>3</v>
      </c>
      <c r="AB62" s="234">
        <v>4</v>
      </c>
      <c r="AC62" s="234" t="s">
        <v>1086</v>
      </c>
      <c r="AD62" s="112">
        <v>0</v>
      </c>
      <c r="AE62" s="235">
        <v>5</v>
      </c>
      <c r="AF62" s="245">
        <v>80</v>
      </c>
      <c r="AG62" s="244" t="s">
        <v>842</v>
      </c>
      <c r="AH62" s="685" t="s">
        <v>1118</v>
      </c>
      <c r="AI62" s="238">
        <v>80</v>
      </c>
      <c r="AJ62" s="239"/>
      <c r="AK62" s="721"/>
      <c r="AL62" s="241"/>
      <c r="AM62" s="239"/>
      <c r="AN62" s="721"/>
      <c r="AO62" s="241"/>
      <c r="AP62" s="257"/>
      <c r="AQ62" s="757"/>
      <c r="AR62" s="258"/>
      <c r="AS62" s="239"/>
      <c r="AT62" s="240"/>
      <c r="AU62" s="242"/>
      <c r="AV62" s="778"/>
      <c r="AW62" s="234"/>
      <c r="AX62" s="194"/>
    </row>
    <row r="63" spans="1:50" s="36" customFormat="1" ht="364.05" customHeight="1" x14ac:dyDescent="0.3">
      <c r="A63" s="99">
        <v>104</v>
      </c>
      <c r="B63" s="606" t="s">
        <v>650</v>
      </c>
      <c r="C63" s="100">
        <v>9</v>
      </c>
      <c r="D63" s="100" t="s">
        <v>842</v>
      </c>
      <c r="E63" s="606" t="s">
        <v>843</v>
      </c>
      <c r="F63" s="100">
        <v>15790</v>
      </c>
      <c r="G63" s="606" t="s">
        <v>850</v>
      </c>
      <c r="H63" s="100">
        <v>2012</v>
      </c>
      <c r="I63" s="641" t="s">
        <v>851</v>
      </c>
      <c r="J63" s="652">
        <v>54437</v>
      </c>
      <c r="K63" s="100" t="s">
        <v>8642</v>
      </c>
      <c r="L63" s="213" t="s">
        <v>846</v>
      </c>
      <c r="M63" s="214" t="s">
        <v>847</v>
      </c>
      <c r="N63" s="71" t="s">
        <v>852</v>
      </c>
      <c r="O63" s="71" t="s">
        <v>853</v>
      </c>
      <c r="P63" s="105" t="s">
        <v>1035</v>
      </c>
      <c r="Q63" s="233">
        <f t="shared" si="3"/>
        <v>9.7705882352941167</v>
      </c>
      <c r="R63" s="252">
        <v>0</v>
      </c>
      <c r="S63" s="252">
        <v>8.235294117647058</v>
      </c>
      <c r="T63" s="252">
        <v>1.5352941176470587</v>
      </c>
      <c r="U63" s="217">
        <f t="shared" si="1"/>
        <v>9.7705882352941167</v>
      </c>
      <c r="V63" s="218">
        <v>80</v>
      </c>
      <c r="W63" s="211">
        <v>78</v>
      </c>
      <c r="X63" s="219" t="s">
        <v>1077</v>
      </c>
      <c r="Y63" s="234">
        <v>3</v>
      </c>
      <c r="Z63" s="234">
        <v>12</v>
      </c>
      <c r="AA63" s="234">
        <v>3</v>
      </c>
      <c r="AB63" s="234">
        <v>4</v>
      </c>
      <c r="AC63" s="234" t="s">
        <v>1086</v>
      </c>
      <c r="AD63" s="112">
        <v>0</v>
      </c>
      <c r="AE63" s="235">
        <v>5</v>
      </c>
      <c r="AF63" s="245">
        <v>80</v>
      </c>
      <c r="AG63" s="244" t="s">
        <v>842</v>
      </c>
      <c r="AH63" s="685" t="s">
        <v>1119</v>
      </c>
      <c r="AI63" s="238">
        <v>80</v>
      </c>
      <c r="AJ63" s="257"/>
      <c r="AK63" s="723"/>
      <c r="AL63" s="258"/>
      <c r="AM63" s="239"/>
      <c r="AN63" s="721"/>
      <c r="AO63" s="241"/>
      <c r="AP63" s="257"/>
      <c r="AQ63" s="757"/>
      <c r="AR63" s="258"/>
      <c r="AS63" s="239"/>
      <c r="AT63" s="240"/>
      <c r="AU63" s="242"/>
      <c r="AV63" s="778"/>
      <c r="AW63" s="234"/>
      <c r="AX63" s="194"/>
    </row>
    <row r="64" spans="1:50" s="36" customFormat="1" ht="143.05000000000001" customHeight="1" x14ac:dyDescent="0.3">
      <c r="A64" s="99">
        <v>104</v>
      </c>
      <c r="B64" s="606" t="s">
        <v>650</v>
      </c>
      <c r="C64" s="100">
        <v>3</v>
      </c>
      <c r="D64" s="100" t="s">
        <v>854</v>
      </c>
      <c r="E64" s="606" t="s">
        <v>855</v>
      </c>
      <c r="F64" s="259" t="s">
        <v>856</v>
      </c>
      <c r="G64" s="606" t="s">
        <v>857</v>
      </c>
      <c r="H64" s="100">
        <v>2014</v>
      </c>
      <c r="I64" s="606" t="s">
        <v>858</v>
      </c>
      <c r="J64" s="652">
        <v>132743</v>
      </c>
      <c r="K64" s="100" t="s">
        <v>8642</v>
      </c>
      <c r="L64" s="71" t="s">
        <v>859</v>
      </c>
      <c r="M64" s="71" t="s">
        <v>860</v>
      </c>
      <c r="N64" s="71" t="s">
        <v>861</v>
      </c>
      <c r="O64" s="71" t="s">
        <v>862</v>
      </c>
      <c r="P64" s="100" t="s">
        <v>1036</v>
      </c>
      <c r="Q64" s="215">
        <f t="shared" si="3"/>
        <v>8.44</v>
      </c>
      <c r="R64" s="216">
        <v>8.44</v>
      </c>
      <c r="S64" s="215"/>
      <c r="T64" s="215"/>
      <c r="U64" s="217">
        <f t="shared" si="1"/>
        <v>8.44</v>
      </c>
      <c r="V64" s="218">
        <v>83</v>
      </c>
      <c r="W64" s="211">
        <v>63</v>
      </c>
      <c r="X64" s="219" t="s">
        <v>1076</v>
      </c>
      <c r="Y64" s="234">
        <v>6</v>
      </c>
      <c r="Z64" s="234">
        <v>1</v>
      </c>
      <c r="AA64" s="234">
        <v>4</v>
      </c>
      <c r="AB64" s="234">
        <v>14</v>
      </c>
      <c r="AC64" s="234"/>
      <c r="AD64" s="112"/>
      <c r="AE64" s="235">
        <v>2.8571428571428572</v>
      </c>
      <c r="AF64" s="236">
        <v>83</v>
      </c>
      <c r="AG64" s="244" t="s">
        <v>854</v>
      </c>
      <c r="AH64" s="685" t="s">
        <v>1120</v>
      </c>
      <c r="AI64" s="238">
        <v>71</v>
      </c>
      <c r="AJ64" s="239" t="s">
        <v>1094</v>
      </c>
      <c r="AK64" s="721" t="s">
        <v>1143</v>
      </c>
      <c r="AL64" s="241">
        <v>4</v>
      </c>
      <c r="AM64" s="239" t="s">
        <v>822</v>
      </c>
      <c r="AN64" s="721" t="s">
        <v>1155</v>
      </c>
      <c r="AO64" s="241">
        <v>4</v>
      </c>
      <c r="AP64" s="239" t="s">
        <v>682</v>
      </c>
      <c r="AQ64" s="759" t="s">
        <v>1163</v>
      </c>
      <c r="AR64" s="241">
        <v>4</v>
      </c>
      <c r="AS64" s="239"/>
      <c r="AT64" s="240"/>
      <c r="AU64" s="242"/>
      <c r="AV64" s="778"/>
      <c r="AW64" s="234"/>
      <c r="AX64" s="194"/>
    </row>
    <row r="65" spans="1:50" s="36" customFormat="1" ht="143.05000000000001" customHeight="1" x14ac:dyDescent="0.3">
      <c r="A65" s="99">
        <v>104</v>
      </c>
      <c r="B65" s="606" t="s">
        <v>650</v>
      </c>
      <c r="C65" s="100">
        <v>3</v>
      </c>
      <c r="D65" s="100" t="s">
        <v>854</v>
      </c>
      <c r="E65" s="606" t="s">
        <v>855</v>
      </c>
      <c r="F65" s="105">
        <v>13627</v>
      </c>
      <c r="G65" s="606" t="s">
        <v>863</v>
      </c>
      <c r="H65" s="100">
        <v>2016</v>
      </c>
      <c r="I65" s="606" t="s">
        <v>864</v>
      </c>
      <c r="J65" s="652">
        <v>117439</v>
      </c>
      <c r="K65" s="100" t="s">
        <v>694</v>
      </c>
      <c r="L65" s="71" t="s">
        <v>859</v>
      </c>
      <c r="M65" s="71" t="s">
        <v>860</v>
      </c>
      <c r="N65" s="71" t="s">
        <v>861</v>
      </c>
      <c r="O65" s="71" t="s">
        <v>862</v>
      </c>
      <c r="P65" s="100" t="s">
        <v>1037</v>
      </c>
      <c r="Q65" s="215">
        <f t="shared" si="3"/>
        <v>12.53</v>
      </c>
      <c r="R65" s="215">
        <v>12.53</v>
      </c>
      <c r="S65" s="215"/>
      <c r="T65" s="215"/>
      <c r="U65" s="217">
        <f t="shared" si="1"/>
        <v>12.53</v>
      </c>
      <c r="V65" s="218">
        <v>91</v>
      </c>
      <c r="W65" s="211">
        <v>63</v>
      </c>
      <c r="X65" s="219" t="s">
        <v>1076</v>
      </c>
      <c r="Y65" s="234">
        <v>6</v>
      </c>
      <c r="Z65" s="234">
        <v>1</v>
      </c>
      <c r="AA65" s="234">
        <v>4</v>
      </c>
      <c r="AB65" s="234">
        <v>14</v>
      </c>
      <c r="AC65" s="234"/>
      <c r="AD65" s="112"/>
      <c r="AE65" s="235">
        <v>2.8571428571428572</v>
      </c>
      <c r="AF65" s="236">
        <v>91</v>
      </c>
      <c r="AG65" s="244" t="s">
        <v>854</v>
      </c>
      <c r="AH65" s="685" t="s">
        <v>1120</v>
      </c>
      <c r="AI65" s="238">
        <v>7</v>
      </c>
      <c r="AJ65" s="239" t="s">
        <v>1094</v>
      </c>
      <c r="AK65" s="721" t="s">
        <v>1143</v>
      </c>
      <c r="AL65" s="241">
        <v>17</v>
      </c>
      <c r="AM65" s="239" t="s">
        <v>822</v>
      </c>
      <c r="AN65" s="721" t="s">
        <v>1155</v>
      </c>
      <c r="AO65" s="241">
        <v>39</v>
      </c>
      <c r="AP65" s="239" t="s">
        <v>723</v>
      </c>
      <c r="AQ65" s="759" t="s">
        <v>1164</v>
      </c>
      <c r="AR65" s="241">
        <v>28</v>
      </c>
      <c r="AS65" s="239"/>
      <c r="AT65" s="240"/>
      <c r="AU65" s="242"/>
      <c r="AV65" s="778"/>
      <c r="AW65" s="234"/>
      <c r="AX65" s="194"/>
    </row>
    <row r="66" spans="1:50" s="36" customFormat="1" ht="52.1" customHeight="1" x14ac:dyDescent="0.3">
      <c r="A66" s="231">
        <v>104</v>
      </c>
      <c r="B66" s="606" t="s">
        <v>650</v>
      </c>
      <c r="C66" s="106">
        <v>12</v>
      </c>
      <c r="D66" s="106" t="s">
        <v>660</v>
      </c>
      <c r="E66" s="606" t="s">
        <v>748</v>
      </c>
      <c r="F66" s="100">
        <v>23939</v>
      </c>
      <c r="G66" s="606" t="s">
        <v>749</v>
      </c>
      <c r="H66" s="100">
        <v>2010</v>
      </c>
      <c r="I66" s="641" t="s">
        <v>750</v>
      </c>
      <c r="J66" s="652">
        <v>35452</v>
      </c>
      <c r="K66" s="109" t="s">
        <v>677</v>
      </c>
      <c r="L66" s="232" t="s">
        <v>751</v>
      </c>
      <c r="M66" s="71" t="s">
        <v>752</v>
      </c>
      <c r="N66" s="71" t="s">
        <v>753</v>
      </c>
      <c r="O66" s="71" t="s">
        <v>754</v>
      </c>
      <c r="P66" s="100" t="s">
        <v>1017</v>
      </c>
      <c r="Q66" s="215">
        <f t="shared" si="3"/>
        <v>0</v>
      </c>
      <c r="R66" s="216">
        <v>0</v>
      </c>
      <c r="S66" s="215"/>
      <c r="T66" s="215"/>
      <c r="U66" s="217">
        <f t="shared" si="1"/>
        <v>0</v>
      </c>
      <c r="V66" s="218">
        <v>63.33</v>
      </c>
      <c r="W66" s="211">
        <v>100</v>
      </c>
      <c r="X66" s="219" t="s">
        <v>1065</v>
      </c>
      <c r="Y66" s="234">
        <v>2</v>
      </c>
      <c r="Z66" s="234">
        <v>2</v>
      </c>
      <c r="AA66" s="234">
        <v>2</v>
      </c>
      <c r="AB66" s="234">
        <v>11</v>
      </c>
      <c r="AC66" s="234">
        <v>98</v>
      </c>
      <c r="AD66" s="112"/>
      <c r="AE66" s="235">
        <v>5</v>
      </c>
      <c r="AF66" s="223">
        <v>80</v>
      </c>
      <c r="AG66" s="224" t="s">
        <v>660</v>
      </c>
      <c r="AH66" s="684" t="s">
        <v>1098</v>
      </c>
      <c r="AI66" s="225">
        <v>50</v>
      </c>
      <c r="AJ66" s="226" t="s">
        <v>1089</v>
      </c>
      <c r="AK66" s="720" t="s">
        <v>1098</v>
      </c>
      <c r="AL66" s="228">
        <v>10</v>
      </c>
      <c r="AM66" s="239" t="s">
        <v>1132</v>
      </c>
      <c r="AN66" s="721" t="s">
        <v>1133</v>
      </c>
      <c r="AO66" s="241">
        <v>10</v>
      </c>
      <c r="AP66" s="239" t="s">
        <v>1157</v>
      </c>
      <c r="AQ66" s="759" t="s">
        <v>1158</v>
      </c>
      <c r="AR66" s="241">
        <v>10</v>
      </c>
      <c r="AS66" s="226" t="s">
        <v>1167</v>
      </c>
      <c r="AT66" s="227" t="s">
        <v>1098</v>
      </c>
      <c r="AU66" s="229">
        <v>0</v>
      </c>
      <c r="AV66" s="778"/>
      <c r="AW66" s="234"/>
      <c r="AX66" s="194"/>
    </row>
    <row r="67" spans="1:50" s="36" customFormat="1" ht="156.05000000000001" customHeight="1" x14ac:dyDescent="0.3">
      <c r="A67" s="99">
        <v>104</v>
      </c>
      <c r="B67" s="606" t="s">
        <v>650</v>
      </c>
      <c r="C67" s="100">
        <v>12</v>
      </c>
      <c r="D67" s="100" t="s">
        <v>660</v>
      </c>
      <c r="E67" s="606" t="s">
        <v>748</v>
      </c>
      <c r="F67" s="100">
        <v>23939</v>
      </c>
      <c r="G67" s="606" t="s">
        <v>865</v>
      </c>
      <c r="H67" s="100">
        <v>2002</v>
      </c>
      <c r="I67" s="606" t="s">
        <v>866</v>
      </c>
      <c r="J67" s="652">
        <v>55063</v>
      </c>
      <c r="K67" s="100" t="s">
        <v>867</v>
      </c>
      <c r="L67" s="71" t="s">
        <v>868</v>
      </c>
      <c r="M67" s="71" t="s">
        <v>869</v>
      </c>
      <c r="N67" s="71" t="s">
        <v>870</v>
      </c>
      <c r="O67" s="71" t="s">
        <v>871</v>
      </c>
      <c r="P67" s="100" t="s">
        <v>1038</v>
      </c>
      <c r="Q67" s="215">
        <v>20.209317647058825</v>
      </c>
      <c r="R67" s="215">
        <v>0</v>
      </c>
      <c r="S67" s="215">
        <v>1.7647058823529411</v>
      </c>
      <c r="T67" s="215">
        <v>18.444611764705883</v>
      </c>
      <c r="U67" s="217">
        <f t="shared" si="1"/>
        <v>20.209317647058825</v>
      </c>
      <c r="V67" s="218">
        <v>60</v>
      </c>
      <c r="W67" s="211">
        <v>100</v>
      </c>
      <c r="X67" s="219" t="s">
        <v>1065</v>
      </c>
      <c r="Y67" s="234">
        <v>3</v>
      </c>
      <c r="Z67" s="234">
        <v>11</v>
      </c>
      <c r="AA67" s="234">
        <v>5</v>
      </c>
      <c r="AB67" s="234">
        <v>4</v>
      </c>
      <c r="AC67" s="234">
        <v>175</v>
      </c>
      <c r="AD67" s="112">
        <v>30</v>
      </c>
      <c r="AE67" s="235">
        <v>5</v>
      </c>
      <c r="AF67" s="236">
        <v>60</v>
      </c>
      <c r="AG67" s="244" t="s">
        <v>660</v>
      </c>
      <c r="AH67" s="685" t="s">
        <v>1098</v>
      </c>
      <c r="AI67" s="238">
        <v>50</v>
      </c>
      <c r="AJ67" s="239" t="s">
        <v>1132</v>
      </c>
      <c r="AK67" s="721" t="s">
        <v>1133</v>
      </c>
      <c r="AL67" s="241">
        <v>10</v>
      </c>
      <c r="AM67" s="239"/>
      <c r="AN67" s="721"/>
      <c r="AO67" s="241"/>
      <c r="AP67" s="239"/>
      <c r="AQ67" s="759"/>
      <c r="AR67" s="241"/>
      <c r="AS67" s="239"/>
      <c r="AT67" s="240"/>
      <c r="AU67" s="242"/>
      <c r="AV67" s="778"/>
      <c r="AW67" s="234"/>
      <c r="AX67" s="194"/>
    </row>
    <row r="68" spans="1:50" s="36" customFormat="1" ht="143.05000000000001" customHeight="1" x14ac:dyDescent="0.3">
      <c r="A68" s="99">
        <v>104</v>
      </c>
      <c r="B68" s="606" t="s">
        <v>650</v>
      </c>
      <c r="C68" s="100">
        <v>12</v>
      </c>
      <c r="D68" s="100" t="s">
        <v>660</v>
      </c>
      <c r="E68" s="606" t="s">
        <v>748</v>
      </c>
      <c r="F68" s="100">
        <v>23939</v>
      </c>
      <c r="G68" s="606" t="s">
        <v>872</v>
      </c>
      <c r="H68" s="100">
        <v>2017</v>
      </c>
      <c r="I68" s="606" t="s">
        <v>873</v>
      </c>
      <c r="J68" s="652">
        <v>35543</v>
      </c>
      <c r="K68" s="100" t="s">
        <v>8648</v>
      </c>
      <c r="L68" s="71" t="s">
        <v>874</v>
      </c>
      <c r="M68" s="71" t="s">
        <v>869</v>
      </c>
      <c r="N68" s="71" t="s">
        <v>870</v>
      </c>
      <c r="O68" s="71" t="s">
        <v>875</v>
      </c>
      <c r="P68" s="100" t="s">
        <v>1039</v>
      </c>
      <c r="Q68" s="215">
        <v>24.039317647058823</v>
      </c>
      <c r="R68" s="215">
        <v>3.83</v>
      </c>
      <c r="S68" s="215">
        <v>1.7647058823529411</v>
      </c>
      <c r="T68" s="215">
        <v>18.444611764705883</v>
      </c>
      <c r="U68" s="217">
        <f t="shared" si="1"/>
        <v>24.039317647058823</v>
      </c>
      <c r="V68" s="218">
        <v>100</v>
      </c>
      <c r="W68" s="211">
        <v>0</v>
      </c>
      <c r="X68" s="219" t="s">
        <v>1065</v>
      </c>
      <c r="Y68" s="234">
        <v>3</v>
      </c>
      <c r="Z68" s="234">
        <v>11</v>
      </c>
      <c r="AA68" s="234">
        <v>5</v>
      </c>
      <c r="AB68" s="234">
        <v>4</v>
      </c>
      <c r="AC68" s="234"/>
      <c r="AD68" s="112"/>
      <c r="AE68" s="235">
        <v>5</v>
      </c>
      <c r="AF68" s="236">
        <v>100</v>
      </c>
      <c r="AG68" s="244" t="s">
        <v>660</v>
      </c>
      <c r="AH68" s="685" t="s">
        <v>1098</v>
      </c>
      <c r="AI68" s="238">
        <v>50</v>
      </c>
      <c r="AJ68" s="226" t="s">
        <v>1089</v>
      </c>
      <c r="AK68" s="721" t="s">
        <v>1098</v>
      </c>
      <c r="AL68" s="241">
        <v>30</v>
      </c>
      <c r="AM68" s="239" t="s">
        <v>1156</v>
      </c>
      <c r="AN68" s="721" t="s">
        <v>1098</v>
      </c>
      <c r="AO68" s="241">
        <v>20</v>
      </c>
      <c r="AP68" s="239"/>
      <c r="AQ68" s="759"/>
      <c r="AR68" s="241"/>
      <c r="AS68" s="239"/>
      <c r="AT68" s="240"/>
      <c r="AU68" s="242"/>
      <c r="AV68" s="778"/>
      <c r="AW68" s="234"/>
      <c r="AX68" s="194"/>
    </row>
    <row r="69" spans="1:50" s="36" customFormat="1" ht="104" customHeight="1" x14ac:dyDescent="0.3">
      <c r="A69" s="231">
        <v>104</v>
      </c>
      <c r="B69" s="606" t="s">
        <v>650</v>
      </c>
      <c r="C69" s="106">
        <v>12</v>
      </c>
      <c r="D69" s="106" t="s">
        <v>660</v>
      </c>
      <c r="E69" s="606" t="s">
        <v>748</v>
      </c>
      <c r="F69" s="100">
        <v>23939</v>
      </c>
      <c r="G69" s="606" t="s">
        <v>876</v>
      </c>
      <c r="H69" s="100">
        <v>2010</v>
      </c>
      <c r="I69" s="641" t="s">
        <v>877</v>
      </c>
      <c r="J69" s="652">
        <v>95216</v>
      </c>
      <c r="K69" s="109" t="s">
        <v>677</v>
      </c>
      <c r="L69" s="232" t="s">
        <v>878</v>
      </c>
      <c r="M69" s="232" t="s">
        <v>879</v>
      </c>
      <c r="N69" s="232" t="s">
        <v>880</v>
      </c>
      <c r="O69" s="232" t="s">
        <v>881</v>
      </c>
      <c r="P69" s="100" t="s">
        <v>1040</v>
      </c>
      <c r="Q69" s="215">
        <v>27.819155724975296</v>
      </c>
      <c r="R69" s="215">
        <v>0</v>
      </c>
      <c r="S69" s="215">
        <v>7.0591557249752928</v>
      </c>
      <c r="T69" s="215">
        <v>20.76</v>
      </c>
      <c r="U69" s="217">
        <f t="shared" si="1"/>
        <v>27.819155724975296</v>
      </c>
      <c r="V69" s="218">
        <v>100</v>
      </c>
      <c r="W69" s="211">
        <v>100</v>
      </c>
      <c r="X69" s="219" t="s">
        <v>1065</v>
      </c>
      <c r="Y69" s="234">
        <v>2</v>
      </c>
      <c r="Z69" s="234">
        <v>1</v>
      </c>
      <c r="AA69" s="234">
        <v>3</v>
      </c>
      <c r="AB69" s="234">
        <v>5</v>
      </c>
      <c r="AC69" s="234">
        <v>98</v>
      </c>
      <c r="AD69" s="112">
        <v>0</v>
      </c>
      <c r="AE69" s="235">
        <v>5</v>
      </c>
      <c r="AF69" s="236">
        <v>100</v>
      </c>
      <c r="AG69" s="244" t="s">
        <v>660</v>
      </c>
      <c r="AH69" s="685" t="s">
        <v>1098</v>
      </c>
      <c r="AI69" s="238">
        <v>70</v>
      </c>
      <c r="AJ69" s="239" t="s">
        <v>1132</v>
      </c>
      <c r="AK69" s="721" t="s">
        <v>1133</v>
      </c>
      <c r="AL69" s="241">
        <v>10</v>
      </c>
      <c r="AM69" s="239" t="s">
        <v>1157</v>
      </c>
      <c r="AN69" s="721" t="s">
        <v>1158</v>
      </c>
      <c r="AO69" s="241">
        <v>10</v>
      </c>
      <c r="AP69" s="226" t="s">
        <v>1089</v>
      </c>
      <c r="AQ69" s="759" t="s">
        <v>1098</v>
      </c>
      <c r="AR69" s="241">
        <v>10</v>
      </c>
      <c r="AS69" s="239"/>
      <c r="AT69" s="240"/>
      <c r="AU69" s="242"/>
      <c r="AV69" s="778"/>
      <c r="AW69" s="234"/>
      <c r="AX69" s="194"/>
    </row>
    <row r="70" spans="1:50" s="36" customFormat="1" ht="143.05000000000001" customHeight="1" x14ac:dyDescent="0.3">
      <c r="A70" s="99">
        <v>104</v>
      </c>
      <c r="B70" s="606" t="s">
        <v>650</v>
      </c>
      <c r="C70" s="100">
        <v>12</v>
      </c>
      <c r="D70" s="100" t="s">
        <v>660</v>
      </c>
      <c r="E70" s="606" t="s">
        <v>748</v>
      </c>
      <c r="F70" s="100">
        <v>23939</v>
      </c>
      <c r="G70" s="606" t="s">
        <v>872</v>
      </c>
      <c r="H70" s="100">
        <v>2017</v>
      </c>
      <c r="I70" s="606" t="s">
        <v>873</v>
      </c>
      <c r="J70" s="652">
        <v>22886</v>
      </c>
      <c r="K70" s="100" t="s">
        <v>8648</v>
      </c>
      <c r="L70" s="71" t="s">
        <v>874</v>
      </c>
      <c r="M70" s="71" t="s">
        <v>869</v>
      </c>
      <c r="N70" s="71" t="s">
        <v>870</v>
      </c>
      <c r="O70" s="71" t="s">
        <v>875</v>
      </c>
      <c r="P70" s="100" t="s">
        <v>1041</v>
      </c>
      <c r="Q70" s="215">
        <v>24.039317647058823</v>
      </c>
      <c r="R70" s="215">
        <v>3.83</v>
      </c>
      <c r="S70" s="215">
        <v>1.7647058823529411</v>
      </c>
      <c r="T70" s="215">
        <v>18.444611764705883</v>
      </c>
      <c r="U70" s="217">
        <f t="shared" si="1"/>
        <v>24.039317647058823</v>
      </c>
      <c r="V70" s="218">
        <v>80</v>
      </c>
      <c r="W70" s="211">
        <v>0</v>
      </c>
      <c r="X70" s="219" t="s">
        <v>1065</v>
      </c>
      <c r="Y70" s="234">
        <v>3</v>
      </c>
      <c r="Z70" s="234">
        <v>11</v>
      </c>
      <c r="AA70" s="234">
        <v>5</v>
      </c>
      <c r="AB70" s="234">
        <v>4</v>
      </c>
      <c r="AC70" s="234"/>
      <c r="AD70" s="112"/>
      <c r="AE70" s="235">
        <v>5</v>
      </c>
      <c r="AF70" s="236">
        <v>80</v>
      </c>
      <c r="AG70" s="244" t="s">
        <v>660</v>
      </c>
      <c r="AH70" s="685" t="s">
        <v>1098</v>
      </c>
      <c r="AI70" s="238">
        <v>40</v>
      </c>
      <c r="AJ70" s="226" t="s">
        <v>1089</v>
      </c>
      <c r="AK70" s="721" t="s">
        <v>1098</v>
      </c>
      <c r="AL70" s="241">
        <v>30</v>
      </c>
      <c r="AM70" s="239" t="s">
        <v>1156</v>
      </c>
      <c r="AN70" s="721" t="s">
        <v>1098</v>
      </c>
      <c r="AO70" s="241">
        <v>10</v>
      </c>
      <c r="AP70" s="239"/>
      <c r="AQ70" s="759"/>
      <c r="AR70" s="241"/>
      <c r="AS70" s="239"/>
      <c r="AT70" s="240"/>
      <c r="AU70" s="242"/>
      <c r="AV70" s="778"/>
      <c r="AW70" s="234"/>
      <c r="AX70" s="194"/>
    </row>
    <row r="71" spans="1:50" s="36" customFormat="1" ht="52.1" customHeight="1" x14ac:dyDescent="0.3">
      <c r="A71" s="231">
        <v>104</v>
      </c>
      <c r="B71" s="606" t="s">
        <v>650</v>
      </c>
      <c r="C71" s="106">
        <v>12</v>
      </c>
      <c r="D71" s="106" t="s">
        <v>660</v>
      </c>
      <c r="E71" s="606" t="s">
        <v>748</v>
      </c>
      <c r="F71" s="100">
        <v>23939</v>
      </c>
      <c r="G71" s="606" t="s">
        <v>958</v>
      </c>
      <c r="H71" s="100">
        <v>2010</v>
      </c>
      <c r="I71" s="641" t="s">
        <v>959</v>
      </c>
      <c r="J71" s="652">
        <v>8152</v>
      </c>
      <c r="K71" s="109" t="s">
        <v>677</v>
      </c>
      <c r="L71" s="232" t="s">
        <v>960</v>
      </c>
      <c r="M71" s="71" t="s">
        <v>961</v>
      </c>
      <c r="N71" s="71" t="s">
        <v>962</v>
      </c>
      <c r="O71" s="71" t="s">
        <v>963</v>
      </c>
      <c r="P71" s="100" t="s">
        <v>1056</v>
      </c>
      <c r="Q71" s="215">
        <f>U71</f>
        <v>3.5295778624876433</v>
      </c>
      <c r="R71" s="215">
        <v>0</v>
      </c>
      <c r="S71" s="215">
        <v>1.7647889312438232</v>
      </c>
      <c r="T71" s="215">
        <v>1.7647889312438201</v>
      </c>
      <c r="U71" s="217">
        <f t="shared" ref="U71:U97" si="4">SUM(R71:T71)</f>
        <v>3.5295778624876433</v>
      </c>
      <c r="V71" s="218">
        <v>43.33</v>
      </c>
      <c r="W71" s="211">
        <v>100</v>
      </c>
      <c r="X71" s="219" t="s">
        <v>1065</v>
      </c>
      <c r="Y71" s="234">
        <v>2</v>
      </c>
      <c r="Z71" s="234">
        <v>1</v>
      </c>
      <c r="AA71" s="234">
        <v>3</v>
      </c>
      <c r="AB71" s="234">
        <v>11</v>
      </c>
      <c r="AC71" s="234">
        <v>98</v>
      </c>
      <c r="AD71" s="112">
        <v>0</v>
      </c>
      <c r="AE71" s="235">
        <v>5</v>
      </c>
      <c r="AF71" s="236">
        <v>50</v>
      </c>
      <c r="AG71" s="224" t="s">
        <v>660</v>
      </c>
      <c r="AH71" s="684" t="s">
        <v>1098</v>
      </c>
      <c r="AI71" s="238">
        <v>10</v>
      </c>
      <c r="AJ71" s="239" t="s">
        <v>1132</v>
      </c>
      <c r="AK71" s="721" t="s">
        <v>1133</v>
      </c>
      <c r="AL71" s="241">
        <v>10</v>
      </c>
      <c r="AM71" s="239" t="s">
        <v>1159</v>
      </c>
      <c r="AN71" s="721" t="s">
        <v>1158</v>
      </c>
      <c r="AO71" s="241">
        <v>10</v>
      </c>
      <c r="AP71" s="239" t="s">
        <v>1157</v>
      </c>
      <c r="AQ71" s="759" t="s">
        <v>1158</v>
      </c>
      <c r="AR71" s="241">
        <v>10</v>
      </c>
      <c r="AS71" s="226" t="s">
        <v>1089</v>
      </c>
      <c r="AT71" s="227" t="s">
        <v>1098</v>
      </c>
      <c r="AU71" s="229">
        <v>10</v>
      </c>
      <c r="AV71" s="781" t="s">
        <v>1167</v>
      </c>
      <c r="AW71" s="211" t="s">
        <v>1098</v>
      </c>
      <c r="AX71" s="292">
        <v>0</v>
      </c>
    </row>
    <row r="72" spans="1:50" s="36" customFormat="1" ht="409.6" customHeight="1" x14ac:dyDescent="0.3">
      <c r="A72" s="99">
        <v>104</v>
      </c>
      <c r="B72" s="606" t="s">
        <v>650</v>
      </c>
      <c r="C72" s="100">
        <v>10</v>
      </c>
      <c r="D72" s="105" t="s">
        <v>882</v>
      </c>
      <c r="E72" s="606" t="s">
        <v>883</v>
      </c>
      <c r="F72" s="100">
        <v>28561</v>
      </c>
      <c r="G72" s="606" t="s">
        <v>884</v>
      </c>
      <c r="H72" s="100">
        <v>2017</v>
      </c>
      <c r="I72" s="606" t="s">
        <v>885</v>
      </c>
      <c r="J72" s="652">
        <v>20583</v>
      </c>
      <c r="K72" s="100" t="s">
        <v>8648</v>
      </c>
      <c r="L72" s="71" t="s">
        <v>886</v>
      </c>
      <c r="M72" s="71" t="s">
        <v>887</v>
      </c>
      <c r="N72" s="71" t="s">
        <v>888</v>
      </c>
      <c r="O72" s="71" t="s">
        <v>889</v>
      </c>
      <c r="P72" s="100" t="s">
        <v>1042</v>
      </c>
      <c r="Q72" s="233">
        <f>U72</f>
        <v>5.57</v>
      </c>
      <c r="R72" s="233">
        <v>5.57</v>
      </c>
      <c r="S72" s="252">
        <v>0</v>
      </c>
      <c r="T72" s="252">
        <v>0</v>
      </c>
      <c r="U72" s="217">
        <f t="shared" si="4"/>
        <v>5.57</v>
      </c>
      <c r="V72" s="218">
        <v>100</v>
      </c>
      <c r="W72" s="211">
        <v>0</v>
      </c>
      <c r="X72" s="219" t="s">
        <v>1066</v>
      </c>
      <c r="Y72" s="234">
        <v>4</v>
      </c>
      <c r="Z72" s="234">
        <v>2</v>
      </c>
      <c r="AA72" s="234">
        <v>3</v>
      </c>
      <c r="AB72" s="234">
        <v>31</v>
      </c>
      <c r="AC72" s="234"/>
      <c r="AD72" s="112"/>
      <c r="AE72" s="235">
        <v>5</v>
      </c>
      <c r="AF72" s="236">
        <v>100</v>
      </c>
      <c r="AG72" s="253" t="s">
        <v>882</v>
      </c>
      <c r="AH72" s="685"/>
      <c r="AI72" s="238">
        <v>100</v>
      </c>
      <c r="AJ72" s="293"/>
      <c r="AK72" s="726"/>
      <c r="AL72" s="294"/>
      <c r="AM72" s="295"/>
      <c r="AN72" s="693"/>
      <c r="AO72" s="296"/>
      <c r="AP72" s="257"/>
      <c r="AQ72" s="757"/>
      <c r="AR72" s="258"/>
      <c r="AS72" s="239"/>
      <c r="AT72" s="240"/>
      <c r="AU72" s="242"/>
      <c r="AV72" s="778"/>
      <c r="AW72" s="234"/>
      <c r="AX72" s="194"/>
    </row>
    <row r="73" spans="1:50" s="36" customFormat="1" ht="156.05000000000001" customHeight="1" x14ac:dyDescent="0.3">
      <c r="A73" s="210">
        <v>104</v>
      </c>
      <c r="B73" s="606" t="s">
        <v>650</v>
      </c>
      <c r="C73" s="211">
        <v>11</v>
      </c>
      <c r="D73" s="211" t="s">
        <v>682</v>
      </c>
      <c r="E73" s="621" t="s">
        <v>1173</v>
      </c>
      <c r="F73" s="211">
        <v>35544</v>
      </c>
      <c r="G73" s="621" t="s">
        <v>943</v>
      </c>
      <c r="H73" s="211">
        <v>2005</v>
      </c>
      <c r="I73" s="621" t="s">
        <v>944</v>
      </c>
      <c r="J73" s="651">
        <v>85052</v>
      </c>
      <c r="K73" s="211" t="s">
        <v>664</v>
      </c>
      <c r="L73" s="214" t="s">
        <v>945</v>
      </c>
      <c r="M73" s="214" t="s">
        <v>946</v>
      </c>
      <c r="N73" s="214" t="s">
        <v>947</v>
      </c>
      <c r="O73" s="214" t="s">
        <v>948</v>
      </c>
      <c r="P73" s="211" t="s">
        <v>1053</v>
      </c>
      <c r="Q73" s="215">
        <v>7.7664705882352942</v>
      </c>
      <c r="R73" s="215">
        <v>0</v>
      </c>
      <c r="S73" s="215">
        <v>2.9411764705882355</v>
      </c>
      <c r="T73" s="215">
        <v>4.8252941176470587</v>
      </c>
      <c r="U73" s="217">
        <f t="shared" si="4"/>
        <v>7.7664705882352942</v>
      </c>
      <c r="V73" s="218">
        <v>5.83</v>
      </c>
      <c r="W73" s="211">
        <v>100</v>
      </c>
      <c r="X73" s="219" t="s">
        <v>1081</v>
      </c>
      <c r="Y73" s="220">
        <v>3</v>
      </c>
      <c r="Z73" s="220">
        <v>12</v>
      </c>
      <c r="AA73" s="220">
        <v>3</v>
      </c>
      <c r="AB73" s="220">
        <v>4</v>
      </c>
      <c r="AC73" s="220">
        <v>92</v>
      </c>
      <c r="AD73" s="221">
        <v>0</v>
      </c>
      <c r="AE73" s="222">
        <v>5</v>
      </c>
      <c r="AF73" s="223">
        <v>15</v>
      </c>
      <c r="AG73" s="224" t="s">
        <v>660</v>
      </c>
      <c r="AH73" s="684" t="s">
        <v>1175</v>
      </c>
      <c r="AI73" s="225">
        <v>15</v>
      </c>
      <c r="AJ73" s="297"/>
      <c r="AK73" s="727"/>
      <c r="AL73" s="298"/>
      <c r="AM73" s="226"/>
      <c r="AN73" s="720"/>
      <c r="AO73" s="228"/>
      <c r="AP73" s="226"/>
      <c r="AQ73" s="761"/>
      <c r="AR73" s="228"/>
      <c r="AS73" s="226"/>
      <c r="AT73" s="227"/>
      <c r="AU73" s="229"/>
      <c r="AV73" s="777"/>
      <c r="AW73" s="220"/>
      <c r="AX73" s="230"/>
    </row>
    <row r="74" spans="1:50" s="36" customFormat="1" ht="409.6" customHeight="1" x14ac:dyDescent="0.3">
      <c r="A74" s="99">
        <v>104</v>
      </c>
      <c r="B74" s="606" t="s">
        <v>650</v>
      </c>
      <c r="C74" s="100">
        <v>13</v>
      </c>
      <c r="D74" s="100" t="s">
        <v>740</v>
      </c>
      <c r="E74" s="606" t="s">
        <v>890</v>
      </c>
      <c r="F74" s="100">
        <v>11874</v>
      </c>
      <c r="G74" s="606" t="s">
        <v>891</v>
      </c>
      <c r="H74" s="100">
        <v>2003</v>
      </c>
      <c r="I74" s="628" t="s">
        <v>892</v>
      </c>
      <c r="J74" s="652">
        <v>109084</v>
      </c>
      <c r="K74" s="100" t="s">
        <v>867</v>
      </c>
      <c r="L74" s="71" t="s">
        <v>893</v>
      </c>
      <c r="M74" s="71" t="s">
        <v>894</v>
      </c>
      <c r="N74" s="70" t="s">
        <v>895</v>
      </c>
      <c r="O74" s="71" t="s">
        <v>896</v>
      </c>
      <c r="P74" s="100" t="s">
        <v>1043</v>
      </c>
      <c r="Q74" s="215">
        <f t="shared" ref="Q74:Q80" si="5">U74</f>
        <v>7.2809294117647063</v>
      </c>
      <c r="R74" s="215">
        <v>0</v>
      </c>
      <c r="S74" s="215">
        <v>0.70588235294117652</v>
      </c>
      <c r="T74" s="215">
        <v>6.5750470588235297</v>
      </c>
      <c r="U74" s="217">
        <f t="shared" si="4"/>
        <v>7.2809294117647063</v>
      </c>
      <c r="V74" s="218">
        <v>100</v>
      </c>
      <c r="W74" s="211">
        <v>100</v>
      </c>
      <c r="X74" s="219" t="s">
        <v>1078</v>
      </c>
      <c r="Y74" s="234">
        <v>3</v>
      </c>
      <c r="Z74" s="234">
        <v>11</v>
      </c>
      <c r="AA74" s="234">
        <v>4</v>
      </c>
      <c r="AB74" s="234">
        <v>4</v>
      </c>
      <c r="AC74" s="234">
        <v>174</v>
      </c>
      <c r="AD74" s="112"/>
      <c r="AE74" s="235">
        <v>5</v>
      </c>
      <c r="AF74" s="236">
        <v>100</v>
      </c>
      <c r="AG74" s="244" t="s">
        <v>723</v>
      </c>
      <c r="AH74" s="685" t="s">
        <v>1121</v>
      </c>
      <c r="AI74" s="238">
        <v>100</v>
      </c>
      <c r="AJ74" s="299"/>
      <c r="AK74" s="721"/>
      <c r="AL74" s="241"/>
      <c r="AM74" s="300"/>
      <c r="AN74" s="721"/>
      <c r="AO74" s="241"/>
      <c r="AP74" s="295"/>
      <c r="AQ74" s="759"/>
      <c r="AR74" s="241"/>
      <c r="AS74" s="239"/>
      <c r="AT74" s="240"/>
      <c r="AU74" s="242"/>
      <c r="AV74" s="778"/>
      <c r="AW74" s="234"/>
      <c r="AX74" s="194"/>
    </row>
    <row r="75" spans="1:50" s="36" customFormat="1" ht="409.6" customHeight="1" x14ac:dyDescent="0.3">
      <c r="A75" s="231">
        <v>104</v>
      </c>
      <c r="B75" s="606" t="s">
        <v>650</v>
      </c>
      <c r="C75" s="106">
        <v>13</v>
      </c>
      <c r="D75" s="106" t="s">
        <v>740</v>
      </c>
      <c r="E75" s="606" t="s">
        <v>890</v>
      </c>
      <c r="F75" s="100">
        <v>11874</v>
      </c>
      <c r="G75" s="606" t="s">
        <v>897</v>
      </c>
      <c r="H75" s="100">
        <v>2007</v>
      </c>
      <c r="I75" s="608" t="s">
        <v>898</v>
      </c>
      <c r="J75" s="652">
        <v>94741</v>
      </c>
      <c r="K75" s="109" t="s">
        <v>655</v>
      </c>
      <c r="L75" s="232" t="s">
        <v>899</v>
      </c>
      <c r="M75" s="71" t="s">
        <v>894</v>
      </c>
      <c r="N75" s="71" t="s">
        <v>900</v>
      </c>
      <c r="O75" s="71" t="s">
        <v>901</v>
      </c>
      <c r="P75" s="100" t="s">
        <v>1044</v>
      </c>
      <c r="Q75" s="215">
        <f t="shared" si="5"/>
        <v>4.8907058823529415</v>
      </c>
      <c r="R75" s="215">
        <v>0.126</v>
      </c>
      <c r="S75" s="215">
        <v>0.35294117647058826</v>
      </c>
      <c r="T75" s="215">
        <v>4.4117647058823533</v>
      </c>
      <c r="U75" s="217">
        <f t="shared" si="4"/>
        <v>4.8907058823529415</v>
      </c>
      <c r="V75" s="218">
        <v>100</v>
      </c>
      <c r="W75" s="211">
        <v>93</v>
      </c>
      <c r="X75" s="219" t="s">
        <v>1078</v>
      </c>
      <c r="Y75" s="234">
        <v>3</v>
      </c>
      <c r="Z75" s="234">
        <v>7</v>
      </c>
      <c r="AA75" s="234">
        <v>2</v>
      </c>
      <c r="AB75" s="234">
        <v>4</v>
      </c>
      <c r="AC75" s="234">
        <v>81</v>
      </c>
      <c r="AD75" s="112"/>
      <c r="AE75" s="235">
        <v>5</v>
      </c>
      <c r="AF75" s="236">
        <v>100</v>
      </c>
      <c r="AG75" s="244" t="s">
        <v>723</v>
      </c>
      <c r="AH75" s="685" t="s">
        <v>1121</v>
      </c>
      <c r="AI75" s="238">
        <v>100</v>
      </c>
      <c r="AJ75" s="299"/>
      <c r="AK75" s="721"/>
      <c r="AL75" s="241"/>
      <c r="AM75" s="300"/>
      <c r="AN75" s="721"/>
      <c r="AO75" s="241"/>
      <c r="AP75" s="300"/>
      <c r="AQ75" s="759"/>
      <c r="AR75" s="241"/>
      <c r="AS75" s="239"/>
      <c r="AT75" s="240"/>
      <c r="AU75" s="242"/>
      <c r="AV75" s="778"/>
      <c r="AW75" s="234"/>
      <c r="AX75" s="194"/>
    </row>
    <row r="76" spans="1:50" s="36" customFormat="1" ht="409.6" customHeight="1" x14ac:dyDescent="0.3">
      <c r="A76" s="301">
        <v>104</v>
      </c>
      <c r="B76" s="606" t="s">
        <v>650</v>
      </c>
      <c r="C76" s="102">
        <v>13</v>
      </c>
      <c r="D76" s="105" t="s">
        <v>740</v>
      </c>
      <c r="E76" s="622" t="s">
        <v>890</v>
      </c>
      <c r="F76" s="302" t="s">
        <v>902</v>
      </c>
      <c r="G76" s="606" t="s">
        <v>903</v>
      </c>
      <c r="H76" s="105">
        <v>2010</v>
      </c>
      <c r="I76" s="606" t="s">
        <v>904</v>
      </c>
      <c r="J76" s="652">
        <v>102630</v>
      </c>
      <c r="K76" s="303" t="s">
        <v>677</v>
      </c>
      <c r="L76" s="232" t="s">
        <v>905</v>
      </c>
      <c r="M76" s="71" t="s">
        <v>906</v>
      </c>
      <c r="N76" s="71" t="s">
        <v>907</v>
      </c>
      <c r="O76" s="71" t="s">
        <v>908</v>
      </c>
      <c r="P76" s="100" t="s">
        <v>1045</v>
      </c>
      <c r="Q76" s="215">
        <f t="shared" si="5"/>
        <v>10.678823529411765</v>
      </c>
      <c r="R76" s="215">
        <v>0</v>
      </c>
      <c r="S76" s="215">
        <v>2.9411764705882355</v>
      </c>
      <c r="T76" s="215">
        <v>7.7376470588235291</v>
      </c>
      <c r="U76" s="217">
        <f t="shared" si="4"/>
        <v>10.678823529411765</v>
      </c>
      <c r="V76" s="218">
        <v>100</v>
      </c>
      <c r="W76" s="211">
        <v>100</v>
      </c>
      <c r="X76" s="219" t="s">
        <v>1078</v>
      </c>
      <c r="Y76" s="234">
        <v>1</v>
      </c>
      <c r="Z76" s="234">
        <v>7</v>
      </c>
      <c r="AA76" s="234">
        <v>6</v>
      </c>
      <c r="AB76" s="234">
        <v>4</v>
      </c>
      <c r="AC76" s="234">
        <v>99</v>
      </c>
      <c r="AD76" s="112">
        <v>0</v>
      </c>
      <c r="AE76" s="235">
        <v>5</v>
      </c>
      <c r="AF76" s="236">
        <v>100</v>
      </c>
      <c r="AG76" s="304" t="s">
        <v>740</v>
      </c>
      <c r="AH76" s="685" t="s">
        <v>1122</v>
      </c>
      <c r="AI76" s="238">
        <v>100</v>
      </c>
      <c r="AJ76" s="239"/>
      <c r="AK76" s="721"/>
      <c r="AL76" s="241"/>
      <c r="AM76" s="239"/>
      <c r="AN76" s="721"/>
      <c r="AO76" s="241"/>
      <c r="AP76" s="239"/>
      <c r="AQ76" s="759"/>
      <c r="AR76" s="241"/>
      <c r="AS76" s="239"/>
      <c r="AT76" s="240"/>
      <c r="AU76" s="242"/>
      <c r="AV76" s="778"/>
      <c r="AW76" s="234"/>
      <c r="AX76" s="194"/>
    </row>
    <row r="77" spans="1:50" s="36" customFormat="1" ht="409.6" customHeight="1" x14ac:dyDescent="0.3">
      <c r="A77" s="99">
        <v>104</v>
      </c>
      <c r="B77" s="606" t="s">
        <v>650</v>
      </c>
      <c r="C77" s="100">
        <v>5</v>
      </c>
      <c r="D77" s="100" t="s">
        <v>740</v>
      </c>
      <c r="E77" s="606" t="s">
        <v>890</v>
      </c>
      <c r="F77" s="100">
        <v>11874</v>
      </c>
      <c r="G77" s="606" t="s">
        <v>909</v>
      </c>
      <c r="H77" s="100">
        <v>2015</v>
      </c>
      <c r="I77" s="628" t="s">
        <v>910</v>
      </c>
      <c r="J77" s="652">
        <v>99625</v>
      </c>
      <c r="K77" s="100" t="s">
        <v>718</v>
      </c>
      <c r="L77" s="71" t="s">
        <v>893</v>
      </c>
      <c r="M77" s="71" t="s">
        <v>894</v>
      </c>
      <c r="N77" s="70" t="s">
        <v>895</v>
      </c>
      <c r="O77" s="71" t="s">
        <v>896</v>
      </c>
      <c r="P77" s="100" t="s">
        <v>1046</v>
      </c>
      <c r="Q77" s="215">
        <f t="shared" si="5"/>
        <v>19.009999999999998</v>
      </c>
      <c r="R77" s="215">
        <v>11.72</v>
      </c>
      <c r="S77" s="215">
        <v>0.71</v>
      </c>
      <c r="T77" s="215">
        <v>6.58</v>
      </c>
      <c r="U77" s="217">
        <f t="shared" si="4"/>
        <v>19.009999999999998</v>
      </c>
      <c r="V77" s="218">
        <v>100</v>
      </c>
      <c r="W77" s="211">
        <v>17</v>
      </c>
      <c r="X77" s="219" t="s">
        <v>1078</v>
      </c>
      <c r="Y77" s="234">
        <v>3</v>
      </c>
      <c r="Z77" s="234">
        <v>11</v>
      </c>
      <c r="AA77" s="234">
        <v>4</v>
      </c>
      <c r="AB77" s="234">
        <v>4</v>
      </c>
      <c r="AC77" s="234"/>
      <c r="AD77" s="112"/>
      <c r="AE77" s="235">
        <v>5</v>
      </c>
      <c r="AF77" s="236">
        <v>100</v>
      </c>
      <c r="AG77" s="244" t="s">
        <v>740</v>
      </c>
      <c r="AH77" s="685" t="s">
        <v>1123</v>
      </c>
      <c r="AI77" s="238">
        <v>100</v>
      </c>
      <c r="AJ77" s="300"/>
      <c r="AK77" s="721"/>
      <c r="AL77" s="241"/>
      <c r="AM77" s="300"/>
      <c r="AN77" s="721"/>
      <c r="AO77" s="241"/>
      <c r="AP77" s="239"/>
      <c r="AQ77" s="759"/>
      <c r="AR77" s="241"/>
      <c r="AS77" s="239"/>
      <c r="AT77" s="240"/>
      <c r="AU77" s="242"/>
      <c r="AV77" s="778"/>
      <c r="AW77" s="234"/>
      <c r="AX77" s="194"/>
    </row>
    <row r="78" spans="1:50" s="36" customFormat="1" ht="403.1" customHeight="1" x14ac:dyDescent="0.3">
      <c r="A78" s="99">
        <v>104</v>
      </c>
      <c r="B78" s="606" t="s">
        <v>650</v>
      </c>
      <c r="C78" s="100">
        <v>5</v>
      </c>
      <c r="D78" s="100" t="s">
        <v>740</v>
      </c>
      <c r="E78" s="606" t="s">
        <v>890</v>
      </c>
      <c r="F78" s="100">
        <v>11874</v>
      </c>
      <c r="G78" s="606" t="s">
        <v>911</v>
      </c>
      <c r="H78" s="234">
        <v>2015</v>
      </c>
      <c r="I78" s="606" t="s">
        <v>912</v>
      </c>
      <c r="J78" s="652">
        <v>48667</v>
      </c>
      <c r="K78" s="234" t="s">
        <v>694</v>
      </c>
      <c r="L78" s="71" t="s">
        <v>893</v>
      </c>
      <c r="M78" s="71" t="s">
        <v>894</v>
      </c>
      <c r="N78" s="71" t="s">
        <v>913</v>
      </c>
      <c r="O78" s="71" t="s">
        <v>914</v>
      </c>
      <c r="P78" s="100" t="s">
        <v>1047</v>
      </c>
      <c r="Q78" s="215">
        <f t="shared" si="5"/>
        <v>12.86</v>
      </c>
      <c r="R78" s="215">
        <v>5.73</v>
      </c>
      <c r="S78" s="305">
        <v>0.55000000000000004</v>
      </c>
      <c r="T78" s="305">
        <v>6.58</v>
      </c>
      <c r="U78" s="217">
        <f t="shared" si="4"/>
        <v>12.86</v>
      </c>
      <c r="V78" s="218">
        <v>100</v>
      </c>
      <c r="W78" s="211">
        <v>0.03</v>
      </c>
      <c r="X78" s="219" t="s">
        <v>1078</v>
      </c>
      <c r="Y78" s="234">
        <v>3</v>
      </c>
      <c r="Z78" s="234">
        <v>2</v>
      </c>
      <c r="AA78" s="234">
        <v>3</v>
      </c>
      <c r="AB78" s="234">
        <v>4</v>
      </c>
      <c r="AC78" s="234"/>
      <c r="AD78" s="112"/>
      <c r="AE78" s="235">
        <v>5</v>
      </c>
      <c r="AF78" s="236">
        <v>100</v>
      </c>
      <c r="AG78" s="306" t="s">
        <v>740</v>
      </c>
      <c r="AH78" s="690" t="s">
        <v>1123</v>
      </c>
      <c r="AI78" s="199">
        <v>100</v>
      </c>
      <c r="AJ78" s="260"/>
      <c r="AK78" s="728"/>
      <c r="AL78" s="202"/>
      <c r="AM78" s="260"/>
      <c r="AN78" s="728"/>
      <c r="AO78" s="202"/>
      <c r="AP78" s="260"/>
      <c r="AQ78" s="758"/>
      <c r="AR78" s="202"/>
      <c r="AS78" s="260"/>
      <c r="AT78" s="261"/>
      <c r="AU78" s="204"/>
      <c r="AV78" s="778"/>
      <c r="AW78" s="234"/>
      <c r="AX78" s="194"/>
    </row>
    <row r="79" spans="1:50" s="36" customFormat="1" ht="194.95" customHeight="1" x14ac:dyDescent="0.3">
      <c r="A79" s="99">
        <v>104</v>
      </c>
      <c r="B79" s="606" t="s">
        <v>650</v>
      </c>
      <c r="C79" s="100">
        <v>5</v>
      </c>
      <c r="D79" s="100" t="s">
        <v>740</v>
      </c>
      <c r="E79" s="606" t="s">
        <v>890</v>
      </c>
      <c r="F79" s="100">
        <v>11874</v>
      </c>
      <c r="G79" s="606" t="s">
        <v>915</v>
      </c>
      <c r="H79" s="234">
        <v>2016</v>
      </c>
      <c r="I79" s="606" t="s">
        <v>916</v>
      </c>
      <c r="J79" s="653">
        <v>59799</v>
      </c>
      <c r="K79" s="100" t="s">
        <v>718</v>
      </c>
      <c r="L79" s="71" t="s">
        <v>893</v>
      </c>
      <c r="M79" s="71" t="s">
        <v>894</v>
      </c>
      <c r="N79" s="71" t="s">
        <v>917</v>
      </c>
      <c r="O79" s="71" t="s">
        <v>918</v>
      </c>
      <c r="P79" s="100" t="s">
        <v>1048</v>
      </c>
      <c r="Q79" s="215">
        <f t="shared" si="5"/>
        <v>19.78</v>
      </c>
      <c r="R79" s="215">
        <v>7.04</v>
      </c>
      <c r="S79" s="305">
        <v>5</v>
      </c>
      <c r="T79" s="305">
        <v>7.74</v>
      </c>
      <c r="U79" s="217">
        <f t="shared" si="4"/>
        <v>19.78</v>
      </c>
      <c r="V79" s="218">
        <v>100</v>
      </c>
      <c r="W79" s="211">
        <v>32</v>
      </c>
      <c r="X79" s="219" t="s">
        <v>1078</v>
      </c>
      <c r="Y79" s="234">
        <v>3</v>
      </c>
      <c r="Z79" s="234">
        <v>11</v>
      </c>
      <c r="AA79" s="234">
        <v>5</v>
      </c>
      <c r="AB79" s="234">
        <v>4</v>
      </c>
      <c r="AC79" s="234"/>
      <c r="AD79" s="112"/>
      <c r="AE79" s="235"/>
      <c r="AF79" s="236">
        <v>100</v>
      </c>
      <c r="AG79" s="306" t="s">
        <v>740</v>
      </c>
      <c r="AH79" s="690" t="s">
        <v>1124</v>
      </c>
      <c r="AI79" s="199">
        <v>100</v>
      </c>
      <c r="AJ79" s="260" t="s">
        <v>1144</v>
      </c>
      <c r="AK79" s="728" t="s">
        <v>1144</v>
      </c>
      <c r="AL79" s="202"/>
      <c r="AM79" s="260"/>
      <c r="AN79" s="728"/>
      <c r="AO79" s="202"/>
      <c r="AP79" s="260"/>
      <c r="AQ79" s="758"/>
      <c r="AR79" s="202"/>
      <c r="AS79" s="260"/>
      <c r="AT79" s="261"/>
      <c r="AU79" s="204"/>
      <c r="AV79" s="778"/>
      <c r="AW79" s="234"/>
      <c r="AX79" s="194"/>
    </row>
    <row r="80" spans="1:50" s="36" customFormat="1" ht="409.6" customHeight="1" x14ac:dyDescent="0.3">
      <c r="A80" s="99">
        <v>104</v>
      </c>
      <c r="B80" s="606" t="s">
        <v>650</v>
      </c>
      <c r="C80" s="100">
        <v>5</v>
      </c>
      <c r="D80" s="100" t="s">
        <v>740</v>
      </c>
      <c r="E80" s="606" t="s">
        <v>890</v>
      </c>
      <c r="F80" s="100">
        <v>11874</v>
      </c>
      <c r="G80" s="606" t="s">
        <v>919</v>
      </c>
      <c r="H80" s="234">
        <v>2017</v>
      </c>
      <c r="I80" s="606" t="s">
        <v>920</v>
      </c>
      <c r="J80" s="653">
        <v>20583</v>
      </c>
      <c r="K80" s="100" t="s">
        <v>718</v>
      </c>
      <c r="L80" s="71" t="s">
        <v>893</v>
      </c>
      <c r="M80" s="71" t="s">
        <v>894</v>
      </c>
      <c r="N80" s="73" t="s">
        <v>921</v>
      </c>
      <c r="O80" s="71" t="s">
        <v>922</v>
      </c>
      <c r="P80" s="100" t="s">
        <v>1049</v>
      </c>
      <c r="Q80" s="215">
        <f t="shared" si="5"/>
        <v>14.31</v>
      </c>
      <c r="R80" s="215">
        <v>5.57</v>
      </c>
      <c r="S80" s="305">
        <v>1</v>
      </c>
      <c r="T80" s="305">
        <v>7.74</v>
      </c>
      <c r="U80" s="217">
        <f t="shared" si="4"/>
        <v>14.31</v>
      </c>
      <c r="V80" s="218">
        <v>100</v>
      </c>
      <c r="W80" s="211">
        <v>46</v>
      </c>
      <c r="X80" s="219" t="s">
        <v>1078</v>
      </c>
      <c r="Y80" s="234">
        <v>3</v>
      </c>
      <c r="Z80" s="234">
        <v>7</v>
      </c>
      <c r="AA80" s="234">
        <v>1</v>
      </c>
      <c r="AB80" s="234">
        <v>4</v>
      </c>
      <c r="AC80" s="234"/>
      <c r="AD80" s="112"/>
      <c r="AE80" s="235"/>
      <c r="AF80" s="236">
        <v>100</v>
      </c>
      <c r="AG80" s="306" t="s">
        <v>740</v>
      </c>
      <c r="AH80" s="690" t="s">
        <v>1122</v>
      </c>
      <c r="AI80" s="199">
        <v>100</v>
      </c>
      <c r="AJ80" s="260"/>
      <c r="AK80" s="728"/>
      <c r="AL80" s="202"/>
      <c r="AM80" s="260"/>
      <c r="AN80" s="728"/>
      <c r="AO80" s="202"/>
      <c r="AP80" s="260"/>
      <c r="AQ80" s="758"/>
      <c r="AR80" s="202"/>
      <c r="AS80" s="260"/>
      <c r="AT80" s="261"/>
      <c r="AU80" s="204"/>
      <c r="AV80" s="778"/>
      <c r="AW80" s="234"/>
      <c r="AX80" s="194"/>
    </row>
    <row r="81" spans="1:50" s="36" customFormat="1" ht="117" customHeight="1" x14ac:dyDescent="0.3">
      <c r="A81" s="99">
        <v>104</v>
      </c>
      <c r="B81" s="606" t="s">
        <v>650</v>
      </c>
      <c r="C81" s="100">
        <v>11</v>
      </c>
      <c r="D81" s="100" t="s">
        <v>731</v>
      </c>
      <c r="E81" s="606" t="s">
        <v>732</v>
      </c>
      <c r="F81" s="259" t="s">
        <v>733</v>
      </c>
      <c r="G81" s="606" t="s">
        <v>734</v>
      </c>
      <c r="H81" s="100">
        <v>2014</v>
      </c>
      <c r="I81" s="606" t="s">
        <v>735</v>
      </c>
      <c r="J81" s="652">
        <v>118334</v>
      </c>
      <c r="K81" s="100" t="s">
        <v>8642</v>
      </c>
      <c r="L81" s="71" t="s">
        <v>736</v>
      </c>
      <c r="M81" s="71" t="s">
        <v>737</v>
      </c>
      <c r="N81" s="71" t="s">
        <v>738</v>
      </c>
      <c r="O81" s="71" t="s">
        <v>739</v>
      </c>
      <c r="P81" s="100" t="s">
        <v>1015</v>
      </c>
      <c r="Q81" s="215">
        <v>29.92</v>
      </c>
      <c r="R81" s="216">
        <v>13.92</v>
      </c>
      <c r="S81" s="215">
        <v>16</v>
      </c>
      <c r="T81" s="215">
        <v>0</v>
      </c>
      <c r="U81" s="217">
        <f t="shared" si="4"/>
        <v>29.92</v>
      </c>
      <c r="V81" s="218">
        <v>3.42</v>
      </c>
      <c r="W81" s="211">
        <v>35</v>
      </c>
      <c r="X81" s="219" t="s">
        <v>1069</v>
      </c>
      <c r="Y81" s="234">
        <v>3</v>
      </c>
      <c r="Z81" s="234">
        <v>1</v>
      </c>
      <c r="AA81" s="234">
        <v>7</v>
      </c>
      <c r="AB81" s="234">
        <v>9</v>
      </c>
      <c r="AC81" s="234"/>
      <c r="AD81" s="112"/>
      <c r="AE81" s="235">
        <v>5</v>
      </c>
      <c r="AF81" s="236">
        <v>0</v>
      </c>
      <c r="AG81" s="244" t="s">
        <v>1091</v>
      </c>
      <c r="AH81" s="685" t="s">
        <v>1104</v>
      </c>
      <c r="AI81" s="238">
        <v>0</v>
      </c>
      <c r="AJ81" s="239"/>
      <c r="AK81" s="721"/>
      <c r="AL81" s="241"/>
      <c r="AM81" s="239"/>
      <c r="AN81" s="721"/>
      <c r="AO81" s="241"/>
      <c r="AP81" s="239"/>
      <c r="AQ81" s="759"/>
      <c r="AR81" s="241"/>
      <c r="AS81" s="239"/>
      <c r="AT81" s="240"/>
      <c r="AU81" s="242"/>
      <c r="AV81" s="778"/>
      <c r="AW81" s="234"/>
      <c r="AX81" s="194"/>
    </row>
    <row r="82" spans="1:50" s="36" customFormat="1" ht="169.1" customHeight="1" x14ac:dyDescent="0.3">
      <c r="A82" s="99">
        <v>104</v>
      </c>
      <c r="B82" s="606" t="s">
        <v>650</v>
      </c>
      <c r="C82" s="100">
        <v>15</v>
      </c>
      <c r="D82" s="100" t="s">
        <v>923</v>
      </c>
      <c r="E82" s="606" t="s">
        <v>924</v>
      </c>
      <c r="F82" s="100">
        <v>10082</v>
      </c>
      <c r="G82" s="606" t="s">
        <v>925</v>
      </c>
      <c r="H82" s="234">
        <v>1995</v>
      </c>
      <c r="I82" s="606" t="s">
        <v>926</v>
      </c>
      <c r="J82" s="652">
        <f>191478+227623</f>
        <v>419101</v>
      </c>
      <c r="K82" s="100" t="s">
        <v>664</v>
      </c>
      <c r="L82" s="71" t="s">
        <v>927</v>
      </c>
      <c r="M82" s="71" t="s">
        <v>928</v>
      </c>
      <c r="N82" s="71" t="s">
        <v>929</v>
      </c>
      <c r="O82" s="71" t="s">
        <v>930</v>
      </c>
      <c r="P82" s="100" t="s">
        <v>1050</v>
      </c>
      <c r="Q82" s="233">
        <f>U82</f>
        <v>48.88</v>
      </c>
      <c r="R82" s="233">
        <v>0</v>
      </c>
      <c r="S82" s="233">
        <v>5.88</v>
      </c>
      <c r="T82" s="233">
        <v>43</v>
      </c>
      <c r="U82" s="217">
        <f t="shared" si="4"/>
        <v>48.88</v>
      </c>
      <c r="V82" s="218" t="s">
        <v>1079</v>
      </c>
      <c r="W82" s="211">
        <v>100</v>
      </c>
      <c r="X82" s="219" t="s">
        <v>1080</v>
      </c>
      <c r="Y82" s="234">
        <v>3</v>
      </c>
      <c r="Z82" s="234">
        <v>1</v>
      </c>
      <c r="AA82" s="234">
        <v>3</v>
      </c>
      <c r="AB82" s="234">
        <v>60</v>
      </c>
      <c r="AC82" s="234">
        <v>97</v>
      </c>
      <c r="AD82" s="112"/>
      <c r="AE82" s="235">
        <v>5</v>
      </c>
      <c r="AF82" s="236" t="s">
        <v>1095</v>
      </c>
      <c r="AG82" s="244" t="s">
        <v>1079</v>
      </c>
      <c r="AH82" s="685"/>
      <c r="AI82" s="238"/>
      <c r="AJ82" s="239" t="s">
        <v>1079</v>
      </c>
      <c r="AK82" s="723"/>
      <c r="AL82" s="258"/>
      <c r="AM82" s="239" t="s">
        <v>1079</v>
      </c>
      <c r="AN82" s="721"/>
      <c r="AO82" s="241"/>
      <c r="AP82" s="239" t="s">
        <v>1079</v>
      </c>
      <c r="AQ82" s="759"/>
      <c r="AR82" s="241"/>
      <c r="AS82" s="239"/>
      <c r="AT82" s="240"/>
      <c r="AU82" s="242"/>
      <c r="AV82" s="778"/>
      <c r="AW82" s="234"/>
      <c r="AX82" s="194"/>
    </row>
    <row r="83" spans="1:50" s="36" customFormat="1" ht="169.1" customHeight="1" x14ac:dyDescent="0.3">
      <c r="A83" s="99">
        <v>104</v>
      </c>
      <c r="B83" s="606" t="s">
        <v>650</v>
      </c>
      <c r="C83" s="100">
        <v>15</v>
      </c>
      <c r="D83" s="100" t="s">
        <v>923</v>
      </c>
      <c r="E83" s="606" t="s">
        <v>924</v>
      </c>
      <c r="F83" s="100">
        <v>10082</v>
      </c>
      <c r="G83" s="606" t="s">
        <v>931</v>
      </c>
      <c r="H83" s="100">
        <v>2009</v>
      </c>
      <c r="I83" s="606" t="s">
        <v>932</v>
      </c>
      <c r="J83" s="652">
        <v>81176</v>
      </c>
      <c r="K83" s="100" t="s">
        <v>933</v>
      </c>
      <c r="L83" s="71" t="s">
        <v>934</v>
      </c>
      <c r="M83" s="71" t="s">
        <v>935</v>
      </c>
      <c r="N83" s="71" t="s">
        <v>936</v>
      </c>
      <c r="O83" s="71" t="s">
        <v>937</v>
      </c>
      <c r="P83" s="100" t="s">
        <v>1051</v>
      </c>
      <c r="Q83" s="233">
        <f>U83</f>
        <v>45.94</v>
      </c>
      <c r="R83" s="233">
        <v>0</v>
      </c>
      <c r="S83" s="252">
        <v>2.94</v>
      </c>
      <c r="T83" s="252">
        <v>43</v>
      </c>
      <c r="U83" s="217">
        <f t="shared" si="4"/>
        <v>45.94</v>
      </c>
      <c r="V83" s="218" t="s">
        <v>1079</v>
      </c>
      <c r="W83" s="211">
        <v>100</v>
      </c>
      <c r="X83" s="219" t="s">
        <v>1080</v>
      </c>
      <c r="Y83" s="234">
        <v>3</v>
      </c>
      <c r="Z83" s="234">
        <v>1</v>
      </c>
      <c r="AA83" s="234">
        <v>3</v>
      </c>
      <c r="AB83" s="234">
        <v>60</v>
      </c>
      <c r="AC83" s="234"/>
      <c r="AD83" s="112">
        <v>0</v>
      </c>
      <c r="AE83" s="235">
        <v>5</v>
      </c>
      <c r="AF83" s="236" t="s">
        <v>1095</v>
      </c>
      <c r="AG83" s="244" t="s">
        <v>1079</v>
      </c>
      <c r="AH83" s="685"/>
      <c r="AI83" s="238"/>
      <c r="AJ83" s="239" t="s">
        <v>1079</v>
      </c>
      <c r="AK83" s="721"/>
      <c r="AL83" s="241"/>
      <c r="AM83" s="239" t="s">
        <v>1079</v>
      </c>
      <c r="AN83" s="721"/>
      <c r="AO83" s="241"/>
      <c r="AP83" s="239" t="s">
        <v>1079</v>
      </c>
      <c r="AQ83" s="757"/>
      <c r="AR83" s="258"/>
      <c r="AS83" s="239"/>
      <c r="AT83" s="240"/>
      <c r="AU83" s="242"/>
      <c r="AV83" s="778"/>
      <c r="AW83" s="234"/>
      <c r="AX83" s="194"/>
    </row>
    <row r="84" spans="1:50" s="36" customFormat="1" ht="169.1" customHeight="1" x14ac:dyDescent="0.3">
      <c r="A84" s="99">
        <v>104</v>
      </c>
      <c r="B84" s="606" t="s">
        <v>650</v>
      </c>
      <c r="C84" s="100">
        <v>15</v>
      </c>
      <c r="D84" s="100" t="s">
        <v>923</v>
      </c>
      <c r="E84" s="606" t="s">
        <v>924</v>
      </c>
      <c r="F84" s="100" t="s">
        <v>938</v>
      </c>
      <c r="G84" s="606" t="s">
        <v>939</v>
      </c>
      <c r="H84" s="100">
        <v>2008</v>
      </c>
      <c r="I84" s="606" t="s">
        <v>940</v>
      </c>
      <c r="J84" s="652">
        <v>80008</v>
      </c>
      <c r="K84" s="100" t="s">
        <v>933</v>
      </c>
      <c r="L84" s="71" t="s">
        <v>934</v>
      </c>
      <c r="M84" s="71" t="s">
        <v>935</v>
      </c>
      <c r="N84" s="71" t="s">
        <v>941</v>
      </c>
      <c r="O84" s="71" t="s">
        <v>942</v>
      </c>
      <c r="P84" s="105" t="s">
        <v>1052</v>
      </c>
      <c r="Q84" s="233">
        <f>U84</f>
        <v>45.94</v>
      </c>
      <c r="R84" s="233">
        <v>0</v>
      </c>
      <c r="S84" s="252">
        <v>2.94</v>
      </c>
      <c r="T84" s="252">
        <v>43</v>
      </c>
      <c r="U84" s="217">
        <f t="shared" si="4"/>
        <v>45.94</v>
      </c>
      <c r="V84" s="218" t="s">
        <v>1079</v>
      </c>
      <c r="W84" s="211">
        <v>100</v>
      </c>
      <c r="X84" s="219" t="s">
        <v>1080</v>
      </c>
      <c r="Y84" s="234">
        <v>3</v>
      </c>
      <c r="Z84" s="234">
        <v>1</v>
      </c>
      <c r="AA84" s="234">
        <v>3</v>
      </c>
      <c r="AB84" s="234">
        <v>60</v>
      </c>
      <c r="AC84" s="234"/>
      <c r="AD84" s="112">
        <v>0</v>
      </c>
      <c r="AE84" s="235">
        <v>5</v>
      </c>
      <c r="AF84" s="236" t="s">
        <v>1095</v>
      </c>
      <c r="AG84" s="244" t="s">
        <v>1079</v>
      </c>
      <c r="AH84" s="690"/>
      <c r="AI84" s="238"/>
      <c r="AJ84" s="239" t="s">
        <v>1079</v>
      </c>
      <c r="AK84" s="723"/>
      <c r="AL84" s="258"/>
      <c r="AM84" s="239" t="s">
        <v>1079</v>
      </c>
      <c r="AN84" s="721"/>
      <c r="AO84" s="241"/>
      <c r="AP84" s="239" t="s">
        <v>1079</v>
      </c>
      <c r="AQ84" s="757"/>
      <c r="AR84" s="258"/>
      <c r="AS84" s="239"/>
      <c r="AT84" s="240"/>
      <c r="AU84" s="242"/>
      <c r="AV84" s="778"/>
      <c r="AW84" s="234"/>
      <c r="AX84" s="194"/>
    </row>
    <row r="85" spans="1:50" s="36" customFormat="1" ht="159.55000000000001" x14ac:dyDescent="0.3">
      <c r="A85" s="99">
        <v>104</v>
      </c>
      <c r="B85" s="606" t="s">
        <v>650</v>
      </c>
      <c r="C85" s="100">
        <v>10</v>
      </c>
      <c r="D85" s="100"/>
      <c r="E85" s="606" t="s">
        <v>949</v>
      </c>
      <c r="F85" s="100">
        <v>19037</v>
      </c>
      <c r="G85" s="606" t="s">
        <v>950</v>
      </c>
      <c r="H85" s="100">
        <v>2016</v>
      </c>
      <c r="I85" s="606" t="s">
        <v>951</v>
      </c>
      <c r="J85" s="653">
        <v>30703</v>
      </c>
      <c r="K85" s="100" t="s">
        <v>8648</v>
      </c>
      <c r="L85" s="71" t="s">
        <v>952</v>
      </c>
      <c r="M85" s="71" t="s">
        <v>953</v>
      </c>
      <c r="N85" s="71" t="s">
        <v>954</v>
      </c>
      <c r="O85" s="71" t="s">
        <v>955</v>
      </c>
      <c r="P85" s="100" t="s">
        <v>1054</v>
      </c>
      <c r="Q85" s="233">
        <f>U85</f>
        <v>5.26</v>
      </c>
      <c r="R85" s="233">
        <v>5.26</v>
      </c>
      <c r="S85" s="233">
        <v>0</v>
      </c>
      <c r="T85" s="233">
        <v>0</v>
      </c>
      <c r="U85" s="217">
        <f t="shared" si="4"/>
        <v>5.26</v>
      </c>
      <c r="V85" s="218">
        <v>100</v>
      </c>
      <c r="W85" s="211">
        <v>71</v>
      </c>
      <c r="X85" s="219" t="s">
        <v>1082</v>
      </c>
      <c r="Y85" s="234">
        <v>6</v>
      </c>
      <c r="Z85" s="234">
        <v>1</v>
      </c>
      <c r="AA85" s="234">
        <v>4</v>
      </c>
      <c r="AB85" s="234"/>
      <c r="AC85" s="234"/>
      <c r="AD85" s="112"/>
      <c r="AE85" s="235"/>
      <c r="AF85" s="223">
        <v>100</v>
      </c>
      <c r="AG85" s="253"/>
      <c r="AH85" s="685" t="s">
        <v>1125</v>
      </c>
      <c r="AI85" s="238">
        <v>100</v>
      </c>
      <c r="AJ85" s="239"/>
      <c r="AK85" s="721"/>
      <c r="AL85" s="241"/>
      <c r="AM85" s="239"/>
      <c r="AN85" s="721"/>
      <c r="AO85" s="241"/>
      <c r="AP85" s="239"/>
      <c r="AQ85" s="759"/>
      <c r="AR85" s="241"/>
      <c r="AS85" s="239"/>
      <c r="AT85" s="240"/>
      <c r="AU85" s="242"/>
      <c r="AV85" s="778"/>
      <c r="AW85" s="234"/>
      <c r="AX85" s="194"/>
    </row>
    <row r="86" spans="1:50" s="36" customFormat="1" ht="169.1" customHeight="1" x14ac:dyDescent="0.3">
      <c r="A86" s="99">
        <v>104</v>
      </c>
      <c r="B86" s="606" t="s">
        <v>650</v>
      </c>
      <c r="C86" s="100">
        <v>10</v>
      </c>
      <c r="D86" s="100"/>
      <c r="E86" s="606" t="s">
        <v>949</v>
      </c>
      <c r="F86" s="100">
        <v>19037</v>
      </c>
      <c r="G86" s="606" t="s">
        <v>956</v>
      </c>
      <c r="H86" s="100">
        <v>2017</v>
      </c>
      <c r="I86" s="606" t="s">
        <v>957</v>
      </c>
      <c r="J86" s="653">
        <v>33708.33</v>
      </c>
      <c r="K86" s="100" t="s">
        <v>8648</v>
      </c>
      <c r="L86" s="71" t="s">
        <v>952</v>
      </c>
      <c r="M86" s="71" t="s">
        <v>953</v>
      </c>
      <c r="N86" s="71" t="s">
        <v>954</v>
      </c>
      <c r="O86" s="71" t="s">
        <v>955</v>
      </c>
      <c r="P86" s="100" t="s">
        <v>1055</v>
      </c>
      <c r="Q86" s="233">
        <f>U86</f>
        <v>0.83</v>
      </c>
      <c r="R86" s="233">
        <v>0.83</v>
      </c>
      <c r="S86" s="233">
        <v>0</v>
      </c>
      <c r="T86" s="233">
        <v>0</v>
      </c>
      <c r="U86" s="217">
        <f t="shared" si="4"/>
        <v>0.83</v>
      </c>
      <c r="V86" s="218">
        <v>100</v>
      </c>
      <c r="W86" s="211">
        <v>4</v>
      </c>
      <c r="X86" s="219" t="s">
        <v>1082</v>
      </c>
      <c r="Y86" s="234">
        <v>6</v>
      </c>
      <c r="Z86" s="234">
        <v>1</v>
      </c>
      <c r="AA86" s="234">
        <v>4</v>
      </c>
      <c r="AB86" s="234"/>
      <c r="AC86" s="234"/>
      <c r="AD86" s="112"/>
      <c r="AE86" s="235">
        <v>5</v>
      </c>
      <c r="AF86" s="223">
        <v>100</v>
      </c>
      <c r="AG86" s="253"/>
      <c r="AH86" s="685" t="s">
        <v>1125</v>
      </c>
      <c r="AI86" s="238">
        <v>100</v>
      </c>
      <c r="AJ86" s="239"/>
      <c r="AK86" s="721"/>
      <c r="AL86" s="241"/>
      <c r="AM86" s="239"/>
      <c r="AN86" s="721"/>
      <c r="AO86" s="241"/>
      <c r="AP86" s="239"/>
      <c r="AQ86" s="759"/>
      <c r="AR86" s="241"/>
      <c r="AS86" s="239"/>
      <c r="AT86" s="240"/>
      <c r="AU86" s="242"/>
      <c r="AV86" s="778"/>
      <c r="AW86" s="234"/>
      <c r="AX86" s="194"/>
    </row>
    <row r="87" spans="1:50" s="36" customFormat="1" ht="104" customHeight="1" x14ac:dyDescent="0.3">
      <c r="A87" s="99">
        <v>104</v>
      </c>
      <c r="B87" s="606" t="s">
        <v>650</v>
      </c>
      <c r="C87" s="100">
        <v>7</v>
      </c>
      <c r="D87" s="100" t="s">
        <v>761</v>
      </c>
      <c r="E87" s="606" t="s">
        <v>1176</v>
      </c>
      <c r="F87" s="259" t="s">
        <v>1177</v>
      </c>
      <c r="G87" s="606" t="s">
        <v>762</v>
      </c>
      <c r="H87" s="100">
        <v>2013</v>
      </c>
      <c r="I87" s="606" t="s">
        <v>763</v>
      </c>
      <c r="J87" s="652">
        <v>57732</v>
      </c>
      <c r="K87" s="100" t="s">
        <v>8642</v>
      </c>
      <c r="L87" s="71" t="s">
        <v>764</v>
      </c>
      <c r="M87" s="71" t="s">
        <v>765</v>
      </c>
      <c r="N87" s="71" t="s">
        <v>766</v>
      </c>
      <c r="O87" s="71" t="s">
        <v>767</v>
      </c>
      <c r="P87" s="100" t="s">
        <v>1019</v>
      </c>
      <c r="Q87" s="215">
        <v>22.11</v>
      </c>
      <c r="R87" s="216">
        <v>6.79</v>
      </c>
      <c r="S87" s="215">
        <v>1.18</v>
      </c>
      <c r="T87" s="215">
        <v>14.14</v>
      </c>
      <c r="U87" s="217">
        <f t="shared" si="4"/>
        <v>22.11</v>
      </c>
      <c r="V87" s="218">
        <v>58.75</v>
      </c>
      <c r="W87" s="211">
        <v>40</v>
      </c>
      <c r="X87" s="219" t="s">
        <v>1071</v>
      </c>
      <c r="Y87" s="234">
        <v>3</v>
      </c>
      <c r="Z87" s="234">
        <v>12</v>
      </c>
      <c r="AA87" s="234">
        <v>3</v>
      </c>
      <c r="AB87" s="234"/>
      <c r="AC87" s="234"/>
      <c r="AD87" s="112"/>
      <c r="AE87" s="235">
        <v>5</v>
      </c>
      <c r="AF87" s="236">
        <v>86</v>
      </c>
      <c r="AG87" s="244" t="s">
        <v>761</v>
      </c>
      <c r="AH87" s="685" t="s">
        <v>1107</v>
      </c>
      <c r="AI87" s="238">
        <v>5</v>
      </c>
      <c r="AJ87" s="239" t="s">
        <v>1138</v>
      </c>
      <c r="AK87" s="721" t="s">
        <v>1107</v>
      </c>
      <c r="AL87" s="241">
        <v>0</v>
      </c>
      <c r="AM87" s="239"/>
      <c r="AN87" s="721"/>
      <c r="AO87" s="241"/>
      <c r="AP87" s="239"/>
      <c r="AQ87" s="759"/>
      <c r="AR87" s="241"/>
      <c r="AS87" s="239" t="s">
        <v>1165</v>
      </c>
      <c r="AT87" s="240" t="s">
        <v>1168</v>
      </c>
      <c r="AU87" s="242">
        <v>81</v>
      </c>
      <c r="AV87" s="778"/>
      <c r="AW87" s="234"/>
      <c r="AX87" s="194"/>
    </row>
    <row r="88" spans="1:50" s="36" customFormat="1" ht="77.95" customHeight="1" x14ac:dyDescent="0.3">
      <c r="A88" s="99">
        <v>104</v>
      </c>
      <c r="B88" s="606" t="s">
        <v>650</v>
      </c>
      <c r="C88" s="100">
        <v>11</v>
      </c>
      <c r="D88" s="100" t="s">
        <v>690</v>
      </c>
      <c r="E88" s="606" t="s">
        <v>691</v>
      </c>
      <c r="F88" s="100">
        <v>38479</v>
      </c>
      <c r="G88" s="606" t="s">
        <v>692</v>
      </c>
      <c r="H88" s="100">
        <v>2016</v>
      </c>
      <c r="I88" s="606" t="s">
        <v>693</v>
      </c>
      <c r="J88" s="652">
        <v>90201</v>
      </c>
      <c r="K88" s="100" t="s">
        <v>694</v>
      </c>
      <c r="L88" s="71" t="s">
        <v>695</v>
      </c>
      <c r="M88" s="73" t="s">
        <v>696</v>
      </c>
      <c r="N88" s="71" t="s">
        <v>697</v>
      </c>
      <c r="O88" s="71" t="s">
        <v>698</v>
      </c>
      <c r="P88" s="105" t="s">
        <v>1010</v>
      </c>
      <c r="Q88" s="215">
        <f>U88</f>
        <v>10.61</v>
      </c>
      <c r="R88" s="216">
        <v>10.61</v>
      </c>
      <c r="S88" s="216">
        <v>0</v>
      </c>
      <c r="T88" s="216">
        <v>0</v>
      </c>
      <c r="U88" s="217">
        <f t="shared" si="4"/>
        <v>10.61</v>
      </c>
      <c r="V88" s="218">
        <v>11.67</v>
      </c>
      <c r="W88" s="211">
        <v>33</v>
      </c>
      <c r="X88" s="219" t="s">
        <v>1067</v>
      </c>
      <c r="Y88" s="234">
        <v>4</v>
      </c>
      <c r="Z88" s="234">
        <v>5</v>
      </c>
      <c r="AA88" s="234">
        <v>2</v>
      </c>
      <c r="AB88" s="234"/>
      <c r="AC88" s="234"/>
      <c r="AD88" s="112"/>
      <c r="AE88" s="235">
        <v>5</v>
      </c>
      <c r="AF88" s="245">
        <v>60</v>
      </c>
      <c r="AG88" s="244" t="s">
        <v>690</v>
      </c>
      <c r="AH88" s="691" t="s">
        <v>1100</v>
      </c>
      <c r="AI88" s="238">
        <v>60</v>
      </c>
      <c r="AJ88" s="257"/>
      <c r="AK88" s="721"/>
      <c r="AL88" s="258"/>
      <c r="AM88" s="239"/>
      <c r="AN88" s="721"/>
      <c r="AO88" s="241"/>
      <c r="AP88" s="257"/>
      <c r="AQ88" s="757"/>
      <c r="AR88" s="258"/>
      <c r="AS88" s="239"/>
      <c r="AT88" s="240"/>
      <c r="AU88" s="242"/>
      <c r="AV88" s="778"/>
      <c r="AW88" s="234"/>
      <c r="AX88" s="194"/>
    </row>
    <row r="89" spans="1:50" s="36" customFormat="1" ht="298.95" customHeight="1" x14ac:dyDescent="0.3">
      <c r="A89" s="99">
        <v>104</v>
      </c>
      <c r="B89" s="606" t="s">
        <v>650</v>
      </c>
      <c r="C89" s="100">
        <v>4</v>
      </c>
      <c r="D89" s="100" t="s">
        <v>964</v>
      </c>
      <c r="E89" s="606" t="s">
        <v>965</v>
      </c>
      <c r="F89" s="307">
        <v>23492</v>
      </c>
      <c r="G89" s="606" t="s">
        <v>966</v>
      </c>
      <c r="H89" s="100">
        <v>2006</v>
      </c>
      <c r="I89" s="606" t="s">
        <v>967</v>
      </c>
      <c r="J89" s="652">
        <f>46946+155196</f>
        <v>202142</v>
      </c>
      <c r="K89" s="100" t="s">
        <v>664</v>
      </c>
      <c r="L89" s="71" t="s">
        <v>968</v>
      </c>
      <c r="M89" s="71" t="s">
        <v>969</v>
      </c>
      <c r="N89" s="70" t="s">
        <v>970</v>
      </c>
      <c r="O89" s="70" t="s">
        <v>971</v>
      </c>
      <c r="P89" s="100" t="s">
        <v>1057</v>
      </c>
      <c r="Q89" s="233">
        <f>U89</f>
        <v>40.627647058823527</v>
      </c>
      <c r="R89" s="233">
        <v>0.45</v>
      </c>
      <c r="S89" s="233">
        <v>15</v>
      </c>
      <c r="T89" s="233">
        <v>25.177647058823528</v>
      </c>
      <c r="U89" s="217">
        <f t="shared" si="4"/>
        <v>40.627647058823527</v>
      </c>
      <c r="V89" s="218">
        <v>70</v>
      </c>
      <c r="W89" s="211">
        <v>100</v>
      </c>
      <c r="X89" s="219" t="s">
        <v>1083</v>
      </c>
      <c r="Y89" s="234">
        <v>3</v>
      </c>
      <c r="Z89" s="234">
        <v>2</v>
      </c>
      <c r="AA89" s="234">
        <v>3</v>
      </c>
      <c r="AB89" s="234">
        <v>4</v>
      </c>
      <c r="AC89" s="234">
        <v>90</v>
      </c>
      <c r="AD89" s="112"/>
      <c r="AE89" s="235">
        <v>5</v>
      </c>
      <c r="AF89" s="236">
        <v>70</v>
      </c>
      <c r="AG89" s="244" t="s">
        <v>1096</v>
      </c>
      <c r="AH89" s="692" t="s">
        <v>1126</v>
      </c>
      <c r="AI89" s="308">
        <v>40</v>
      </c>
      <c r="AJ89" s="309" t="s">
        <v>1145</v>
      </c>
      <c r="AK89" s="729" t="s">
        <v>1146</v>
      </c>
      <c r="AL89" s="308">
        <v>15</v>
      </c>
      <c r="AM89" s="309" t="s">
        <v>1160</v>
      </c>
      <c r="AN89" s="729" t="s">
        <v>1161</v>
      </c>
      <c r="AO89" s="308">
        <v>15</v>
      </c>
      <c r="AP89" s="309"/>
      <c r="AQ89" s="729"/>
      <c r="AR89" s="308"/>
      <c r="AS89" s="239"/>
      <c r="AT89" s="240"/>
      <c r="AU89" s="242"/>
      <c r="AV89" s="778"/>
      <c r="AW89" s="234"/>
      <c r="AX89" s="194"/>
    </row>
    <row r="90" spans="1:50" s="36" customFormat="1" ht="143.05000000000001" customHeight="1" x14ac:dyDescent="0.3">
      <c r="A90" s="99">
        <v>104</v>
      </c>
      <c r="B90" s="606" t="s">
        <v>650</v>
      </c>
      <c r="C90" s="100">
        <v>4</v>
      </c>
      <c r="D90" s="100" t="s">
        <v>964</v>
      </c>
      <c r="E90" s="606" t="s">
        <v>965</v>
      </c>
      <c r="F90" s="259" t="s">
        <v>972</v>
      </c>
      <c r="G90" s="606" t="s">
        <v>973</v>
      </c>
      <c r="H90" s="100">
        <v>2014</v>
      </c>
      <c r="I90" s="606" t="s">
        <v>974</v>
      </c>
      <c r="J90" s="652">
        <v>282365</v>
      </c>
      <c r="K90" s="100" t="s">
        <v>8642</v>
      </c>
      <c r="L90" s="71" t="s">
        <v>975</v>
      </c>
      <c r="M90" s="71" t="s">
        <v>976</v>
      </c>
      <c r="N90" s="71" t="s">
        <v>977</v>
      </c>
      <c r="O90" s="71" t="s">
        <v>978</v>
      </c>
      <c r="P90" s="100" t="s">
        <v>1058</v>
      </c>
      <c r="Q90" s="233">
        <f>U90</f>
        <v>110.32</v>
      </c>
      <c r="R90" s="233">
        <v>33.22</v>
      </c>
      <c r="S90" s="233">
        <v>28</v>
      </c>
      <c r="T90" s="233">
        <v>49.1</v>
      </c>
      <c r="U90" s="217">
        <f t="shared" si="4"/>
        <v>110.32</v>
      </c>
      <c r="V90" s="218">
        <v>100</v>
      </c>
      <c r="W90" s="211">
        <v>35</v>
      </c>
      <c r="X90" s="219" t="s">
        <v>1083</v>
      </c>
      <c r="Y90" s="234">
        <v>3</v>
      </c>
      <c r="Z90" s="234">
        <v>2</v>
      </c>
      <c r="AA90" s="234">
        <v>3</v>
      </c>
      <c r="AB90" s="234">
        <v>4</v>
      </c>
      <c r="AC90" s="234"/>
      <c r="AD90" s="112"/>
      <c r="AE90" s="235">
        <v>5</v>
      </c>
      <c r="AF90" s="236">
        <v>100</v>
      </c>
      <c r="AG90" s="310" t="s">
        <v>964</v>
      </c>
      <c r="AH90" s="693" t="s">
        <v>1127</v>
      </c>
      <c r="AI90" s="247">
        <v>100</v>
      </c>
      <c r="AJ90" s="295"/>
      <c r="AK90" s="686"/>
      <c r="AL90" s="247"/>
      <c r="AM90" s="250"/>
      <c r="AN90" s="686"/>
      <c r="AO90" s="247"/>
      <c r="AP90" s="250"/>
      <c r="AQ90" s="686"/>
      <c r="AR90" s="247"/>
      <c r="AS90" s="239"/>
      <c r="AT90" s="240"/>
      <c r="AU90" s="242"/>
      <c r="AV90" s="778"/>
      <c r="AW90" s="234"/>
      <c r="AX90" s="194"/>
    </row>
    <row r="91" spans="1:50" s="36" customFormat="1" ht="77.95" customHeight="1" x14ac:dyDescent="0.3">
      <c r="A91" s="99">
        <v>104</v>
      </c>
      <c r="B91" s="606" t="s">
        <v>650</v>
      </c>
      <c r="C91" s="100">
        <v>13</v>
      </c>
      <c r="D91" s="100" t="s">
        <v>740</v>
      </c>
      <c r="E91" s="606" t="s">
        <v>741</v>
      </c>
      <c r="F91" s="100">
        <v>38473</v>
      </c>
      <c r="G91" s="606" t="s">
        <v>742</v>
      </c>
      <c r="H91" s="100">
        <v>2015</v>
      </c>
      <c r="I91" s="628" t="s">
        <v>743</v>
      </c>
      <c r="J91" s="652">
        <v>22255</v>
      </c>
      <c r="K91" s="100" t="s">
        <v>718</v>
      </c>
      <c r="L91" s="71" t="s">
        <v>744</v>
      </c>
      <c r="M91" s="71" t="s">
        <v>745</v>
      </c>
      <c r="N91" s="70" t="s">
        <v>746</v>
      </c>
      <c r="O91" s="71" t="s">
        <v>747</v>
      </c>
      <c r="P91" s="105" t="s">
        <v>1016</v>
      </c>
      <c r="Q91" s="215">
        <v>27.62</v>
      </c>
      <c r="R91" s="216">
        <v>2.62</v>
      </c>
      <c r="S91" s="215">
        <v>25</v>
      </c>
      <c r="T91" s="215">
        <v>0</v>
      </c>
      <c r="U91" s="217">
        <f t="shared" si="4"/>
        <v>27.62</v>
      </c>
      <c r="V91" s="218">
        <v>34.5</v>
      </c>
      <c r="W91" s="211">
        <v>3</v>
      </c>
      <c r="X91" s="219" t="s">
        <v>1070</v>
      </c>
      <c r="Y91" s="234">
        <v>3</v>
      </c>
      <c r="Z91" s="234">
        <v>12</v>
      </c>
      <c r="AA91" s="234">
        <v>1</v>
      </c>
      <c r="AB91" s="234">
        <v>4</v>
      </c>
      <c r="AC91" s="234"/>
      <c r="AD91" s="112"/>
      <c r="AE91" s="235">
        <v>5</v>
      </c>
      <c r="AF91" s="236">
        <v>100</v>
      </c>
      <c r="AG91" s="244" t="s">
        <v>1092</v>
      </c>
      <c r="AH91" s="685" t="s">
        <v>1105</v>
      </c>
      <c r="AI91" s="238">
        <v>100</v>
      </c>
      <c r="AJ91" s="300"/>
      <c r="AK91" s="721"/>
      <c r="AL91" s="241"/>
      <c r="AM91" s="300"/>
      <c r="AN91" s="721"/>
      <c r="AO91" s="241"/>
      <c r="AP91" s="239"/>
      <c r="AQ91" s="759"/>
      <c r="AR91" s="241"/>
      <c r="AS91" s="239"/>
      <c r="AT91" s="240"/>
      <c r="AU91" s="242"/>
      <c r="AV91" s="778"/>
      <c r="AW91" s="234"/>
      <c r="AX91" s="194"/>
    </row>
    <row r="92" spans="1:50" s="36" customFormat="1" ht="86.95" customHeight="1" x14ac:dyDescent="0.3">
      <c r="A92" s="210">
        <v>104</v>
      </c>
      <c r="B92" s="606" t="s">
        <v>650</v>
      </c>
      <c r="C92" s="211">
        <v>11</v>
      </c>
      <c r="D92" s="211" t="s">
        <v>682</v>
      </c>
      <c r="E92" s="621" t="s">
        <v>1174</v>
      </c>
      <c r="F92" s="211">
        <v>21684</v>
      </c>
      <c r="G92" s="621" t="s">
        <v>755</v>
      </c>
      <c r="H92" s="211">
        <v>2012</v>
      </c>
      <c r="I92" s="621" t="s">
        <v>756</v>
      </c>
      <c r="J92" s="651">
        <v>127116</v>
      </c>
      <c r="K92" s="211" t="s">
        <v>8642</v>
      </c>
      <c r="L92" s="214" t="s">
        <v>757</v>
      </c>
      <c r="M92" s="214" t="s">
        <v>758</v>
      </c>
      <c r="N92" s="214" t="s">
        <v>759</v>
      </c>
      <c r="O92" s="214" t="s">
        <v>760</v>
      </c>
      <c r="P92" s="212" t="s">
        <v>1018</v>
      </c>
      <c r="Q92" s="215">
        <v>18.98</v>
      </c>
      <c r="R92" s="216">
        <v>1.22</v>
      </c>
      <c r="S92" s="216">
        <v>11.76</v>
      </c>
      <c r="T92" s="216">
        <v>6</v>
      </c>
      <c r="U92" s="217">
        <f t="shared" si="4"/>
        <v>18.98</v>
      </c>
      <c r="V92" s="218">
        <v>40</v>
      </c>
      <c r="W92" s="211">
        <v>78</v>
      </c>
      <c r="X92" s="219" t="s">
        <v>1066</v>
      </c>
      <c r="Y92" s="220">
        <v>4</v>
      </c>
      <c r="Z92" s="220">
        <v>6</v>
      </c>
      <c r="AA92" s="220">
        <v>3</v>
      </c>
      <c r="AB92" s="220">
        <v>4</v>
      </c>
      <c r="AC92" s="220" t="s">
        <v>1086</v>
      </c>
      <c r="AD92" s="221">
        <v>0</v>
      </c>
      <c r="AE92" s="222">
        <v>5</v>
      </c>
      <c r="AF92" s="277">
        <f>+AI92</f>
        <v>0</v>
      </c>
      <c r="AG92" s="224" t="s">
        <v>1093</v>
      </c>
      <c r="AH92" s="684" t="s">
        <v>1106</v>
      </c>
      <c r="AI92" s="225">
        <v>0</v>
      </c>
      <c r="AJ92" s="311"/>
      <c r="AK92" s="730"/>
      <c r="AL92" s="312"/>
      <c r="AM92" s="226"/>
      <c r="AN92" s="720"/>
      <c r="AO92" s="228"/>
      <c r="AP92" s="311"/>
      <c r="AQ92" s="763"/>
      <c r="AR92" s="312"/>
      <c r="AS92" s="226"/>
      <c r="AT92" s="227"/>
      <c r="AU92" s="229"/>
      <c r="AV92" s="777"/>
      <c r="AW92" s="220"/>
      <c r="AX92" s="230"/>
    </row>
    <row r="93" spans="1:50" s="36" customFormat="1" ht="91" customHeight="1" x14ac:dyDescent="0.3">
      <c r="A93" s="231">
        <v>104</v>
      </c>
      <c r="B93" s="606" t="s">
        <v>650</v>
      </c>
      <c r="C93" s="106">
        <v>9</v>
      </c>
      <c r="D93" s="106" t="s">
        <v>842</v>
      </c>
      <c r="E93" s="621" t="s">
        <v>979</v>
      </c>
      <c r="F93" s="211">
        <v>14120</v>
      </c>
      <c r="G93" s="606" t="s">
        <v>980</v>
      </c>
      <c r="H93" s="100">
        <v>2008</v>
      </c>
      <c r="I93" s="641" t="s">
        <v>981</v>
      </c>
      <c r="J93" s="652">
        <v>322741</v>
      </c>
      <c r="K93" s="109" t="s">
        <v>655</v>
      </c>
      <c r="L93" s="232" t="s">
        <v>982</v>
      </c>
      <c r="M93" s="71" t="s">
        <v>983</v>
      </c>
      <c r="N93" s="71" t="s">
        <v>984</v>
      </c>
      <c r="O93" s="71" t="s">
        <v>985</v>
      </c>
      <c r="P93" s="100" t="s">
        <v>1059</v>
      </c>
      <c r="Q93" s="233">
        <f>U93</f>
        <v>46.76</v>
      </c>
      <c r="R93" s="233">
        <v>2.76</v>
      </c>
      <c r="S93" s="233">
        <v>10</v>
      </c>
      <c r="T93" s="233">
        <v>34</v>
      </c>
      <c r="U93" s="217">
        <f t="shared" si="4"/>
        <v>46.76</v>
      </c>
      <c r="V93" s="218">
        <v>95</v>
      </c>
      <c r="W93" s="211">
        <v>100</v>
      </c>
      <c r="X93" s="219" t="s">
        <v>1084</v>
      </c>
      <c r="Y93" s="234">
        <v>3</v>
      </c>
      <c r="Z93" s="234">
        <v>8</v>
      </c>
      <c r="AA93" s="234">
        <v>1</v>
      </c>
      <c r="AB93" s="234">
        <v>4</v>
      </c>
      <c r="AC93" s="234">
        <v>82</v>
      </c>
      <c r="AD93" s="112">
        <v>0</v>
      </c>
      <c r="AE93" s="235">
        <v>5</v>
      </c>
      <c r="AF93" s="236">
        <v>80</v>
      </c>
      <c r="AG93" s="244" t="s">
        <v>842</v>
      </c>
      <c r="AH93" s="685" t="s">
        <v>1128</v>
      </c>
      <c r="AI93" s="238">
        <v>40</v>
      </c>
      <c r="AJ93" s="239" t="s">
        <v>651</v>
      </c>
      <c r="AK93" s="721" t="s">
        <v>1147</v>
      </c>
      <c r="AL93" s="241">
        <v>40</v>
      </c>
      <c r="AM93" s="239"/>
      <c r="AN93" s="721"/>
      <c r="AO93" s="241"/>
      <c r="AP93" s="239"/>
      <c r="AQ93" s="759"/>
      <c r="AR93" s="241"/>
      <c r="AS93" s="239"/>
      <c r="AT93" s="240"/>
      <c r="AU93" s="242"/>
      <c r="AV93" s="778"/>
      <c r="AW93" s="234"/>
      <c r="AX93" s="194"/>
    </row>
    <row r="94" spans="1:50" s="36" customFormat="1" ht="409.6" customHeight="1" x14ac:dyDescent="0.3">
      <c r="A94" s="313">
        <v>104</v>
      </c>
      <c r="B94" s="606" t="s">
        <v>650</v>
      </c>
      <c r="C94" s="314">
        <v>9</v>
      </c>
      <c r="D94" s="314" t="s">
        <v>842</v>
      </c>
      <c r="E94" s="621" t="s">
        <v>979</v>
      </c>
      <c r="F94" s="211">
        <v>14120</v>
      </c>
      <c r="G94" s="621" t="s">
        <v>986</v>
      </c>
      <c r="H94" s="211">
        <v>2011</v>
      </c>
      <c r="I94" s="621" t="s">
        <v>987</v>
      </c>
      <c r="J94" s="654">
        <v>145273</v>
      </c>
      <c r="K94" s="100" t="s">
        <v>8642</v>
      </c>
      <c r="L94" s="213" t="s">
        <v>846</v>
      </c>
      <c r="M94" s="214" t="s">
        <v>847</v>
      </c>
      <c r="N94" s="214" t="s">
        <v>988</v>
      </c>
      <c r="O94" s="214" t="s">
        <v>989</v>
      </c>
      <c r="P94" s="105" t="s">
        <v>1060</v>
      </c>
      <c r="Q94" s="233">
        <f>U94</f>
        <v>48</v>
      </c>
      <c r="R94" s="233">
        <v>0</v>
      </c>
      <c r="S94" s="252">
        <v>5.5</v>
      </c>
      <c r="T94" s="252">
        <v>42.5</v>
      </c>
      <c r="U94" s="217">
        <f t="shared" si="4"/>
        <v>48</v>
      </c>
      <c r="V94" s="218">
        <v>97.5</v>
      </c>
      <c r="W94" s="211">
        <v>100</v>
      </c>
      <c r="X94" s="219" t="s">
        <v>1084</v>
      </c>
      <c r="Y94" s="234">
        <v>3</v>
      </c>
      <c r="Z94" s="234">
        <v>7</v>
      </c>
      <c r="AA94" s="234">
        <v>2</v>
      </c>
      <c r="AB94" s="234">
        <v>4</v>
      </c>
      <c r="AC94" s="234" t="s">
        <v>1086</v>
      </c>
      <c r="AD94" s="112">
        <v>0</v>
      </c>
      <c r="AE94" s="235">
        <v>5</v>
      </c>
      <c r="AF94" s="236">
        <v>90</v>
      </c>
      <c r="AG94" s="244" t="s">
        <v>842</v>
      </c>
      <c r="AH94" s="685" t="s">
        <v>1128</v>
      </c>
      <c r="AI94" s="238">
        <v>90</v>
      </c>
      <c r="AJ94" s="257"/>
      <c r="AK94" s="723"/>
      <c r="AL94" s="258"/>
      <c r="AM94" s="239"/>
      <c r="AN94" s="721"/>
      <c r="AO94" s="241"/>
      <c r="AP94" s="257"/>
      <c r="AQ94" s="757"/>
      <c r="AR94" s="258"/>
      <c r="AS94" s="239"/>
      <c r="AT94" s="240"/>
      <c r="AU94" s="242"/>
      <c r="AV94" s="778"/>
      <c r="AW94" s="234"/>
      <c r="AX94" s="194"/>
    </row>
    <row r="95" spans="1:50" s="36" customFormat="1" ht="221" customHeight="1" x14ac:dyDescent="0.3">
      <c r="A95" s="231">
        <v>104</v>
      </c>
      <c r="B95" s="606" t="s">
        <v>650</v>
      </c>
      <c r="C95" s="106">
        <v>7</v>
      </c>
      <c r="D95" s="106" t="s">
        <v>761</v>
      </c>
      <c r="E95" s="606" t="s">
        <v>990</v>
      </c>
      <c r="F95" s="100">
        <v>12318</v>
      </c>
      <c r="G95" s="606" t="s">
        <v>991</v>
      </c>
      <c r="H95" s="100">
        <v>2007</v>
      </c>
      <c r="I95" s="606" t="s">
        <v>992</v>
      </c>
      <c r="J95" s="652">
        <v>158134</v>
      </c>
      <c r="K95" s="109" t="s">
        <v>655</v>
      </c>
      <c r="L95" s="232" t="s">
        <v>993</v>
      </c>
      <c r="M95" s="71" t="s">
        <v>994</v>
      </c>
      <c r="N95" s="71" t="s">
        <v>995</v>
      </c>
      <c r="O95" s="71" t="s">
        <v>996</v>
      </c>
      <c r="P95" s="100" t="s">
        <v>1061</v>
      </c>
      <c r="Q95" s="233">
        <f>U95</f>
        <v>34.212941176470572</v>
      </c>
      <c r="R95" s="233">
        <v>0.02</v>
      </c>
      <c r="S95" s="233">
        <v>5.882352941176471</v>
      </c>
      <c r="T95" s="233">
        <v>28.310588235294102</v>
      </c>
      <c r="U95" s="217">
        <f t="shared" si="4"/>
        <v>34.212941176470572</v>
      </c>
      <c r="V95" s="218">
        <v>100</v>
      </c>
      <c r="W95" s="211">
        <v>100</v>
      </c>
      <c r="X95" s="219" t="s">
        <v>1085</v>
      </c>
      <c r="Y95" s="234">
        <v>4</v>
      </c>
      <c r="Z95" s="234">
        <v>4</v>
      </c>
      <c r="AA95" s="234">
        <v>1</v>
      </c>
      <c r="AB95" s="234">
        <v>4</v>
      </c>
      <c r="AC95" s="234">
        <v>86</v>
      </c>
      <c r="AD95" s="112">
        <v>15.5</v>
      </c>
      <c r="AE95" s="235">
        <v>5</v>
      </c>
      <c r="AF95" s="236">
        <v>100</v>
      </c>
      <c r="AG95" s="244" t="s">
        <v>1097</v>
      </c>
      <c r="AH95" s="685" t="s">
        <v>1129</v>
      </c>
      <c r="AI95" s="238">
        <v>50</v>
      </c>
      <c r="AJ95" s="239" t="s">
        <v>1148</v>
      </c>
      <c r="AK95" s="721" t="s">
        <v>1149</v>
      </c>
      <c r="AL95" s="241">
        <v>50</v>
      </c>
      <c r="AM95" s="239"/>
      <c r="AN95" s="721"/>
      <c r="AO95" s="241"/>
      <c r="AP95" s="239"/>
      <c r="AQ95" s="759"/>
      <c r="AR95" s="241"/>
      <c r="AS95" s="239"/>
      <c r="AT95" s="240"/>
      <c r="AU95" s="242"/>
      <c r="AV95" s="778"/>
      <c r="AW95" s="234"/>
      <c r="AX95" s="194"/>
    </row>
    <row r="96" spans="1:50" s="36" customFormat="1" ht="117" customHeight="1" x14ac:dyDescent="0.3">
      <c r="A96" s="99">
        <v>104</v>
      </c>
      <c r="B96" s="606" t="s">
        <v>650</v>
      </c>
      <c r="C96" s="100">
        <v>7</v>
      </c>
      <c r="D96" s="100" t="s">
        <v>761</v>
      </c>
      <c r="E96" s="606" t="s">
        <v>990</v>
      </c>
      <c r="F96" s="100">
        <v>12318</v>
      </c>
      <c r="G96" s="606" t="s">
        <v>997</v>
      </c>
      <c r="H96" s="100">
        <v>2010</v>
      </c>
      <c r="I96" s="606" t="s">
        <v>998</v>
      </c>
      <c r="J96" s="652">
        <v>126046</v>
      </c>
      <c r="K96" s="100" t="s">
        <v>677</v>
      </c>
      <c r="L96" s="71" t="s">
        <v>993</v>
      </c>
      <c r="M96" s="71" t="s">
        <v>994</v>
      </c>
      <c r="N96" s="71" t="s">
        <v>999</v>
      </c>
      <c r="O96" s="71" t="s">
        <v>1000</v>
      </c>
      <c r="P96" s="100" t="s">
        <v>1062</v>
      </c>
      <c r="Q96" s="233">
        <f>U96</f>
        <v>34.192352941176466</v>
      </c>
      <c r="R96" s="233">
        <v>0</v>
      </c>
      <c r="S96" s="233">
        <v>5.882352941176471</v>
      </c>
      <c r="T96" s="233">
        <v>28.31</v>
      </c>
      <c r="U96" s="217">
        <f t="shared" si="4"/>
        <v>34.192352941176466</v>
      </c>
      <c r="V96" s="218">
        <v>93.33</v>
      </c>
      <c r="W96" s="211">
        <v>100</v>
      </c>
      <c r="X96" s="219" t="s">
        <v>1085</v>
      </c>
      <c r="Y96" s="234">
        <v>3</v>
      </c>
      <c r="Z96" s="234">
        <v>11</v>
      </c>
      <c r="AA96" s="234">
        <v>5</v>
      </c>
      <c r="AB96" s="234">
        <v>4</v>
      </c>
      <c r="AC96" s="234">
        <v>100</v>
      </c>
      <c r="AD96" s="112">
        <v>15.5</v>
      </c>
      <c r="AE96" s="235">
        <v>5</v>
      </c>
      <c r="AF96" s="236">
        <v>60</v>
      </c>
      <c r="AG96" s="244" t="s">
        <v>761</v>
      </c>
      <c r="AH96" s="685" t="s">
        <v>1129</v>
      </c>
      <c r="AI96" s="238">
        <v>50</v>
      </c>
      <c r="AJ96" s="239" t="s">
        <v>1148</v>
      </c>
      <c r="AK96" s="721" t="s">
        <v>1149</v>
      </c>
      <c r="AL96" s="241">
        <v>80</v>
      </c>
      <c r="AM96" s="239"/>
      <c r="AN96" s="721"/>
      <c r="AO96" s="241"/>
      <c r="AP96" s="239"/>
      <c r="AQ96" s="759"/>
      <c r="AR96" s="241"/>
      <c r="AS96" s="239"/>
      <c r="AT96" s="240"/>
      <c r="AU96" s="242"/>
      <c r="AV96" s="778"/>
      <c r="AW96" s="234"/>
      <c r="AX96" s="194"/>
    </row>
    <row r="97" spans="1:50" s="36" customFormat="1" ht="117.55" customHeight="1" thickBot="1" x14ac:dyDescent="0.35">
      <c r="A97" s="301">
        <v>104</v>
      </c>
      <c r="B97" s="606" t="s">
        <v>650</v>
      </c>
      <c r="C97" s="102">
        <v>7</v>
      </c>
      <c r="D97" s="102" t="s">
        <v>761</v>
      </c>
      <c r="E97" s="606" t="s">
        <v>990</v>
      </c>
      <c r="F97" s="100">
        <v>12318</v>
      </c>
      <c r="G97" s="606" t="s">
        <v>1001</v>
      </c>
      <c r="H97" s="100">
        <v>2010</v>
      </c>
      <c r="I97" s="606" t="s">
        <v>1002</v>
      </c>
      <c r="J97" s="653">
        <v>121638</v>
      </c>
      <c r="K97" s="100" t="s">
        <v>8642</v>
      </c>
      <c r="L97" s="232" t="s">
        <v>993</v>
      </c>
      <c r="M97" s="71" t="s">
        <v>994</v>
      </c>
      <c r="N97" s="71" t="s">
        <v>1003</v>
      </c>
      <c r="O97" s="71" t="s">
        <v>1004</v>
      </c>
      <c r="P97" s="105" t="s">
        <v>1063</v>
      </c>
      <c r="Q97" s="233">
        <f>U97</f>
        <v>34.192352941176466</v>
      </c>
      <c r="R97" s="233">
        <v>0</v>
      </c>
      <c r="S97" s="233">
        <v>5.882352941176471</v>
      </c>
      <c r="T97" s="252">
        <v>28.31</v>
      </c>
      <c r="U97" s="217">
        <f t="shared" si="4"/>
        <v>34.192352941176466</v>
      </c>
      <c r="V97" s="218">
        <v>100</v>
      </c>
      <c r="W97" s="211">
        <v>100</v>
      </c>
      <c r="X97" s="219" t="s">
        <v>1085</v>
      </c>
      <c r="Y97" s="234">
        <v>4</v>
      </c>
      <c r="Z97" s="234">
        <v>4</v>
      </c>
      <c r="AA97" s="234">
        <v>1</v>
      </c>
      <c r="AB97" s="234">
        <v>4</v>
      </c>
      <c r="AC97" s="234"/>
      <c r="AD97" s="112">
        <v>15.5</v>
      </c>
      <c r="AE97" s="235">
        <v>5</v>
      </c>
      <c r="AF97" s="236">
        <v>100</v>
      </c>
      <c r="AG97" s="315" t="s">
        <v>761</v>
      </c>
      <c r="AH97" s="694" t="s">
        <v>1129</v>
      </c>
      <c r="AI97" s="316">
        <v>50</v>
      </c>
      <c r="AJ97" s="317" t="s">
        <v>1148</v>
      </c>
      <c r="AK97" s="731" t="s">
        <v>1149</v>
      </c>
      <c r="AL97" s="319">
        <v>50</v>
      </c>
      <c r="AM97" s="317"/>
      <c r="AN97" s="731"/>
      <c r="AO97" s="319"/>
      <c r="AP97" s="320"/>
      <c r="AQ97" s="764"/>
      <c r="AR97" s="321"/>
      <c r="AS97" s="317"/>
      <c r="AT97" s="318"/>
      <c r="AU97" s="322"/>
      <c r="AV97" s="778"/>
      <c r="AW97" s="234"/>
      <c r="AX97" s="194"/>
    </row>
    <row r="98" spans="1:50" s="36" customFormat="1" ht="192.05" customHeight="1" x14ac:dyDescent="0.3">
      <c r="A98" s="323">
        <v>105</v>
      </c>
      <c r="B98" s="605" t="s">
        <v>2797</v>
      </c>
      <c r="C98" s="106" t="s">
        <v>2798</v>
      </c>
      <c r="D98" s="106"/>
      <c r="E98" s="606" t="s">
        <v>2799</v>
      </c>
      <c r="F98" s="100">
        <v>9864</v>
      </c>
      <c r="G98" s="606" t="s">
        <v>2800</v>
      </c>
      <c r="H98" s="100">
        <v>2000</v>
      </c>
      <c r="I98" s="606" t="s">
        <v>2801</v>
      </c>
      <c r="J98" s="655">
        <v>106446</v>
      </c>
      <c r="K98" s="109" t="s">
        <v>2802</v>
      </c>
      <c r="L98" s="71" t="s">
        <v>2803</v>
      </c>
      <c r="M98" s="71" t="s">
        <v>2804</v>
      </c>
      <c r="N98" s="71" t="s">
        <v>2805</v>
      </c>
      <c r="O98" s="71" t="s">
        <v>2806</v>
      </c>
      <c r="P98" s="100">
        <v>2381</v>
      </c>
      <c r="Q98" s="101">
        <v>6.39</v>
      </c>
      <c r="R98" s="101">
        <v>0</v>
      </c>
      <c r="S98" s="101">
        <v>12.876107804821018</v>
      </c>
      <c r="T98" s="101">
        <v>11.967708967816371</v>
      </c>
      <c r="U98" s="112">
        <f>SUM(R98:T98)</f>
        <v>24.843816772637389</v>
      </c>
      <c r="V98" s="103">
        <v>98</v>
      </c>
      <c r="W98" s="101">
        <v>100</v>
      </c>
      <c r="X98" s="219" t="s">
        <v>2807</v>
      </c>
      <c r="Y98" s="234">
        <v>3</v>
      </c>
      <c r="Z98" s="234">
        <v>5</v>
      </c>
      <c r="AA98" s="234">
        <v>3</v>
      </c>
      <c r="AB98" s="100">
        <v>66</v>
      </c>
      <c r="AC98" s="324" t="s">
        <v>2808</v>
      </c>
      <c r="AD98" s="112">
        <v>27.22</v>
      </c>
      <c r="AE98" s="204">
        <v>5</v>
      </c>
      <c r="AF98" s="245">
        <v>100</v>
      </c>
      <c r="AG98" s="253" t="s">
        <v>2809</v>
      </c>
      <c r="AH98" s="695" t="s">
        <v>2810</v>
      </c>
      <c r="AI98" s="325">
        <v>23</v>
      </c>
      <c r="AJ98" s="257" t="s">
        <v>2766</v>
      </c>
      <c r="AK98" s="723" t="s">
        <v>2811</v>
      </c>
      <c r="AL98" s="258">
        <v>17</v>
      </c>
      <c r="AM98" s="257" t="s">
        <v>2812</v>
      </c>
      <c r="AN98" s="723" t="s">
        <v>2813</v>
      </c>
      <c r="AO98" s="258">
        <v>10</v>
      </c>
      <c r="AP98" s="257" t="s">
        <v>2814</v>
      </c>
      <c r="AQ98" s="757" t="s">
        <v>2815</v>
      </c>
      <c r="AR98" s="258">
        <v>7</v>
      </c>
      <c r="AS98" s="257" t="s">
        <v>2816</v>
      </c>
      <c r="AT98" s="263" t="s">
        <v>2817</v>
      </c>
      <c r="AU98" s="326">
        <v>7</v>
      </c>
      <c r="AV98" s="782" t="s">
        <v>2818</v>
      </c>
      <c r="AW98" s="105"/>
      <c r="AX98" s="327">
        <v>37</v>
      </c>
    </row>
    <row r="99" spans="1:50" s="36" customFormat="1" ht="156.05000000000001" customHeight="1" x14ac:dyDescent="0.3">
      <c r="A99" s="323">
        <v>105</v>
      </c>
      <c r="B99" s="605" t="s">
        <v>2797</v>
      </c>
      <c r="C99" s="106" t="s">
        <v>2798</v>
      </c>
      <c r="D99" s="106"/>
      <c r="E99" s="606" t="s">
        <v>2819</v>
      </c>
      <c r="F99" s="100">
        <v>29616</v>
      </c>
      <c r="G99" s="606" t="s">
        <v>2820</v>
      </c>
      <c r="H99" s="100">
        <v>2014</v>
      </c>
      <c r="I99" s="606" t="s">
        <v>2821</v>
      </c>
      <c r="J99" s="655">
        <v>212786</v>
      </c>
      <c r="K99" s="109" t="s">
        <v>2822</v>
      </c>
      <c r="L99" s="71" t="s">
        <v>2803</v>
      </c>
      <c r="M99" s="71" t="s">
        <v>2804</v>
      </c>
      <c r="N99" s="71" t="s">
        <v>2823</v>
      </c>
      <c r="O99" s="71" t="s">
        <v>2824</v>
      </c>
      <c r="P99" s="100">
        <v>6751</v>
      </c>
      <c r="Q99" s="101">
        <v>43.89</v>
      </c>
      <c r="R99" s="101">
        <v>23.81</v>
      </c>
      <c r="S99" s="101">
        <v>12.81</v>
      </c>
      <c r="T99" s="101">
        <v>11.91</v>
      </c>
      <c r="U99" s="112">
        <v>48.52</v>
      </c>
      <c r="V99" s="103">
        <v>90</v>
      </c>
      <c r="W99" s="101">
        <v>84</v>
      </c>
      <c r="X99" s="219" t="s">
        <v>2807</v>
      </c>
      <c r="Y99" s="234">
        <v>3</v>
      </c>
      <c r="Z99" s="234">
        <v>4</v>
      </c>
      <c r="AA99" s="234">
        <v>1</v>
      </c>
      <c r="AB99" s="100">
        <v>66</v>
      </c>
      <c r="AC99" s="324" t="s">
        <v>2808</v>
      </c>
      <c r="AD99" s="112">
        <v>27.22</v>
      </c>
      <c r="AE99" s="204">
        <v>5</v>
      </c>
      <c r="AF99" s="245">
        <v>100</v>
      </c>
      <c r="AG99" s="253" t="s">
        <v>2825</v>
      </c>
      <c r="AH99" s="695" t="s">
        <v>2826</v>
      </c>
      <c r="AI99" s="325">
        <v>58</v>
      </c>
      <c r="AJ99" s="257" t="s">
        <v>2809</v>
      </c>
      <c r="AK99" s="723" t="s">
        <v>2810</v>
      </c>
      <c r="AL99" s="258">
        <v>42</v>
      </c>
      <c r="AM99" s="328"/>
      <c r="AN99" s="723"/>
      <c r="AO99" s="258"/>
      <c r="AP99" s="328"/>
      <c r="AQ99" s="757"/>
      <c r="AR99" s="258"/>
      <c r="AS99" s="328"/>
      <c r="AT99" s="263"/>
      <c r="AU99" s="326"/>
      <c r="AV99" s="782"/>
      <c r="AW99" s="105"/>
      <c r="AX99" s="327"/>
    </row>
    <row r="100" spans="1:50" s="36" customFormat="1" ht="59.95" customHeight="1" x14ac:dyDescent="0.3">
      <c r="A100" s="323">
        <v>105</v>
      </c>
      <c r="B100" s="605" t="s">
        <v>2797</v>
      </c>
      <c r="C100" s="106" t="s">
        <v>2798</v>
      </c>
      <c r="D100" s="106"/>
      <c r="E100" s="606" t="s">
        <v>2827</v>
      </c>
      <c r="F100" s="100">
        <v>24281</v>
      </c>
      <c r="G100" s="606" t="s">
        <v>2828</v>
      </c>
      <c r="H100" s="100">
        <v>2002</v>
      </c>
      <c r="I100" s="606" t="s">
        <v>2829</v>
      </c>
      <c r="J100" s="655">
        <v>96041</v>
      </c>
      <c r="K100" s="100" t="s">
        <v>867</v>
      </c>
      <c r="L100" s="71" t="s">
        <v>2830</v>
      </c>
      <c r="M100" s="71" t="s">
        <v>2831</v>
      </c>
      <c r="N100" s="329" t="s">
        <v>2808</v>
      </c>
      <c r="O100" s="329" t="s">
        <v>2808</v>
      </c>
      <c r="P100" s="100">
        <v>2683</v>
      </c>
      <c r="Q100" s="330" t="s">
        <v>2808</v>
      </c>
      <c r="R100" s="330" t="s">
        <v>2808</v>
      </c>
      <c r="S100" s="330" t="s">
        <v>2808</v>
      </c>
      <c r="T100" s="330" t="s">
        <v>2808</v>
      </c>
      <c r="U100" s="330" t="s">
        <v>2808</v>
      </c>
      <c r="V100" s="330" t="s">
        <v>2808</v>
      </c>
      <c r="W100" s="274">
        <v>100</v>
      </c>
      <c r="X100" s="324" t="s">
        <v>2808</v>
      </c>
      <c r="Y100" s="234">
        <v>4</v>
      </c>
      <c r="Z100" s="234">
        <v>6</v>
      </c>
      <c r="AA100" s="234">
        <v>2</v>
      </c>
      <c r="AB100" s="100" t="s">
        <v>2832</v>
      </c>
      <c r="AC100" s="234">
        <v>218</v>
      </c>
      <c r="AD100" s="330" t="s">
        <v>2808</v>
      </c>
      <c r="AE100" s="204">
        <v>5</v>
      </c>
      <c r="AF100" s="331" t="s">
        <v>2808</v>
      </c>
      <c r="AG100" s="332"/>
      <c r="AH100" s="695"/>
      <c r="AI100" s="325"/>
      <c r="AJ100" s="328"/>
      <c r="AK100" s="723"/>
      <c r="AL100" s="258"/>
      <c r="AM100" s="328"/>
      <c r="AN100" s="723"/>
      <c r="AO100" s="258"/>
      <c r="AP100" s="328"/>
      <c r="AQ100" s="757"/>
      <c r="AR100" s="258"/>
      <c r="AS100" s="328"/>
      <c r="AT100" s="263"/>
      <c r="AU100" s="326"/>
      <c r="AV100" s="782"/>
      <c r="AW100" s="105"/>
      <c r="AX100" s="327"/>
    </row>
    <row r="101" spans="1:50" s="36" customFormat="1" ht="84.05" customHeight="1" x14ac:dyDescent="0.3">
      <c r="A101" s="323">
        <v>105</v>
      </c>
      <c r="B101" s="605" t="s">
        <v>2797</v>
      </c>
      <c r="C101" s="106" t="s">
        <v>2798</v>
      </c>
      <c r="D101" s="106"/>
      <c r="E101" s="606" t="s">
        <v>2827</v>
      </c>
      <c r="F101" s="100">
        <v>24281</v>
      </c>
      <c r="G101" s="606" t="s">
        <v>2833</v>
      </c>
      <c r="H101" s="100">
        <v>2007</v>
      </c>
      <c r="I101" s="606" t="s">
        <v>2834</v>
      </c>
      <c r="J101" s="655">
        <v>73509.55</v>
      </c>
      <c r="K101" s="100" t="s">
        <v>655</v>
      </c>
      <c r="L101" s="71" t="s">
        <v>2803</v>
      </c>
      <c r="M101" s="71" t="s">
        <v>2804</v>
      </c>
      <c r="N101" s="71" t="s">
        <v>2835</v>
      </c>
      <c r="O101" s="71" t="s">
        <v>2836</v>
      </c>
      <c r="P101" s="100">
        <v>4712</v>
      </c>
      <c r="Q101" s="274">
        <v>9.2100000000000009</v>
      </c>
      <c r="R101" s="333">
        <v>8.648182352941177</v>
      </c>
      <c r="S101" s="274">
        <v>4.6539403075266961</v>
      </c>
      <c r="T101" s="274">
        <v>4.3256086387546002</v>
      </c>
      <c r="U101" s="112">
        <f t="shared" ref="U101:U119" si="6">SUM(R101:T101)</f>
        <v>17.627731299222475</v>
      </c>
      <c r="V101" s="103">
        <v>90</v>
      </c>
      <c r="W101" s="274">
        <v>100</v>
      </c>
      <c r="X101" s="219" t="s">
        <v>2807</v>
      </c>
      <c r="Y101" s="234">
        <v>4</v>
      </c>
      <c r="Z101" s="234">
        <v>6</v>
      </c>
      <c r="AA101" s="234">
        <v>2</v>
      </c>
      <c r="AB101" s="100" t="s">
        <v>2832</v>
      </c>
      <c r="AC101" s="234">
        <v>96</v>
      </c>
      <c r="AD101" s="112">
        <v>19.2</v>
      </c>
      <c r="AE101" s="204">
        <v>5</v>
      </c>
      <c r="AF101" s="245">
        <v>100</v>
      </c>
      <c r="AG101" s="253" t="s">
        <v>2809</v>
      </c>
      <c r="AH101" s="695" t="s">
        <v>2810</v>
      </c>
      <c r="AI101" s="325">
        <v>41</v>
      </c>
      <c r="AJ101" s="257" t="s">
        <v>2837</v>
      </c>
      <c r="AK101" s="723" t="s">
        <v>2838</v>
      </c>
      <c r="AL101" s="258">
        <v>23</v>
      </c>
      <c r="AM101" s="257"/>
      <c r="AN101" s="723" t="s">
        <v>2839</v>
      </c>
      <c r="AO101" s="258">
        <v>14</v>
      </c>
      <c r="AP101" s="257" t="s">
        <v>2840</v>
      </c>
      <c r="AQ101" s="757" t="s">
        <v>2841</v>
      </c>
      <c r="AR101" s="258">
        <v>9</v>
      </c>
      <c r="AS101" s="257" t="s">
        <v>2842</v>
      </c>
      <c r="AT101" s="263" t="s">
        <v>2843</v>
      </c>
      <c r="AU101" s="326">
        <v>9</v>
      </c>
      <c r="AV101" s="783" t="s">
        <v>2844</v>
      </c>
      <c r="AW101" s="105" t="s">
        <v>2845</v>
      </c>
      <c r="AX101" s="327">
        <v>5</v>
      </c>
    </row>
    <row r="102" spans="1:50" s="36" customFormat="1" ht="84.05" customHeight="1" x14ac:dyDescent="0.3">
      <c r="A102" s="323">
        <v>105</v>
      </c>
      <c r="B102" s="605" t="s">
        <v>2797</v>
      </c>
      <c r="C102" s="106" t="s">
        <v>2798</v>
      </c>
      <c r="D102" s="106"/>
      <c r="E102" s="606" t="s">
        <v>2827</v>
      </c>
      <c r="F102" s="100">
        <v>24281</v>
      </c>
      <c r="G102" s="606" t="s">
        <v>2846</v>
      </c>
      <c r="H102" s="100">
        <v>2018</v>
      </c>
      <c r="I102" s="606" t="s">
        <v>2847</v>
      </c>
      <c r="J102" s="655">
        <v>53811</v>
      </c>
      <c r="K102" s="100" t="s">
        <v>2822</v>
      </c>
      <c r="L102" s="71" t="s">
        <v>2803</v>
      </c>
      <c r="M102" s="71" t="s">
        <v>2804</v>
      </c>
      <c r="N102" s="71" t="s">
        <v>2835</v>
      </c>
      <c r="O102" s="71" t="s">
        <v>2836</v>
      </c>
      <c r="P102" s="100">
        <v>7148</v>
      </c>
      <c r="Q102" s="274">
        <v>6.7452235644112388</v>
      </c>
      <c r="R102" s="333">
        <v>6.3307058823529418</v>
      </c>
      <c r="S102" s="274">
        <v>3.4068115216093564</v>
      </c>
      <c r="T102" s="274">
        <v>3.1664637650485385</v>
      </c>
      <c r="U102" s="112">
        <v>12.903981169010837</v>
      </c>
      <c r="V102" s="103">
        <v>79</v>
      </c>
      <c r="W102" s="330">
        <v>18</v>
      </c>
      <c r="X102" s="219" t="s">
        <v>2807</v>
      </c>
      <c r="Y102" s="234">
        <v>4</v>
      </c>
      <c r="Z102" s="234">
        <v>6</v>
      </c>
      <c r="AA102" s="234">
        <v>2</v>
      </c>
      <c r="AB102" s="100" t="s">
        <v>2832</v>
      </c>
      <c r="AC102" s="324" t="s">
        <v>2808</v>
      </c>
      <c r="AD102" s="112">
        <v>19.2</v>
      </c>
      <c r="AE102" s="204">
        <v>5</v>
      </c>
      <c r="AF102" s="245">
        <v>100</v>
      </c>
      <c r="AG102" s="253" t="s">
        <v>2848</v>
      </c>
      <c r="AH102" s="695" t="s">
        <v>2849</v>
      </c>
      <c r="AI102" s="325">
        <v>40</v>
      </c>
      <c r="AJ102" s="257" t="s">
        <v>2850</v>
      </c>
      <c r="AK102" s="723" t="s">
        <v>2851</v>
      </c>
      <c r="AL102" s="258">
        <v>19</v>
      </c>
      <c r="AM102" s="257" t="s">
        <v>2809</v>
      </c>
      <c r="AN102" s="723" t="s">
        <v>2810</v>
      </c>
      <c r="AO102" s="258">
        <v>17</v>
      </c>
      <c r="AP102" s="257" t="s">
        <v>2852</v>
      </c>
      <c r="AQ102" s="757" t="s">
        <v>2853</v>
      </c>
      <c r="AR102" s="258">
        <v>15</v>
      </c>
      <c r="AS102" s="257" t="s">
        <v>2854</v>
      </c>
      <c r="AT102" s="263"/>
      <c r="AU102" s="326">
        <v>4</v>
      </c>
      <c r="AV102" s="782" t="s">
        <v>2855</v>
      </c>
      <c r="AW102" s="105"/>
      <c r="AX102" s="327">
        <v>4</v>
      </c>
    </row>
    <row r="103" spans="1:50" s="36" customFormat="1" ht="84.05" customHeight="1" x14ac:dyDescent="0.3">
      <c r="A103" s="323">
        <v>105</v>
      </c>
      <c r="B103" s="605" t="s">
        <v>2797</v>
      </c>
      <c r="C103" s="106" t="s">
        <v>2798</v>
      </c>
      <c r="D103" s="106"/>
      <c r="E103" s="606" t="s">
        <v>2827</v>
      </c>
      <c r="F103" s="100">
        <v>24281</v>
      </c>
      <c r="G103" s="606" t="s">
        <v>2856</v>
      </c>
      <c r="H103" s="100">
        <v>2008</v>
      </c>
      <c r="I103" s="606" t="s">
        <v>2857</v>
      </c>
      <c r="J103" s="655">
        <v>55524.42</v>
      </c>
      <c r="K103" s="100" t="s">
        <v>2858</v>
      </c>
      <c r="L103" s="335" t="s">
        <v>2803</v>
      </c>
      <c r="M103" s="335" t="s">
        <v>2804</v>
      </c>
      <c r="N103" s="71" t="s">
        <v>2835</v>
      </c>
      <c r="O103" s="71" t="s">
        <v>2836</v>
      </c>
      <c r="P103" s="100">
        <v>4928</v>
      </c>
      <c r="Q103" s="274">
        <v>6.96</v>
      </c>
      <c r="R103" s="333">
        <v>6.5322823529411762</v>
      </c>
      <c r="S103" s="274">
        <v>3.5152893234966269</v>
      </c>
      <c r="T103" s="274">
        <v>3.2672885470505357</v>
      </c>
      <c r="U103" s="112">
        <f t="shared" si="6"/>
        <v>13.314860223488338</v>
      </c>
      <c r="V103" s="103">
        <v>56</v>
      </c>
      <c r="W103" s="101">
        <v>100</v>
      </c>
      <c r="X103" s="219" t="s">
        <v>2807</v>
      </c>
      <c r="Y103" s="234">
        <v>4</v>
      </c>
      <c r="Z103" s="234">
        <v>6</v>
      </c>
      <c r="AA103" s="234">
        <v>2</v>
      </c>
      <c r="AB103" s="100" t="s">
        <v>2832</v>
      </c>
      <c r="AC103" s="324" t="s">
        <v>2808</v>
      </c>
      <c r="AD103" s="112">
        <v>19.2</v>
      </c>
      <c r="AE103" s="204">
        <v>5</v>
      </c>
      <c r="AF103" s="245">
        <v>74</v>
      </c>
      <c r="AG103" s="253" t="s">
        <v>2859</v>
      </c>
      <c r="AH103" s="695" t="s">
        <v>2860</v>
      </c>
      <c r="AI103" s="325">
        <v>34</v>
      </c>
      <c r="AJ103" s="257" t="s">
        <v>2837</v>
      </c>
      <c r="AK103" s="723" t="s">
        <v>2838</v>
      </c>
      <c r="AL103" s="258">
        <v>23</v>
      </c>
      <c r="AM103" s="257" t="s">
        <v>2809</v>
      </c>
      <c r="AN103" s="723" t="s">
        <v>2810</v>
      </c>
      <c r="AO103" s="258">
        <v>11</v>
      </c>
      <c r="AP103" s="257" t="s">
        <v>2842</v>
      </c>
      <c r="AQ103" s="757" t="s">
        <v>2843</v>
      </c>
      <c r="AR103" s="258">
        <v>6</v>
      </c>
      <c r="AS103" s="328"/>
      <c r="AT103" s="263"/>
      <c r="AU103" s="326"/>
      <c r="AV103" s="782"/>
      <c r="AW103" s="105"/>
      <c r="AX103" s="327"/>
    </row>
    <row r="104" spans="1:50" s="36" customFormat="1" ht="48.05" customHeight="1" x14ac:dyDescent="0.3">
      <c r="A104" s="323">
        <v>105</v>
      </c>
      <c r="B104" s="605" t="s">
        <v>2797</v>
      </c>
      <c r="C104" s="106" t="s">
        <v>2798</v>
      </c>
      <c r="D104" s="106"/>
      <c r="E104" s="606" t="s">
        <v>2827</v>
      </c>
      <c r="F104" s="100">
        <v>24281</v>
      </c>
      <c r="G104" s="606" t="s">
        <v>2861</v>
      </c>
      <c r="H104" s="100">
        <v>2007</v>
      </c>
      <c r="I104" s="606" t="s">
        <v>2862</v>
      </c>
      <c r="J104" s="655">
        <v>36091.269999999997</v>
      </c>
      <c r="K104" s="100" t="s">
        <v>655</v>
      </c>
      <c r="L104" s="71" t="s">
        <v>2863</v>
      </c>
      <c r="M104" s="71" t="s">
        <v>2864</v>
      </c>
      <c r="N104" s="329" t="s">
        <v>2808</v>
      </c>
      <c r="O104" s="329" t="s">
        <v>2808</v>
      </c>
      <c r="P104" s="100">
        <v>4715</v>
      </c>
      <c r="Q104" s="274">
        <v>4.25</v>
      </c>
      <c r="R104" s="333">
        <v>4.2460294117647059</v>
      </c>
      <c r="S104" s="274">
        <v>2.2849631946166045</v>
      </c>
      <c r="T104" s="274">
        <v>2.1237609167193203</v>
      </c>
      <c r="U104" s="112">
        <f t="shared" si="6"/>
        <v>8.6547535231006307</v>
      </c>
      <c r="V104" s="330" t="s">
        <v>2808</v>
      </c>
      <c r="W104" s="101">
        <v>100</v>
      </c>
      <c r="X104" s="219" t="s">
        <v>2807</v>
      </c>
      <c r="Y104" s="234">
        <v>4</v>
      </c>
      <c r="Z104" s="234">
        <v>6</v>
      </c>
      <c r="AA104" s="234">
        <v>2</v>
      </c>
      <c r="AB104" s="100" t="s">
        <v>2832</v>
      </c>
      <c r="AC104" s="234">
        <v>96</v>
      </c>
      <c r="AD104" s="112">
        <v>19.2</v>
      </c>
      <c r="AE104" s="204">
        <v>5</v>
      </c>
      <c r="AF104" s="331" t="s">
        <v>2808</v>
      </c>
      <c r="AG104" s="332"/>
      <c r="AH104" s="695"/>
      <c r="AI104" s="325"/>
      <c r="AJ104" s="328"/>
      <c r="AK104" s="723"/>
      <c r="AL104" s="258"/>
      <c r="AM104" s="328"/>
      <c r="AN104" s="723"/>
      <c r="AO104" s="258"/>
      <c r="AP104" s="328"/>
      <c r="AQ104" s="757"/>
      <c r="AR104" s="258"/>
      <c r="AS104" s="328"/>
      <c r="AT104" s="263"/>
      <c r="AU104" s="326"/>
      <c r="AV104" s="782"/>
      <c r="AW104" s="105"/>
      <c r="AX104" s="327"/>
    </row>
    <row r="105" spans="1:50" s="36" customFormat="1" ht="84.05" customHeight="1" x14ac:dyDescent="0.3">
      <c r="A105" s="323">
        <v>105</v>
      </c>
      <c r="B105" s="605" t="s">
        <v>2797</v>
      </c>
      <c r="C105" s="106" t="s">
        <v>2798</v>
      </c>
      <c r="D105" s="106"/>
      <c r="E105" s="606" t="s">
        <v>2827</v>
      </c>
      <c r="F105" s="100">
        <v>24281</v>
      </c>
      <c r="G105" s="606" t="s">
        <v>2865</v>
      </c>
      <c r="H105" s="100">
        <v>2015</v>
      </c>
      <c r="I105" s="606" t="s">
        <v>2866</v>
      </c>
      <c r="J105" s="655">
        <v>138713</v>
      </c>
      <c r="K105" s="100" t="s">
        <v>694</v>
      </c>
      <c r="L105" s="336" t="s">
        <v>2803</v>
      </c>
      <c r="M105" s="336" t="s">
        <v>2804</v>
      </c>
      <c r="N105" s="71" t="s">
        <v>2867</v>
      </c>
      <c r="O105" s="71" t="s">
        <v>2868</v>
      </c>
      <c r="P105" s="100">
        <v>6891</v>
      </c>
      <c r="Q105" s="274">
        <v>9.9600000000000009</v>
      </c>
      <c r="R105" s="333">
        <v>8.8800000000000008</v>
      </c>
      <c r="S105" s="274">
        <v>2.8182119307637215</v>
      </c>
      <c r="T105" s="274">
        <v>2.4330140711266699</v>
      </c>
      <c r="U105" s="112">
        <v>14.131226001890393</v>
      </c>
      <c r="V105" s="103">
        <v>95</v>
      </c>
      <c r="W105" s="101">
        <v>62</v>
      </c>
      <c r="X105" s="219" t="s">
        <v>2807</v>
      </c>
      <c r="Y105" s="234">
        <v>4</v>
      </c>
      <c r="Z105" s="234">
        <v>6</v>
      </c>
      <c r="AA105" s="234">
        <v>2</v>
      </c>
      <c r="AB105" s="100" t="s">
        <v>2832</v>
      </c>
      <c r="AC105" s="234">
        <v>17</v>
      </c>
      <c r="AD105" s="112">
        <v>19.2</v>
      </c>
      <c r="AE105" s="204">
        <v>5</v>
      </c>
      <c r="AF105" s="245">
        <v>100</v>
      </c>
      <c r="AG105" s="253" t="s">
        <v>2852</v>
      </c>
      <c r="AH105" s="695" t="s">
        <v>2853</v>
      </c>
      <c r="AI105" s="325">
        <v>59</v>
      </c>
      <c r="AJ105" s="257" t="s">
        <v>2848</v>
      </c>
      <c r="AK105" s="723" t="s">
        <v>2849</v>
      </c>
      <c r="AL105" s="258">
        <v>17</v>
      </c>
      <c r="AM105" s="257" t="s">
        <v>2869</v>
      </c>
      <c r="AN105" s="723" t="s">
        <v>2870</v>
      </c>
      <c r="AO105" s="258">
        <v>14</v>
      </c>
      <c r="AP105" s="257" t="s">
        <v>2871</v>
      </c>
      <c r="AQ105" s="757"/>
      <c r="AR105" s="258">
        <v>3</v>
      </c>
      <c r="AS105" s="257" t="s">
        <v>2872</v>
      </c>
      <c r="AT105" s="263"/>
      <c r="AU105" s="326">
        <v>3</v>
      </c>
      <c r="AV105" s="783" t="s">
        <v>2873</v>
      </c>
      <c r="AW105" s="105"/>
      <c r="AX105" s="327">
        <v>3</v>
      </c>
    </row>
    <row r="106" spans="1:50" s="36" customFormat="1" ht="48.05" customHeight="1" x14ac:dyDescent="0.3">
      <c r="A106" s="323">
        <v>105</v>
      </c>
      <c r="B106" s="605" t="s">
        <v>2797</v>
      </c>
      <c r="C106" s="100" t="s">
        <v>2798</v>
      </c>
      <c r="D106" s="100"/>
      <c r="E106" s="606" t="s">
        <v>2827</v>
      </c>
      <c r="F106" s="100">
        <v>24281</v>
      </c>
      <c r="G106" s="606" t="s">
        <v>2874</v>
      </c>
      <c r="H106" s="100">
        <v>2005</v>
      </c>
      <c r="I106" s="606" t="s">
        <v>2875</v>
      </c>
      <c r="J106" s="655">
        <v>84206.29</v>
      </c>
      <c r="K106" s="100" t="s">
        <v>664</v>
      </c>
      <c r="L106" s="71" t="s">
        <v>2830</v>
      </c>
      <c r="M106" s="71" t="s">
        <v>2831</v>
      </c>
      <c r="N106" s="329" t="s">
        <v>2808</v>
      </c>
      <c r="O106" s="329" t="s">
        <v>2808</v>
      </c>
      <c r="P106" s="100">
        <v>4545</v>
      </c>
      <c r="Q106" s="330" t="s">
        <v>2808</v>
      </c>
      <c r="R106" s="330" t="s">
        <v>2808</v>
      </c>
      <c r="S106" s="330" t="s">
        <v>2808</v>
      </c>
      <c r="T106" s="330" t="s">
        <v>2808</v>
      </c>
      <c r="U106" s="330" t="s">
        <v>2808</v>
      </c>
      <c r="V106" s="330" t="s">
        <v>2808</v>
      </c>
      <c r="W106" s="274">
        <v>100</v>
      </c>
      <c r="X106" s="324" t="s">
        <v>2808</v>
      </c>
      <c r="Y106" s="234" t="s">
        <v>2876</v>
      </c>
      <c r="Z106" s="234" t="s">
        <v>2876</v>
      </c>
      <c r="AA106" s="234" t="s">
        <v>2876</v>
      </c>
      <c r="AB106" s="100" t="s">
        <v>2832</v>
      </c>
      <c r="AC106" s="234">
        <v>188</v>
      </c>
      <c r="AD106" s="330" t="s">
        <v>2808</v>
      </c>
      <c r="AE106" s="204">
        <v>5</v>
      </c>
      <c r="AF106" s="331" t="s">
        <v>2808</v>
      </c>
      <c r="AG106" s="332"/>
      <c r="AH106" s="695"/>
      <c r="AI106" s="325"/>
      <c r="AJ106" s="328"/>
      <c r="AK106" s="723"/>
      <c r="AL106" s="258"/>
      <c r="AM106" s="328"/>
      <c r="AN106" s="723"/>
      <c r="AO106" s="258"/>
      <c r="AP106" s="328"/>
      <c r="AQ106" s="757"/>
      <c r="AR106" s="258"/>
      <c r="AS106" s="328"/>
      <c r="AT106" s="263"/>
      <c r="AU106" s="326"/>
      <c r="AV106" s="782"/>
      <c r="AW106" s="105"/>
      <c r="AX106" s="327"/>
    </row>
    <row r="107" spans="1:50" s="36" customFormat="1" ht="84.05" customHeight="1" x14ac:dyDescent="0.3">
      <c r="A107" s="323">
        <v>105</v>
      </c>
      <c r="B107" s="605" t="s">
        <v>2797</v>
      </c>
      <c r="C107" s="100" t="s">
        <v>2798</v>
      </c>
      <c r="D107" s="100"/>
      <c r="E107" s="606" t="s">
        <v>2827</v>
      </c>
      <c r="F107" s="100">
        <v>24281</v>
      </c>
      <c r="G107" s="606" t="s">
        <v>2877</v>
      </c>
      <c r="H107" s="100">
        <v>2016</v>
      </c>
      <c r="I107" s="606" t="s">
        <v>2878</v>
      </c>
      <c r="J107" s="655">
        <v>78400</v>
      </c>
      <c r="K107" s="109" t="s">
        <v>933</v>
      </c>
      <c r="L107" s="71" t="s">
        <v>2803</v>
      </c>
      <c r="M107" s="71" t="s">
        <v>2804</v>
      </c>
      <c r="N107" s="71" t="s">
        <v>2879</v>
      </c>
      <c r="O107" s="71" t="s">
        <v>2880</v>
      </c>
      <c r="P107" s="100">
        <v>6954</v>
      </c>
      <c r="Q107" s="274">
        <v>12.89</v>
      </c>
      <c r="R107" s="333">
        <v>9.5685941176470592</v>
      </c>
      <c r="S107" s="274">
        <v>5.1492514881275184</v>
      </c>
      <c r="T107" s="274">
        <v>4.7859760221122265</v>
      </c>
      <c r="U107" s="112">
        <f>SUM(R107:T107)</f>
        <v>19.503821627886804</v>
      </c>
      <c r="V107" s="103">
        <v>100</v>
      </c>
      <c r="W107" s="101">
        <v>50</v>
      </c>
      <c r="X107" s="219" t="s">
        <v>2807</v>
      </c>
      <c r="Y107" s="234" t="s">
        <v>2876</v>
      </c>
      <c r="Z107" s="234" t="s">
        <v>2876</v>
      </c>
      <c r="AA107" s="234" t="s">
        <v>2876</v>
      </c>
      <c r="AB107" s="100" t="s">
        <v>2832</v>
      </c>
      <c r="AC107" s="234">
        <v>188</v>
      </c>
      <c r="AD107" s="112">
        <v>19.2</v>
      </c>
      <c r="AE107" s="204">
        <v>5</v>
      </c>
      <c r="AF107" s="245">
        <v>100</v>
      </c>
      <c r="AG107" s="253" t="s">
        <v>2809</v>
      </c>
      <c r="AH107" s="695" t="s">
        <v>2810</v>
      </c>
      <c r="AI107" s="325">
        <v>27</v>
      </c>
      <c r="AJ107" s="257" t="s">
        <v>2869</v>
      </c>
      <c r="AK107" s="723" t="s">
        <v>2870</v>
      </c>
      <c r="AL107" s="258">
        <v>20</v>
      </c>
      <c r="AM107" s="257" t="s">
        <v>2871</v>
      </c>
      <c r="AN107" s="723"/>
      <c r="AO107" s="258">
        <v>47</v>
      </c>
      <c r="AP107" s="257" t="s">
        <v>2872</v>
      </c>
      <c r="AQ107" s="757"/>
      <c r="AR107" s="258">
        <v>7</v>
      </c>
      <c r="AS107" s="328"/>
      <c r="AT107" s="263"/>
      <c r="AU107" s="326"/>
      <c r="AV107" s="782"/>
      <c r="AW107" s="105"/>
      <c r="AX107" s="327"/>
    </row>
    <row r="108" spans="1:50" s="36" customFormat="1" ht="144" customHeight="1" x14ac:dyDescent="0.3">
      <c r="A108" s="323">
        <v>105</v>
      </c>
      <c r="B108" s="605" t="s">
        <v>2797</v>
      </c>
      <c r="C108" s="337" t="s">
        <v>2798</v>
      </c>
      <c r="D108" s="337"/>
      <c r="E108" s="623" t="s">
        <v>2881</v>
      </c>
      <c r="F108" s="337">
        <v>18343</v>
      </c>
      <c r="G108" s="606" t="s">
        <v>2882</v>
      </c>
      <c r="H108" s="100">
        <v>2001</v>
      </c>
      <c r="I108" s="606" t="s">
        <v>2883</v>
      </c>
      <c r="J108" s="655">
        <v>144422.72</v>
      </c>
      <c r="K108" s="109" t="s">
        <v>933</v>
      </c>
      <c r="L108" s="71" t="s">
        <v>2884</v>
      </c>
      <c r="M108" s="71" t="s">
        <v>2885</v>
      </c>
      <c r="N108" s="71" t="s">
        <v>2886</v>
      </c>
      <c r="O108" s="71" t="s">
        <v>2887</v>
      </c>
      <c r="P108" s="100">
        <v>5064</v>
      </c>
      <c r="Q108" s="274">
        <v>18.04</v>
      </c>
      <c r="R108" s="333">
        <v>16.929550588235294</v>
      </c>
      <c r="S108" s="274">
        <v>9.1104829495304287</v>
      </c>
      <c r="T108" s="274">
        <v>8.4677458552661626</v>
      </c>
      <c r="U108" s="112">
        <f t="shared" si="6"/>
        <v>34.507779393031882</v>
      </c>
      <c r="V108" s="103">
        <v>100</v>
      </c>
      <c r="W108" s="101">
        <v>100</v>
      </c>
      <c r="X108" s="219" t="s">
        <v>2807</v>
      </c>
      <c r="Y108" s="234">
        <v>2</v>
      </c>
      <c r="Z108" s="234">
        <v>1</v>
      </c>
      <c r="AA108" s="234" t="s">
        <v>2876</v>
      </c>
      <c r="AB108" s="100">
        <v>60</v>
      </c>
      <c r="AC108" s="324" t="s">
        <v>2808</v>
      </c>
      <c r="AD108" s="112">
        <v>16.510000000000002</v>
      </c>
      <c r="AE108" s="204">
        <v>5</v>
      </c>
      <c r="AF108" s="245">
        <v>98</v>
      </c>
      <c r="AG108" s="253" t="s">
        <v>2809</v>
      </c>
      <c r="AH108" s="695" t="s">
        <v>2810</v>
      </c>
      <c r="AI108" s="325">
        <v>36</v>
      </c>
      <c r="AJ108" s="257" t="s">
        <v>2888</v>
      </c>
      <c r="AK108" s="723" t="s">
        <v>2889</v>
      </c>
      <c r="AL108" s="258">
        <v>40</v>
      </c>
      <c r="AM108" s="257" t="s">
        <v>2844</v>
      </c>
      <c r="AN108" s="723" t="s">
        <v>2845</v>
      </c>
      <c r="AO108" s="258">
        <v>19</v>
      </c>
      <c r="AP108" s="239"/>
      <c r="AQ108" s="606" t="s">
        <v>2890</v>
      </c>
      <c r="AR108" s="258">
        <v>2</v>
      </c>
      <c r="AS108" s="328"/>
      <c r="AT108" s="263"/>
      <c r="AU108" s="326"/>
      <c r="AV108" s="782"/>
      <c r="AW108" s="105"/>
      <c r="AX108" s="327"/>
    </row>
    <row r="109" spans="1:50" s="36" customFormat="1" ht="84.05" customHeight="1" x14ac:dyDescent="0.3">
      <c r="A109" s="323">
        <v>105</v>
      </c>
      <c r="B109" s="605" t="s">
        <v>2797</v>
      </c>
      <c r="C109" s="337" t="s">
        <v>2798</v>
      </c>
      <c r="D109" s="337"/>
      <c r="E109" s="623" t="s">
        <v>2881</v>
      </c>
      <c r="F109" s="337">
        <v>18343</v>
      </c>
      <c r="G109" s="623" t="s">
        <v>2891</v>
      </c>
      <c r="H109" s="101" t="s">
        <v>2892</v>
      </c>
      <c r="I109" s="623" t="s">
        <v>2893</v>
      </c>
      <c r="J109" s="655">
        <v>44833</v>
      </c>
      <c r="K109" s="109" t="s">
        <v>8648</v>
      </c>
      <c r="L109" s="71" t="s">
        <v>2884</v>
      </c>
      <c r="M109" s="71" t="s">
        <v>2885</v>
      </c>
      <c r="N109" s="335" t="s">
        <v>2894</v>
      </c>
      <c r="O109" s="335" t="s">
        <v>2895</v>
      </c>
      <c r="P109" s="337" t="s">
        <v>2896</v>
      </c>
      <c r="Q109" s="274">
        <v>8.5500000000000007</v>
      </c>
      <c r="R109" s="333">
        <v>8.0301600000000004</v>
      </c>
      <c r="S109" s="274">
        <v>4.3213572256809201</v>
      </c>
      <c r="T109" s="274">
        <v>4.0164890203510151</v>
      </c>
      <c r="U109" s="112">
        <f t="shared" si="6"/>
        <v>16.368006246031936</v>
      </c>
      <c r="V109" s="103">
        <v>100</v>
      </c>
      <c r="W109" s="101">
        <v>100</v>
      </c>
      <c r="X109" s="219" t="s">
        <v>2807</v>
      </c>
      <c r="Y109" s="234">
        <v>2</v>
      </c>
      <c r="Z109" s="234">
        <v>1</v>
      </c>
      <c r="AA109" s="234" t="s">
        <v>2876</v>
      </c>
      <c r="AB109" s="100">
        <v>60</v>
      </c>
      <c r="AC109" s="324" t="s">
        <v>2808</v>
      </c>
      <c r="AD109" s="112">
        <v>16.510000000000002</v>
      </c>
      <c r="AE109" s="204">
        <v>5</v>
      </c>
      <c r="AF109" s="245">
        <v>100</v>
      </c>
      <c r="AG109" s="253" t="s">
        <v>2888</v>
      </c>
      <c r="AH109" s="695" t="s">
        <v>2889</v>
      </c>
      <c r="AI109" s="325">
        <v>67</v>
      </c>
      <c r="AJ109" s="257" t="s">
        <v>2844</v>
      </c>
      <c r="AK109" s="723" t="s">
        <v>2845</v>
      </c>
      <c r="AL109" s="258">
        <v>33</v>
      </c>
      <c r="AM109" s="328"/>
      <c r="AN109" s="723"/>
      <c r="AO109" s="258"/>
      <c r="AP109" s="328"/>
      <c r="AQ109" s="757"/>
      <c r="AR109" s="258"/>
      <c r="AS109" s="328"/>
      <c r="AT109" s="263"/>
      <c r="AU109" s="326"/>
      <c r="AV109" s="782"/>
      <c r="AW109" s="105"/>
      <c r="AX109" s="327"/>
    </row>
    <row r="110" spans="1:50" s="36" customFormat="1" ht="84.05" customHeight="1" x14ac:dyDescent="0.3">
      <c r="A110" s="323">
        <v>105</v>
      </c>
      <c r="B110" s="605" t="s">
        <v>2797</v>
      </c>
      <c r="C110" s="100" t="s">
        <v>2798</v>
      </c>
      <c r="D110" s="100"/>
      <c r="E110" s="606" t="s">
        <v>2881</v>
      </c>
      <c r="F110" s="100">
        <v>18343</v>
      </c>
      <c r="G110" s="606" t="s">
        <v>2897</v>
      </c>
      <c r="H110" s="100">
        <v>2005</v>
      </c>
      <c r="I110" s="606" t="s">
        <v>2898</v>
      </c>
      <c r="J110" s="655">
        <v>158025</v>
      </c>
      <c r="K110" s="100" t="s">
        <v>867</v>
      </c>
      <c r="L110" s="71" t="s">
        <v>2884</v>
      </c>
      <c r="M110" s="71" t="s">
        <v>2885</v>
      </c>
      <c r="N110" s="71" t="s">
        <v>2899</v>
      </c>
      <c r="O110" s="71" t="s">
        <v>2900</v>
      </c>
      <c r="P110" s="100">
        <v>3549</v>
      </c>
      <c r="Q110" s="274">
        <v>5.0999999999999996</v>
      </c>
      <c r="R110" s="333">
        <v>4.0422470588235289</v>
      </c>
      <c r="S110" s="274">
        <v>8.7011989671544665</v>
      </c>
      <c r="T110" s="274">
        <v>8.0873365219091955</v>
      </c>
      <c r="U110" s="112">
        <f t="shared" si="6"/>
        <v>20.830782547887189</v>
      </c>
      <c r="V110" s="103">
        <v>98</v>
      </c>
      <c r="W110" s="101">
        <v>64</v>
      </c>
      <c r="X110" s="219" t="s">
        <v>2807</v>
      </c>
      <c r="Y110" s="234">
        <v>2</v>
      </c>
      <c r="Z110" s="234">
        <v>1</v>
      </c>
      <c r="AA110" s="234" t="s">
        <v>2876</v>
      </c>
      <c r="AB110" s="100">
        <v>60</v>
      </c>
      <c r="AC110" s="234">
        <v>218</v>
      </c>
      <c r="AD110" s="112">
        <v>16.510000000000002</v>
      </c>
      <c r="AE110" s="204">
        <v>20</v>
      </c>
      <c r="AF110" s="245">
        <v>100</v>
      </c>
      <c r="AG110" s="253" t="s">
        <v>2809</v>
      </c>
      <c r="AH110" s="695" t="s">
        <v>2810</v>
      </c>
      <c r="AI110" s="325">
        <v>29</v>
      </c>
      <c r="AJ110" s="257" t="s">
        <v>2854</v>
      </c>
      <c r="AK110" s="723"/>
      <c r="AL110" s="258">
        <v>14</v>
      </c>
      <c r="AM110" s="257" t="s">
        <v>2844</v>
      </c>
      <c r="AN110" s="723" t="s">
        <v>2845</v>
      </c>
      <c r="AO110" s="258">
        <v>57</v>
      </c>
      <c r="AP110" s="328"/>
      <c r="AQ110" s="757"/>
      <c r="AR110" s="258"/>
      <c r="AS110" s="328"/>
      <c r="AT110" s="263"/>
      <c r="AU110" s="326"/>
      <c r="AV110" s="782"/>
      <c r="AW110" s="105"/>
      <c r="AX110" s="327"/>
    </row>
    <row r="111" spans="1:50" s="36" customFormat="1" ht="108" customHeight="1" x14ac:dyDescent="0.3">
      <c r="A111" s="323">
        <v>105</v>
      </c>
      <c r="B111" s="605" t="s">
        <v>2797</v>
      </c>
      <c r="C111" s="337" t="s">
        <v>2798</v>
      </c>
      <c r="D111" s="106" t="s">
        <v>2809</v>
      </c>
      <c r="E111" s="623" t="s">
        <v>2881</v>
      </c>
      <c r="F111" s="337">
        <v>18343</v>
      </c>
      <c r="G111" s="623" t="s">
        <v>2901</v>
      </c>
      <c r="H111" s="337">
        <v>2011</v>
      </c>
      <c r="I111" s="623" t="s">
        <v>2902</v>
      </c>
      <c r="J111" s="656">
        <v>317985</v>
      </c>
      <c r="K111" s="337" t="s">
        <v>2903</v>
      </c>
      <c r="L111" s="71" t="s">
        <v>2884</v>
      </c>
      <c r="M111" s="71" t="s">
        <v>2885</v>
      </c>
      <c r="N111" s="335" t="s">
        <v>2904</v>
      </c>
      <c r="O111" s="335" t="s">
        <v>2905</v>
      </c>
      <c r="P111" s="337">
        <v>6269</v>
      </c>
      <c r="Q111" s="274">
        <v>10.25</v>
      </c>
      <c r="R111" s="333">
        <v>9.1919320588235287</v>
      </c>
      <c r="S111" s="274">
        <v>8.7011989671544665</v>
      </c>
      <c r="T111" s="274">
        <v>8.0873365219091955</v>
      </c>
      <c r="U111" s="112">
        <f t="shared" si="6"/>
        <v>25.980467547887187</v>
      </c>
      <c r="V111" s="103">
        <v>72</v>
      </c>
      <c r="W111" s="101">
        <v>37</v>
      </c>
      <c r="X111" s="219" t="s">
        <v>2807</v>
      </c>
      <c r="Y111" s="234">
        <v>2</v>
      </c>
      <c r="Z111" s="234">
        <v>1</v>
      </c>
      <c r="AA111" s="234" t="s">
        <v>2876</v>
      </c>
      <c r="AB111" s="100">
        <v>60</v>
      </c>
      <c r="AC111" s="234">
        <v>13.2</v>
      </c>
      <c r="AD111" s="112">
        <v>16.510000000000002</v>
      </c>
      <c r="AE111" s="204">
        <v>20</v>
      </c>
      <c r="AF111" s="245">
        <v>86</v>
      </c>
      <c r="AG111" s="253" t="s">
        <v>2809</v>
      </c>
      <c r="AH111" s="695" t="s">
        <v>2810</v>
      </c>
      <c r="AI111" s="325">
        <v>29</v>
      </c>
      <c r="AJ111" s="257" t="s">
        <v>2906</v>
      </c>
      <c r="AK111" s="723" t="s">
        <v>2907</v>
      </c>
      <c r="AL111" s="258">
        <v>29</v>
      </c>
      <c r="AM111" s="257" t="s">
        <v>2844</v>
      </c>
      <c r="AN111" s="723" t="s">
        <v>2845</v>
      </c>
      <c r="AO111" s="258">
        <v>29</v>
      </c>
      <c r="AP111" s="328"/>
      <c r="AQ111" s="757"/>
      <c r="AR111" s="258"/>
      <c r="AS111" s="328"/>
      <c r="AT111" s="263"/>
      <c r="AU111" s="326"/>
      <c r="AV111" s="782"/>
      <c r="AW111" s="105"/>
      <c r="AX111" s="327"/>
    </row>
    <row r="112" spans="1:50" s="36" customFormat="1" ht="72" customHeight="1" x14ac:dyDescent="0.3">
      <c r="A112" s="323">
        <v>105</v>
      </c>
      <c r="B112" s="605" t="s">
        <v>2797</v>
      </c>
      <c r="C112" s="106" t="s">
        <v>2798</v>
      </c>
      <c r="D112" s="106" t="s">
        <v>2809</v>
      </c>
      <c r="E112" s="606" t="s">
        <v>2908</v>
      </c>
      <c r="F112" s="100">
        <v>23611</v>
      </c>
      <c r="G112" s="606" t="s">
        <v>2909</v>
      </c>
      <c r="H112" s="100">
        <v>2009</v>
      </c>
      <c r="I112" s="606" t="s">
        <v>2910</v>
      </c>
      <c r="J112" s="655">
        <v>82742.559999999998</v>
      </c>
      <c r="K112" s="100" t="s">
        <v>677</v>
      </c>
      <c r="L112" s="71" t="s">
        <v>2911</v>
      </c>
      <c r="M112" s="71" t="s">
        <v>2912</v>
      </c>
      <c r="N112" s="71" t="s">
        <v>2913</v>
      </c>
      <c r="O112" s="71" t="s">
        <v>2914</v>
      </c>
      <c r="P112" s="100">
        <v>5980</v>
      </c>
      <c r="Q112" s="274">
        <v>1.65</v>
      </c>
      <c r="R112" s="274">
        <v>9.7344188235294116</v>
      </c>
      <c r="S112" s="274">
        <v>5.2384885383184372</v>
      </c>
      <c r="T112" s="274">
        <v>4.8689174716573671</v>
      </c>
      <c r="U112" s="112">
        <f t="shared" si="6"/>
        <v>19.841824833505214</v>
      </c>
      <c r="V112" s="101">
        <v>30</v>
      </c>
      <c r="W112" s="101">
        <v>100</v>
      </c>
      <c r="X112" s="219" t="s">
        <v>2807</v>
      </c>
      <c r="Y112" s="234">
        <v>2</v>
      </c>
      <c r="Z112" s="234">
        <v>5</v>
      </c>
      <c r="AA112" s="234">
        <v>6</v>
      </c>
      <c r="AB112" s="100">
        <v>4</v>
      </c>
      <c r="AC112" s="234">
        <v>13.1</v>
      </c>
      <c r="AD112" s="112">
        <v>22.94</v>
      </c>
      <c r="AE112" s="204">
        <v>5</v>
      </c>
      <c r="AF112" s="236">
        <v>30</v>
      </c>
      <c r="AG112" s="338" t="s">
        <v>2915</v>
      </c>
      <c r="AH112" s="696" t="s">
        <v>2916</v>
      </c>
      <c r="AI112" s="238">
        <v>30</v>
      </c>
      <c r="AJ112" s="339"/>
      <c r="AK112" s="732"/>
      <c r="AL112" s="241"/>
      <c r="AM112" s="339"/>
      <c r="AN112" s="732"/>
      <c r="AO112" s="241"/>
      <c r="AP112" s="339"/>
      <c r="AQ112" s="765"/>
      <c r="AR112" s="241"/>
      <c r="AS112" s="339"/>
      <c r="AT112" s="340"/>
      <c r="AU112" s="242"/>
      <c r="AV112" s="784"/>
      <c r="AW112" s="341"/>
      <c r="AX112" s="342"/>
    </row>
    <row r="113" spans="1:50" s="36" customFormat="1" ht="72" customHeight="1" x14ac:dyDescent="0.3">
      <c r="A113" s="323">
        <v>105</v>
      </c>
      <c r="B113" s="605" t="s">
        <v>2797</v>
      </c>
      <c r="C113" s="106" t="s">
        <v>2917</v>
      </c>
      <c r="D113" s="100"/>
      <c r="E113" s="606" t="s">
        <v>2918</v>
      </c>
      <c r="F113" s="100">
        <v>5221</v>
      </c>
      <c r="G113" s="606" t="s">
        <v>2919</v>
      </c>
      <c r="H113" s="100" t="s">
        <v>2920</v>
      </c>
      <c r="I113" s="606" t="s">
        <v>2921</v>
      </c>
      <c r="J113" s="655">
        <v>55572</v>
      </c>
      <c r="K113" s="100" t="s">
        <v>664</v>
      </c>
      <c r="L113" s="71" t="s">
        <v>2922</v>
      </c>
      <c r="M113" s="71" t="s">
        <v>2923</v>
      </c>
      <c r="N113" s="71" t="s">
        <v>2924</v>
      </c>
      <c r="O113" s="71" t="s">
        <v>2925</v>
      </c>
      <c r="P113" s="100">
        <v>3282</v>
      </c>
      <c r="Q113" s="343">
        <v>22.996035294117643</v>
      </c>
      <c r="R113" s="343">
        <v>6.5376823529411761</v>
      </c>
      <c r="S113" s="343">
        <v>3.1983529411764704</v>
      </c>
      <c r="T113" s="343">
        <v>13.26</v>
      </c>
      <c r="U113" s="112">
        <f t="shared" si="6"/>
        <v>22.996035294117647</v>
      </c>
      <c r="V113" s="101">
        <v>100</v>
      </c>
      <c r="W113" s="101">
        <v>100</v>
      </c>
      <c r="X113" s="219" t="s">
        <v>2926</v>
      </c>
      <c r="Y113" s="234">
        <v>3</v>
      </c>
      <c r="Z113" s="234">
        <v>11</v>
      </c>
      <c r="AA113" s="234">
        <v>5</v>
      </c>
      <c r="AB113" s="100">
        <v>60</v>
      </c>
      <c r="AC113" s="234">
        <v>189</v>
      </c>
      <c r="AD113" s="112">
        <v>23</v>
      </c>
      <c r="AE113" s="204">
        <v>5</v>
      </c>
      <c r="AF113" s="191">
        <v>100</v>
      </c>
      <c r="AG113" s="198" t="s">
        <v>2927</v>
      </c>
      <c r="AH113" s="683" t="s">
        <v>2928</v>
      </c>
      <c r="AI113" s="199"/>
      <c r="AJ113" s="200"/>
      <c r="AK113" s="719"/>
      <c r="AL113" s="202"/>
      <c r="AM113" s="200"/>
      <c r="AN113" s="719"/>
      <c r="AO113" s="202"/>
      <c r="AP113" s="200"/>
      <c r="AQ113" s="766"/>
      <c r="AR113" s="202"/>
      <c r="AS113" s="200"/>
      <c r="AT113" s="201"/>
      <c r="AU113" s="204"/>
      <c r="AV113" s="776"/>
      <c r="AW113" s="185"/>
      <c r="AX113" s="194"/>
    </row>
    <row r="114" spans="1:50" s="36" customFormat="1" ht="108" customHeight="1" x14ac:dyDescent="0.3">
      <c r="A114" s="323">
        <v>105</v>
      </c>
      <c r="B114" s="605" t="s">
        <v>2797</v>
      </c>
      <c r="C114" s="106" t="s">
        <v>2917</v>
      </c>
      <c r="D114" s="100"/>
      <c r="E114" s="606" t="s">
        <v>2929</v>
      </c>
      <c r="F114" s="100">
        <v>691</v>
      </c>
      <c r="G114" s="606" t="s">
        <v>2930</v>
      </c>
      <c r="H114" s="100">
        <v>2003</v>
      </c>
      <c r="I114" s="606" t="s">
        <v>2931</v>
      </c>
      <c r="J114" s="655">
        <v>69393.31</v>
      </c>
      <c r="K114" s="100" t="s">
        <v>867</v>
      </c>
      <c r="L114" s="71" t="s">
        <v>2932</v>
      </c>
      <c r="M114" s="71" t="s">
        <v>2933</v>
      </c>
      <c r="N114" s="71" t="s">
        <v>2934</v>
      </c>
      <c r="O114" s="71" t="s">
        <v>2935</v>
      </c>
      <c r="P114" s="100">
        <v>2785</v>
      </c>
      <c r="Q114" s="343">
        <v>10.516858823529411</v>
      </c>
      <c r="R114" s="343">
        <v>8.1639176470588239</v>
      </c>
      <c r="S114" s="343">
        <v>1.1764705882352942</v>
      </c>
      <c r="T114" s="343">
        <v>1.1764705882352942</v>
      </c>
      <c r="U114" s="112">
        <f t="shared" si="6"/>
        <v>10.516858823529411</v>
      </c>
      <c r="V114" s="101">
        <v>80</v>
      </c>
      <c r="W114" s="101">
        <v>100</v>
      </c>
      <c r="X114" s="219" t="s">
        <v>2926</v>
      </c>
      <c r="Y114" s="234">
        <v>6</v>
      </c>
      <c r="Z114" s="234">
        <v>4</v>
      </c>
      <c r="AA114" s="234">
        <v>8</v>
      </c>
      <c r="AB114" s="234">
        <v>4.66</v>
      </c>
      <c r="AC114" s="324" t="s">
        <v>2808</v>
      </c>
      <c r="AD114" s="112">
        <v>22.21</v>
      </c>
      <c r="AE114" s="204">
        <v>5</v>
      </c>
      <c r="AF114" s="191">
        <v>80</v>
      </c>
      <c r="AG114" s="198">
        <v>12020503</v>
      </c>
      <c r="AH114" s="683" t="s">
        <v>2936</v>
      </c>
      <c r="AI114" s="199">
        <v>80</v>
      </c>
      <c r="AJ114" s="200"/>
      <c r="AK114" s="719"/>
      <c r="AL114" s="202"/>
      <c r="AM114" s="200"/>
      <c r="AN114" s="719"/>
      <c r="AO114" s="202"/>
      <c r="AP114" s="200"/>
      <c r="AQ114" s="766"/>
      <c r="AR114" s="202"/>
      <c r="AS114" s="200"/>
      <c r="AT114" s="201"/>
      <c r="AU114" s="204"/>
      <c r="AV114" s="776"/>
      <c r="AW114" s="185"/>
      <c r="AX114" s="194"/>
    </row>
    <row r="115" spans="1:50" s="36" customFormat="1" ht="84.05" customHeight="1" x14ac:dyDescent="0.3">
      <c r="A115" s="323">
        <v>105</v>
      </c>
      <c r="B115" s="605" t="s">
        <v>2797</v>
      </c>
      <c r="C115" s="106" t="s">
        <v>2917</v>
      </c>
      <c r="D115" s="106"/>
      <c r="E115" s="606" t="s">
        <v>2929</v>
      </c>
      <c r="F115" s="100">
        <v>691</v>
      </c>
      <c r="G115" s="606" t="s">
        <v>2937</v>
      </c>
      <c r="H115" s="100">
        <v>2007</v>
      </c>
      <c r="I115" s="606" t="s">
        <v>2938</v>
      </c>
      <c r="J115" s="655">
        <v>93709</v>
      </c>
      <c r="K115" s="109" t="s">
        <v>655</v>
      </c>
      <c r="L115" s="71" t="s">
        <v>2939</v>
      </c>
      <c r="M115" s="71" t="s">
        <v>2940</v>
      </c>
      <c r="N115" s="71" t="s">
        <v>2941</v>
      </c>
      <c r="O115" s="71" t="s">
        <v>2942</v>
      </c>
      <c r="P115" s="100">
        <v>4814</v>
      </c>
      <c r="Q115" s="343">
        <v>13.083411764705883</v>
      </c>
      <c r="R115" s="343">
        <v>11.024588235294118</v>
      </c>
      <c r="S115" s="343">
        <v>0.88235294117647056</v>
      </c>
      <c r="T115" s="343">
        <v>1.1764705882352942</v>
      </c>
      <c r="U115" s="112">
        <f t="shared" si="6"/>
        <v>13.083411764705883</v>
      </c>
      <c r="V115" s="101">
        <v>100</v>
      </c>
      <c r="W115" s="101">
        <v>100</v>
      </c>
      <c r="X115" s="219" t="s">
        <v>2926</v>
      </c>
      <c r="Y115" s="234">
        <v>3</v>
      </c>
      <c r="Z115" s="234">
        <v>10</v>
      </c>
      <c r="AA115" s="234">
        <v>6</v>
      </c>
      <c r="AB115" s="234" t="s">
        <v>2943</v>
      </c>
      <c r="AC115" s="324" t="s">
        <v>2808</v>
      </c>
      <c r="AD115" s="112">
        <v>13.27</v>
      </c>
      <c r="AE115" s="204">
        <v>5</v>
      </c>
      <c r="AF115" s="191">
        <v>100</v>
      </c>
      <c r="AG115" s="198" t="s">
        <v>2944</v>
      </c>
      <c r="AH115" s="683" t="s">
        <v>2945</v>
      </c>
      <c r="AI115" s="199">
        <v>40</v>
      </c>
      <c r="AJ115" s="200">
        <v>12040125</v>
      </c>
      <c r="AK115" s="719" t="s">
        <v>2946</v>
      </c>
      <c r="AL115" s="202">
        <v>30</v>
      </c>
      <c r="AM115" s="200" t="s">
        <v>2947</v>
      </c>
      <c r="AN115" s="719" t="s">
        <v>2948</v>
      </c>
      <c r="AO115" s="202">
        <v>30</v>
      </c>
      <c r="AP115" s="200"/>
      <c r="AQ115" s="766"/>
      <c r="AR115" s="202"/>
      <c r="AS115" s="200"/>
      <c r="AT115" s="201"/>
      <c r="AU115" s="204"/>
      <c r="AV115" s="776"/>
      <c r="AW115" s="185"/>
      <c r="AX115" s="194"/>
    </row>
    <row r="116" spans="1:50" s="36" customFormat="1" ht="167.95" customHeight="1" x14ac:dyDescent="0.3">
      <c r="A116" s="323">
        <v>105</v>
      </c>
      <c r="B116" s="605" t="s">
        <v>2797</v>
      </c>
      <c r="C116" s="106" t="s">
        <v>2949</v>
      </c>
      <c r="D116" s="106"/>
      <c r="E116" s="606" t="s">
        <v>2950</v>
      </c>
      <c r="F116" s="100">
        <v>9892</v>
      </c>
      <c r="G116" s="606" t="s">
        <v>2951</v>
      </c>
      <c r="H116" s="234" t="s">
        <v>2952</v>
      </c>
      <c r="I116" s="606" t="s">
        <v>2953</v>
      </c>
      <c r="J116" s="655">
        <v>152301</v>
      </c>
      <c r="K116" s="109" t="s">
        <v>2954</v>
      </c>
      <c r="L116" s="345" t="s">
        <v>2955</v>
      </c>
      <c r="M116" s="345" t="s">
        <v>2956</v>
      </c>
      <c r="N116" s="71" t="s">
        <v>2957</v>
      </c>
      <c r="O116" s="71" t="s">
        <v>2958</v>
      </c>
      <c r="P116" s="100" t="s">
        <v>2959</v>
      </c>
      <c r="Q116" s="101">
        <v>21.559729908864956</v>
      </c>
      <c r="R116" s="101">
        <v>11.556788732394367</v>
      </c>
      <c r="S116" s="101">
        <v>2.3529411764705883</v>
      </c>
      <c r="T116" s="101">
        <v>7.65</v>
      </c>
      <c r="U116" s="112">
        <f t="shared" si="6"/>
        <v>21.559729908864956</v>
      </c>
      <c r="V116" s="101">
        <v>100</v>
      </c>
      <c r="W116" s="101" t="s">
        <v>2960</v>
      </c>
      <c r="X116" s="219" t="s">
        <v>2961</v>
      </c>
      <c r="Y116" s="234">
        <v>3</v>
      </c>
      <c r="Z116" s="234">
        <v>4</v>
      </c>
      <c r="AA116" s="234">
        <v>7</v>
      </c>
      <c r="AB116" s="234" t="s">
        <v>2962</v>
      </c>
      <c r="AC116" s="324" t="s">
        <v>2808</v>
      </c>
      <c r="AD116" s="112">
        <v>19.128</v>
      </c>
      <c r="AE116" s="204">
        <v>5</v>
      </c>
      <c r="AF116" s="236">
        <v>100</v>
      </c>
      <c r="AG116" s="306" t="s">
        <v>2963</v>
      </c>
      <c r="AH116" s="690" t="s">
        <v>2964</v>
      </c>
      <c r="AI116" s="238">
        <v>20</v>
      </c>
      <c r="AJ116" s="239" t="s">
        <v>2965</v>
      </c>
      <c r="AK116" s="721" t="s">
        <v>2966</v>
      </c>
      <c r="AL116" s="241">
        <v>20</v>
      </c>
      <c r="AM116" s="239" t="s">
        <v>2967</v>
      </c>
      <c r="AN116" s="728" t="s">
        <v>2968</v>
      </c>
      <c r="AO116" s="241">
        <v>29</v>
      </c>
      <c r="AP116" s="239" t="s">
        <v>2967</v>
      </c>
      <c r="AQ116" s="759" t="s">
        <v>2969</v>
      </c>
      <c r="AR116" s="241">
        <v>20</v>
      </c>
      <c r="AS116" s="239" t="s">
        <v>2967</v>
      </c>
      <c r="AT116" s="261" t="s">
        <v>2970</v>
      </c>
      <c r="AU116" s="242">
        <v>10</v>
      </c>
      <c r="AV116" s="778"/>
      <c r="AW116" s="234" t="s">
        <v>2971</v>
      </c>
      <c r="AX116" s="342">
        <v>10</v>
      </c>
    </row>
    <row r="117" spans="1:50" s="36" customFormat="1" ht="59.95" customHeight="1" x14ac:dyDescent="0.3">
      <c r="A117" s="323">
        <v>105</v>
      </c>
      <c r="B117" s="605" t="s">
        <v>2797</v>
      </c>
      <c r="C117" s="106" t="s">
        <v>2949</v>
      </c>
      <c r="D117" s="106"/>
      <c r="E117" s="606" t="s">
        <v>2950</v>
      </c>
      <c r="F117" s="100">
        <v>9892</v>
      </c>
      <c r="G117" s="606" t="s">
        <v>2972</v>
      </c>
      <c r="H117" s="100">
        <v>2006</v>
      </c>
      <c r="I117" s="606" t="s">
        <v>2973</v>
      </c>
      <c r="J117" s="655">
        <v>64171</v>
      </c>
      <c r="K117" s="109" t="s">
        <v>2974</v>
      </c>
      <c r="L117" s="71" t="s">
        <v>2975</v>
      </c>
      <c r="M117" s="71" t="s">
        <v>2976</v>
      </c>
      <c r="N117" s="71" t="s">
        <v>2977</v>
      </c>
      <c r="O117" s="71" t="s">
        <v>2978</v>
      </c>
      <c r="P117" s="100">
        <v>4547</v>
      </c>
      <c r="Q117" s="101">
        <v>13.794922673294668</v>
      </c>
      <c r="R117" s="101">
        <v>8.8578638497652573</v>
      </c>
      <c r="S117" s="101">
        <v>2.6470588235294117</v>
      </c>
      <c r="T117" s="101">
        <v>2.29</v>
      </c>
      <c r="U117" s="112">
        <f t="shared" si="6"/>
        <v>13.794922673294668</v>
      </c>
      <c r="V117" s="101">
        <v>0</v>
      </c>
      <c r="W117" s="101">
        <v>100</v>
      </c>
      <c r="X117" s="219" t="s">
        <v>2961</v>
      </c>
      <c r="Y117" s="234">
        <v>2</v>
      </c>
      <c r="Z117" s="234">
        <v>5</v>
      </c>
      <c r="AA117" s="234">
        <v>4</v>
      </c>
      <c r="AB117" s="234">
        <v>4.1100000000000003</v>
      </c>
      <c r="AC117" s="324" t="s">
        <v>2808</v>
      </c>
      <c r="AD117" s="112">
        <v>19.128</v>
      </c>
      <c r="AE117" s="204">
        <v>5</v>
      </c>
      <c r="AF117" s="236">
        <v>0</v>
      </c>
      <c r="AG117" s="306"/>
      <c r="AH117" s="690"/>
      <c r="AI117" s="238"/>
      <c r="AJ117" s="239"/>
      <c r="AK117" s="728"/>
      <c r="AL117" s="241"/>
      <c r="AM117" s="239"/>
      <c r="AN117" s="721"/>
      <c r="AO117" s="241"/>
      <c r="AP117" s="239"/>
      <c r="AQ117" s="758"/>
      <c r="AR117" s="241"/>
      <c r="AS117" s="239"/>
      <c r="AT117" s="261"/>
      <c r="AU117" s="242"/>
      <c r="AV117" s="778"/>
      <c r="AW117" s="234"/>
      <c r="AX117" s="342"/>
    </row>
    <row r="118" spans="1:50" s="36" customFormat="1" ht="59.95" customHeight="1" x14ac:dyDescent="0.3">
      <c r="A118" s="323">
        <v>105</v>
      </c>
      <c r="B118" s="605" t="s">
        <v>2797</v>
      </c>
      <c r="C118" s="106" t="s">
        <v>2949</v>
      </c>
      <c r="D118" s="106"/>
      <c r="E118" s="606" t="s">
        <v>2950</v>
      </c>
      <c r="F118" s="100">
        <v>9892</v>
      </c>
      <c r="G118" s="606" t="s">
        <v>2979</v>
      </c>
      <c r="H118" s="100">
        <v>2016</v>
      </c>
      <c r="I118" s="606" t="s">
        <v>2980</v>
      </c>
      <c r="J118" s="655">
        <v>105230</v>
      </c>
      <c r="K118" s="109" t="s">
        <v>2822</v>
      </c>
      <c r="L118" s="71" t="s">
        <v>2975</v>
      </c>
      <c r="M118" s="71" t="s">
        <v>2976</v>
      </c>
      <c r="N118" s="71" t="s">
        <v>2981</v>
      </c>
      <c r="O118" s="71" t="s">
        <v>2982</v>
      </c>
      <c r="P118" s="100">
        <v>6968</v>
      </c>
      <c r="Q118" s="101">
        <v>13.794922673294668</v>
      </c>
      <c r="R118" s="101">
        <v>8.8578638497652573</v>
      </c>
      <c r="S118" s="101">
        <v>2.6470588235294117</v>
      </c>
      <c r="T118" s="101">
        <v>2.29</v>
      </c>
      <c r="U118" s="112">
        <f t="shared" si="6"/>
        <v>13.794922673294668</v>
      </c>
      <c r="V118" s="101">
        <v>100</v>
      </c>
      <c r="W118" s="101">
        <v>45</v>
      </c>
      <c r="X118" s="219" t="s">
        <v>2961</v>
      </c>
      <c r="Y118" s="234">
        <v>2</v>
      </c>
      <c r="Z118" s="234">
        <v>5</v>
      </c>
      <c r="AA118" s="234">
        <v>4</v>
      </c>
      <c r="AB118" s="234">
        <v>4.1100000000000003</v>
      </c>
      <c r="AC118" s="324" t="s">
        <v>2808</v>
      </c>
      <c r="AD118" s="112">
        <v>19.128</v>
      </c>
      <c r="AE118" s="204">
        <v>5</v>
      </c>
      <c r="AF118" s="236">
        <v>100</v>
      </c>
      <c r="AG118" s="306" t="s">
        <v>2983</v>
      </c>
      <c r="AH118" s="690" t="s">
        <v>2984</v>
      </c>
      <c r="AI118" s="238">
        <v>20</v>
      </c>
      <c r="AJ118" s="239" t="s">
        <v>2967</v>
      </c>
      <c r="AK118" s="728" t="s">
        <v>2969</v>
      </c>
      <c r="AL118" s="241">
        <v>20</v>
      </c>
      <c r="AM118" s="239" t="s">
        <v>2965</v>
      </c>
      <c r="AN118" s="721" t="s">
        <v>2966</v>
      </c>
      <c r="AO118" s="241">
        <v>20</v>
      </c>
      <c r="AP118" s="239" t="s">
        <v>2967</v>
      </c>
      <c r="AQ118" s="758" t="s">
        <v>2985</v>
      </c>
      <c r="AR118" s="241">
        <v>20</v>
      </c>
      <c r="AS118" s="239"/>
      <c r="AT118" s="261"/>
      <c r="AU118" s="242"/>
      <c r="AV118" s="778"/>
      <c r="AW118" s="234" t="s">
        <v>2971</v>
      </c>
      <c r="AX118" s="342">
        <v>20</v>
      </c>
    </row>
    <row r="119" spans="1:50" s="36" customFormat="1" ht="131.94999999999999" customHeight="1" x14ac:dyDescent="0.3">
      <c r="A119" s="323">
        <v>105</v>
      </c>
      <c r="B119" s="605" t="s">
        <v>2797</v>
      </c>
      <c r="C119" s="106" t="s">
        <v>2949</v>
      </c>
      <c r="D119" s="106"/>
      <c r="E119" s="606" t="s">
        <v>2950</v>
      </c>
      <c r="F119" s="100">
        <v>9892</v>
      </c>
      <c r="G119" s="606" t="s">
        <v>2986</v>
      </c>
      <c r="H119" s="100">
        <v>2000</v>
      </c>
      <c r="I119" s="606" t="s">
        <v>2987</v>
      </c>
      <c r="J119" s="655">
        <v>56612</v>
      </c>
      <c r="K119" s="109" t="s">
        <v>1991</v>
      </c>
      <c r="L119" s="345" t="s">
        <v>2988</v>
      </c>
      <c r="M119" s="345" t="s">
        <v>2989</v>
      </c>
      <c r="N119" s="71" t="s">
        <v>2990</v>
      </c>
      <c r="O119" s="71" t="s">
        <v>2991</v>
      </c>
      <c r="P119" s="100">
        <v>2467</v>
      </c>
      <c r="Q119" s="101">
        <v>10.714916470588236</v>
      </c>
      <c r="R119" s="101">
        <v>6.6602105882352944</v>
      </c>
      <c r="S119" s="101">
        <v>1.7647058823529411</v>
      </c>
      <c r="T119" s="101">
        <v>2.29</v>
      </c>
      <c r="U119" s="112">
        <f t="shared" si="6"/>
        <v>10.714916470588236</v>
      </c>
      <c r="V119" s="112">
        <v>90</v>
      </c>
      <c r="W119" s="101">
        <v>100</v>
      </c>
      <c r="X119" s="219" t="s">
        <v>2961</v>
      </c>
      <c r="Y119" s="234">
        <v>3</v>
      </c>
      <c r="Z119" s="234">
        <v>4</v>
      </c>
      <c r="AA119" s="234">
        <v>7</v>
      </c>
      <c r="AB119" s="234" t="s">
        <v>2962</v>
      </c>
      <c r="AC119" s="234">
        <v>143</v>
      </c>
      <c r="AD119" s="112">
        <v>19.128</v>
      </c>
      <c r="AE119" s="204">
        <v>5</v>
      </c>
      <c r="AF119" s="191">
        <v>90</v>
      </c>
      <c r="AG119" s="244" t="s">
        <v>2967</v>
      </c>
      <c r="AH119" s="690" t="s">
        <v>2992</v>
      </c>
      <c r="AI119" s="238">
        <v>10</v>
      </c>
      <c r="AJ119" s="260" t="s">
        <v>2963</v>
      </c>
      <c r="AK119" s="728" t="s">
        <v>2964</v>
      </c>
      <c r="AL119" s="241">
        <v>20</v>
      </c>
      <c r="AM119" s="239" t="s">
        <v>2967</v>
      </c>
      <c r="AN119" s="728" t="s">
        <v>2993</v>
      </c>
      <c r="AO119" s="241">
        <v>20</v>
      </c>
      <c r="AP119" s="239" t="s">
        <v>2965</v>
      </c>
      <c r="AQ119" s="759" t="s">
        <v>2966</v>
      </c>
      <c r="AR119" s="241">
        <v>10</v>
      </c>
      <c r="AS119" s="239"/>
      <c r="AT119" s="261"/>
      <c r="AU119" s="242"/>
      <c r="AV119" s="778"/>
      <c r="AW119" s="234" t="s">
        <v>2971</v>
      </c>
      <c r="AX119" s="342">
        <v>30</v>
      </c>
    </row>
    <row r="120" spans="1:50" s="36" customFormat="1" ht="59.95" customHeight="1" x14ac:dyDescent="0.3">
      <c r="A120" s="323">
        <v>105</v>
      </c>
      <c r="B120" s="605" t="s">
        <v>2797</v>
      </c>
      <c r="C120" s="346" t="s">
        <v>2994</v>
      </c>
      <c r="D120" s="346"/>
      <c r="E120" s="624" t="s">
        <v>2995</v>
      </c>
      <c r="F120" s="346">
        <v>4650</v>
      </c>
      <c r="G120" s="624" t="s">
        <v>2996</v>
      </c>
      <c r="H120" s="346">
        <v>2001</v>
      </c>
      <c r="I120" s="624" t="s">
        <v>2997</v>
      </c>
      <c r="J120" s="657">
        <v>66453</v>
      </c>
      <c r="K120" s="346" t="s">
        <v>1991</v>
      </c>
      <c r="L120" s="345" t="s">
        <v>2955</v>
      </c>
      <c r="M120" s="345" t="s">
        <v>2998</v>
      </c>
      <c r="N120" s="345" t="s">
        <v>2999</v>
      </c>
      <c r="O120" s="345" t="s">
        <v>3000</v>
      </c>
      <c r="P120" s="346">
        <v>2529</v>
      </c>
      <c r="Q120" s="347">
        <v>10</v>
      </c>
      <c r="R120" s="347">
        <v>8</v>
      </c>
      <c r="S120" s="347">
        <v>2</v>
      </c>
      <c r="T120" s="347">
        <v>0</v>
      </c>
      <c r="U120" s="112">
        <v>10</v>
      </c>
      <c r="V120" s="101">
        <v>8</v>
      </c>
      <c r="W120" s="347">
        <v>100</v>
      </c>
      <c r="X120" s="219" t="s">
        <v>3001</v>
      </c>
      <c r="Y120" s="234">
        <v>3</v>
      </c>
      <c r="Z120" s="234">
        <v>11</v>
      </c>
      <c r="AA120" s="234">
        <v>5</v>
      </c>
      <c r="AB120" s="234">
        <v>4</v>
      </c>
      <c r="AC120" s="324" t="s">
        <v>2808</v>
      </c>
      <c r="AD120" s="330" t="s">
        <v>2808</v>
      </c>
      <c r="AE120" s="204">
        <v>5</v>
      </c>
      <c r="AF120" s="191">
        <v>0</v>
      </c>
      <c r="AG120" s="198"/>
      <c r="AH120" s="683"/>
      <c r="AI120" s="199"/>
      <c r="AJ120" s="200"/>
      <c r="AK120" s="719"/>
      <c r="AL120" s="202"/>
      <c r="AM120" s="200"/>
      <c r="AN120" s="719"/>
      <c r="AO120" s="202"/>
      <c r="AP120" s="200"/>
      <c r="AQ120" s="766"/>
      <c r="AR120" s="202"/>
      <c r="AS120" s="200"/>
      <c r="AT120" s="201"/>
      <c r="AU120" s="204"/>
      <c r="AV120" s="776"/>
      <c r="AW120" s="185"/>
      <c r="AX120" s="194"/>
    </row>
    <row r="121" spans="1:50" s="36" customFormat="1" ht="59.95" customHeight="1" x14ac:dyDescent="0.3">
      <c r="A121" s="323">
        <v>105</v>
      </c>
      <c r="B121" s="605" t="s">
        <v>2797</v>
      </c>
      <c r="C121" s="346" t="s">
        <v>2994</v>
      </c>
      <c r="D121" s="100"/>
      <c r="E121" s="610" t="s">
        <v>3002</v>
      </c>
      <c r="F121" s="206" t="s">
        <v>3003</v>
      </c>
      <c r="G121" s="606" t="s">
        <v>3004</v>
      </c>
      <c r="H121" s="234">
        <v>2011</v>
      </c>
      <c r="I121" s="606" t="s">
        <v>3005</v>
      </c>
      <c r="J121" s="650">
        <v>57864</v>
      </c>
      <c r="K121" s="234" t="s">
        <v>3006</v>
      </c>
      <c r="L121" s="345" t="s">
        <v>2988</v>
      </c>
      <c r="M121" s="345" t="s">
        <v>2989</v>
      </c>
      <c r="N121" s="345" t="s">
        <v>3007</v>
      </c>
      <c r="O121" s="345" t="s">
        <v>3008</v>
      </c>
      <c r="P121" s="234">
        <v>6317</v>
      </c>
      <c r="Q121" s="112">
        <v>8</v>
      </c>
      <c r="R121" s="112">
        <v>6.82</v>
      </c>
      <c r="S121" s="112">
        <v>1.18</v>
      </c>
      <c r="T121" s="112">
        <v>0</v>
      </c>
      <c r="U121" s="112">
        <v>8</v>
      </c>
      <c r="V121" s="101">
        <v>18</v>
      </c>
      <c r="W121" s="101">
        <v>100</v>
      </c>
      <c r="X121" s="219" t="s">
        <v>3001</v>
      </c>
      <c r="Y121" s="234">
        <v>3</v>
      </c>
      <c r="Z121" s="234">
        <v>11</v>
      </c>
      <c r="AA121" s="234">
        <v>5</v>
      </c>
      <c r="AB121" s="234">
        <v>4</v>
      </c>
      <c r="AC121" s="324" t="s">
        <v>2808</v>
      </c>
      <c r="AD121" s="330" t="s">
        <v>2808</v>
      </c>
      <c r="AE121" s="204">
        <v>5</v>
      </c>
      <c r="AF121" s="191">
        <v>0</v>
      </c>
      <c r="AG121" s="198"/>
      <c r="AH121" s="683"/>
      <c r="AI121" s="199"/>
      <c r="AJ121" s="200"/>
      <c r="AK121" s="719"/>
      <c r="AL121" s="202"/>
      <c r="AM121" s="200"/>
      <c r="AN121" s="719"/>
      <c r="AO121" s="202"/>
      <c r="AP121" s="200"/>
      <c r="AQ121" s="766"/>
      <c r="AR121" s="202"/>
      <c r="AS121" s="200"/>
      <c r="AT121" s="201"/>
      <c r="AU121" s="204"/>
      <c r="AV121" s="776"/>
      <c r="AW121" s="185"/>
      <c r="AX121" s="194"/>
    </row>
    <row r="122" spans="1:50" s="36" customFormat="1" ht="48.05" customHeight="1" x14ac:dyDescent="0.3">
      <c r="A122" s="323">
        <v>105</v>
      </c>
      <c r="B122" s="605" t="s">
        <v>2797</v>
      </c>
      <c r="C122" s="346" t="s">
        <v>2994</v>
      </c>
      <c r="D122" s="100"/>
      <c r="E122" s="610" t="s">
        <v>3009</v>
      </c>
      <c r="F122" s="206" t="s">
        <v>3010</v>
      </c>
      <c r="G122" s="606" t="s">
        <v>3011</v>
      </c>
      <c r="H122" s="234">
        <v>2000</v>
      </c>
      <c r="I122" s="610" t="s">
        <v>3012</v>
      </c>
      <c r="J122" s="650">
        <v>612342</v>
      </c>
      <c r="K122" s="234" t="s">
        <v>3013</v>
      </c>
      <c r="L122" s="71" t="s">
        <v>3014</v>
      </c>
      <c r="M122" s="71" t="s">
        <v>3015</v>
      </c>
      <c r="N122" s="345" t="s">
        <v>3016</v>
      </c>
      <c r="O122" s="345" t="s">
        <v>3017</v>
      </c>
      <c r="P122" s="234">
        <v>2413</v>
      </c>
      <c r="Q122" s="112">
        <v>1452.27</v>
      </c>
      <c r="R122" s="112">
        <v>11199.7</v>
      </c>
      <c r="S122" s="112">
        <v>67970.53</v>
      </c>
      <c r="T122" s="112">
        <v>37011.46</v>
      </c>
      <c r="U122" s="112">
        <v>1563.17</v>
      </c>
      <c r="V122" s="101">
        <v>65</v>
      </c>
      <c r="W122" s="101">
        <v>100</v>
      </c>
      <c r="X122" s="219" t="s">
        <v>3001</v>
      </c>
      <c r="Y122" s="234">
        <v>6</v>
      </c>
      <c r="Z122" s="234">
        <v>6</v>
      </c>
      <c r="AA122" s="234">
        <v>2</v>
      </c>
      <c r="AB122" s="234">
        <v>43</v>
      </c>
      <c r="AC122" s="324" t="s">
        <v>2808</v>
      </c>
      <c r="AD122" s="112">
        <v>100</v>
      </c>
      <c r="AE122" s="204">
        <v>14.2</v>
      </c>
      <c r="AF122" s="191">
        <v>65</v>
      </c>
      <c r="AG122" s="198" t="s">
        <v>3018</v>
      </c>
      <c r="AH122" s="683" t="s">
        <v>3002</v>
      </c>
      <c r="AI122" s="199">
        <v>30</v>
      </c>
      <c r="AJ122" s="200" t="s">
        <v>3019</v>
      </c>
      <c r="AK122" s="733" t="s">
        <v>3020</v>
      </c>
      <c r="AL122" s="202">
        <v>35</v>
      </c>
      <c r="AM122" s="200"/>
      <c r="AN122" s="719"/>
      <c r="AO122" s="202"/>
      <c r="AP122" s="200"/>
      <c r="AQ122" s="766"/>
      <c r="AR122" s="202"/>
      <c r="AS122" s="200"/>
      <c r="AT122" s="201"/>
      <c r="AU122" s="204"/>
      <c r="AV122" s="776"/>
      <c r="AW122" s="185"/>
      <c r="AX122" s="194"/>
    </row>
    <row r="123" spans="1:50" s="36" customFormat="1" ht="72" customHeight="1" x14ac:dyDescent="0.3">
      <c r="A123" s="323">
        <v>105</v>
      </c>
      <c r="B123" s="605" t="s">
        <v>2797</v>
      </c>
      <c r="C123" s="346" t="s">
        <v>2994</v>
      </c>
      <c r="D123" s="100"/>
      <c r="E123" s="610" t="s">
        <v>3021</v>
      </c>
      <c r="F123" s="206" t="s">
        <v>3022</v>
      </c>
      <c r="G123" s="606" t="s">
        <v>3023</v>
      </c>
      <c r="H123" s="234">
        <v>2007</v>
      </c>
      <c r="I123" s="610" t="s">
        <v>3024</v>
      </c>
      <c r="J123" s="650">
        <v>78803</v>
      </c>
      <c r="K123" s="234" t="s">
        <v>3006</v>
      </c>
      <c r="L123" s="71" t="s">
        <v>3025</v>
      </c>
      <c r="M123" s="71" t="s">
        <v>3026</v>
      </c>
      <c r="N123" s="345" t="s">
        <v>3027</v>
      </c>
      <c r="O123" s="345" t="s">
        <v>3028</v>
      </c>
      <c r="P123" s="234">
        <v>4821</v>
      </c>
      <c r="Q123" s="112">
        <v>87.34</v>
      </c>
      <c r="R123" s="112">
        <v>10.37</v>
      </c>
      <c r="S123" s="112">
        <v>1.97</v>
      </c>
      <c r="T123" s="112">
        <v>75</v>
      </c>
      <c r="U123" s="112">
        <v>87.34</v>
      </c>
      <c r="V123" s="101">
        <v>65</v>
      </c>
      <c r="W123" s="101">
        <v>100</v>
      </c>
      <c r="X123" s="219" t="s">
        <v>3001</v>
      </c>
      <c r="Y123" s="234">
        <v>4</v>
      </c>
      <c r="Z123" s="234">
        <v>9</v>
      </c>
      <c r="AA123" s="234">
        <v>2</v>
      </c>
      <c r="AB123" s="234">
        <v>40</v>
      </c>
      <c r="AC123" s="324" t="s">
        <v>2808</v>
      </c>
      <c r="AD123" s="330" t="s">
        <v>2808</v>
      </c>
      <c r="AE123" s="204">
        <v>5</v>
      </c>
      <c r="AF123" s="191">
        <v>65</v>
      </c>
      <c r="AG123" s="198" t="s">
        <v>3018</v>
      </c>
      <c r="AH123" s="683" t="s">
        <v>3021</v>
      </c>
      <c r="AI123" s="199">
        <v>30</v>
      </c>
      <c r="AJ123" s="200" t="s">
        <v>3019</v>
      </c>
      <c r="AK123" s="719" t="s">
        <v>3021</v>
      </c>
      <c r="AL123" s="202">
        <v>35</v>
      </c>
      <c r="AM123" s="200"/>
      <c r="AN123" s="719"/>
      <c r="AO123" s="202"/>
      <c r="AP123" s="200"/>
      <c r="AQ123" s="766"/>
      <c r="AR123" s="202"/>
      <c r="AS123" s="200"/>
      <c r="AT123" s="201"/>
      <c r="AU123" s="204"/>
      <c r="AV123" s="776"/>
      <c r="AW123" s="185"/>
      <c r="AX123" s="194"/>
    </row>
    <row r="124" spans="1:50" s="36" customFormat="1" ht="84.05" customHeight="1" x14ac:dyDescent="0.3">
      <c r="A124" s="323">
        <v>105</v>
      </c>
      <c r="B124" s="605" t="s">
        <v>2797</v>
      </c>
      <c r="C124" s="346" t="s">
        <v>2994</v>
      </c>
      <c r="D124" s="100"/>
      <c r="E124" s="610" t="s">
        <v>3009</v>
      </c>
      <c r="F124" s="206" t="s">
        <v>3010</v>
      </c>
      <c r="G124" s="606" t="s">
        <v>3029</v>
      </c>
      <c r="H124" s="234">
        <v>2008</v>
      </c>
      <c r="I124" s="610" t="s">
        <v>3030</v>
      </c>
      <c r="J124" s="650">
        <v>252280</v>
      </c>
      <c r="K124" s="234" t="s">
        <v>3031</v>
      </c>
      <c r="L124" s="71" t="s">
        <v>3032</v>
      </c>
      <c r="M124" s="71" t="s">
        <v>3033</v>
      </c>
      <c r="N124" s="251" t="s">
        <v>3034</v>
      </c>
      <c r="O124" s="251" t="s">
        <v>3035</v>
      </c>
      <c r="P124" s="234">
        <v>4957</v>
      </c>
      <c r="Q124" s="112">
        <v>478.94</v>
      </c>
      <c r="R124" s="112">
        <v>52875.89</v>
      </c>
      <c r="S124" s="112">
        <v>43811.54</v>
      </c>
      <c r="T124" s="112">
        <v>78124.75</v>
      </c>
      <c r="U124" s="112">
        <v>478.94</v>
      </c>
      <c r="V124" s="101">
        <v>80</v>
      </c>
      <c r="W124" s="101">
        <v>100</v>
      </c>
      <c r="X124" s="219" t="s">
        <v>3001</v>
      </c>
      <c r="Y124" s="234">
        <v>6</v>
      </c>
      <c r="Z124" s="234">
        <v>4</v>
      </c>
      <c r="AA124" s="234">
        <v>8</v>
      </c>
      <c r="AB124" s="234">
        <v>40</v>
      </c>
      <c r="AC124" s="324" t="s">
        <v>2808</v>
      </c>
      <c r="AD124" s="330" t="s">
        <v>2808</v>
      </c>
      <c r="AE124" s="204">
        <v>5</v>
      </c>
      <c r="AF124" s="191">
        <v>100</v>
      </c>
      <c r="AG124" s="198" t="s">
        <v>3018</v>
      </c>
      <c r="AH124" s="683" t="s">
        <v>3009</v>
      </c>
      <c r="AI124" s="199">
        <v>65</v>
      </c>
      <c r="AJ124" s="200" t="s">
        <v>3019</v>
      </c>
      <c r="AK124" s="719" t="s">
        <v>3009</v>
      </c>
      <c r="AL124" s="202">
        <v>35</v>
      </c>
      <c r="AM124" s="200"/>
      <c r="AN124" s="719"/>
      <c r="AO124" s="202"/>
      <c r="AP124" s="200"/>
      <c r="AQ124" s="766"/>
      <c r="AR124" s="202"/>
      <c r="AS124" s="200"/>
      <c r="AT124" s="201"/>
      <c r="AU124" s="204"/>
      <c r="AV124" s="776"/>
      <c r="AW124" s="185"/>
      <c r="AX124" s="194"/>
    </row>
    <row r="125" spans="1:50" s="36" customFormat="1" ht="59.95" customHeight="1" x14ac:dyDescent="0.3">
      <c r="A125" s="323">
        <v>105</v>
      </c>
      <c r="B125" s="605" t="s">
        <v>2797</v>
      </c>
      <c r="C125" s="346" t="s">
        <v>2994</v>
      </c>
      <c r="D125" s="100"/>
      <c r="E125" s="610" t="s">
        <v>3036</v>
      </c>
      <c r="F125" s="206" t="s">
        <v>3037</v>
      </c>
      <c r="G125" s="606" t="s">
        <v>3038</v>
      </c>
      <c r="H125" s="234">
        <v>2012</v>
      </c>
      <c r="I125" s="610" t="s">
        <v>3039</v>
      </c>
      <c r="J125" s="650">
        <v>62875</v>
      </c>
      <c r="K125" s="234" t="s">
        <v>3006</v>
      </c>
      <c r="L125" s="71" t="s">
        <v>3040</v>
      </c>
      <c r="M125" s="71" t="s">
        <v>3041</v>
      </c>
      <c r="N125" s="251" t="s">
        <v>3042</v>
      </c>
      <c r="O125" s="251" t="s">
        <v>3043</v>
      </c>
      <c r="P125" s="234">
        <v>6357</v>
      </c>
      <c r="Q125" s="112"/>
      <c r="R125" s="112"/>
      <c r="S125" s="112"/>
      <c r="T125" s="112"/>
      <c r="U125" s="112"/>
      <c r="V125" s="101">
        <v>54</v>
      </c>
      <c r="W125" s="101">
        <v>100</v>
      </c>
      <c r="X125" s="219" t="s">
        <v>3001</v>
      </c>
      <c r="Y125" s="234">
        <v>6</v>
      </c>
      <c r="Z125" s="234">
        <v>4</v>
      </c>
      <c r="AA125" s="234">
        <v>8</v>
      </c>
      <c r="AB125" s="234">
        <v>40</v>
      </c>
      <c r="AC125" s="324" t="s">
        <v>2808</v>
      </c>
      <c r="AD125" s="330" t="s">
        <v>2808</v>
      </c>
      <c r="AE125" s="204">
        <v>5</v>
      </c>
      <c r="AF125" s="191">
        <v>50</v>
      </c>
      <c r="AG125" s="198" t="s">
        <v>3018</v>
      </c>
      <c r="AH125" s="683" t="s">
        <v>3036</v>
      </c>
      <c r="AI125" s="199">
        <v>50</v>
      </c>
      <c r="AJ125" s="348"/>
      <c r="AK125" s="719"/>
      <c r="AL125" s="349"/>
      <c r="AM125" s="200"/>
      <c r="AN125" s="719"/>
      <c r="AO125" s="202"/>
      <c r="AP125" s="200"/>
      <c r="AQ125" s="766"/>
      <c r="AR125" s="202"/>
      <c r="AS125" s="200"/>
      <c r="AT125" s="201"/>
      <c r="AU125" s="204"/>
      <c r="AV125" s="776"/>
      <c r="AW125" s="185"/>
      <c r="AX125" s="194"/>
    </row>
    <row r="126" spans="1:50" s="36" customFormat="1" ht="59.95" customHeight="1" x14ac:dyDescent="0.3">
      <c r="A126" s="323">
        <v>105</v>
      </c>
      <c r="B126" s="605" t="s">
        <v>2797</v>
      </c>
      <c r="C126" s="346" t="s">
        <v>2994</v>
      </c>
      <c r="D126" s="100"/>
      <c r="E126" s="610" t="s">
        <v>3044</v>
      </c>
      <c r="F126" s="206" t="s">
        <v>3045</v>
      </c>
      <c r="G126" s="606" t="s">
        <v>3046</v>
      </c>
      <c r="H126" s="234">
        <v>2011</v>
      </c>
      <c r="I126" s="610" t="s">
        <v>3047</v>
      </c>
      <c r="J126" s="650">
        <v>55543</v>
      </c>
      <c r="K126" s="234" t="s">
        <v>3006</v>
      </c>
      <c r="L126" s="345" t="s">
        <v>2988</v>
      </c>
      <c r="M126" s="345" t="s">
        <v>2989</v>
      </c>
      <c r="N126" s="251" t="s">
        <v>3048</v>
      </c>
      <c r="O126" s="251" t="s">
        <v>3049</v>
      </c>
      <c r="P126" s="234">
        <v>6189</v>
      </c>
      <c r="Q126" s="112">
        <v>7.73</v>
      </c>
      <c r="R126" s="112">
        <v>6.55</v>
      </c>
      <c r="S126" s="112">
        <v>1.18</v>
      </c>
      <c r="T126" s="112">
        <v>0</v>
      </c>
      <c r="U126" s="112">
        <v>7.7299999999999995</v>
      </c>
      <c r="V126" s="112">
        <v>50</v>
      </c>
      <c r="W126" s="101">
        <v>100</v>
      </c>
      <c r="X126" s="219" t="s">
        <v>3001</v>
      </c>
      <c r="Y126" s="234">
        <v>3</v>
      </c>
      <c r="Z126" s="234">
        <v>4</v>
      </c>
      <c r="AA126" s="234">
        <v>4</v>
      </c>
      <c r="AB126" s="234">
        <v>30</v>
      </c>
      <c r="AC126" s="324" t="s">
        <v>2808</v>
      </c>
      <c r="AD126" s="330" t="s">
        <v>2808</v>
      </c>
      <c r="AE126" s="204">
        <v>5</v>
      </c>
      <c r="AF126" s="191">
        <v>100</v>
      </c>
      <c r="AG126" s="198" t="s">
        <v>3050</v>
      </c>
      <c r="AH126" s="697" t="s">
        <v>3020</v>
      </c>
      <c r="AI126" s="199">
        <v>11</v>
      </c>
      <c r="AJ126" s="200" t="s">
        <v>3051</v>
      </c>
      <c r="AK126" s="697" t="s">
        <v>3052</v>
      </c>
      <c r="AL126" s="202">
        <v>83</v>
      </c>
      <c r="AM126" s="200" t="s">
        <v>3019</v>
      </c>
      <c r="AN126" s="697" t="s">
        <v>3053</v>
      </c>
      <c r="AO126" s="202">
        <v>6</v>
      </c>
      <c r="AP126" s="200"/>
      <c r="AQ126" s="766"/>
      <c r="AR126" s="202"/>
      <c r="AS126" s="200"/>
      <c r="AT126" s="201"/>
      <c r="AU126" s="204"/>
      <c r="AV126" s="776"/>
      <c r="AW126" s="185"/>
      <c r="AX126" s="194"/>
    </row>
    <row r="127" spans="1:50" s="36" customFormat="1" ht="72" customHeight="1" x14ac:dyDescent="0.3">
      <c r="A127" s="323">
        <v>105</v>
      </c>
      <c r="B127" s="605" t="s">
        <v>2797</v>
      </c>
      <c r="C127" s="346" t="s">
        <v>2994</v>
      </c>
      <c r="D127" s="100"/>
      <c r="E127" s="610" t="s">
        <v>3054</v>
      </c>
      <c r="F127" s="206" t="s">
        <v>3055</v>
      </c>
      <c r="G127" s="610" t="s">
        <v>3056</v>
      </c>
      <c r="H127" s="234">
        <v>2010</v>
      </c>
      <c r="I127" s="610" t="s">
        <v>3057</v>
      </c>
      <c r="J127" s="650">
        <v>40106</v>
      </c>
      <c r="K127" s="234" t="s">
        <v>3006</v>
      </c>
      <c r="L127" s="71" t="s">
        <v>3058</v>
      </c>
      <c r="M127" s="71" t="s">
        <v>3059</v>
      </c>
      <c r="N127" s="251" t="s">
        <v>3060</v>
      </c>
      <c r="O127" s="251" t="s">
        <v>3061</v>
      </c>
      <c r="P127" s="234">
        <v>5985</v>
      </c>
      <c r="Q127" s="112">
        <v>404.04</v>
      </c>
      <c r="R127" s="112">
        <v>3179.67</v>
      </c>
      <c r="S127" s="112">
        <v>8311.4500000000007</v>
      </c>
      <c r="T127" s="112">
        <v>4670.57</v>
      </c>
      <c r="U127" s="112">
        <v>404.04</v>
      </c>
      <c r="V127" s="101">
        <v>72</v>
      </c>
      <c r="W127" s="101">
        <v>63</v>
      </c>
      <c r="X127" s="219" t="s">
        <v>3001</v>
      </c>
      <c r="Y127" s="234">
        <v>6</v>
      </c>
      <c r="Z127" s="234">
        <v>6</v>
      </c>
      <c r="AA127" s="234">
        <v>2</v>
      </c>
      <c r="AB127" s="234">
        <v>43</v>
      </c>
      <c r="AC127" s="324" t="s">
        <v>2808</v>
      </c>
      <c r="AD127" s="330" t="s">
        <v>2808</v>
      </c>
      <c r="AE127" s="204">
        <v>14.2</v>
      </c>
      <c r="AF127" s="191">
        <v>72</v>
      </c>
      <c r="AG127" s="198" t="s">
        <v>3018</v>
      </c>
      <c r="AH127" s="690" t="s">
        <v>3062</v>
      </c>
      <c r="AI127" s="199">
        <v>37</v>
      </c>
      <c r="AJ127" s="200" t="s">
        <v>3019</v>
      </c>
      <c r="AK127" s="728" t="s">
        <v>3062</v>
      </c>
      <c r="AL127" s="202">
        <v>35</v>
      </c>
      <c r="AM127" s="200"/>
      <c r="AN127" s="719"/>
      <c r="AO127" s="202"/>
      <c r="AP127" s="200"/>
      <c r="AQ127" s="766"/>
      <c r="AR127" s="202"/>
      <c r="AS127" s="200"/>
      <c r="AT127" s="201"/>
      <c r="AU127" s="204"/>
      <c r="AV127" s="776"/>
      <c r="AW127" s="185"/>
      <c r="AX127" s="194"/>
    </row>
    <row r="128" spans="1:50" s="36" customFormat="1" ht="131.94999999999999" customHeight="1" x14ac:dyDescent="0.3">
      <c r="A128" s="323">
        <v>105</v>
      </c>
      <c r="B128" s="605" t="s">
        <v>2797</v>
      </c>
      <c r="C128" s="346" t="s">
        <v>2994</v>
      </c>
      <c r="D128" s="100"/>
      <c r="E128" s="610" t="s">
        <v>3009</v>
      </c>
      <c r="F128" s="206" t="s">
        <v>3010</v>
      </c>
      <c r="G128" s="606" t="s">
        <v>3063</v>
      </c>
      <c r="H128" s="234">
        <v>2014</v>
      </c>
      <c r="I128" s="610" t="s">
        <v>3064</v>
      </c>
      <c r="J128" s="650">
        <v>165755</v>
      </c>
      <c r="K128" s="234" t="s">
        <v>3065</v>
      </c>
      <c r="L128" s="345" t="s">
        <v>3066</v>
      </c>
      <c r="M128" s="345" t="s">
        <v>3067</v>
      </c>
      <c r="N128" s="251" t="s">
        <v>3068</v>
      </c>
      <c r="O128" s="251" t="s">
        <v>3069</v>
      </c>
      <c r="P128" s="234">
        <v>6756</v>
      </c>
      <c r="Q128" s="112"/>
      <c r="R128" s="112"/>
      <c r="S128" s="112"/>
      <c r="T128" s="112"/>
      <c r="U128" s="112"/>
      <c r="V128" s="101">
        <v>95</v>
      </c>
      <c r="W128" s="101">
        <v>80</v>
      </c>
      <c r="X128" s="219"/>
      <c r="Y128" s="234">
        <v>6</v>
      </c>
      <c r="Z128" s="234">
        <v>6</v>
      </c>
      <c r="AA128" s="234">
        <v>2</v>
      </c>
      <c r="AB128" s="234">
        <v>43</v>
      </c>
      <c r="AC128" s="324" t="s">
        <v>2808</v>
      </c>
      <c r="AD128" s="330" t="s">
        <v>2808</v>
      </c>
      <c r="AE128" s="204">
        <v>5</v>
      </c>
      <c r="AF128" s="191">
        <v>95</v>
      </c>
      <c r="AG128" s="198" t="s">
        <v>3018</v>
      </c>
      <c r="AH128" s="683" t="s">
        <v>3009</v>
      </c>
      <c r="AI128" s="199">
        <v>60</v>
      </c>
      <c r="AJ128" s="200" t="s">
        <v>3019</v>
      </c>
      <c r="AK128" s="719" t="s">
        <v>3009</v>
      </c>
      <c r="AL128" s="202">
        <v>35</v>
      </c>
      <c r="AM128" s="200"/>
      <c r="AN128" s="719"/>
      <c r="AO128" s="202"/>
      <c r="AP128" s="200"/>
      <c r="AQ128" s="766"/>
      <c r="AR128" s="202"/>
      <c r="AS128" s="200"/>
      <c r="AT128" s="201"/>
      <c r="AU128" s="204"/>
      <c r="AV128" s="776"/>
      <c r="AW128" s="185"/>
      <c r="AX128" s="194"/>
    </row>
    <row r="129" spans="1:66" s="37" customFormat="1" ht="39.049999999999997" customHeight="1" x14ac:dyDescent="0.3">
      <c r="A129" s="107">
        <v>106</v>
      </c>
      <c r="B129" s="607" t="s">
        <v>5212</v>
      </c>
      <c r="C129" s="108"/>
      <c r="D129" s="109" t="s">
        <v>2542</v>
      </c>
      <c r="E129" s="625" t="s">
        <v>5213</v>
      </c>
      <c r="F129" s="108" t="s">
        <v>5214</v>
      </c>
      <c r="G129" s="625" t="s">
        <v>5215</v>
      </c>
      <c r="H129" s="108">
        <v>2002</v>
      </c>
      <c r="I129" s="625" t="s">
        <v>5216</v>
      </c>
      <c r="J129" s="655">
        <v>53056</v>
      </c>
      <c r="K129" s="109" t="s">
        <v>867</v>
      </c>
      <c r="L129" s="72" t="s">
        <v>5217</v>
      </c>
      <c r="M129" s="72" t="s">
        <v>5218</v>
      </c>
      <c r="N129" s="72" t="s">
        <v>5219</v>
      </c>
      <c r="O129" s="72" t="s">
        <v>5220</v>
      </c>
      <c r="P129" s="108">
        <v>39555</v>
      </c>
      <c r="Q129" s="109">
        <v>36.5</v>
      </c>
      <c r="R129" s="109">
        <v>6.24</v>
      </c>
      <c r="S129" s="109">
        <v>17.88</v>
      </c>
      <c r="T129" s="109">
        <v>12.38</v>
      </c>
      <c r="U129" s="109">
        <v>36.5</v>
      </c>
      <c r="V129" s="108">
        <v>100</v>
      </c>
      <c r="W129" s="108">
        <v>100</v>
      </c>
      <c r="X129" s="109" t="s">
        <v>5221</v>
      </c>
      <c r="Y129" s="108">
        <v>4</v>
      </c>
      <c r="Z129" s="108">
        <v>5</v>
      </c>
      <c r="AA129" s="108">
        <v>3</v>
      </c>
      <c r="AB129" s="108">
        <v>44</v>
      </c>
      <c r="AC129" s="108" t="s">
        <v>5222</v>
      </c>
      <c r="AD129" s="109"/>
      <c r="AE129" s="242">
        <v>5</v>
      </c>
      <c r="AF129" s="236">
        <v>100</v>
      </c>
      <c r="AG129" s="351" t="s">
        <v>4873</v>
      </c>
      <c r="AH129" s="687" t="s">
        <v>4874</v>
      </c>
      <c r="AI129" s="238">
        <v>100</v>
      </c>
      <c r="AJ129" s="352"/>
      <c r="AK129" s="734"/>
      <c r="AL129" s="241" t="s">
        <v>5223</v>
      </c>
      <c r="AM129" s="352"/>
      <c r="AN129" s="734"/>
      <c r="AO129" s="241" t="s">
        <v>5223</v>
      </c>
      <c r="AP129" s="352"/>
      <c r="AQ129" s="767"/>
      <c r="AR129" s="241" t="s">
        <v>5223</v>
      </c>
      <c r="AS129" s="352"/>
      <c r="AT129" s="353"/>
      <c r="AU129" s="242"/>
      <c r="AV129" s="785"/>
      <c r="AW129" s="108"/>
      <c r="AX129" s="342"/>
      <c r="AY129" s="81"/>
      <c r="AZ129" s="81"/>
      <c r="BA129" s="81"/>
      <c r="BB129" s="81"/>
      <c r="BC129" s="81"/>
      <c r="BD129" s="81"/>
      <c r="BE129" s="81"/>
      <c r="BF129" s="81"/>
      <c r="BG129" s="81"/>
      <c r="BH129" s="81"/>
      <c r="BI129" s="81"/>
      <c r="BJ129" s="81"/>
      <c r="BK129" s="81"/>
      <c r="BL129" s="81"/>
      <c r="BM129" s="81"/>
      <c r="BN129" s="81"/>
    </row>
    <row r="130" spans="1:66" s="37" customFormat="1" ht="91" customHeight="1" x14ac:dyDescent="0.3">
      <c r="A130" s="107">
        <v>106</v>
      </c>
      <c r="B130" s="607" t="s">
        <v>5212</v>
      </c>
      <c r="C130" s="108"/>
      <c r="D130" s="109" t="s">
        <v>2542</v>
      </c>
      <c r="E130" s="625" t="s">
        <v>5224</v>
      </c>
      <c r="F130" s="108">
        <v>18274</v>
      </c>
      <c r="G130" s="625" t="s">
        <v>5225</v>
      </c>
      <c r="H130" s="108">
        <v>2009</v>
      </c>
      <c r="I130" s="625" t="s">
        <v>5226</v>
      </c>
      <c r="J130" s="655">
        <v>118035</v>
      </c>
      <c r="K130" s="109" t="s">
        <v>677</v>
      </c>
      <c r="L130" s="72" t="s">
        <v>5227</v>
      </c>
      <c r="M130" s="72" t="s">
        <v>5228</v>
      </c>
      <c r="N130" s="72" t="s">
        <v>5229</v>
      </c>
      <c r="O130" s="72" t="s">
        <v>5230</v>
      </c>
      <c r="P130" s="108" t="s">
        <v>5231</v>
      </c>
      <c r="Q130" s="109">
        <v>44.15</v>
      </c>
      <c r="R130" s="109">
        <v>13.89</v>
      </c>
      <c r="S130" s="109">
        <v>17.88</v>
      </c>
      <c r="T130" s="109">
        <v>12.38</v>
      </c>
      <c r="U130" s="109">
        <v>44.15</v>
      </c>
      <c r="V130" s="108">
        <v>100</v>
      </c>
      <c r="W130" s="108" t="s">
        <v>1144</v>
      </c>
      <c r="X130" s="109" t="s">
        <v>5221</v>
      </c>
      <c r="Y130" s="108">
        <v>3</v>
      </c>
      <c r="Z130" s="108">
        <v>1</v>
      </c>
      <c r="AA130" s="108">
        <v>2</v>
      </c>
      <c r="AB130" s="108">
        <v>47</v>
      </c>
      <c r="AC130" s="108" t="s">
        <v>5232</v>
      </c>
      <c r="AD130" s="109"/>
      <c r="AE130" s="242">
        <v>5</v>
      </c>
      <c r="AF130" s="236">
        <v>100</v>
      </c>
      <c r="AG130" s="351"/>
      <c r="AH130" s="687" t="s">
        <v>5233</v>
      </c>
      <c r="AI130" s="238" t="s">
        <v>5223</v>
      </c>
      <c r="AJ130" s="352"/>
      <c r="AK130" s="734"/>
      <c r="AL130" s="241"/>
      <c r="AM130" s="352"/>
      <c r="AN130" s="734"/>
      <c r="AO130" s="241"/>
      <c r="AP130" s="352"/>
      <c r="AQ130" s="767"/>
      <c r="AR130" s="241"/>
      <c r="AS130" s="352"/>
      <c r="AT130" s="353"/>
      <c r="AU130" s="242"/>
      <c r="AV130" s="785"/>
      <c r="AW130" s="108"/>
      <c r="AX130" s="342"/>
      <c r="AY130" s="81"/>
      <c r="AZ130" s="81"/>
      <c r="BA130" s="81"/>
      <c r="BB130" s="81"/>
      <c r="BC130" s="81"/>
      <c r="BD130" s="81"/>
      <c r="BE130" s="81"/>
      <c r="BF130" s="81"/>
      <c r="BG130" s="81"/>
      <c r="BH130" s="81"/>
      <c r="BI130" s="81"/>
      <c r="BJ130" s="81"/>
      <c r="BK130" s="81"/>
      <c r="BL130" s="81"/>
      <c r="BM130" s="81"/>
      <c r="BN130" s="81"/>
    </row>
    <row r="131" spans="1:66" s="37" customFormat="1" ht="52.1" customHeight="1" x14ac:dyDescent="0.3">
      <c r="A131" s="107">
        <v>106</v>
      </c>
      <c r="B131" s="607" t="s">
        <v>5212</v>
      </c>
      <c r="C131" s="108"/>
      <c r="D131" s="109" t="s">
        <v>2766</v>
      </c>
      <c r="E131" s="625" t="s">
        <v>4422</v>
      </c>
      <c r="F131" s="108">
        <v>7561</v>
      </c>
      <c r="G131" s="625" t="s">
        <v>5234</v>
      </c>
      <c r="H131" s="108">
        <v>2006</v>
      </c>
      <c r="I131" s="625" t="s">
        <v>5235</v>
      </c>
      <c r="J131" s="655">
        <v>127191.87</v>
      </c>
      <c r="K131" s="109" t="s">
        <v>664</v>
      </c>
      <c r="L131" s="72" t="s">
        <v>5236</v>
      </c>
      <c r="M131" s="72" t="s">
        <v>5237</v>
      </c>
      <c r="N131" s="72" t="s">
        <v>5238</v>
      </c>
      <c r="O131" s="72"/>
      <c r="P131" s="108">
        <v>43218</v>
      </c>
      <c r="Q131" s="109">
        <v>45.22</v>
      </c>
      <c r="R131" s="109">
        <v>14.96</v>
      </c>
      <c r="S131" s="109">
        <v>17.88</v>
      </c>
      <c r="T131" s="109">
        <v>12.38</v>
      </c>
      <c r="U131" s="109">
        <v>45.22</v>
      </c>
      <c r="V131" s="108">
        <v>100</v>
      </c>
      <c r="W131" s="108">
        <v>100</v>
      </c>
      <c r="X131" s="109" t="s">
        <v>5221</v>
      </c>
      <c r="Y131" s="108">
        <v>4</v>
      </c>
      <c r="Z131" s="108">
        <v>6</v>
      </c>
      <c r="AA131" s="108">
        <v>3</v>
      </c>
      <c r="AB131" s="108">
        <v>66</v>
      </c>
      <c r="AC131" s="108" t="s">
        <v>5239</v>
      </c>
      <c r="AD131" s="109">
        <v>0</v>
      </c>
      <c r="AE131" s="242">
        <v>5</v>
      </c>
      <c r="AF131" s="236">
        <v>100</v>
      </c>
      <c r="AG131" s="351" t="s">
        <v>2766</v>
      </c>
      <c r="AH131" s="687" t="s">
        <v>4422</v>
      </c>
      <c r="AI131" s="238">
        <v>25</v>
      </c>
      <c r="AJ131" s="352" t="s">
        <v>4519</v>
      </c>
      <c r="AK131" s="734" t="s">
        <v>4293</v>
      </c>
      <c r="AL131" s="241">
        <v>25</v>
      </c>
      <c r="AM131" s="352" t="s">
        <v>2693</v>
      </c>
      <c r="AN131" s="734" t="s">
        <v>4455</v>
      </c>
      <c r="AO131" s="241">
        <v>25</v>
      </c>
      <c r="AP131" s="352" t="s">
        <v>3299</v>
      </c>
      <c r="AQ131" s="767" t="s">
        <v>3319</v>
      </c>
      <c r="AR131" s="241">
        <v>25</v>
      </c>
      <c r="AS131" s="352"/>
      <c r="AT131" s="353"/>
      <c r="AU131" s="242"/>
      <c r="AV131" s="785"/>
      <c r="AW131" s="108"/>
      <c r="AX131" s="342"/>
      <c r="AY131" s="81"/>
      <c r="AZ131" s="81"/>
      <c r="BA131" s="81"/>
      <c r="BB131" s="81"/>
      <c r="BC131" s="81"/>
      <c r="BD131" s="81"/>
      <c r="BE131" s="81"/>
      <c r="BF131" s="81"/>
      <c r="BG131" s="81"/>
      <c r="BH131" s="81"/>
      <c r="BI131" s="81"/>
      <c r="BJ131" s="81"/>
      <c r="BK131" s="81"/>
      <c r="BL131" s="81"/>
      <c r="BM131" s="81"/>
      <c r="BN131" s="81"/>
    </row>
    <row r="132" spans="1:66" s="37" customFormat="1" ht="39.049999999999997" customHeight="1" x14ac:dyDescent="0.3">
      <c r="A132" s="107">
        <v>106</v>
      </c>
      <c r="B132" s="607" t="s">
        <v>5212</v>
      </c>
      <c r="C132" s="108"/>
      <c r="D132" s="109" t="s">
        <v>5240</v>
      </c>
      <c r="E132" s="625" t="s">
        <v>5241</v>
      </c>
      <c r="F132" s="108">
        <v>9081</v>
      </c>
      <c r="G132" s="625" t="s">
        <v>5242</v>
      </c>
      <c r="H132" s="108">
        <v>2010</v>
      </c>
      <c r="I132" s="625" t="s">
        <v>5243</v>
      </c>
      <c r="J132" s="655">
        <v>113760</v>
      </c>
      <c r="K132" s="109" t="s">
        <v>677</v>
      </c>
      <c r="L132" s="72" t="s">
        <v>5244</v>
      </c>
      <c r="M132" s="72" t="s">
        <v>5245</v>
      </c>
      <c r="N132" s="72" t="s">
        <v>5246</v>
      </c>
      <c r="O132" s="72" t="s">
        <v>5247</v>
      </c>
      <c r="P132" s="108" t="s">
        <v>5248</v>
      </c>
      <c r="Q132" s="109">
        <v>43.64</v>
      </c>
      <c r="R132" s="109">
        <v>13.38</v>
      </c>
      <c r="S132" s="109">
        <v>17.88</v>
      </c>
      <c r="T132" s="109">
        <v>12.38</v>
      </c>
      <c r="U132" s="109">
        <v>43.64</v>
      </c>
      <c r="V132" s="108">
        <v>100</v>
      </c>
      <c r="W132" s="108" t="s">
        <v>1144</v>
      </c>
      <c r="X132" s="109" t="s">
        <v>5221</v>
      </c>
      <c r="Y132" s="108">
        <v>1</v>
      </c>
      <c r="Z132" s="108">
        <v>5</v>
      </c>
      <c r="AA132" s="108">
        <v>1</v>
      </c>
      <c r="AB132" s="108">
        <v>46</v>
      </c>
      <c r="AC132" s="108" t="s">
        <v>5249</v>
      </c>
      <c r="AD132" s="109"/>
      <c r="AE132" s="242">
        <v>5</v>
      </c>
      <c r="AF132" s="236">
        <v>100</v>
      </c>
      <c r="AG132" s="351"/>
      <c r="AH132" s="687" t="s">
        <v>5233</v>
      </c>
      <c r="AI132" s="238" t="s">
        <v>5223</v>
      </c>
      <c r="AJ132" s="352"/>
      <c r="AK132" s="734"/>
      <c r="AL132" s="241"/>
      <c r="AM132" s="352"/>
      <c r="AN132" s="734"/>
      <c r="AO132" s="241"/>
      <c r="AP132" s="352"/>
      <c r="AQ132" s="767"/>
      <c r="AR132" s="241"/>
      <c r="AS132" s="352"/>
      <c r="AT132" s="353"/>
      <c r="AU132" s="242"/>
      <c r="AV132" s="785"/>
      <c r="AW132" s="108"/>
      <c r="AX132" s="342"/>
      <c r="AY132" s="81"/>
      <c r="AZ132" s="81"/>
      <c r="BA132" s="81"/>
      <c r="BB132" s="81"/>
      <c r="BC132" s="81"/>
      <c r="BD132" s="81"/>
      <c r="BE132" s="81"/>
      <c r="BF132" s="81"/>
      <c r="BG132" s="81"/>
      <c r="BH132" s="81"/>
      <c r="BI132" s="81"/>
      <c r="BJ132" s="81"/>
      <c r="BK132" s="81"/>
      <c r="BL132" s="81"/>
      <c r="BM132" s="81"/>
      <c r="BN132" s="81"/>
    </row>
    <row r="133" spans="1:66" s="37" customFormat="1" ht="77.95" customHeight="1" x14ac:dyDescent="0.3">
      <c r="A133" s="107">
        <v>106</v>
      </c>
      <c r="B133" s="607" t="s">
        <v>5212</v>
      </c>
      <c r="C133" s="108"/>
      <c r="D133" s="109" t="s">
        <v>5250</v>
      </c>
      <c r="E133" s="625" t="s">
        <v>5251</v>
      </c>
      <c r="F133" s="108">
        <v>1489</v>
      </c>
      <c r="G133" s="625" t="s">
        <v>5252</v>
      </c>
      <c r="H133" s="108">
        <v>2005</v>
      </c>
      <c r="I133" s="625" t="s">
        <v>5253</v>
      </c>
      <c r="J133" s="655">
        <v>89284.57269237189</v>
      </c>
      <c r="K133" s="109" t="s">
        <v>664</v>
      </c>
      <c r="L133" s="72" t="s">
        <v>5254</v>
      </c>
      <c r="M133" s="72" t="s">
        <v>5255</v>
      </c>
      <c r="N133" s="72" t="s">
        <v>5256</v>
      </c>
      <c r="O133" s="72" t="s">
        <v>5257</v>
      </c>
      <c r="P133" s="108">
        <v>36659</v>
      </c>
      <c r="Q133" s="109">
        <v>40.76</v>
      </c>
      <c r="R133" s="109">
        <v>10.5</v>
      </c>
      <c r="S133" s="109">
        <v>17.88</v>
      </c>
      <c r="T133" s="109">
        <v>12.38</v>
      </c>
      <c r="U133" s="109">
        <v>40.76</v>
      </c>
      <c r="V133" s="108">
        <v>100</v>
      </c>
      <c r="W133" s="108">
        <v>100</v>
      </c>
      <c r="X133" s="109" t="s">
        <v>5221</v>
      </c>
      <c r="Y133" s="108">
        <v>6</v>
      </c>
      <c r="Z133" s="108">
        <v>4</v>
      </c>
      <c r="AA133" s="108">
        <v>7</v>
      </c>
      <c r="AB133" s="108">
        <v>42</v>
      </c>
      <c r="AC133" s="108" t="s">
        <v>5258</v>
      </c>
      <c r="AD133" s="109"/>
      <c r="AE133" s="242">
        <v>5</v>
      </c>
      <c r="AF133" s="236">
        <v>100</v>
      </c>
      <c r="AG133" s="351" t="s">
        <v>5250</v>
      </c>
      <c r="AH133" s="687" t="s">
        <v>5259</v>
      </c>
      <c r="AI133" s="238">
        <v>33</v>
      </c>
      <c r="AJ133" s="352" t="s">
        <v>5260</v>
      </c>
      <c r="AK133" s="734" t="s">
        <v>5261</v>
      </c>
      <c r="AL133" s="241">
        <v>33</v>
      </c>
      <c r="AM133" s="352" t="s">
        <v>5262</v>
      </c>
      <c r="AN133" s="734" t="s">
        <v>5263</v>
      </c>
      <c r="AO133" s="241">
        <v>33</v>
      </c>
      <c r="AP133" s="352"/>
      <c r="AQ133" s="767"/>
      <c r="AR133" s="241" t="s">
        <v>5223</v>
      </c>
      <c r="AS133" s="352"/>
      <c r="AT133" s="353"/>
      <c r="AU133" s="242"/>
      <c r="AV133" s="785"/>
      <c r="AW133" s="108"/>
      <c r="AX133" s="342"/>
      <c r="AY133" s="81"/>
      <c r="AZ133" s="81"/>
      <c r="BA133" s="81"/>
      <c r="BB133" s="81"/>
      <c r="BC133" s="81"/>
      <c r="BD133" s="81"/>
      <c r="BE133" s="81"/>
      <c r="BF133" s="81"/>
      <c r="BG133" s="81"/>
      <c r="BH133" s="81"/>
      <c r="BI133" s="81"/>
      <c r="BJ133" s="81"/>
      <c r="BK133" s="81"/>
      <c r="BL133" s="81"/>
      <c r="BM133" s="81"/>
      <c r="BN133" s="81"/>
    </row>
    <row r="134" spans="1:66" s="37" customFormat="1" ht="91" customHeight="1" x14ac:dyDescent="0.3">
      <c r="A134" s="107">
        <v>106</v>
      </c>
      <c r="B134" s="607" t="s">
        <v>5212</v>
      </c>
      <c r="C134" s="108"/>
      <c r="D134" s="109" t="s">
        <v>5250</v>
      </c>
      <c r="E134" s="625" t="s">
        <v>5264</v>
      </c>
      <c r="F134" s="108">
        <v>12314</v>
      </c>
      <c r="G134" s="625" t="s">
        <v>5265</v>
      </c>
      <c r="H134" s="108">
        <v>2001</v>
      </c>
      <c r="I134" s="625" t="s">
        <v>5266</v>
      </c>
      <c r="J134" s="655">
        <v>65391.41</v>
      </c>
      <c r="K134" s="109" t="s">
        <v>1991</v>
      </c>
      <c r="L134" s="72" t="s">
        <v>5254</v>
      </c>
      <c r="M134" s="72" t="s">
        <v>5255</v>
      </c>
      <c r="N134" s="72" t="s">
        <v>5267</v>
      </c>
      <c r="O134" s="72" t="s">
        <v>5268</v>
      </c>
      <c r="P134" s="108">
        <v>38155</v>
      </c>
      <c r="Q134" s="109">
        <v>37.950000000000003</v>
      </c>
      <c r="R134" s="109">
        <v>7.69</v>
      </c>
      <c r="S134" s="109">
        <v>17.88</v>
      </c>
      <c r="T134" s="109">
        <v>12.38</v>
      </c>
      <c r="U134" s="109">
        <v>37.950000000000003</v>
      </c>
      <c r="V134" s="108">
        <v>100</v>
      </c>
      <c r="W134" s="108">
        <v>100</v>
      </c>
      <c r="X134" s="109" t="s">
        <v>5221</v>
      </c>
      <c r="Y134" s="108">
        <v>3</v>
      </c>
      <c r="Z134" s="108">
        <v>1</v>
      </c>
      <c r="AA134" s="108">
        <v>6</v>
      </c>
      <c r="AB134" s="108">
        <v>41</v>
      </c>
      <c r="AC134" s="108" t="s">
        <v>5269</v>
      </c>
      <c r="AD134" s="109"/>
      <c r="AE134" s="242">
        <v>5</v>
      </c>
      <c r="AF134" s="236">
        <v>100</v>
      </c>
      <c r="AG134" s="351" t="s">
        <v>5250</v>
      </c>
      <c r="AH134" s="687" t="s">
        <v>5259</v>
      </c>
      <c r="AI134" s="238">
        <v>33</v>
      </c>
      <c r="AJ134" s="352" t="s">
        <v>5260</v>
      </c>
      <c r="AK134" s="734" t="s">
        <v>5261</v>
      </c>
      <c r="AL134" s="241">
        <v>33</v>
      </c>
      <c r="AM134" s="352" t="s">
        <v>5262</v>
      </c>
      <c r="AN134" s="734" t="s">
        <v>5263</v>
      </c>
      <c r="AO134" s="241">
        <v>33</v>
      </c>
      <c r="AP134" s="352"/>
      <c r="AQ134" s="767"/>
      <c r="AR134" s="241" t="s">
        <v>5223</v>
      </c>
      <c r="AS134" s="352"/>
      <c r="AT134" s="353"/>
      <c r="AU134" s="242"/>
      <c r="AV134" s="785"/>
      <c r="AW134" s="108"/>
      <c r="AX134" s="342"/>
      <c r="AY134" s="81"/>
      <c r="AZ134" s="81"/>
      <c r="BA134" s="81"/>
      <c r="BB134" s="81"/>
      <c r="BC134" s="81"/>
      <c r="BD134" s="81"/>
      <c r="BE134" s="81"/>
      <c r="BF134" s="81"/>
      <c r="BG134" s="81"/>
      <c r="BH134" s="81"/>
      <c r="BI134" s="81"/>
      <c r="BJ134" s="81"/>
      <c r="BK134" s="81"/>
      <c r="BL134" s="81"/>
      <c r="BM134" s="81"/>
      <c r="BN134" s="81"/>
    </row>
    <row r="135" spans="1:66" s="37" customFormat="1" ht="208" customHeight="1" x14ac:dyDescent="0.3">
      <c r="A135" s="107">
        <v>106</v>
      </c>
      <c r="B135" s="607" t="s">
        <v>5212</v>
      </c>
      <c r="C135" s="108"/>
      <c r="D135" s="109" t="s">
        <v>5270</v>
      </c>
      <c r="E135" s="625" t="s">
        <v>5024</v>
      </c>
      <c r="F135" s="108">
        <v>4587</v>
      </c>
      <c r="G135" s="625" t="s">
        <v>5271</v>
      </c>
      <c r="H135" s="108">
        <v>2008</v>
      </c>
      <c r="I135" s="625" t="s">
        <v>5272</v>
      </c>
      <c r="J135" s="655">
        <v>61000</v>
      </c>
      <c r="K135" s="109" t="s">
        <v>655</v>
      </c>
      <c r="L135" s="72" t="s">
        <v>5273</v>
      </c>
      <c r="M135" s="72" t="s">
        <v>5274</v>
      </c>
      <c r="N135" s="72" t="s">
        <v>5275</v>
      </c>
      <c r="O135" s="72" t="s">
        <v>5276</v>
      </c>
      <c r="P135" s="108" t="s">
        <v>5277</v>
      </c>
      <c r="Q135" s="109">
        <v>37.44</v>
      </c>
      <c r="R135" s="109">
        <v>7.18</v>
      </c>
      <c r="S135" s="109">
        <v>17.88</v>
      </c>
      <c r="T135" s="109">
        <v>12.38</v>
      </c>
      <c r="U135" s="109">
        <v>37.44</v>
      </c>
      <c r="V135" s="108">
        <v>100</v>
      </c>
      <c r="W135" s="108" t="s">
        <v>1144</v>
      </c>
      <c r="X135" s="109" t="s">
        <v>5221</v>
      </c>
      <c r="Y135" s="108">
        <v>3</v>
      </c>
      <c r="Z135" s="108">
        <v>12</v>
      </c>
      <c r="AA135" s="108">
        <v>3</v>
      </c>
      <c r="AB135" s="108">
        <v>44</v>
      </c>
      <c r="AC135" s="108" t="s">
        <v>5278</v>
      </c>
      <c r="AD135" s="109"/>
      <c r="AE135" s="242">
        <v>5</v>
      </c>
      <c r="AF135" s="236">
        <v>100</v>
      </c>
      <c r="AG135" s="351" t="s">
        <v>5270</v>
      </c>
      <c r="AH135" s="687" t="s">
        <v>5279</v>
      </c>
      <c r="AI135" s="238">
        <v>33</v>
      </c>
      <c r="AJ135" s="352" t="s">
        <v>5280</v>
      </c>
      <c r="AK135" s="734" t="s">
        <v>5024</v>
      </c>
      <c r="AL135" s="241">
        <v>33</v>
      </c>
      <c r="AM135" s="352" t="s">
        <v>5281</v>
      </c>
      <c r="AN135" s="734" t="s">
        <v>5282</v>
      </c>
      <c r="AO135" s="241">
        <v>33</v>
      </c>
      <c r="AP135" s="352"/>
      <c r="AQ135" s="767"/>
      <c r="AR135" s="241" t="s">
        <v>5223</v>
      </c>
      <c r="AS135" s="352"/>
      <c r="AT135" s="353"/>
      <c r="AU135" s="242"/>
      <c r="AV135" s="785"/>
      <c r="AW135" s="108"/>
      <c r="AX135" s="342"/>
      <c r="AY135" s="81"/>
      <c r="AZ135" s="81"/>
      <c r="BA135" s="81"/>
      <c r="BB135" s="81"/>
      <c r="BC135" s="81"/>
      <c r="BD135" s="81"/>
      <c r="BE135" s="81"/>
      <c r="BF135" s="81"/>
      <c r="BG135" s="81"/>
      <c r="BH135" s="81"/>
      <c r="BI135" s="81"/>
      <c r="BJ135" s="81"/>
      <c r="BK135" s="81"/>
      <c r="BL135" s="81"/>
      <c r="BM135" s="81"/>
      <c r="BN135" s="81"/>
    </row>
    <row r="136" spans="1:66" s="37" customFormat="1" ht="64.95" customHeight="1" x14ac:dyDescent="0.3">
      <c r="A136" s="107">
        <v>106</v>
      </c>
      <c r="B136" s="607" t="s">
        <v>5212</v>
      </c>
      <c r="C136" s="108"/>
      <c r="D136" s="109" t="s">
        <v>2542</v>
      </c>
      <c r="E136" s="625" t="s">
        <v>5283</v>
      </c>
      <c r="F136" s="108" t="s">
        <v>5284</v>
      </c>
      <c r="G136" s="625" t="s">
        <v>5285</v>
      </c>
      <c r="H136" s="108">
        <v>2002</v>
      </c>
      <c r="I136" s="625" t="s">
        <v>5286</v>
      </c>
      <c r="J136" s="655">
        <v>41105.300000000003</v>
      </c>
      <c r="K136" s="109" t="s">
        <v>867</v>
      </c>
      <c r="L136" s="72" t="s">
        <v>5217</v>
      </c>
      <c r="M136" s="72" t="s">
        <v>5218</v>
      </c>
      <c r="N136" s="72" t="s">
        <v>5287</v>
      </c>
      <c r="O136" s="72" t="s">
        <v>5288</v>
      </c>
      <c r="P136" s="108">
        <v>39055</v>
      </c>
      <c r="Q136" s="109">
        <v>35.1</v>
      </c>
      <c r="R136" s="109">
        <v>4.84</v>
      </c>
      <c r="S136" s="109">
        <v>17.88</v>
      </c>
      <c r="T136" s="109">
        <v>12.38</v>
      </c>
      <c r="U136" s="109">
        <v>35.1</v>
      </c>
      <c r="V136" s="108">
        <v>100</v>
      </c>
      <c r="W136" s="108">
        <v>100</v>
      </c>
      <c r="X136" s="109" t="s">
        <v>5221</v>
      </c>
      <c r="Y136" s="108">
        <v>3</v>
      </c>
      <c r="Z136" s="108">
        <v>1</v>
      </c>
      <c r="AA136" s="108">
        <v>5</v>
      </c>
      <c r="AB136" s="108">
        <v>44</v>
      </c>
      <c r="AC136" s="108" t="s">
        <v>5289</v>
      </c>
      <c r="AD136" s="109"/>
      <c r="AE136" s="242">
        <v>5</v>
      </c>
      <c r="AF136" s="236">
        <v>100</v>
      </c>
      <c r="AG136" s="351" t="s">
        <v>2542</v>
      </c>
      <c r="AH136" s="687" t="s">
        <v>5290</v>
      </c>
      <c r="AI136" s="238">
        <v>100</v>
      </c>
      <c r="AJ136" s="352"/>
      <c r="AK136" s="734"/>
      <c r="AL136" s="241" t="s">
        <v>5223</v>
      </c>
      <c r="AM136" s="352"/>
      <c r="AN136" s="734"/>
      <c r="AO136" s="241" t="s">
        <v>5223</v>
      </c>
      <c r="AP136" s="352"/>
      <c r="AQ136" s="767"/>
      <c r="AR136" s="241" t="s">
        <v>5223</v>
      </c>
      <c r="AS136" s="352"/>
      <c r="AT136" s="353"/>
      <c r="AU136" s="242"/>
      <c r="AV136" s="785"/>
      <c r="AW136" s="108"/>
      <c r="AX136" s="342"/>
      <c r="AY136" s="81"/>
      <c r="AZ136" s="81"/>
      <c r="BA136" s="81"/>
      <c r="BB136" s="81"/>
      <c r="BC136" s="81"/>
      <c r="BD136" s="81"/>
      <c r="BE136" s="81"/>
      <c r="BF136" s="81"/>
      <c r="BG136" s="81"/>
      <c r="BH136" s="81"/>
      <c r="BI136" s="81"/>
      <c r="BJ136" s="81"/>
      <c r="BK136" s="81"/>
      <c r="BL136" s="81"/>
      <c r="BM136" s="81"/>
      <c r="BN136" s="81"/>
    </row>
    <row r="137" spans="1:66" s="37" customFormat="1" ht="143.05000000000001" customHeight="1" x14ac:dyDescent="0.3">
      <c r="A137" s="107">
        <v>106</v>
      </c>
      <c r="B137" s="607" t="s">
        <v>5212</v>
      </c>
      <c r="C137" s="108"/>
      <c r="D137" s="109" t="s">
        <v>5291</v>
      </c>
      <c r="E137" s="625" t="s">
        <v>5292</v>
      </c>
      <c r="F137" s="108">
        <v>2830</v>
      </c>
      <c r="G137" s="625" t="s">
        <v>5293</v>
      </c>
      <c r="H137" s="108">
        <v>2007</v>
      </c>
      <c r="I137" s="625" t="s">
        <v>5294</v>
      </c>
      <c r="J137" s="655">
        <v>148000</v>
      </c>
      <c r="K137" s="109" t="s">
        <v>655</v>
      </c>
      <c r="L137" s="72" t="s">
        <v>5295</v>
      </c>
      <c r="M137" s="72" t="s">
        <v>5296</v>
      </c>
      <c r="N137" s="72" t="s">
        <v>5297</v>
      </c>
      <c r="O137" s="72" t="s">
        <v>5298</v>
      </c>
      <c r="P137" s="108" t="s">
        <v>5299</v>
      </c>
      <c r="Q137" s="109">
        <v>47.67</v>
      </c>
      <c r="R137" s="109">
        <v>17.41</v>
      </c>
      <c r="S137" s="109">
        <v>17.88</v>
      </c>
      <c r="T137" s="109">
        <v>12.38</v>
      </c>
      <c r="U137" s="109">
        <v>47.67</v>
      </c>
      <c r="V137" s="108">
        <v>100</v>
      </c>
      <c r="W137" s="108" t="s">
        <v>1144</v>
      </c>
      <c r="X137" s="109" t="s">
        <v>5221</v>
      </c>
      <c r="Y137" s="108">
        <v>6</v>
      </c>
      <c r="Z137" s="108">
        <v>4</v>
      </c>
      <c r="AA137" s="108"/>
      <c r="AB137" s="108">
        <v>46</v>
      </c>
      <c r="AC137" s="108" t="s">
        <v>5300</v>
      </c>
      <c r="AD137" s="109"/>
      <c r="AE137" s="242">
        <v>5</v>
      </c>
      <c r="AF137" s="236">
        <v>100</v>
      </c>
      <c r="AG137" s="351" t="s">
        <v>5301</v>
      </c>
      <c r="AH137" s="687" t="s">
        <v>5302</v>
      </c>
      <c r="AI137" s="238">
        <v>33</v>
      </c>
      <c r="AJ137" s="352" t="s">
        <v>5303</v>
      </c>
      <c r="AK137" s="734" t="s">
        <v>5233</v>
      </c>
      <c r="AL137" s="241">
        <v>33</v>
      </c>
      <c r="AM137" s="352" t="s">
        <v>5304</v>
      </c>
      <c r="AN137" s="734" t="s">
        <v>5233</v>
      </c>
      <c r="AO137" s="241">
        <v>33</v>
      </c>
      <c r="AP137" s="352"/>
      <c r="AQ137" s="767"/>
      <c r="AR137" s="241" t="s">
        <v>5223</v>
      </c>
      <c r="AS137" s="352"/>
      <c r="AT137" s="353"/>
      <c r="AU137" s="242"/>
      <c r="AV137" s="785"/>
      <c r="AW137" s="108"/>
      <c r="AX137" s="342"/>
      <c r="AY137" s="81"/>
      <c r="AZ137" s="81"/>
      <c r="BA137" s="81"/>
      <c r="BB137" s="81"/>
      <c r="BC137" s="81"/>
      <c r="BD137" s="81"/>
      <c r="BE137" s="81"/>
      <c r="BF137" s="81"/>
      <c r="BG137" s="81"/>
      <c r="BH137" s="81"/>
      <c r="BI137" s="81"/>
      <c r="BJ137" s="81"/>
      <c r="BK137" s="81"/>
      <c r="BL137" s="81"/>
      <c r="BM137" s="81"/>
      <c r="BN137" s="81"/>
    </row>
    <row r="138" spans="1:66" s="37" customFormat="1" ht="39.049999999999997" customHeight="1" x14ac:dyDescent="0.3">
      <c r="A138" s="107">
        <v>106</v>
      </c>
      <c r="B138" s="607" t="s">
        <v>5212</v>
      </c>
      <c r="C138" s="108"/>
      <c r="D138" s="109" t="s">
        <v>2538</v>
      </c>
      <c r="E138" s="625" t="s">
        <v>2537</v>
      </c>
      <c r="F138" s="108">
        <v>4540</v>
      </c>
      <c r="G138" s="625" t="s">
        <v>5305</v>
      </c>
      <c r="H138" s="108">
        <v>2002</v>
      </c>
      <c r="I138" s="625" t="s">
        <v>5306</v>
      </c>
      <c r="J138" s="655">
        <v>141575.19</v>
      </c>
      <c r="K138" s="109" t="s">
        <v>867</v>
      </c>
      <c r="L138" s="72" t="s">
        <v>5307</v>
      </c>
      <c r="M138" s="72" t="s">
        <v>5308</v>
      </c>
      <c r="N138" s="72" t="s">
        <v>5309</v>
      </c>
      <c r="O138" s="72" t="s">
        <v>5310</v>
      </c>
      <c r="P138" s="108">
        <v>39116</v>
      </c>
      <c r="Q138" s="109">
        <v>46.92</v>
      </c>
      <c r="R138" s="109">
        <v>16.66</v>
      </c>
      <c r="S138" s="109">
        <v>17.88</v>
      </c>
      <c r="T138" s="109">
        <v>12.38</v>
      </c>
      <c r="U138" s="109">
        <v>46.92</v>
      </c>
      <c r="V138" s="108">
        <v>100</v>
      </c>
      <c r="W138" s="108">
        <v>100</v>
      </c>
      <c r="X138" s="109" t="s">
        <v>5221</v>
      </c>
      <c r="Y138" s="108">
        <v>3</v>
      </c>
      <c r="Z138" s="108">
        <v>1</v>
      </c>
      <c r="AA138" s="108">
        <v>4</v>
      </c>
      <c r="AB138" s="108">
        <v>30</v>
      </c>
      <c r="AC138" s="108" t="s">
        <v>5311</v>
      </c>
      <c r="AD138" s="109"/>
      <c r="AE138" s="242">
        <v>5</v>
      </c>
      <c r="AF138" s="236">
        <v>100</v>
      </c>
      <c r="AG138" s="351" t="s">
        <v>2538</v>
      </c>
      <c r="AH138" s="687" t="s">
        <v>5312</v>
      </c>
      <c r="AI138" s="238">
        <v>50</v>
      </c>
      <c r="AJ138" s="352" t="s">
        <v>5313</v>
      </c>
      <c r="AK138" s="734" t="s">
        <v>5314</v>
      </c>
      <c r="AL138" s="241">
        <v>50</v>
      </c>
      <c r="AM138" s="352"/>
      <c r="AN138" s="734"/>
      <c r="AO138" s="241" t="s">
        <v>5223</v>
      </c>
      <c r="AP138" s="352"/>
      <c r="AQ138" s="767"/>
      <c r="AR138" s="241" t="s">
        <v>5223</v>
      </c>
      <c r="AS138" s="352"/>
      <c r="AT138" s="353"/>
      <c r="AU138" s="242"/>
      <c r="AV138" s="785"/>
      <c r="AW138" s="108"/>
      <c r="AX138" s="342"/>
      <c r="AY138" s="81"/>
      <c r="AZ138" s="81"/>
      <c r="BA138" s="81"/>
      <c r="BB138" s="81"/>
      <c r="BC138" s="81"/>
      <c r="BD138" s="81"/>
      <c r="BE138" s="81"/>
      <c r="BF138" s="81"/>
      <c r="BG138" s="81"/>
      <c r="BH138" s="81"/>
      <c r="BI138" s="81"/>
      <c r="BJ138" s="81"/>
      <c r="BK138" s="81"/>
      <c r="BL138" s="81"/>
      <c r="BM138" s="81"/>
      <c r="BN138" s="81"/>
    </row>
    <row r="139" spans="1:66" s="37" customFormat="1" ht="64.95" customHeight="1" x14ac:dyDescent="0.3">
      <c r="A139" s="107">
        <v>106</v>
      </c>
      <c r="B139" s="607" t="s">
        <v>5212</v>
      </c>
      <c r="C139" s="108"/>
      <c r="D139" s="109" t="s">
        <v>5313</v>
      </c>
      <c r="E139" s="625" t="s">
        <v>5314</v>
      </c>
      <c r="F139" s="108">
        <v>3470</v>
      </c>
      <c r="G139" s="625" t="s">
        <v>5315</v>
      </c>
      <c r="H139" s="108">
        <v>2004</v>
      </c>
      <c r="I139" s="625" t="s">
        <v>5316</v>
      </c>
      <c r="J139" s="655">
        <v>121964.78</v>
      </c>
      <c r="K139" s="109" t="s">
        <v>664</v>
      </c>
      <c r="L139" s="72" t="s">
        <v>5307</v>
      </c>
      <c r="M139" s="72" t="s">
        <v>5308</v>
      </c>
      <c r="N139" s="72" t="s">
        <v>5317</v>
      </c>
      <c r="O139" s="72" t="s">
        <v>5318</v>
      </c>
      <c r="P139" s="108">
        <v>41008</v>
      </c>
      <c r="Q139" s="109">
        <v>44.61</v>
      </c>
      <c r="R139" s="109">
        <v>14.35</v>
      </c>
      <c r="S139" s="109">
        <v>17.88</v>
      </c>
      <c r="T139" s="109">
        <v>12.38</v>
      </c>
      <c r="U139" s="109">
        <v>44.61</v>
      </c>
      <c r="V139" s="108">
        <v>100</v>
      </c>
      <c r="W139" s="108">
        <v>100</v>
      </c>
      <c r="X139" s="109" t="s">
        <v>5221</v>
      </c>
      <c r="Y139" s="108">
        <v>3</v>
      </c>
      <c r="Z139" s="108">
        <v>1</v>
      </c>
      <c r="AA139" s="108">
        <v>4</v>
      </c>
      <c r="AB139" s="108">
        <v>30</v>
      </c>
      <c r="AC139" s="108" t="s">
        <v>5319</v>
      </c>
      <c r="AD139" s="109"/>
      <c r="AE139" s="242">
        <v>5</v>
      </c>
      <c r="AF139" s="236">
        <v>100</v>
      </c>
      <c r="AG139" s="351" t="s">
        <v>5313</v>
      </c>
      <c r="AH139" s="687" t="s">
        <v>5314</v>
      </c>
      <c r="AI139" s="238">
        <v>50</v>
      </c>
      <c r="AJ139" s="352" t="s">
        <v>2538</v>
      </c>
      <c r="AK139" s="734" t="s">
        <v>5312</v>
      </c>
      <c r="AL139" s="241">
        <v>50</v>
      </c>
      <c r="AM139" s="352"/>
      <c r="AN139" s="734"/>
      <c r="AO139" s="241" t="s">
        <v>5223</v>
      </c>
      <c r="AP139" s="352"/>
      <c r="AQ139" s="767"/>
      <c r="AR139" s="241" t="s">
        <v>5223</v>
      </c>
      <c r="AS139" s="352"/>
      <c r="AT139" s="353"/>
      <c r="AU139" s="242"/>
      <c r="AV139" s="785"/>
      <c r="AW139" s="108"/>
      <c r="AX139" s="342"/>
      <c r="AY139" s="81"/>
      <c r="AZ139" s="81"/>
      <c r="BA139" s="81"/>
      <c r="BB139" s="81"/>
      <c r="BC139" s="81"/>
      <c r="BD139" s="81"/>
      <c r="BE139" s="81"/>
      <c r="BF139" s="81"/>
      <c r="BG139" s="81"/>
      <c r="BH139" s="81"/>
      <c r="BI139" s="81"/>
      <c r="BJ139" s="81"/>
      <c r="BK139" s="81"/>
      <c r="BL139" s="81"/>
      <c r="BM139" s="81"/>
      <c r="BN139" s="81"/>
    </row>
    <row r="140" spans="1:66" s="37" customFormat="1" ht="91" customHeight="1" x14ac:dyDescent="0.3">
      <c r="A140" s="107">
        <v>106</v>
      </c>
      <c r="B140" s="607" t="s">
        <v>5212</v>
      </c>
      <c r="C140" s="108"/>
      <c r="D140" s="109" t="s">
        <v>2536</v>
      </c>
      <c r="E140" s="625" t="s">
        <v>5320</v>
      </c>
      <c r="F140" s="108">
        <v>2757</v>
      </c>
      <c r="G140" s="625" t="s">
        <v>5321</v>
      </c>
      <c r="H140" s="108">
        <v>2004</v>
      </c>
      <c r="I140" s="625" t="s">
        <v>3812</v>
      </c>
      <c r="J140" s="655">
        <v>70905.75863795694</v>
      </c>
      <c r="K140" s="109" t="s">
        <v>664</v>
      </c>
      <c r="L140" s="72" t="s">
        <v>5322</v>
      </c>
      <c r="M140" s="72" t="s">
        <v>5323</v>
      </c>
      <c r="N140" s="72" t="s">
        <v>5324</v>
      </c>
      <c r="O140" s="72" t="s">
        <v>5325</v>
      </c>
      <c r="P140" s="108">
        <v>41282</v>
      </c>
      <c r="Q140" s="109">
        <v>38.6</v>
      </c>
      <c r="R140" s="109">
        <v>8.34</v>
      </c>
      <c r="S140" s="109">
        <v>17.88</v>
      </c>
      <c r="T140" s="109">
        <v>12.38</v>
      </c>
      <c r="U140" s="109">
        <v>38.6</v>
      </c>
      <c r="V140" s="108">
        <v>100</v>
      </c>
      <c r="W140" s="108">
        <v>100</v>
      </c>
      <c r="X140" s="109" t="s">
        <v>5221</v>
      </c>
      <c r="Y140" s="108">
        <v>3</v>
      </c>
      <c r="Z140" s="108">
        <v>1</v>
      </c>
      <c r="AA140" s="108">
        <v>2</v>
      </c>
      <c r="AB140" s="108">
        <v>4</v>
      </c>
      <c r="AC140" s="108" t="s">
        <v>5326</v>
      </c>
      <c r="AD140" s="109"/>
      <c r="AE140" s="242">
        <v>5</v>
      </c>
      <c r="AF140" s="236">
        <v>100</v>
      </c>
      <c r="AG140" s="351" t="s">
        <v>5327</v>
      </c>
      <c r="AH140" s="687" t="s">
        <v>5328</v>
      </c>
      <c r="AI140" s="238">
        <v>25</v>
      </c>
      <c r="AJ140" s="352" t="s">
        <v>5329</v>
      </c>
      <c r="AK140" s="734" t="s">
        <v>5328</v>
      </c>
      <c r="AL140" s="241">
        <v>25</v>
      </c>
      <c r="AM140" s="352" t="s">
        <v>5330</v>
      </c>
      <c r="AN140" s="734" t="s">
        <v>5331</v>
      </c>
      <c r="AO140" s="241">
        <v>25</v>
      </c>
      <c r="AP140" s="352" t="s">
        <v>5332</v>
      </c>
      <c r="AQ140" s="767" t="s">
        <v>5331</v>
      </c>
      <c r="AR140" s="241">
        <v>25</v>
      </c>
      <c r="AS140" s="352"/>
      <c r="AT140" s="353"/>
      <c r="AU140" s="242"/>
      <c r="AV140" s="785"/>
      <c r="AW140" s="108"/>
      <c r="AX140" s="342"/>
      <c r="AY140" s="81"/>
      <c r="AZ140" s="81"/>
      <c r="BA140" s="81"/>
      <c r="BB140" s="81"/>
      <c r="BC140" s="81"/>
      <c r="BD140" s="81"/>
      <c r="BE140" s="81"/>
      <c r="BF140" s="81"/>
      <c r="BG140" s="81"/>
      <c r="BH140" s="81"/>
      <c r="BI140" s="81"/>
      <c r="BJ140" s="81"/>
      <c r="BK140" s="81"/>
      <c r="BL140" s="81"/>
      <c r="BM140" s="81"/>
      <c r="BN140" s="81"/>
    </row>
    <row r="141" spans="1:66" s="37" customFormat="1" ht="77.95" customHeight="1" x14ac:dyDescent="0.3">
      <c r="A141" s="107">
        <v>106</v>
      </c>
      <c r="B141" s="607" t="s">
        <v>5212</v>
      </c>
      <c r="C141" s="108"/>
      <c r="D141" s="109" t="s">
        <v>5333</v>
      </c>
      <c r="E141" s="625" t="s">
        <v>5334</v>
      </c>
      <c r="F141" s="108">
        <v>5027</v>
      </c>
      <c r="G141" s="625" t="s">
        <v>5335</v>
      </c>
      <c r="H141" s="108">
        <v>2005</v>
      </c>
      <c r="I141" s="625" t="s">
        <v>5336</v>
      </c>
      <c r="J141" s="655">
        <v>251649.52929394093</v>
      </c>
      <c r="K141" s="109" t="s">
        <v>664</v>
      </c>
      <c r="L141" s="72" t="s">
        <v>5337</v>
      </c>
      <c r="M141" s="72" t="s">
        <v>5338</v>
      </c>
      <c r="N141" s="72" t="s">
        <v>5339</v>
      </c>
      <c r="O141" s="72" t="s">
        <v>5340</v>
      </c>
      <c r="P141" s="108">
        <v>43605</v>
      </c>
      <c r="Q141" s="109">
        <v>59.87</v>
      </c>
      <c r="R141" s="109">
        <v>29.61</v>
      </c>
      <c r="S141" s="109">
        <v>17.88</v>
      </c>
      <c r="T141" s="109">
        <v>12.38</v>
      </c>
      <c r="U141" s="109">
        <v>59.87</v>
      </c>
      <c r="V141" s="108">
        <v>100</v>
      </c>
      <c r="W141" s="108">
        <v>100</v>
      </c>
      <c r="X141" s="109" t="s">
        <v>5221</v>
      </c>
      <c r="Y141" s="108">
        <v>3</v>
      </c>
      <c r="Z141" s="108">
        <v>2</v>
      </c>
      <c r="AA141" s="108">
        <v>3</v>
      </c>
      <c r="AB141" s="108">
        <v>32</v>
      </c>
      <c r="AC141" s="108" t="s">
        <v>5341</v>
      </c>
      <c r="AD141" s="109"/>
      <c r="AE141" s="242">
        <v>5</v>
      </c>
      <c r="AF141" s="236">
        <v>100</v>
      </c>
      <c r="AG141" s="351" t="s">
        <v>5342</v>
      </c>
      <c r="AH141" s="687" t="s">
        <v>5233</v>
      </c>
      <c r="AI141" s="238">
        <v>25</v>
      </c>
      <c r="AJ141" s="352" t="s">
        <v>5343</v>
      </c>
      <c r="AK141" s="734" t="s">
        <v>5233</v>
      </c>
      <c r="AL141" s="241">
        <v>25</v>
      </c>
      <c r="AM141" s="352" t="s">
        <v>5344</v>
      </c>
      <c r="AN141" s="734"/>
      <c r="AO141" s="241">
        <v>25</v>
      </c>
      <c r="AP141" s="352" t="s">
        <v>5345</v>
      </c>
      <c r="AQ141" s="767" t="s">
        <v>5233</v>
      </c>
      <c r="AR141" s="241">
        <v>25</v>
      </c>
      <c r="AS141" s="352"/>
      <c r="AT141" s="353"/>
      <c r="AU141" s="242"/>
      <c r="AV141" s="785"/>
      <c r="AW141" s="108"/>
      <c r="AX141" s="342"/>
      <c r="AY141" s="81"/>
      <c r="AZ141" s="81"/>
      <c r="BA141" s="81"/>
      <c r="BB141" s="81"/>
      <c r="BC141" s="81"/>
      <c r="BD141" s="81"/>
      <c r="BE141" s="81"/>
      <c r="BF141" s="81"/>
      <c r="BG141" s="81"/>
      <c r="BH141" s="81"/>
      <c r="BI141" s="81"/>
      <c r="BJ141" s="81"/>
      <c r="BK141" s="81"/>
      <c r="BL141" s="81"/>
      <c r="BM141" s="81"/>
      <c r="BN141" s="81"/>
    </row>
    <row r="142" spans="1:66" s="37" customFormat="1" ht="91" customHeight="1" x14ac:dyDescent="0.3">
      <c r="A142" s="107">
        <v>106</v>
      </c>
      <c r="B142" s="607" t="s">
        <v>5212</v>
      </c>
      <c r="C142" s="108"/>
      <c r="D142" s="109" t="s">
        <v>5333</v>
      </c>
      <c r="E142" s="625" t="s">
        <v>5334</v>
      </c>
      <c r="F142" s="108">
        <v>5027</v>
      </c>
      <c r="G142" s="625" t="s">
        <v>5346</v>
      </c>
      <c r="H142" s="108">
        <v>2004</v>
      </c>
      <c r="I142" s="625" t="s">
        <v>5347</v>
      </c>
      <c r="J142" s="655">
        <v>243141.67</v>
      </c>
      <c r="K142" s="109" t="s">
        <v>867</v>
      </c>
      <c r="L142" s="72" t="s">
        <v>5337</v>
      </c>
      <c r="M142" s="72" t="s">
        <v>5348</v>
      </c>
      <c r="N142" s="72" t="s">
        <v>5349</v>
      </c>
      <c r="O142" s="72" t="s">
        <v>5350</v>
      </c>
      <c r="P142" s="108">
        <v>39850</v>
      </c>
      <c r="Q142" s="109">
        <v>58.86</v>
      </c>
      <c r="R142" s="109">
        <v>28.6</v>
      </c>
      <c r="S142" s="109">
        <v>17.88</v>
      </c>
      <c r="T142" s="109">
        <v>12.38</v>
      </c>
      <c r="U142" s="109">
        <v>58.86</v>
      </c>
      <c r="V142" s="108">
        <v>100</v>
      </c>
      <c r="W142" s="108" t="s">
        <v>1144</v>
      </c>
      <c r="X142" s="109" t="s">
        <v>5221</v>
      </c>
      <c r="Y142" s="108">
        <v>3</v>
      </c>
      <c r="Z142" s="108">
        <v>2</v>
      </c>
      <c r="AA142" s="108">
        <v>3</v>
      </c>
      <c r="AB142" s="108">
        <v>32</v>
      </c>
      <c r="AC142" s="108" t="s">
        <v>5351</v>
      </c>
      <c r="AD142" s="109"/>
      <c r="AE142" s="242">
        <v>5</v>
      </c>
      <c r="AF142" s="236">
        <v>100</v>
      </c>
      <c r="AG142" s="351" t="s">
        <v>5333</v>
      </c>
      <c r="AH142" s="687" t="s">
        <v>5334</v>
      </c>
      <c r="AI142" s="238">
        <v>25</v>
      </c>
      <c r="AJ142" s="352" t="s">
        <v>5352</v>
      </c>
      <c r="AK142" s="734" t="s">
        <v>5353</v>
      </c>
      <c r="AL142" s="241">
        <v>25</v>
      </c>
      <c r="AM142" s="352" t="s">
        <v>5354</v>
      </c>
      <c r="AN142" s="734" t="s">
        <v>5355</v>
      </c>
      <c r="AO142" s="241">
        <v>25</v>
      </c>
      <c r="AP142" s="352" t="s">
        <v>5356</v>
      </c>
      <c r="AQ142" s="767" t="s">
        <v>5357</v>
      </c>
      <c r="AR142" s="241">
        <v>25</v>
      </c>
      <c r="AS142" s="352"/>
      <c r="AT142" s="353"/>
      <c r="AU142" s="242"/>
      <c r="AV142" s="785"/>
      <c r="AW142" s="108"/>
      <c r="AX142" s="342"/>
      <c r="AY142" s="81"/>
      <c r="AZ142" s="81"/>
      <c r="BA142" s="81"/>
      <c r="BB142" s="81"/>
      <c r="BC142" s="81"/>
      <c r="BD142" s="81"/>
      <c r="BE142" s="81"/>
      <c r="BF142" s="81"/>
      <c r="BG142" s="81"/>
      <c r="BH142" s="81"/>
      <c r="BI142" s="81"/>
      <c r="BJ142" s="81"/>
      <c r="BK142" s="81"/>
      <c r="BL142" s="81"/>
      <c r="BM142" s="81"/>
      <c r="BN142" s="81"/>
    </row>
    <row r="143" spans="1:66" s="37" customFormat="1" ht="39.049999999999997" customHeight="1" x14ac:dyDescent="0.3">
      <c r="A143" s="107">
        <v>106</v>
      </c>
      <c r="B143" s="607" t="s">
        <v>5212</v>
      </c>
      <c r="C143" s="108"/>
      <c r="D143" s="109" t="s">
        <v>5358</v>
      </c>
      <c r="E143" s="625" t="s">
        <v>5359</v>
      </c>
      <c r="F143" s="108">
        <v>14130</v>
      </c>
      <c r="G143" s="625" t="s">
        <v>5360</v>
      </c>
      <c r="H143" s="108">
        <v>2008</v>
      </c>
      <c r="I143" s="625" t="s">
        <v>5361</v>
      </c>
      <c r="J143" s="655">
        <v>210000</v>
      </c>
      <c r="K143" s="109" t="s">
        <v>655</v>
      </c>
      <c r="L143" s="72" t="s">
        <v>2586</v>
      </c>
      <c r="M143" s="72" t="s">
        <v>5362</v>
      </c>
      <c r="N143" s="72" t="s">
        <v>5363</v>
      </c>
      <c r="O143" s="72" t="s">
        <v>5364</v>
      </c>
      <c r="P143" s="108" t="s">
        <v>5365</v>
      </c>
      <c r="Q143" s="109">
        <v>54.97</v>
      </c>
      <c r="R143" s="109">
        <v>24.71</v>
      </c>
      <c r="S143" s="109">
        <v>17.88</v>
      </c>
      <c r="T143" s="109">
        <v>12.38</v>
      </c>
      <c r="U143" s="109">
        <v>54.97</v>
      </c>
      <c r="V143" s="108">
        <v>100</v>
      </c>
      <c r="W143" s="108">
        <v>81.558687809789589</v>
      </c>
      <c r="X143" s="109" t="s">
        <v>5221</v>
      </c>
      <c r="Y143" s="108">
        <v>6</v>
      </c>
      <c r="Z143" s="108">
        <v>1</v>
      </c>
      <c r="AA143" s="108">
        <v>1</v>
      </c>
      <c r="AB143" s="108">
        <v>45</v>
      </c>
      <c r="AC143" s="108" t="s">
        <v>5366</v>
      </c>
      <c r="AD143" s="109"/>
      <c r="AE143" s="242">
        <v>5</v>
      </c>
      <c r="AF143" s="236">
        <v>100</v>
      </c>
      <c r="AG143" s="351" t="s">
        <v>5358</v>
      </c>
      <c r="AH143" s="687" t="s">
        <v>5359</v>
      </c>
      <c r="AI143" s="238">
        <v>33</v>
      </c>
      <c r="AJ143" s="352" t="s">
        <v>4900</v>
      </c>
      <c r="AK143" s="734" t="s">
        <v>4905</v>
      </c>
      <c r="AL143" s="241">
        <v>33</v>
      </c>
      <c r="AM143" s="352" t="s">
        <v>2512</v>
      </c>
      <c r="AN143" s="734" t="s">
        <v>4883</v>
      </c>
      <c r="AO143" s="241">
        <v>33</v>
      </c>
      <c r="AP143" s="352"/>
      <c r="AQ143" s="767"/>
      <c r="AR143" s="241" t="s">
        <v>5223</v>
      </c>
      <c r="AS143" s="352"/>
      <c r="AT143" s="353"/>
      <c r="AU143" s="242"/>
      <c r="AV143" s="785"/>
      <c r="AW143" s="108"/>
      <c r="AX143" s="342"/>
      <c r="AY143" s="81"/>
      <c r="AZ143" s="81"/>
      <c r="BA143" s="81"/>
      <c r="BB143" s="81"/>
      <c r="BC143" s="81"/>
      <c r="BD143" s="81"/>
      <c r="BE143" s="81"/>
      <c r="BF143" s="81"/>
      <c r="BG143" s="81"/>
      <c r="BH143" s="81"/>
      <c r="BI143" s="81"/>
      <c r="BJ143" s="81"/>
      <c r="BK143" s="81"/>
      <c r="BL143" s="81"/>
      <c r="BM143" s="81"/>
      <c r="BN143" s="81"/>
    </row>
    <row r="144" spans="1:66" s="37" customFormat="1" ht="104" customHeight="1" x14ac:dyDescent="0.3">
      <c r="A144" s="107">
        <v>106</v>
      </c>
      <c r="B144" s="607" t="s">
        <v>5212</v>
      </c>
      <c r="C144" s="108"/>
      <c r="D144" s="109" t="s">
        <v>5367</v>
      </c>
      <c r="E144" s="625" t="s">
        <v>5368</v>
      </c>
      <c r="F144" s="108">
        <v>3332</v>
      </c>
      <c r="G144" s="625" t="s">
        <v>5369</v>
      </c>
      <c r="H144" s="108">
        <v>2007</v>
      </c>
      <c r="I144" s="625" t="s">
        <v>5370</v>
      </c>
      <c r="J144" s="655">
        <v>76157.899999999994</v>
      </c>
      <c r="K144" s="109" t="s">
        <v>655</v>
      </c>
      <c r="L144" s="72" t="s">
        <v>5371</v>
      </c>
      <c r="M144" s="72" t="s">
        <v>5372</v>
      </c>
      <c r="N144" s="72" t="s">
        <v>5373</v>
      </c>
      <c r="O144" s="72" t="s">
        <v>5374</v>
      </c>
      <c r="P144" s="108" t="s">
        <v>5375</v>
      </c>
      <c r="Q144" s="109">
        <v>39.22</v>
      </c>
      <c r="R144" s="109">
        <v>8.9600000000000009</v>
      </c>
      <c r="S144" s="109">
        <v>17.88</v>
      </c>
      <c r="T144" s="109">
        <v>12.38</v>
      </c>
      <c r="U144" s="109">
        <v>39.22</v>
      </c>
      <c r="V144" s="108">
        <v>100</v>
      </c>
      <c r="W144" s="108">
        <v>72.205528571428573</v>
      </c>
      <c r="X144" s="109" t="s">
        <v>5221</v>
      </c>
      <c r="Y144" s="108">
        <v>6</v>
      </c>
      <c r="Z144" s="108">
        <v>1</v>
      </c>
      <c r="AA144" s="108">
        <v>1</v>
      </c>
      <c r="AB144" s="108">
        <v>46</v>
      </c>
      <c r="AC144" s="108" t="s">
        <v>5376</v>
      </c>
      <c r="AD144" s="109"/>
      <c r="AE144" s="242">
        <v>5</v>
      </c>
      <c r="AF144" s="236">
        <v>100</v>
      </c>
      <c r="AG144" s="351" t="s">
        <v>5377</v>
      </c>
      <c r="AH144" s="687" t="s">
        <v>5233</v>
      </c>
      <c r="AI144" s="238">
        <v>50</v>
      </c>
      <c r="AJ144" s="352" t="s">
        <v>5367</v>
      </c>
      <c r="AK144" s="734" t="s">
        <v>5378</v>
      </c>
      <c r="AL144" s="241">
        <v>50</v>
      </c>
      <c r="AM144" s="352"/>
      <c r="AN144" s="734"/>
      <c r="AO144" s="241" t="s">
        <v>5223</v>
      </c>
      <c r="AP144" s="352"/>
      <c r="AQ144" s="767"/>
      <c r="AR144" s="241" t="s">
        <v>5223</v>
      </c>
      <c r="AS144" s="352"/>
      <c r="AT144" s="353"/>
      <c r="AU144" s="242"/>
      <c r="AV144" s="785"/>
      <c r="AW144" s="108"/>
      <c r="AX144" s="342"/>
      <c r="AY144" s="81"/>
      <c r="AZ144" s="81"/>
      <c r="BA144" s="81"/>
      <c r="BB144" s="81"/>
      <c r="BC144" s="81"/>
      <c r="BD144" s="81"/>
      <c r="BE144" s="81"/>
      <c r="BF144" s="81"/>
      <c r="BG144" s="81"/>
      <c r="BH144" s="81"/>
      <c r="BI144" s="81"/>
      <c r="BJ144" s="81"/>
      <c r="BK144" s="81"/>
      <c r="BL144" s="81"/>
      <c r="BM144" s="81"/>
      <c r="BN144" s="81"/>
    </row>
    <row r="145" spans="1:66" s="37" customFormat="1" ht="77.95" customHeight="1" x14ac:dyDescent="0.3">
      <c r="A145" s="107">
        <v>106</v>
      </c>
      <c r="B145" s="607" t="s">
        <v>5212</v>
      </c>
      <c r="C145" s="108"/>
      <c r="D145" s="109" t="s">
        <v>5260</v>
      </c>
      <c r="E145" s="625" t="s">
        <v>5264</v>
      </c>
      <c r="F145" s="108">
        <v>12314</v>
      </c>
      <c r="G145" s="625" t="s">
        <v>5379</v>
      </c>
      <c r="H145" s="108">
        <v>2012</v>
      </c>
      <c r="I145" s="625" t="s">
        <v>5380</v>
      </c>
      <c r="J145" s="655">
        <v>567120</v>
      </c>
      <c r="K145" s="109" t="s">
        <v>677</v>
      </c>
      <c r="L145" s="72" t="s">
        <v>5381</v>
      </c>
      <c r="M145" s="72" t="s">
        <v>5382</v>
      </c>
      <c r="N145" s="72" t="s">
        <v>5383</v>
      </c>
      <c r="O145" s="72" t="s">
        <v>5384</v>
      </c>
      <c r="P145" s="108" t="s">
        <v>5385</v>
      </c>
      <c r="Q145" s="109">
        <v>88.6</v>
      </c>
      <c r="R145" s="109">
        <v>66.72</v>
      </c>
      <c r="S145" s="109">
        <v>7.78</v>
      </c>
      <c r="T145" s="109">
        <v>14.1</v>
      </c>
      <c r="U145" s="109">
        <v>88.6</v>
      </c>
      <c r="V145" s="108">
        <v>100</v>
      </c>
      <c r="W145" s="108">
        <v>0</v>
      </c>
      <c r="X145" s="109" t="s">
        <v>5221</v>
      </c>
      <c r="Y145" s="108">
        <v>1</v>
      </c>
      <c r="Z145" s="108">
        <v>1</v>
      </c>
      <c r="AA145" s="108">
        <v>7</v>
      </c>
      <c r="AB145" s="108">
        <v>41</v>
      </c>
      <c r="AC145" s="108" t="s">
        <v>5386</v>
      </c>
      <c r="AD145" s="109"/>
      <c r="AE145" s="242">
        <v>5</v>
      </c>
      <c r="AF145" s="236">
        <v>100</v>
      </c>
      <c r="AG145" s="351" t="s">
        <v>5260</v>
      </c>
      <c r="AH145" s="687" t="s">
        <v>5261</v>
      </c>
      <c r="AI145" s="238">
        <v>33</v>
      </c>
      <c r="AJ145" s="352" t="s">
        <v>5250</v>
      </c>
      <c r="AK145" s="734" t="s">
        <v>5259</v>
      </c>
      <c r="AL145" s="241">
        <v>33</v>
      </c>
      <c r="AM145" s="352" t="s">
        <v>3738</v>
      </c>
      <c r="AN145" s="734" t="s">
        <v>5387</v>
      </c>
      <c r="AO145" s="241">
        <v>33</v>
      </c>
      <c r="AP145" s="352"/>
      <c r="AQ145" s="767"/>
      <c r="AR145" s="241"/>
      <c r="AS145" s="352"/>
      <c r="AT145" s="353"/>
      <c r="AU145" s="242"/>
      <c r="AV145" s="785"/>
      <c r="AW145" s="108"/>
      <c r="AX145" s="342"/>
      <c r="AY145" s="81"/>
      <c r="AZ145" s="81"/>
      <c r="BA145" s="81"/>
      <c r="BB145" s="81"/>
      <c r="BC145" s="81"/>
      <c r="BD145" s="81"/>
      <c r="BE145" s="81"/>
      <c r="BF145" s="81"/>
      <c r="BG145" s="81"/>
      <c r="BH145" s="81"/>
      <c r="BI145" s="81"/>
      <c r="BJ145" s="81"/>
      <c r="BK145" s="81"/>
      <c r="BL145" s="81"/>
      <c r="BM145" s="81"/>
      <c r="BN145" s="81"/>
    </row>
    <row r="146" spans="1:66" s="37" customFormat="1" ht="52.1" customHeight="1" x14ac:dyDescent="0.3">
      <c r="A146" s="107">
        <v>106</v>
      </c>
      <c r="B146" s="607" t="s">
        <v>5212</v>
      </c>
      <c r="C146" s="108"/>
      <c r="D146" s="109" t="s">
        <v>5333</v>
      </c>
      <c r="E146" s="625" t="s">
        <v>5334</v>
      </c>
      <c r="F146" s="108">
        <v>5027</v>
      </c>
      <c r="G146" s="625" t="s">
        <v>5388</v>
      </c>
      <c r="H146" s="108">
        <v>2008</v>
      </c>
      <c r="I146" s="625" t="s">
        <v>5389</v>
      </c>
      <c r="J146" s="655">
        <v>78200</v>
      </c>
      <c r="K146" s="109" t="s">
        <v>655</v>
      </c>
      <c r="L146" s="72" t="s">
        <v>5337</v>
      </c>
      <c r="M146" s="72" t="s">
        <v>5390</v>
      </c>
      <c r="N146" s="72" t="s">
        <v>5391</v>
      </c>
      <c r="O146" s="72" t="s">
        <v>5392</v>
      </c>
      <c r="P146" s="108" t="s">
        <v>5393</v>
      </c>
      <c r="Q146" s="109">
        <v>39.46</v>
      </c>
      <c r="R146" s="109">
        <v>9.1999999999999993</v>
      </c>
      <c r="S146" s="109">
        <v>17.88</v>
      </c>
      <c r="T146" s="109">
        <v>12.38</v>
      </c>
      <c r="U146" s="109">
        <v>39.46</v>
      </c>
      <c r="V146" s="108">
        <v>100</v>
      </c>
      <c r="W146" s="108">
        <v>45.034929741676862</v>
      </c>
      <c r="X146" s="109" t="s">
        <v>5221</v>
      </c>
      <c r="Y146" s="108">
        <v>3</v>
      </c>
      <c r="Z146" s="108">
        <v>11</v>
      </c>
      <c r="AA146" s="108">
        <v>3</v>
      </c>
      <c r="AB146" s="108">
        <v>32</v>
      </c>
      <c r="AC146" s="108" t="s">
        <v>5394</v>
      </c>
      <c r="AD146" s="109"/>
      <c r="AE146" s="242">
        <v>5</v>
      </c>
      <c r="AF146" s="236">
        <v>100</v>
      </c>
      <c r="AG146" s="351" t="s">
        <v>5333</v>
      </c>
      <c r="AH146" s="687" t="s">
        <v>5334</v>
      </c>
      <c r="AI146" s="238">
        <v>25</v>
      </c>
      <c r="AJ146" s="352" t="s">
        <v>5395</v>
      </c>
      <c r="AK146" s="734" t="s">
        <v>5396</v>
      </c>
      <c r="AL146" s="241">
        <v>25</v>
      </c>
      <c r="AM146" s="352" t="s">
        <v>5397</v>
      </c>
      <c r="AN146" s="734" t="s">
        <v>3107</v>
      </c>
      <c r="AO146" s="241">
        <v>25</v>
      </c>
      <c r="AP146" s="352" t="s">
        <v>5398</v>
      </c>
      <c r="AQ146" s="767" t="s">
        <v>5399</v>
      </c>
      <c r="AR146" s="241">
        <v>25</v>
      </c>
      <c r="AS146" s="352"/>
      <c r="AT146" s="353"/>
      <c r="AU146" s="242"/>
      <c r="AV146" s="785"/>
      <c r="AW146" s="108"/>
      <c r="AX146" s="342"/>
      <c r="AY146" s="81"/>
      <c r="AZ146" s="81"/>
      <c r="BA146" s="81"/>
      <c r="BB146" s="81"/>
      <c r="BC146" s="81"/>
      <c r="BD146" s="81"/>
      <c r="BE146" s="81"/>
      <c r="BF146" s="81"/>
      <c r="BG146" s="81"/>
      <c r="BH146" s="81"/>
      <c r="BI146" s="81"/>
      <c r="BJ146" s="81"/>
      <c r="BK146" s="81"/>
      <c r="BL146" s="81"/>
      <c r="BM146" s="81"/>
      <c r="BN146" s="81"/>
    </row>
    <row r="147" spans="1:66" s="37" customFormat="1" ht="181.95" customHeight="1" x14ac:dyDescent="0.3">
      <c r="A147" s="107">
        <v>106</v>
      </c>
      <c r="B147" s="607" t="s">
        <v>5212</v>
      </c>
      <c r="C147" s="108"/>
      <c r="D147" s="109" t="s">
        <v>5367</v>
      </c>
      <c r="E147" s="625" t="s">
        <v>5368</v>
      </c>
      <c r="F147" s="108">
        <v>3332</v>
      </c>
      <c r="G147" s="625" t="s">
        <v>4240</v>
      </c>
      <c r="H147" s="108">
        <v>2005</v>
      </c>
      <c r="I147" s="625" t="s">
        <v>5400</v>
      </c>
      <c r="J147" s="655">
        <v>121598.22295943915</v>
      </c>
      <c r="K147" s="109" t="s">
        <v>664</v>
      </c>
      <c r="L147" s="72" t="s">
        <v>5401</v>
      </c>
      <c r="M147" s="72" t="s">
        <v>5402</v>
      </c>
      <c r="N147" s="72" t="s">
        <v>5403</v>
      </c>
      <c r="O147" s="72" t="s">
        <v>5404</v>
      </c>
      <c r="P147" s="108">
        <v>35941</v>
      </c>
      <c r="Q147" s="109">
        <v>44.57</v>
      </c>
      <c r="R147" s="109">
        <v>14.31</v>
      </c>
      <c r="S147" s="109">
        <v>17.88</v>
      </c>
      <c r="T147" s="109">
        <v>12.38</v>
      </c>
      <c r="U147" s="109">
        <v>44.57</v>
      </c>
      <c r="V147" s="108">
        <v>100</v>
      </c>
      <c r="W147" s="108">
        <v>100</v>
      </c>
      <c r="X147" s="109" t="s">
        <v>5221</v>
      </c>
      <c r="Y147" s="108">
        <v>5</v>
      </c>
      <c r="Z147" s="108">
        <v>1</v>
      </c>
      <c r="AA147" s="108"/>
      <c r="AB147" s="108">
        <v>34</v>
      </c>
      <c r="AC147" s="108" t="s">
        <v>5405</v>
      </c>
      <c r="AD147" s="109"/>
      <c r="AE147" s="242">
        <v>5</v>
      </c>
      <c r="AF147" s="236">
        <v>100</v>
      </c>
      <c r="AG147" s="351" t="s">
        <v>5367</v>
      </c>
      <c r="AH147" s="687" t="s">
        <v>5378</v>
      </c>
      <c r="AI147" s="238">
        <v>25</v>
      </c>
      <c r="AJ147" s="352" t="s">
        <v>5406</v>
      </c>
      <c r="AK147" s="734" t="s">
        <v>5407</v>
      </c>
      <c r="AL147" s="241">
        <v>25</v>
      </c>
      <c r="AM147" s="352" t="s">
        <v>5408</v>
      </c>
      <c r="AN147" s="734" t="s">
        <v>5407</v>
      </c>
      <c r="AO147" s="241">
        <v>25</v>
      </c>
      <c r="AP147" s="352" t="s">
        <v>5409</v>
      </c>
      <c r="AQ147" s="767" t="s">
        <v>5407</v>
      </c>
      <c r="AR147" s="241">
        <v>25</v>
      </c>
      <c r="AS147" s="352"/>
      <c r="AT147" s="353"/>
      <c r="AU147" s="242"/>
      <c r="AV147" s="785"/>
      <c r="AW147" s="108"/>
      <c r="AX147" s="342"/>
      <c r="AY147" s="81"/>
      <c r="AZ147" s="81"/>
      <c r="BA147" s="81"/>
      <c r="BB147" s="81"/>
      <c r="BC147" s="81"/>
      <c r="BD147" s="81"/>
      <c r="BE147" s="81"/>
      <c r="BF147" s="81"/>
      <c r="BG147" s="81"/>
      <c r="BH147" s="81"/>
      <c r="BI147" s="81"/>
      <c r="BJ147" s="81"/>
      <c r="BK147" s="81"/>
      <c r="BL147" s="81"/>
      <c r="BM147" s="81"/>
      <c r="BN147" s="81"/>
    </row>
    <row r="148" spans="1:66" s="37" customFormat="1" ht="39.049999999999997" customHeight="1" x14ac:dyDescent="0.3">
      <c r="A148" s="107">
        <v>106</v>
      </c>
      <c r="B148" s="607" t="s">
        <v>5212</v>
      </c>
      <c r="C148" s="108"/>
      <c r="D148" s="109" t="s">
        <v>2766</v>
      </c>
      <c r="E148" s="625" t="s">
        <v>4422</v>
      </c>
      <c r="F148" s="108">
        <v>7561</v>
      </c>
      <c r="G148" s="625" t="s">
        <v>5410</v>
      </c>
      <c r="H148" s="108">
        <v>2003</v>
      </c>
      <c r="I148" s="625" t="s">
        <v>5411</v>
      </c>
      <c r="J148" s="655">
        <v>62522.8</v>
      </c>
      <c r="K148" s="109" t="s">
        <v>867</v>
      </c>
      <c r="L148" s="72" t="s">
        <v>5412</v>
      </c>
      <c r="M148" s="72" t="s">
        <v>5413</v>
      </c>
      <c r="N148" s="72" t="s">
        <v>5414</v>
      </c>
      <c r="O148" s="72"/>
      <c r="P148" s="108" t="s">
        <v>5415</v>
      </c>
      <c r="Q148" s="109">
        <v>37.619999999999997</v>
      </c>
      <c r="R148" s="109">
        <v>7.36</v>
      </c>
      <c r="S148" s="109">
        <v>17.88</v>
      </c>
      <c r="T148" s="109">
        <v>12.38</v>
      </c>
      <c r="U148" s="109">
        <v>37.619999999999997</v>
      </c>
      <c r="V148" s="108">
        <v>100</v>
      </c>
      <c r="W148" s="108">
        <v>100</v>
      </c>
      <c r="X148" s="109" t="s">
        <v>5221</v>
      </c>
      <c r="Y148" s="108">
        <v>3</v>
      </c>
      <c r="Z148" s="108">
        <v>8</v>
      </c>
      <c r="AA148" s="108">
        <v>1</v>
      </c>
      <c r="AB148" s="108">
        <v>67</v>
      </c>
      <c r="AC148" s="108" t="s">
        <v>5416</v>
      </c>
      <c r="AD148" s="109">
        <v>0</v>
      </c>
      <c r="AE148" s="242">
        <v>5</v>
      </c>
      <c r="AF148" s="236">
        <v>100</v>
      </c>
      <c r="AG148" s="351" t="s">
        <v>4519</v>
      </c>
      <c r="AH148" s="687" t="s">
        <v>4293</v>
      </c>
      <c r="AI148" s="238">
        <v>25</v>
      </c>
      <c r="AJ148" s="352" t="s">
        <v>2766</v>
      </c>
      <c r="AK148" s="734" t="s">
        <v>4422</v>
      </c>
      <c r="AL148" s="241">
        <v>25</v>
      </c>
      <c r="AM148" s="352" t="s">
        <v>5417</v>
      </c>
      <c r="AN148" s="734" t="s">
        <v>4293</v>
      </c>
      <c r="AO148" s="241">
        <v>25</v>
      </c>
      <c r="AP148" s="352" t="s">
        <v>5418</v>
      </c>
      <c r="AQ148" s="767" t="s">
        <v>4422</v>
      </c>
      <c r="AR148" s="241">
        <v>25</v>
      </c>
      <c r="AS148" s="352"/>
      <c r="AT148" s="353"/>
      <c r="AU148" s="242"/>
      <c r="AV148" s="785"/>
      <c r="AW148" s="108"/>
      <c r="AX148" s="342"/>
      <c r="AY148" s="81"/>
      <c r="AZ148" s="81"/>
      <c r="BA148" s="81"/>
      <c r="BB148" s="81"/>
      <c r="BC148" s="81"/>
      <c r="BD148" s="81"/>
      <c r="BE148" s="81"/>
      <c r="BF148" s="81"/>
      <c r="BG148" s="81"/>
      <c r="BH148" s="81"/>
      <c r="BI148" s="81"/>
      <c r="BJ148" s="81"/>
      <c r="BK148" s="81"/>
      <c r="BL148" s="81"/>
      <c r="BM148" s="81"/>
      <c r="BN148" s="81"/>
    </row>
    <row r="149" spans="1:66" s="37" customFormat="1" ht="104" customHeight="1" x14ac:dyDescent="0.3">
      <c r="A149" s="107">
        <v>106</v>
      </c>
      <c r="B149" s="607" t="s">
        <v>5212</v>
      </c>
      <c r="C149" s="108"/>
      <c r="D149" s="109" t="s">
        <v>5419</v>
      </c>
      <c r="E149" s="625" t="s">
        <v>5420</v>
      </c>
      <c r="F149" s="108">
        <v>1339</v>
      </c>
      <c r="G149" s="625" t="s">
        <v>5421</v>
      </c>
      <c r="H149" s="108">
        <v>2007</v>
      </c>
      <c r="I149" s="625" t="s">
        <v>5422</v>
      </c>
      <c r="J149" s="655">
        <v>67200</v>
      </c>
      <c r="K149" s="109" t="s">
        <v>655</v>
      </c>
      <c r="L149" s="72" t="s">
        <v>5423</v>
      </c>
      <c r="M149" s="72" t="s">
        <v>5424</v>
      </c>
      <c r="N149" s="72" t="s">
        <v>5425</v>
      </c>
      <c r="O149" s="72" t="s">
        <v>5426</v>
      </c>
      <c r="P149" s="108" t="s">
        <v>5427</v>
      </c>
      <c r="Q149" s="109">
        <v>38.17</v>
      </c>
      <c r="R149" s="109">
        <v>7.91</v>
      </c>
      <c r="S149" s="109">
        <v>17.88</v>
      </c>
      <c r="T149" s="109">
        <v>12.38</v>
      </c>
      <c r="U149" s="109">
        <v>38.17</v>
      </c>
      <c r="V149" s="108">
        <v>100</v>
      </c>
      <c r="W149" s="108" t="s">
        <v>1144</v>
      </c>
      <c r="X149" s="109" t="s">
        <v>5221</v>
      </c>
      <c r="Y149" s="108">
        <v>6</v>
      </c>
      <c r="Z149" s="108">
        <v>1</v>
      </c>
      <c r="AA149" s="108">
        <v>5</v>
      </c>
      <c r="AB149" s="108">
        <v>63</v>
      </c>
      <c r="AC149" s="108" t="s">
        <v>5428</v>
      </c>
      <c r="AD149" s="109">
        <v>0</v>
      </c>
      <c r="AE149" s="242">
        <v>5</v>
      </c>
      <c r="AF149" s="236">
        <v>100</v>
      </c>
      <c r="AG149" s="351" t="s">
        <v>5419</v>
      </c>
      <c r="AH149" s="687" t="s">
        <v>5429</v>
      </c>
      <c r="AI149" s="238">
        <v>25</v>
      </c>
      <c r="AJ149" s="352" t="s">
        <v>5419</v>
      </c>
      <c r="AK149" s="734" t="s">
        <v>5429</v>
      </c>
      <c r="AL149" s="241">
        <v>25</v>
      </c>
      <c r="AM149" s="352" t="s">
        <v>5419</v>
      </c>
      <c r="AN149" s="734" t="s">
        <v>5429</v>
      </c>
      <c r="AO149" s="241">
        <v>25</v>
      </c>
      <c r="AP149" s="352" t="s">
        <v>5419</v>
      </c>
      <c r="AQ149" s="767" t="s">
        <v>5429</v>
      </c>
      <c r="AR149" s="241">
        <v>25</v>
      </c>
      <c r="AS149" s="352"/>
      <c r="AT149" s="353"/>
      <c r="AU149" s="242"/>
      <c r="AV149" s="785"/>
      <c r="AW149" s="108"/>
      <c r="AX149" s="342"/>
      <c r="AY149" s="81"/>
      <c r="AZ149" s="81"/>
      <c r="BA149" s="81"/>
      <c r="BB149" s="81"/>
      <c r="BC149" s="81"/>
      <c r="BD149" s="81"/>
      <c r="BE149" s="81"/>
      <c r="BF149" s="81"/>
      <c r="BG149" s="81"/>
      <c r="BH149" s="81"/>
      <c r="BI149" s="81"/>
      <c r="BJ149" s="81"/>
      <c r="BK149" s="81"/>
      <c r="BL149" s="81"/>
      <c r="BM149" s="81"/>
      <c r="BN149" s="81"/>
    </row>
    <row r="150" spans="1:66" s="37" customFormat="1" ht="52.1" customHeight="1" x14ac:dyDescent="0.3">
      <c r="A150" s="107">
        <v>106</v>
      </c>
      <c r="B150" s="607" t="s">
        <v>5212</v>
      </c>
      <c r="C150" s="108"/>
      <c r="D150" s="109" t="s">
        <v>5270</v>
      </c>
      <c r="E150" s="625" t="s">
        <v>5024</v>
      </c>
      <c r="F150" s="108">
        <v>4587</v>
      </c>
      <c r="G150" s="625" t="s">
        <v>5430</v>
      </c>
      <c r="H150" s="108">
        <v>2004</v>
      </c>
      <c r="I150" s="625" t="s">
        <v>5431</v>
      </c>
      <c r="J150" s="655">
        <v>52228.547988649647</v>
      </c>
      <c r="K150" s="109" t="s">
        <v>664</v>
      </c>
      <c r="L150" s="72" t="s">
        <v>5432</v>
      </c>
      <c r="M150" s="72" t="s">
        <v>5433</v>
      </c>
      <c r="N150" s="72" t="s">
        <v>5434</v>
      </c>
      <c r="O150" s="72" t="s">
        <v>5435</v>
      </c>
      <c r="P150" s="108">
        <v>41790</v>
      </c>
      <c r="Q150" s="109">
        <v>36.4</v>
      </c>
      <c r="R150" s="109">
        <v>6.14</v>
      </c>
      <c r="S150" s="109">
        <v>17.88</v>
      </c>
      <c r="T150" s="109">
        <v>12.38</v>
      </c>
      <c r="U150" s="109">
        <v>36.4</v>
      </c>
      <c r="V150" s="108">
        <v>100</v>
      </c>
      <c r="W150" s="108">
        <v>100</v>
      </c>
      <c r="X150" s="109" t="s">
        <v>5221</v>
      </c>
      <c r="Y150" s="108">
        <v>6</v>
      </c>
      <c r="Z150" s="108">
        <v>3</v>
      </c>
      <c r="AA150" s="108">
        <v>4</v>
      </c>
      <c r="AB150" s="108">
        <v>44</v>
      </c>
      <c r="AC150" s="108" t="s">
        <v>5436</v>
      </c>
      <c r="AD150" s="109"/>
      <c r="AE150" s="242">
        <v>5</v>
      </c>
      <c r="AF150" s="236">
        <v>100</v>
      </c>
      <c r="AG150" s="351" t="s">
        <v>5270</v>
      </c>
      <c r="AH150" s="687" t="s">
        <v>5279</v>
      </c>
      <c r="AI150" s="238">
        <v>25</v>
      </c>
      <c r="AJ150" s="352" t="s">
        <v>5281</v>
      </c>
      <c r="AK150" s="734" t="s">
        <v>5282</v>
      </c>
      <c r="AL150" s="241">
        <v>25</v>
      </c>
      <c r="AM150" s="352" t="s">
        <v>5437</v>
      </c>
      <c r="AN150" s="734" t="s">
        <v>5438</v>
      </c>
      <c r="AO150" s="241">
        <v>25</v>
      </c>
      <c r="AP150" s="352" t="s">
        <v>5281</v>
      </c>
      <c r="AQ150" s="767" t="s">
        <v>5282</v>
      </c>
      <c r="AR150" s="241">
        <v>25</v>
      </c>
      <c r="AS150" s="352"/>
      <c r="AT150" s="353"/>
      <c r="AU150" s="242"/>
      <c r="AV150" s="785"/>
      <c r="AW150" s="108"/>
      <c r="AX150" s="342"/>
      <c r="AY150" s="81"/>
      <c r="AZ150" s="81"/>
      <c r="BA150" s="81"/>
      <c r="BB150" s="81"/>
      <c r="BC150" s="81"/>
      <c r="BD150" s="81"/>
      <c r="BE150" s="81"/>
      <c r="BF150" s="81"/>
      <c r="BG150" s="81"/>
      <c r="BH150" s="81"/>
      <c r="BI150" s="81"/>
      <c r="BJ150" s="81"/>
      <c r="BK150" s="81"/>
      <c r="BL150" s="81"/>
      <c r="BM150" s="81"/>
      <c r="BN150" s="81"/>
    </row>
    <row r="151" spans="1:66" s="37" customFormat="1" ht="52.1" customHeight="1" x14ac:dyDescent="0.3">
      <c r="A151" s="107">
        <v>106</v>
      </c>
      <c r="B151" s="607" t="s">
        <v>5212</v>
      </c>
      <c r="C151" s="108"/>
      <c r="D151" s="109" t="s">
        <v>5270</v>
      </c>
      <c r="E151" s="625" t="s">
        <v>5024</v>
      </c>
      <c r="F151" s="108">
        <v>4587</v>
      </c>
      <c r="G151" s="625" t="s">
        <v>5439</v>
      </c>
      <c r="H151" s="108">
        <v>2002</v>
      </c>
      <c r="I151" s="625" t="s">
        <v>5440</v>
      </c>
      <c r="J151" s="655">
        <v>112852.05575029211</v>
      </c>
      <c r="K151" s="109" t="s">
        <v>867</v>
      </c>
      <c r="L151" s="72" t="s">
        <v>5441</v>
      </c>
      <c r="M151" s="72" t="s">
        <v>5442</v>
      </c>
      <c r="N151" s="72" t="s">
        <v>5443</v>
      </c>
      <c r="O151" s="72" t="s">
        <v>5444</v>
      </c>
      <c r="P151" s="108">
        <v>39264</v>
      </c>
      <c r="Q151" s="109">
        <v>43.54</v>
      </c>
      <c r="R151" s="109">
        <v>13.28</v>
      </c>
      <c r="S151" s="109">
        <v>17.88</v>
      </c>
      <c r="T151" s="109">
        <v>12.38</v>
      </c>
      <c r="U151" s="109">
        <v>43.54</v>
      </c>
      <c r="V151" s="108">
        <v>100</v>
      </c>
      <c r="W151" s="108">
        <v>100</v>
      </c>
      <c r="X151" s="109" t="s">
        <v>5221</v>
      </c>
      <c r="Y151" s="108">
        <v>1</v>
      </c>
      <c r="Z151" s="108">
        <v>1</v>
      </c>
      <c r="AA151" s="108">
        <v>7</v>
      </c>
      <c r="AB151" s="108">
        <v>44</v>
      </c>
      <c r="AC151" s="108" t="s">
        <v>5445</v>
      </c>
      <c r="AD151" s="109"/>
      <c r="AE151" s="242">
        <v>5</v>
      </c>
      <c r="AF151" s="236">
        <v>100</v>
      </c>
      <c r="AG151" s="351" t="s">
        <v>5270</v>
      </c>
      <c r="AH151" s="687" t="s">
        <v>5279</v>
      </c>
      <c r="AI151" s="238">
        <v>25</v>
      </c>
      <c r="AJ151" s="352" t="s">
        <v>5280</v>
      </c>
      <c r="AK151" s="734" t="s">
        <v>5024</v>
      </c>
      <c r="AL151" s="241">
        <v>25</v>
      </c>
      <c r="AM151" s="352" t="s">
        <v>5446</v>
      </c>
      <c r="AN151" s="734" t="s">
        <v>5282</v>
      </c>
      <c r="AO151" s="241">
        <v>25</v>
      </c>
      <c r="AP151" s="352" t="s">
        <v>5437</v>
      </c>
      <c r="AQ151" s="767" t="s">
        <v>5438</v>
      </c>
      <c r="AR151" s="241">
        <v>25</v>
      </c>
      <c r="AS151" s="352"/>
      <c r="AT151" s="353"/>
      <c r="AU151" s="242"/>
      <c r="AV151" s="785"/>
      <c r="AW151" s="108"/>
      <c r="AX151" s="342"/>
      <c r="AY151" s="81"/>
      <c r="AZ151" s="81"/>
      <c r="BA151" s="81"/>
      <c r="BB151" s="81"/>
      <c r="BC151" s="81"/>
      <c r="BD151" s="81"/>
      <c r="BE151" s="81"/>
      <c r="BF151" s="81"/>
      <c r="BG151" s="81"/>
      <c r="BH151" s="81"/>
      <c r="BI151" s="81"/>
      <c r="BJ151" s="81"/>
      <c r="BK151" s="81"/>
      <c r="BL151" s="81"/>
      <c r="BM151" s="81"/>
      <c r="BN151" s="81"/>
    </row>
    <row r="152" spans="1:66" s="37" customFormat="1" ht="64.95" customHeight="1" x14ac:dyDescent="0.3">
      <c r="A152" s="107">
        <v>106</v>
      </c>
      <c r="B152" s="607" t="s">
        <v>5212</v>
      </c>
      <c r="C152" s="108"/>
      <c r="D152" s="109" t="s">
        <v>4873</v>
      </c>
      <c r="E152" s="625" t="s">
        <v>5447</v>
      </c>
      <c r="F152" s="108" t="s">
        <v>5448</v>
      </c>
      <c r="G152" s="625" t="s">
        <v>5449</v>
      </c>
      <c r="H152" s="108">
        <v>2007</v>
      </c>
      <c r="I152" s="625" t="s">
        <v>5450</v>
      </c>
      <c r="J152" s="655">
        <v>141378</v>
      </c>
      <c r="K152" s="109" t="s">
        <v>655</v>
      </c>
      <c r="L152" s="72" t="s">
        <v>5451</v>
      </c>
      <c r="M152" s="72" t="s">
        <v>5452</v>
      </c>
      <c r="N152" s="72" t="s">
        <v>5453</v>
      </c>
      <c r="O152" s="72" t="s">
        <v>5454</v>
      </c>
      <c r="P152" s="108" t="s">
        <v>5455</v>
      </c>
      <c r="Q152" s="109">
        <v>46.89</v>
      </c>
      <c r="R152" s="109">
        <v>16.63</v>
      </c>
      <c r="S152" s="109">
        <v>17.88</v>
      </c>
      <c r="T152" s="109">
        <v>12.38</v>
      </c>
      <c r="U152" s="109">
        <v>46.89</v>
      </c>
      <c r="V152" s="108">
        <v>100</v>
      </c>
      <c r="W152" s="108">
        <v>0</v>
      </c>
      <c r="X152" s="109" t="s">
        <v>5221</v>
      </c>
      <c r="Y152" s="108">
        <v>4</v>
      </c>
      <c r="Z152" s="108">
        <v>4</v>
      </c>
      <c r="AA152" s="108">
        <v>6</v>
      </c>
      <c r="AB152" s="108">
        <v>30</v>
      </c>
      <c r="AC152" s="108" t="s">
        <v>5456</v>
      </c>
      <c r="AD152" s="109"/>
      <c r="AE152" s="242">
        <v>5</v>
      </c>
      <c r="AF152" s="236">
        <v>100</v>
      </c>
      <c r="AG152" s="351" t="s">
        <v>4873</v>
      </c>
      <c r="AH152" s="687" t="s">
        <v>4874</v>
      </c>
      <c r="AI152" s="238">
        <v>100</v>
      </c>
      <c r="AJ152" s="352"/>
      <c r="AK152" s="734"/>
      <c r="AL152" s="241" t="s">
        <v>5223</v>
      </c>
      <c r="AM152" s="352"/>
      <c r="AN152" s="734"/>
      <c r="AO152" s="241" t="s">
        <v>5223</v>
      </c>
      <c r="AP152" s="352"/>
      <c r="AQ152" s="767"/>
      <c r="AR152" s="241" t="s">
        <v>5223</v>
      </c>
      <c r="AS152" s="352"/>
      <c r="AT152" s="353"/>
      <c r="AU152" s="242"/>
      <c r="AV152" s="785"/>
      <c r="AW152" s="108"/>
      <c r="AX152" s="342"/>
      <c r="AY152" s="81"/>
      <c r="AZ152" s="81"/>
      <c r="BA152" s="81"/>
      <c r="BB152" s="81"/>
      <c r="BC152" s="81"/>
      <c r="BD152" s="81"/>
      <c r="BE152" s="81"/>
      <c r="BF152" s="81"/>
      <c r="BG152" s="81"/>
      <c r="BH152" s="81"/>
      <c r="BI152" s="81"/>
      <c r="BJ152" s="81"/>
      <c r="BK152" s="81"/>
      <c r="BL152" s="81"/>
      <c r="BM152" s="81"/>
      <c r="BN152" s="81"/>
    </row>
    <row r="153" spans="1:66" s="37" customFormat="1" ht="52.1" customHeight="1" x14ac:dyDescent="0.3">
      <c r="A153" s="107">
        <v>106</v>
      </c>
      <c r="B153" s="607" t="s">
        <v>5212</v>
      </c>
      <c r="C153" s="108"/>
      <c r="D153" s="109" t="s">
        <v>2542</v>
      </c>
      <c r="E153" s="625" t="s">
        <v>5457</v>
      </c>
      <c r="F153" s="108" t="s">
        <v>5458</v>
      </c>
      <c r="G153" s="625" t="s">
        <v>5459</v>
      </c>
      <c r="H153" s="108">
        <v>2002</v>
      </c>
      <c r="I153" s="625" t="s">
        <v>5460</v>
      </c>
      <c r="J153" s="655">
        <v>129196.9</v>
      </c>
      <c r="K153" s="109" t="s">
        <v>867</v>
      </c>
      <c r="L153" s="72" t="s">
        <v>5217</v>
      </c>
      <c r="M153" s="72" t="s">
        <v>5218</v>
      </c>
      <c r="N153" s="72" t="s">
        <v>5461</v>
      </c>
      <c r="O153" s="72" t="s">
        <v>5462</v>
      </c>
      <c r="P153" s="108">
        <v>39291</v>
      </c>
      <c r="Q153" s="109">
        <v>45.46</v>
      </c>
      <c r="R153" s="109">
        <v>15.2</v>
      </c>
      <c r="S153" s="109">
        <v>17.88</v>
      </c>
      <c r="T153" s="109">
        <v>12.38</v>
      </c>
      <c r="U153" s="109">
        <v>45.46</v>
      </c>
      <c r="V153" s="108">
        <v>100</v>
      </c>
      <c r="W153" s="108">
        <v>100</v>
      </c>
      <c r="X153" s="109" t="s">
        <v>5221</v>
      </c>
      <c r="Y153" s="108">
        <v>3</v>
      </c>
      <c r="Z153" s="108">
        <v>1</v>
      </c>
      <c r="AA153" s="108">
        <v>3</v>
      </c>
      <c r="AB153" s="108">
        <v>44</v>
      </c>
      <c r="AC153" s="108" t="s">
        <v>5463</v>
      </c>
      <c r="AD153" s="109"/>
      <c r="AE153" s="242">
        <v>5</v>
      </c>
      <c r="AF153" s="236">
        <v>100</v>
      </c>
      <c r="AG153" s="351" t="s">
        <v>2542</v>
      </c>
      <c r="AH153" s="687" t="s">
        <v>5290</v>
      </c>
      <c r="AI153" s="238">
        <v>100</v>
      </c>
      <c r="AJ153" s="352"/>
      <c r="AK153" s="734"/>
      <c r="AL153" s="241" t="s">
        <v>5223</v>
      </c>
      <c r="AM153" s="352"/>
      <c r="AN153" s="734"/>
      <c r="AO153" s="241" t="s">
        <v>5223</v>
      </c>
      <c r="AP153" s="352"/>
      <c r="AQ153" s="767"/>
      <c r="AR153" s="241" t="s">
        <v>5223</v>
      </c>
      <c r="AS153" s="352"/>
      <c r="AT153" s="353"/>
      <c r="AU153" s="242"/>
      <c r="AV153" s="785"/>
      <c r="AW153" s="108"/>
      <c r="AX153" s="342"/>
      <c r="AY153" s="81"/>
      <c r="AZ153" s="81"/>
      <c r="BA153" s="81"/>
      <c r="BB153" s="81"/>
      <c r="BC153" s="81"/>
      <c r="BD153" s="81"/>
      <c r="BE153" s="81"/>
      <c r="BF153" s="81"/>
      <c r="BG153" s="81"/>
      <c r="BH153" s="81"/>
      <c r="BI153" s="81"/>
      <c r="BJ153" s="81"/>
      <c r="BK153" s="81"/>
      <c r="BL153" s="81"/>
      <c r="BM153" s="81"/>
      <c r="BN153" s="81"/>
    </row>
    <row r="154" spans="1:66" s="37" customFormat="1" ht="130.05000000000001" customHeight="1" x14ac:dyDescent="0.3">
      <c r="A154" s="107">
        <v>106</v>
      </c>
      <c r="B154" s="607" t="s">
        <v>5212</v>
      </c>
      <c r="C154" s="108"/>
      <c r="D154" s="109" t="s">
        <v>5464</v>
      </c>
      <c r="E154" s="625" t="s">
        <v>5465</v>
      </c>
      <c r="F154" s="108">
        <v>9090</v>
      </c>
      <c r="G154" s="625" t="s">
        <v>5466</v>
      </c>
      <c r="H154" s="108">
        <v>2007</v>
      </c>
      <c r="I154" s="625" t="s">
        <v>5467</v>
      </c>
      <c r="J154" s="655">
        <v>52450</v>
      </c>
      <c r="K154" s="109" t="s">
        <v>655</v>
      </c>
      <c r="L154" s="72" t="s">
        <v>5468</v>
      </c>
      <c r="M154" s="72" t="s">
        <v>5469</v>
      </c>
      <c r="N154" s="72" t="s">
        <v>5470</v>
      </c>
      <c r="O154" s="72" t="s">
        <v>5471</v>
      </c>
      <c r="P154" s="108" t="s">
        <v>5472</v>
      </c>
      <c r="Q154" s="109">
        <v>36.43</v>
      </c>
      <c r="R154" s="109">
        <v>6.17</v>
      </c>
      <c r="S154" s="109">
        <v>17.88</v>
      </c>
      <c r="T154" s="109">
        <v>12.38</v>
      </c>
      <c r="U154" s="109">
        <v>36.43</v>
      </c>
      <c r="V154" s="108">
        <v>100</v>
      </c>
      <c r="W154" s="108" t="s">
        <v>1144</v>
      </c>
      <c r="X154" s="109" t="s">
        <v>5221</v>
      </c>
      <c r="Y154" s="108">
        <v>1</v>
      </c>
      <c r="Z154" s="108">
        <v>1</v>
      </c>
      <c r="AA154" s="108">
        <v>3</v>
      </c>
      <c r="AB154" s="108">
        <v>44</v>
      </c>
      <c r="AC154" s="108" t="s">
        <v>5473</v>
      </c>
      <c r="AD154" s="109"/>
      <c r="AE154" s="242">
        <v>5</v>
      </c>
      <c r="AF154" s="236">
        <v>100</v>
      </c>
      <c r="AG154" s="351" t="s">
        <v>5464</v>
      </c>
      <c r="AH154" s="687" t="s">
        <v>5474</v>
      </c>
      <c r="AI154" s="238">
        <v>25</v>
      </c>
      <c r="AJ154" s="352" t="s">
        <v>5475</v>
      </c>
      <c r="AK154" s="734" t="s">
        <v>5476</v>
      </c>
      <c r="AL154" s="241">
        <v>25</v>
      </c>
      <c r="AM154" s="352" t="s">
        <v>5477</v>
      </c>
      <c r="AN154" s="734" t="s">
        <v>5478</v>
      </c>
      <c r="AO154" s="241">
        <v>25</v>
      </c>
      <c r="AP154" s="352" t="s">
        <v>5479</v>
      </c>
      <c r="AQ154" s="767" t="s">
        <v>5465</v>
      </c>
      <c r="AR154" s="241">
        <v>25</v>
      </c>
      <c r="AS154" s="352"/>
      <c r="AT154" s="353"/>
      <c r="AU154" s="242"/>
      <c r="AV154" s="785"/>
      <c r="AW154" s="108"/>
      <c r="AX154" s="342"/>
      <c r="AY154" s="81"/>
      <c r="AZ154" s="81"/>
      <c r="BA154" s="81"/>
      <c r="BB154" s="81"/>
      <c r="BC154" s="81"/>
      <c r="BD154" s="81"/>
      <c r="BE154" s="81"/>
      <c r="BF154" s="81"/>
      <c r="BG154" s="81"/>
      <c r="BH154" s="81"/>
      <c r="BI154" s="81"/>
      <c r="BJ154" s="81"/>
      <c r="BK154" s="81"/>
      <c r="BL154" s="81"/>
      <c r="BM154" s="81"/>
      <c r="BN154" s="81"/>
    </row>
    <row r="155" spans="1:66" s="37" customFormat="1" ht="77.95" customHeight="1" x14ac:dyDescent="0.3">
      <c r="A155" s="107">
        <v>106</v>
      </c>
      <c r="B155" s="607" t="s">
        <v>5212</v>
      </c>
      <c r="C155" s="108"/>
      <c r="D155" s="109" t="s">
        <v>2536</v>
      </c>
      <c r="E155" s="625" t="s">
        <v>5480</v>
      </c>
      <c r="F155" s="108">
        <v>3317</v>
      </c>
      <c r="G155" s="625" t="s">
        <v>5481</v>
      </c>
      <c r="H155" s="108">
        <v>2012</v>
      </c>
      <c r="I155" s="625" t="s">
        <v>5482</v>
      </c>
      <c r="J155" s="655">
        <v>144840</v>
      </c>
      <c r="K155" s="109" t="s">
        <v>677</v>
      </c>
      <c r="L155" s="72" t="s">
        <v>5483</v>
      </c>
      <c r="M155" s="72" t="s">
        <v>5484</v>
      </c>
      <c r="N155" s="72" t="s">
        <v>5485</v>
      </c>
      <c r="O155" s="72" t="s">
        <v>5486</v>
      </c>
      <c r="P155" s="108" t="s">
        <v>5487</v>
      </c>
      <c r="Q155" s="109">
        <v>39.14</v>
      </c>
      <c r="R155" s="109">
        <v>17.04</v>
      </c>
      <c r="S155" s="109">
        <v>8</v>
      </c>
      <c r="T155" s="109">
        <v>14.1</v>
      </c>
      <c r="U155" s="109">
        <v>39.14</v>
      </c>
      <c r="V155" s="108">
        <v>100</v>
      </c>
      <c r="W155" s="108">
        <v>0</v>
      </c>
      <c r="X155" s="109" t="s">
        <v>5221</v>
      </c>
      <c r="Y155" s="108">
        <v>3</v>
      </c>
      <c r="Z155" s="108">
        <v>2</v>
      </c>
      <c r="AA155" s="108">
        <v>3</v>
      </c>
      <c r="AB155" s="108">
        <v>44</v>
      </c>
      <c r="AC155" s="108" t="s">
        <v>5488</v>
      </c>
      <c r="AD155" s="109"/>
      <c r="AE155" s="242">
        <v>5</v>
      </c>
      <c r="AF155" s="236">
        <v>100</v>
      </c>
      <c r="AG155" s="351" t="s">
        <v>2536</v>
      </c>
      <c r="AH155" s="687" t="s">
        <v>5480</v>
      </c>
      <c r="AI155" s="238">
        <v>100</v>
      </c>
      <c r="AJ155" s="352"/>
      <c r="AK155" s="734"/>
      <c r="AL155" s="241"/>
      <c r="AM155" s="352"/>
      <c r="AN155" s="734"/>
      <c r="AO155" s="241"/>
      <c r="AP155" s="352"/>
      <c r="AQ155" s="767"/>
      <c r="AR155" s="241"/>
      <c r="AS155" s="352"/>
      <c r="AT155" s="353"/>
      <c r="AU155" s="242"/>
      <c r="AV155" s="785"/>
      <c r="AW155" s="108"/>
      <c r="AX155" s="342"/>
      <c r="AY155" s="81"/>
      <c r="AZ155" s="81"/>
      <c r="BA155" s="81"/>
      <c r="BB155" s="81"/>
      <c r="BC155" s="81"/>
      <c r="BD155" s="81"/>
      <c r="BE155" s="81"/>
      <c r="BF155" s="81"/>
      <c r="BG155" s="81"/>
      <c r="BH155" s="81"/>
      <c r="BI155" s="81"/>
      <c r="BJ155" s="81"/>
      <c r="BK155" s="81"/>
      <c r="BL155" s="81"/>
      <c r="BM155" s="81"/>
      <c r="BN155" s="81"/>
    </row>
    <row r="156" spans="1:66" s="37" customFormat="1" ht="130.05000000000001" customHeight="1" x14ac:dyDescent="0.3">
      <c r="A156" s="107">
        <v>106</v>
      </c>
      <c r="B156" s="607" t="s">
        <v>5212</v>
      </c>
      <c r="C156" s="108"/>
      <c r="D156" s="109" t="s">
        <v>2766</v>
      </c>
      <c r="E156" s="625" t="s">
        <v>5489</v>
      </c>
      <c r="F156" s="108">
        <v>18801</v>
      </c>
      <c r="G156" s="625" t="s">
        <v>5490</v>
      </c>
      <c r="H156" s="108">
        <v>2010</v>
      </c>
      <c r="I156" s="625" t="s">
        <v>5491</v>
      </c>
      <c r="J156" s="655">
        <v>901938</v>
      </c>
      <c r="K156" s="109" t="s">
        <v>677</v>
      </c>
      <c r="L156" s="72" t="s">
        <v>5492</v>
      </c>
      <c r="M156" s="72" t="s">
        <v>5493</v>
      </c>
      <c r="N156" s="72" t="s">
        <v>5494</v>
      </c>
      <c r="O156" s="72" t="s">
        <v>5495</v>
      </c>
      <c r="P156" s="108" t="s">
        <v>5496</v>
      </c>
      <c r="Q156" s="109">
        <v>136.37</v>
      </c>
      <c r="R156" s="109">
        <v>106.11</v>
      </c>
      <c r="S156" s="109">
        <v>17.88</v>
      </c>
      <c r="T156" s="109">
        <v>12.38</v>
      </c>
      <c r="U156" s="109">
        <v>136.37</v>
      </c>
      <c r="V156" s="108">
        <v>100</v>
      </c>
      <c r="W156" s="108" t="s">
        <v>1144</v>
      </c>
      <c r="X156" s="109" t="s">
        <v>5221</v>
      </c>
      <c r="Y156" s="108">
        <v>4</v>
      </c>
      <c r="Z156" s="108">
        <v>6</v>
      </c>
      <c r="AA156" s="108">
        <v>3</v>
      </c>
      <c r="AB156" s="108">
        <v>11</v>
      </c>
      <c r="AC156" s="108" t="s">
        <v>5497</v>
      </c>
      <c r="AD156" s="109"/>
      <c r="AE156" s="242">
        <v>5</v>
      </c>
      <c r="AF156" s="236">
        <v>100</v>
      </c>
      <c r="AG156" s="351"/>
      <c r="AH156" s="687" t="s">
        <v>5233</v>
      </c>
      <c r="AI156" s="238" t="s">
        <v>5223</v>
      </c>
      <c r="AJ156" s="352"/>
      <c r="AK156" s="734"/>
      <c r="AL156" s="241"/>
      <c r="AM156" s="352"/>
      <c r="AN156" s="734"/>
      <c r="AO156" s="241"/>
      <c r="AP156" s="352"/>
      <c r="AQ156" s="767"/>
      <c r="AR156" s="241"/>
      <c r="AS156" s="352"/>
      <c r="AT156" s="353"/>
      <c r="AU156" s="242"/>
      <c r="AV156" s="785"/>
      <c r="AW156" s="108"/>
      <c r="AX156" s="342"/>
      <c r="AY156" s="81"/>
      <c r="AZ156" s="81"/>
      <c r="BA156" s="81"/>
      <c r="BB156" s="81"/>
      <c r="BC156" s="81"/>
      <c r="BD156" s="81"/>
      <c r="BE156" s="81"/>
      <c r="BF156" s="81"/>
      <c r="BG156" s="81"/>
      <c r="BH156" s="81"/>
      <c r="BI156" s="81"/>
      <c r="BJ156" s="81"/>
      <c r="BK156" s="81"/>
      <c r="BL156" s="81"/>
      <c r="BM156" s="81"/>
      <c r="BN156" s="81"/>
    </row>
    <row r="157" spans="1:66" s="37" customFormat="1" ht="181.95" customHeight="1" x14ac:dyDescent="0.3">
      <c r="A157" s="107">
        <v>106</v>
      </c>
      <c r="B157" s="607" t="s">
        <v>5212</v>
      </c>
      <c r="C157" s="108"/>
      <c r="D157" s="109" t="s">
        <v>5464</v>
      </c>
      <c r="E157" s="625" t="s">
        <v>5498</v>
      </c>
      <c r="F157" s="108">
        <v>15703</v>
      </c>
      <c r="G157" s="625" t="s">
        <v>5499</v>
      </c>
      <c r="H157" s="108">
        <v>2011</v>
      </c>
      <c r="I157" s="625" t="s">
        <v>5500</v>
      </c>
      <c r="J157" s="655">
        <v>690000</v>
      </c>
      <c r="K157" s="109" t="s">
        <v>677</v>
      </c>
      <c r="L157" s="72" t="s">
        <v>5501</v>
      </c>
      <c r="M157" s="72" t="s">
        <v>5502</v>
      </c>
      <c r="N157" s="72" t="s">
        <v>5503</v>
      </c>
      <c r="O157" s="72" t="s">
        <v>5504</v>
      </c>
      <c r="P157" s="108" t="s">
        <v>5505</v>
      </c>
      <c r="Q157" s="109">
        <v>100.60647058823528</v>
      </c>
      <c r="R157" s="109">
        <v>81.17647058823529</v>
      </c>
      <c r="S157" s="109">
        <v>5.33</v>
      </c>
      <c r="T157" s="109">
        <v>14.1</v>
      </c>
      <c r="U157" s="109">
        <v>100.60647058823528</v>
      </c>
      <c r="V157" s="108">
        <v>100</v>
      </c>
      <c r="W157" s="108"/>
      <c r="X157" s="109" t="s">
        <v>5221</v>
      </c>
      <c r="Y157" s="108">
        <v>3</v>
      </c>
      <c r="Z157" s="108">
        <v>2</v>
      </c>
      <c r="AA157" s="108">
        <v>1</v>
      </c>
      <c r="AB157" s="108">
        <v>44</v>
      </c>
      <c r="AC157" s="108" t="s">
        <v>5506</v>
      </c>
      <c r="AD157" s="109"/>
      <c r="AE157" s="242">
        <v>5</v>
      </c>
      <c r="AF157" s="236">
        <v>100</v>
      </c>
      <c r="AG157" s="351" t="s">
        <v>5464</v>
      </c>
      <c r="AH157" s="687" t="s">
        <v>5474</v>
      </c>
      <c r="AI157" s="238">
        <v>20</v>
      </c>
      <c r="AJ157" s="352" t="s">
        <v>5507</v>
      </c>
      <c r="AK157" s="734" t="s">
        <v>5498</v>
      </c>
      <c r="AL157" s="241">
        <v>20</v>
      </c>
      <c r="AM157" s="352" t="s">
        <v>5508</v>
      </c>
      <c r="AN157" s="734" t="s">
        <v>5474</v>
      </c>
      <c r="AO157" s="241">
        <v>20</v>
      </c>
      <c r="AP157" s="352" t="s">
        <v>5509</v>
      </c>
      <c r="AQ157" s="767" t="s">
        <v>5510</v>
      </c>
      <c r="AR157" s="241">
        <v>20</v>
      </c>
      <c r="AS157" s="352" t="s">
        <v>5511</v>
      </c>
      <c r="AT157" s="353" t="s">
        <v>5512</v>
      </c>
      <c r="AU157" s="242">
        <v>20</v>
      </c>
      <c r="AV157" s="785"/>
      <c r="AW157" s="108"/>
      <c r="AX157" s="342"/>
      <c r="AY157" s="81"/>
      <c r="AZ157" s="81"/>
      <c r="BA157" s="81"/>
      <c r="BB157" s="81"/>
      <c r="BC157" s="81"/>
      <c r="BD157" s="81"/>
      <c r="BE157" s="81"/>
      <c r="BF157" s="81"/>
      <c r="BG157" s="81"/>
      <c r="BH157" s="81"/>
      <c r="BI157" s="81"/>
      <c r="BJ157" s="81"/>
      <c r="BK157" s="81"/>
      <c r="BL157" s="81"/>
      <c r="BM157" s="81"/>
      <c r="BN157" s="81"/>
    </row>
    <row r="158" spans="1:66" s="37" customFormat="1" ht="91" customHeight="1" x14ac:dyDescent="0.3">
      <c r="A158" s="107">
        <v>106</v>
      </c>
      <c r="B158" s="607" t="s">
        <v>5212</v>
      </c>
      <c r="C158" s="108"/>
      <c r="D158" s="109" t="s">
        <v>5333</v>
      </c>
      <c r="E158" s="625" t="s">
        <v>5334</v>
      </c>
      <c r="F158" s="108">
        <v>5027</v>
      </c>
      <c r="G158" s="625" t="s">
        <v>5513</v>
      </c>
      <c r="H158" s="108">
        <v>2006</v>
      </c>
      <c r="I158" s="625" t="s">
        <v>5514</v>
      </c>
      <c r="J158" s="655">
        <v>806123.70989818068</v>
      </c>
      <c r="K158" s="109" t="s">
        <v>664</v>
      </c>
      <c r="L158" s="72" t="s">
        <v>5337</v>
      </c>
      <c r="M158" s="72" t="s">
        <v>5338</v>
      </c>
      <c r="N158" s="72" t="s">
        <v>5515</v>
      </c>
      <c r="O158" s="72" t="s">
        <v>5516</v>
      </c>
      <c r="P158" s="108">
        <v>43149</v>
      </c>
      <c r="Q158" s="109">
        <v>125.1</v>
      </c>
      <c r="R158" s="109">
        <v>94.84</v>
      </c>
      <c r="S158" s="109">
        <v>17.88</v>
      </c>
      <c r="T158" s="109">
        <v>12.38</v>
      </c>
      <c r="U158" s="109">
        <v>125.1</v>
      </c>
      <c r="V158" s="108">
        <v>100</v>
      </c>
      <c r="W158" s="108">
        <v>100</v>
      </c>
      <c r="X158" s="109" t="s">
        <v>5221</v>
      </c>
      <c r="Y158" s="108">
        <v>3</v>
      </c>
      <c r="Z158" s="108">
        <v>2</v>
      </c>
      <c r="AA158" s="108">
        <v>3</v>
      </c>
      <c r="AB158" s="108">
        <v>32</v>
      </c>
      <c r="AC158" s="108" t="s">
        <v>5517</v>
      </c>
      <c r="AD158" s="109"/>
      <c r="AE158" s="242">
        <v>5</v>
      </c>
      <c r="AF158" s="236">
        <v>100</v>
      </c>
      <c r="AG158" s="351" t="s">
        <v>5518</v>
      </c>
      <c r="AH158" s="687" t="s">
        <v>5233</v>
      </c>
      <c r="AI158" s="238">
        <v>25</v>
      </c>
      <c r="AJ158" s="352" t="s">
        <v>5519</v>
      </c>
      <c r="AK158" s="734"/>
      <c r="AL158" s="241">
        <v>25</v>
      </c>
      <c r="AM158" s="352" t="s">
        <v>5520</v>
      </c>
      <c r="AN158" s="734" t="s">
        <v>5521</v>
      </c>
      <c r="AO158" s="241">
        <v>25</v>
      </c>
      <c r="AP158" s="352" t="s">
        <v>5522</v>
      </c>
      <c r="AQ158" s="767" t="s">
        <v>5233</v>
      </c>
      <c r="AR158" s="241">
        <v>25</v>
      </c>
      <c r="AS158" s="352"/>
      <c r="AT158" s="353"/>
      <c r="AU158" s="242"/>
      <c r="AV158" s="785"/>
      <c r="AW158" s="108"/>
      <c r="AX158" s="342"/>
      <c r="AY158" s="81"/>
      <c r="AZ158" s="81"/>
      <c r="BA158" s="81"/>
      <c r="BB158" s="81"/>
      <c r="BC158" s="81"/>
      <c r="BD158" s="81"/>
      <c r="BE158" s="81"/>
      <c r="BF158" s="81"/>
      <c r="BG158" s="81"/>
      <c r="BH158" s="81"/>
      <c r="BI158" s="81"/>
      <c r="BJ158" s="81"/>
      <c r="BK158" s="81"/>
      <c r="BL158" s="81"/>
      <c r="BM158" s="81"/>
      <c r="BN158" s="81"/>
    </row>
    <row r="159" spans="1:66" s="37" customFormat="1" ht="64.95" customHeight="1" x14ac:dyDescent="0.3">
      <c r="A159" s="107">
        <v>106</v>
      </c>
      <c r="B159" s="607" t="s">
        <v>5212</v>
      </c>
      <c r="C159" s="108"/>
      <c r="D159" s="109" t="s">
        <v>5333</v>
      </c>
      <c r="E159" s="625" t="s">
        <v>5523</v>
      </c>
      <c r="F159" s="108">
        <v>8314</v>
      </c>
      <c r="G159" s="625" t="s">
        <v>5524</v>
      </c>
      <c r="H159" s="108">
        <v>2010</v>
      </c>
      <c r="I159" s="625" t="s">
        <v>5525</v>
      </c>
      <c r="J159" s="655">
        <v>191069</v>
      </c>
      <c r="K159" s="109" t="s">
        <v>677</v>
      </c>
      <c r="L159" s="72" t="s">
        <v>5526</v>
      </c>
      <c r="M159" s="72" t="s">
        <v>5527</v>
      </c>
      <c r="N159" s="72" t="s">
        <v>5528</v>
      </c>
      <c r="O159" s="72" t="s">
        <v>5529</v>
      </c>
      <c r="P159" s="108" t="s">
        <v>5530</v>
      </c>
      <c r="Q159" s="109">
        <v>52.74</v>
      </c>
      <c r="R159" s="109">
        <v>22.48</v>
      </c>
      <c r="S159" s="109">
        <v>17.88</v>
      </c>
      <c r="T159" s="109">
        <v>12.38</v>
      </c>
      <c r="U159" s="109">
        <v>52.74</v>
      </c>
      <c r="V159" s="108">
        <v>100</v>
      </c>
      <c r="W159" s="108" t="s">
        <v>1144</v>
      </c>
      <c r="X159" s="109" t="s">
        <v>5221</v>
      </c>
      <c r="Y159" s="108">
        <v>1</v>
      </c>
      <c r="Z159" s="108">
        <v>8</v>
      </c>
      <c r="AA159" s="108">
        <v>1</v>
      </c>
      <c r="AB159" s="108">
        <v>32</v>
      </c>
      <c r="AC159" s="108" t="s">
        <v>5531</v>
      </c>
      <c r="AD159" s="109"/>
      <c r="AE159" s="242">
        <v>5</v>
      </c>
      <c r="AF159" s="236">
        <v>100</v>
      </c>
      <c r="AG159" s="351"/>
      <c r="AH159" s="687" t="s">
        <v>5233</v>
      </c>
      <c r="AI159" s="238" t="s">
        <v>5223</v>
      </c>
      <c r="AJ159" s="352"/>
      <c r="AK159" s="734"/>
      <c r="AL159" s="241"/>
      <c r="AM159" s="352"/>
      <c r="AN159" s="734"/>
      <c r="AO159" s="241"/>
      <c r="AP159" s="352"/>
      <c r="AQ159" s="767"/>
      <c r="AR159" s="241"/>
      <c r="AS159" s="352"/>
      <c r="AT159" s="353"/>
      <c r="AU159" s="242"/>
      <c r="AV159" s="785"/>
      <c r="AW159" s="108"/>
      <c r="AX159" s="342"/>
      <c r="AY159" s="81"/>
      <c r="AZ159" s="81"/>
      <c r="BA159" s="81"/>
      <c r="BB159" s="81"/>
      <c r="BC159" s="81"/>
      <c r="BD159" s="81"/>
      <c r="BE159" s="81"/>
      <c r="BF159" s="81"/>
      <c r="BG159" s="81"/>
      <c r="BH159" s="81"/>
      <c r="BI159" s="81"/>
      <c r="BJ159" s="81"/>
      <c r="BK159" s="81"/>
      <c r="BL159" s="81"/>
      <c r="BM159" s="81"/>
      <c r="BN159" s="81"/>
    </row>
    <row r="160" spans="1:66" s="37" customFormat="1" ht="39.049999999999997" customHeight="1" x14ac:dyDescent="0.3">
      <c r="A160" s="107">
        <v>106</v>
      </c>
      <c r="B160" s="607" t="s">
        <v>5212</v>
      </c>
      <c r="C160" s="108"/>
      <c r="D160" s="109" t="s">
        <v>5240</v>
      </c>
      <c r="E160" s="625" t="s">
        <v>5532</v>
      </c>
      <c r="F160" s="108">
        <v>4763</v>
      </c>
      <c r="G160" s="625" t="s">
        <v>5533</v>
      </c>
      <c r="H160" s="108">
        <v>2004</v>
      </c>
      <c r="I160" s="625" t="s">
        <v>5534</v>
      </c>
      <c r="J160" s="655">
        <v>43886.045568352536</v>
      </c>
      <c r="K160" s="109" t="s">
        <v>664</v>
      </c>
      <c r="L160" s="72" t="s">
        <v>5535</v>
      </c>
      <c r="M160" s="72" t="s">
        <v>5536</v>
      </c>
      <c r="N160" s="72" t="s">
        <v>5537</v>
      </c>
      <c r="O160" s="72" t="s">
        <v>5538</v>
      </c>
      <c r="P160" s="108">
        <v>41206</v>
      </c>
      <c r="Q160" s="109">
        <v>35.42</v>
      </c>
      <c r="R160" s="109">
        <v>5.16</v>
      </c>
      <c r="S160" s="109">
        <v>17.88</v>
      </c>
      <c r="T160" s="109">
        <v>12.38</v>
      </c>
      <c r="U160" s="109">
        <v>35.42</v>
      </c>
      <c r="V160" s="108">
        <v>100</v>
      </c>
      <c r="W160" s="108">
        <v>100</v>
      </c>
      <c r="X160" s="109" t="s">
        <v>5221</v>
      </c>
      <c r="Y160" s="108">
        <v>4</v>
      </c>
      <c r="Z160" s="108">
        <v>2</v>
      </c>
      <c r="AA160" s="108">
        <v>3</v>
      </c>
      <c r="AB160" s="108">
        <v>30</v>
      </c>
      <c r="AC160" s="108" t="s">
        <v>5539</v>
      </c>
      <c r="AD160" s="109">
        <v>0</v>
      </c>
      <c r="AE160" s="242">
        <v>5</v>
      </c>
      <c r="AF160" s="236">
        <v>100</v>
      </c>
      <c r="AG160" s="351" t="s">
        <v>5240</v>
      </c>
      <c r="AH160" s="687" t="s">
        <v>5532</v>
      </c>
      <c r="AI160" s="238">
        <v>50</v>
      </c>
      <c r="AJ160" s="352" t="s">
        <v>5540</v>
      </c>
      <c r="AK160" s="734" t="s">
        <v>5541</v>
      </c>
      <c r="AL160" s="241">
        <v>50</v>
      </c>
      <c r="AM160" s="352"/>
      <c r="AN160" s="734"/>
      <c r="AO160" s="241" t="s">
        <v>5223</v>
      </c>
      <c r="AP160" s="352"/>
      <c r="AQ160" s="767"/>
      <c r="AR160" s="241" t="s">
        <v>5223</v>
      </c>
      <c r="AS160" s="352"/>
      <c r="AT160" s="353"/>
      <c r="AU160" s="242"/>
      <c r="AV160" s="785"/>
      <c r="AW160" s="108"/>
      <c r="AX160" s="342"/>
      <c r="AY160" s="81"/>
      <c r="AZ160" s="81"/>
      <c r="BA160" s="81"/>
      <c r="BB160" s="81"/>
      <c r="BC160" s="81"/>
      <c r="BD160" s="81"/>
      <c r="BE160" s="81"/>
      <c r="BF160" s="81"/>
      <c r="BG160" s="81"/>
      <c r="BH160" s="81"/>
      <c r="BI160" s="81"/>
      <c r="BJ160" s="81"/>
      <c r="BK160" s="81"/>
      <c r="BL160" s="81"/>
      <c r="BM160" s="81"/>
      <c r="BN160" s="81"/>
    </row>
    <row r="161" spans="1:66" s="37" customFormat="1" ht="64.95" customHeight="1" x14ac:dyDescent="0.3">
      <c r="A161" s="107">
        <v>106</v>
      </c>
      <c r="B161" s="607" t="s">
        <v>5212</v>
      </c>
      <c r="C161" s="108"/>
      <c r="D161" s="109" t="s">
        <v>5333</v>
      </c>
      <c r="E161" s="625" t="s">
        <v>5334</v>
      </c>
      <c r="F161" s="108">
        <v>5027</v>
      </c>
      <c r="G161" s="625" t="s">
        <v>5542</v>
      </c>
      <c r="H161" s="108">
        <v>2003</v>
      </c>
      <c r="I161" s="625" t="s">
        <v>5543</v>
      </c>
      <c r="J161" s="655">
        <v>70881.63</v>
      </c>
      <c r="K161" s="109" t="s">
        <v>867</v>
      </c>
      <c r="L161" s="72" t="s">
        <v>5544</v>
      </c>
      <c r="M161" s="72" t="s">
        <v>5545</v>
      </c>
      <c r="N161" s="72" t="s">
        <v>5546</v>
      </c>
      <c r="O161" s="72" t="s">
        <v>5547</v>
      </c>
      <c r="P161" s="108">
        <v>39601</v>
      </c>
      <c r="Q161" s="109">
        <v>38.6</v>
      </c>
      <c r="R161" s="109">
        <v>8.34</v>
      </c>
      <c r="S161" s="109">
        <v>17.88</v>
      </c>
      <c r="T161" s="109">
        <v>12.38</v>
      </c>
      <c r="U161" s="109">
        <v>38.6</v>
      </c>
      <c r="V161" s="108">
        <v>100</v>
      </c>
      <c r="W161" s="108">
        <v>100</v>
      </c>
      <c r="X161" s="109" t="s">
        <v>5221</v>
      </c>
      <c r="Y161" s="108">
        <v>3</v>
      </c>
      <c r="Z161" s="108">
        <v>2</v>
      </c>
      <c r="AA161" s="108">
        <v>2</v>
      </c>
      <c r="AB161" s="108">
        <v>32</v>
      </c>
      <c r="AC161" s="108" t="s">
        <v>5548</v>
      </c>
      <c r="AD161" s="109"/>
      <c r="AE161" s="242">
        <v>5</v>
      </c>
      <c r="AF161" s="236">
        <v>100</v>
      </c>
      <c r="AG161" s="351" t="s">
        <v>5333</v>
      </c>
      <c r="AH161" s="687" t="s">
        <v>5334</v>
      </c>
      <c r="AI161" s="238">
        <v>25</v>
      </c>
      <c r="AJ161" s="352" t="s">
        <v>5549</v>
      </c>
      <c r="AK161" s="734" t="s">
        <v>5233</v>
      </c>
      <c r="AL161" s="241">
        <v>25</v>
      </c>
      <c r="AM161" s="352" t="s">
        <v>5550</v>
      </c>
      <c r="AN161" s="734" t="s">
        <v>5233</v>
      </c>
      <c r="AO161" s="241">
        <v>25</v>
      </c>
      <c r="AP161" s="352" t="s">
        <v>5551</v>
      </c>
      <c r="AQ161" s="767" t="s">
        <v>5233</v>
      </c>
      <c r="AR161" s="241">
        <v>25</v>
      </c>
      <c r="AS161" s="352"/>
      <c r="AT161" s="353"/>
      <c r="AU161" s="242"/>
      <c r="AV161" s="785"/>
      <c r="AW161" s="108"/>
      <c r="AX161" s="342"/>
      <c r="AY161" s="81"/>
      <c r="AZ161" s="81"/>
      <c r="BA161" s="81"/>
      <c r="BB161" s="81"/>
      <c r="BC161" s="81"/>
      <c r="BD161" s="81"/>
      <c r="BE161" s="81"/>
      <c r="BF161" s="81"/>
      <c r="BG161" s="81"/>
      <c r="BH161" s="81"/>
      <c r="BI161" s="81"/>
      <c r="BJ161" s="81"/>
      <c r="BK161" s="81"/>
      <c r="BL161" s="81"/>
      <c r="BM161" s="81"/>
      <c r="BN161" s="81"/>
    </row>
    <row r="162" spans="1:66" s="37" customFormat="1" ht="52.1" customHeight="1" x14ac:dyDescent="0.3">
      <c r="A162" s="107">
        <v>106</v>
      </c>
      <c r="B162" s="607" t="s">
        <v>5212</v>
      </c>
      <c r="C162" s="108"/>
      <c r="D162" s="109" t="s">
        <v>5464</v>
      </c>
      <c r="E162" s="625" t="s">
        <v>5465</v>
      </c>
      <c r="F162" s="108">
        <v>9090</v>
      </c>
      <c r="G162" s="625" t="s">
        <v>5552</v>
      </c>
      <c r="H162" s="108">
        <v>2004</v>
      </c>
      <c r="I162" s="625" t="s">
        <v>5553</v>
      </c>
      <c r="J162" s="655">
        <v>62455.374228008688</v>
      </c>
      <c r="K162" s="109" t="s">
        <v>664</v>
      </c>
      <c r="L162" s="72" t="s">
        <v>5554</v>
      </c>
      <c r="M162" s="72" t="s">
        <v>5555</v>
      </c>
      <c r="N162" s="72" t="s">
        <v>5556</v>
      </c>
      <c r="O162" s="72" t="s">
        <v>5557</v>
      </c>
      <c r="P162" s="108" t="s">
        <v>5558</v>
      </c>
      <c r="Q162" s="109">
        <v>37.61</v>
      </c>
      <c r="R162" s="109">
        <v>7.35</v>
      </c>
      <c r="S162" s="109">
        <v>17.88</v>
      </c>
      <c r="T162" s="109">
        <v>12.38</v>
      </c>
      <c r="U162" s="109">
        <v>37.61</v>
      </c>
      <c r="V162" s="108">
        <v>100</v>
      </c>
      <c r="W162" s="108">
        <v>100</v>
      </c>
      <c r="X162" s="109" t="s">
        <v>5221</v>
      </c>
      <c r="Y162" s="108">
        <v>3</v>
      </c>
      <c r="Z162" s="108">
        <v>10</v>
      </c>
      <c r="AA162" s="108">
        <v>4</v>
      </c>
      <c r="AB162" s="108">
        <v>44</v>
      </c>
      <c r="AC162" s="108" t="s">
        <v>5559</v>
      </c>
      <c r="AD162" s="109"/>
      <c r="AE162" s="242">
        <v>5</v>
      </c>
      <c r="AF162" s="236">
        <v>100</v>
      </c>
      <c r="AG162" s="351" t="s">
        <v>5464</v>
      </c>
      <c r="AH162" s="687" t="s">
        <v>5474</v>
      </c>
      <c r="AI162" s="238">
        <v>20</v>
      </c>
      <c r="AJ162" s="352" t="s">
        <v>5475</v>
      </c>
      <c r="AK162" s="734" t="s">
        <v>5476</v>
      </c>
      <c r="AL162" s="241">
        <v>20</v>
      </c>
      <c r="AM162" s="352" t="s">
        <v>5477</v>
      </c>
      <c r="AN162" s="734" t="s">
        <v>5478</v>
      </c>
      <c r="AO162" s="241">
        <v>20</v>
      </c>
      <c r="AP162" s="352" t="s">
        <v>5479</v>
      </c>
      <c r="AQ162" s="767" t="s">
        <v>5465</v>
      </c>
      <c r="AR162" s="241">
        <v>20</v>
      </c>
      <c r="AS162" s="352" t="s">
        <v>5560</v>
      </c>
      <c r="AT162" s="353" t="s">
        <v>5561</v>
      </c>
      <c r="AU162" s="242">
        <v>20</v>
      </c>
      <c r="AV162" s="785"/>
      <c r="AW162" s="108"/>
      <c r="AX162" s="342"/>
      <c r="AY162" s="81"/>
      <c r="AZ162" s="81"/>
      <c r="BA162" s="81"/>
      <c r="BB162" s="81"/>
      <c r="BC162" s="81"/>
      <c r="BD162" s="81"/>
      <c r="BE162" s="81"/>
      <c r="BF162" s="81"/>
      <c r="BG162" s="81"/>
      <c r="BH162" s="81"/>
      <c r="BI162" s="81"/>
      <c r="BJ162" s="81"/>
      <c r="BK162" s="81"/>
      <c r="BL162" s="81"/>
      <c r="BM162" s="81"/>
      <c r="BN162" s="81"/>
    </row>
    <row r="163" spans="1:66" s="37" customFormat="1" ht="117" customHeight="1" x14ac:dyDescent="0.3">
      <c r="A163" s="107">
        <v>106</v>
      </c>
      <c r="B163" s="607" t="s">
        <v>5212</v>
      </c>
      <c r="C163" s="108"/>
      <c r="D163" s="109" t="s">
        <v>2693</v>
      </c>
      <c r="E163" s="625" t="s">
        <v>4455</v>
      </c>
      <c r="F163" s="108">
        <v>412</v>
      </c>
      <c r="G163" s="625" t="s">
        <v>5562</v>
      </c>
      <c r="H163" s="108">
        <v>2008</v>
      </c>
      <c r="I163" s="625" t="s">
        <v>5563</v>
      </c>
      <c r="J163" s="655">
        <v>76263.839999999997</v>
      </c>
      <c r="K163" s="109" t="s">
        <v>655</v>
      </c>
      <c r="L163" s="72" t="s">
        <v>2586</v>
      </c>
      <c r="M163" s="72" t="s">
        <v>5564</v>
      </c>
      <c r="N163" s="72" t="s">
        <v>5565</v>
      </c>
      <c r="O163" s="72" t="s">
        <v>5566</v>
      </c>
      <c r="P163" s="108" t="s">
        <v>5567</v>
      </c>
      <c r="Q163" s="109">
        <v>39.229999999999997</v>
      </c>
      <c r="R163" s="109">
        <v>8.9700000000000006</v>
      </c>
      <c r="S163" s="109">
        <v>17.88</v>
      </c>
      <c r="T163" s="109">
        <v>12.38</v>
      </c>
      <c r="U163" s="109">
        <v>39.229999999999997</v>
      </c>
      <c r="V163" s="108">
        <v>100</v>
      </c>
      <c r="W163" s="108">
        <v>100</v>
      </c>
      <c r="X163" s="109" t="s">
        <v>5221</v>
      </c>
      <c r="Y163" s="108">
        <v>2</v>
      </c>
      <c r="Z163" s="108">
        <v>5</v>
      </c>
      <c r="AA163" s="108">
        <v>6</v>
      </c>
      <c r="AB163" s="108">
        <v>66</v>
      </c>
      <c r="AC163" s="108" t="s">
        <v>5568</v>
      </c>
      <c r="AD163" s="109"/>
      <c r="AE163" s="242">
        <v>5</v>
      </c>
      <c r="AF163" s="236">
        <v>100</v>
      </c>
      <c r="AG163" s="351" t="s">
        <v>2693</v>
      </c>
      <c r="AH163" s="687" t="s">
        <v>4455</v>
      </c>
      <c r="AI163" s="238">
        <v>25</v>
      </c>
      <c r="AJ163" s="352" t="s">
        <v>5569</v>
      </c>
      <c r="AK163" s="734" t="s">
        <v>4455</v>
      </c>
      <c r="AL163" s="241">
        <v>25</v>
      </c>
      <c r="AM163" s="352" t="s">
        <v>5570</v>
      </c>
      <c r="AN163" s="734" t="s">
        <v>5571</v>
      </c>
      <c r="AO163" s="241">
        <v>25</v>
      </c>
      <c r="AP163" s="352" t="s">
        <v>5572</v>
      </c>
      <c r="AQ163" s="767" t="s">
        <v>5573</v>
      </c>
      <c r="AR163" s="241">
        <v>25</v>
      </c>
      <c r="AS163" s="352"/>
      <c r="AT163" s="353"/>
      <c r="AU163" s="242"/>
      <c r="AV163" s="785"/>
      <c r="AW163" s="108"/>
      <c r="AX163" s="342"/>
      <c r="AY163" s="81"/>
      <c r="AZ163" s="81"/>
      <c r="BA163" s="81"/>
      <c r="BB163" s="81"/>
      <c r="BC163" s="81"/>
      <c r="BD163" s="81"/>
      <c r="BE163" s="81"/>
      <c r="BF163" s="81"/>
      <c r="BG163" s="81"/>
      <c r="BH163" s="81"/>
      <c r="BI163" s="81"/>
      <c r="BJ163" s="81"/>
      <c r="BK163" s="81"/>
      <c r="BL163" s="81"/>
      <c r="BM163" s="81"/>
      <c r="BN163" s="81"/>
    </row>
    <row r="164" spans="1:66" s="37" customFormat="1" ht="91" customHeight="1" x14ac:dyDescent="0.3">
      <c r="A164" s="107">
        <v>106</v>
      </c>
      <c r="B164" s="607" t="s">
        <v>5212</v>
      </c>
      <c r="C164" s="108"/>
      <c r="D164" s="109" t="s">
        <v>5574</v>
      </c>
      <c r="E164" s="625" t="s">
        <v>5575</v>
      </c>
      <c r="F164" s="108">
        <v>4355</v>
      </c>
      <c r="G164" s="625" t="s">
        <v>5576</v>
      </c>
      <c r="H164" s="108">
        <v>2007</v>
      </c>
      <c r="I164" s="625" t="s">
        <v>5577</v>
      </c>
      <c r="J164" s="655">
        <v>183609</v>
      </c>
      <c r="K164" s="109" t="s">
        <v>655</v>
      </c>
      <c r="L164" s="72" t="s">
        <v>5578</v>
      </c>
      <c r="M164" s="72" t="s">
        <v>5579</v>
      </c>
      <c r="N164" s="72" t="s">
        <v>5580</v>
      </c>
      <c r="O164" s="72" t="s">
        <v>5581</v>
      </c>
      <c r="P164" s="108" t="s">
        <v>5582</v>
      </c>
      <c r="Q164" s="109">
        <v>51.86</v>
      </c>
      <c r="R164" s="109">
        <v>21.6</v>
      </c>
      <c r="S164" s="109">
        <v>17.88</v>
      </c>
      <c r="T164" s="109">
        <v>12.38</v>
      </c>
      <c r="U164" s="109">
        <v>51.86</v>
      </c>
      <c r="V164" s="108">
        <v>100</v>
      </c>
      <c r="W164" s="108">
        <v>0</v>
      </c>
      <c r="X164" s="109" t="s">
        <v>5221</v>
      </c>
      <c r="Y164" s="108">
        <v>3</v>
      </c>
      <c r="Z164" s="108">
        <v>6</v>
      </c>
      <c r="AA164" s="108">
        <v>1</v>
      </c>
      <c r="AB164" s="108">
        <v>44</v>
      </c>
      <c r="AC164" s="108" t="s">
        <v>5583</v>
      </c>
      <c r="AD164" s="109"/>
      <c r="AE164" s="242">
        <v>5</v>
      </c>
      <c r="AF164" s="236">
        <v>100</v>
      </c>
      <c r="AG164" s="351" t="s">
        <v>5574</v>
      </c>
      <c r="AH164" s="687" t="s">
        <v>5575</v>
      </c>
      <c r="AI164" s="238">
        <v>25</v>
      </c>
      <c r="AJ164" s="352" t="s">
        <v>5584</v>
      </c>
      <c r="AK164" s="734" t="s">
        <v>5585</v>
      </c>
      <c r="AL164" s="241">
        <v>25</v>
      </c>
      <c r="AM164" s="352" t="s">
        <v>5586</v>
      </c>
      <c r="AN164" s="734" t="s">
        <v>5587</v>
      </c>
      <c r="AO164" s="241">
        <v>25</v>
      </c>
      <c r="AP164" s="352" t="s">
        <v>5588</v>
      </c>
      <c r="AQ164" s="767" t="s">
        <v>5589</v>
      </c>
      <c r="AR164" s="241">
        <v>25</v>
      </c>
      <c r="AS164" s="352"/>
      <c r="AT164" s="353"/>
      <c r="AU164" s="242"/>
      <c r="AV164" s="785"/>
      <c r="AW164" s="108"/>
      <c r="AX164" s="342"/>
      <c r="AY164" s="81"/>
      <c r="AZ164" s="81"/>
      <c r="BA164" s="81"/>
      <c r="BB164" s="81"/>
      <c r="BC164" s="81"/>
      <c r="BD164" s="81"/>
      <c r="BE164" s="81"/>
      <c r="BF164" s="81"/>
      <c r="BG164" s="81"/>
      <c r="BH164" s="81"/>
      <c r="BI164" s="81"/>
      <c r="BJ164" s="81"/>
      <c r="BK164" s="81"/>
      <c r="BL164" s="81"/>
      <c r="BM164" s="81"/>
      <c r="BN164" s="81"/>
    </row>
    <row r="165" spans="1:66" s="37" customFormat="1" ht="143.05000000000001" customHeight="1" x14ac:dyDescent="0.3">
      <c r="A165" s="107">
        <v>106</v>
      </c>
      <c r="B165" s="607" t="s">
        <v>5212</v>
      </c>
      <c r="C165" s="108"/>
      <c r="D165" s="109" t="s">
        <v>5464</v>
      </c>
      <c r="E165" s="625" t="s">
        <v>5498</v>
      </c>
      <c r="F165" s="108">
        <v>15703</v>
      </c>
      <c r="G165" s="625" t="s">
        <v>5590</v>
      </c>
      <c r="H165" s="108">
        <v>2006</v>
      </c>
      <c r="I165" s="625" t="s">
        <v>5591</v>
      </c>
      <c r="J165" s="655">
        <v>45450</v>
      </c>
      <c r="K165" s="109" t="s">
        <v>664</v>
      </c>
      <c r="L165" s="72" t="s">
        <v>5592</v>
      </c>
      <c r="M165" s="72" t="s">
        <v>5593</v>
      </c>
      <c r="N165" s="72" t="s">
        <v>5594</v>
      </c>
      <c r="O165" s="72" t="s">
        <v>5595</v>
      </c>
      <c r="P165" s="108">
        <v>43990</v>
      </c>
      <c r="Q165" s="109">
        <v>35.61</v>
      </c>
      <c r="R165" s="109">
        <v>5.35</v>
      </c>
      <c r="S165" s="109">
        <v>17.88</v>
      </c>
      <c r="T165" s="109">
        <v>12.38</v>
      </c>
      <c r="U165" s="109">
        <v>35.61</v>
      </c>
      <c r="V165" s="108">
        <v>100</v>
      </c>
      <c r="W165" s="108">
        <v>100</v>
      </c>
      <c r="X165" s="109" t="s">
        <v>5221</v>
      </c>
      <c r="Y165" s="108">
        <v>3</v>
      </c>
      <c r="Z165" s="108">
        <v>6</v>
      </c>
      <c r="AA165" s="108">
        <v>1</v>
      </c>
      <c r="AB165" s="108">
        <v>44</v>
      </c>
      <c r="AC165" s="108" t="s">
        <v>5596</v>
      </c>
      <c r="AD165" s="109"/>
      <c r="AE165" s="242">
        <v>5</v>
      </c>
      <c r="AF165" s="236">
        <v>100</v>
      </c>
      <c r="AG165" s="351" t="s">
        <v>5464</v>
      </c>
      <c r="AH165" s="687" t="s">
        <v>5474</v>
      </c>
      <c r="AI165" s="238">
        <v>25</v>
      </c>
      <c r="AJ165" s="352" t="s">
        <v>5507</v>
      </c>
      <c r="AK165" s="734" t="s">
        <v>5498</v>
      </c>
      <c r="AL165" s="241">
        <v>25</v>
      </c>
      <c r="AM165" s="352" t="s">
        <v>5508</v>
      </c>
      <c r="AN165" s="734" t="s">
        <v>5474</v>
      </c>
      <c r="AO165" s="241">
        <v>25</v>
      </c>
      <c r="AP165" s="352" t="s">
        <v>5509</v>
      </c>
      <c r="AQ165" s="767" t="s">
        <v>5510</v>
      </c>
      <c r="AR165" s="241">
        <v>25</v>
      </c>
      <c r="AS165" s="352"/>
      <c r="AT165" s="353"/>
      <c r="AU165" s="242"/>
      <c r="AV165" s="785"/>
      <c r="AW165" s="108"/>
      <c r="AX165" s="342"/>
      <c r="AY165" s="81"/>
      <c r="AZ165" s="81"/>
      <c r="BA165" s="81"/>
      <c r="BB165" s="81"/>
      <c r="BC165" s="81"/>
      <c r="BD165" s="81"/>
      <c r="BE165" s="81"/>
      <c r="BF165" s="81"/>
      <c r="BG165" s="81"/>
      <c r="BH165" s="81"/>
      <c r="BI165" s="81"/>
      <c r="BJ165" s="81"/>
      <c r="BK165" s="81"/>
      <c r="BL165" s="81"/>
      <c r="BM165" s="81"/>
      <c r="BN165" s="81"/>
    </row>
    <row r="166" spans="1:66" s="37" customFormat="1" ht="52.1" customHeight="1" x14ac:dyDescent="0.3">
      <c r="A166" s="107">
        <v>106</v>
      </c>
      <c r="B166" s="607" t="s">
        <v>5212</v>
      </c>
      <c r="C166" s="108"/>
      <c r="D166" s="109" t="s">
        <v>5333</v>
      </c>
      <c r="E166" s="625" t="s">
        <v>5334</v>
      </c>
      <c r="F166" s="108">
        <v>5027</v>
      </c>
      <c r="G166" s="625" t="s">
        <v>5597</v>
      </c>
      <c r="H166" s="108">
        <v>2008</v>
      </c>
      <c r="I166" s="625" t="s">
        <v>5598</v>
      </c>
      <c r="J166" s="655">
        <v>51327</v>
      </c>
      <c r="K166" s="109" t="s">
        <v>655</v>
      </c>
      <c r="L166" s="72" t="s">
        <v>5337</v>
      </c>
      <c r="M166" s="72" t="s">
        <v>5348</v>
      </c>
      <c r="N166" s="72" t="s">
        <v>5599</v>
      </c>
      <c r="O166" s="72" t="s">
        <v>5600</v>
      </c>
      <c r="P166" s="108" t="s">
        <v>5601</v>
      </c>
      <c r="Q166" s="109">
        <v>36.299999999999997</v>
      </c>
      <c r="R166" s="109">
        <v>6.04</v>
      </c>
      <c r="S166" s="109">
        <v>17.88</v>
      </c>
      <c r="T166" s="109">
        <v>12.38</v>
      </c>
      <c r="U166" s="109">
        <v>36.299999999999997</v>
      </c>
      <c r="V166" s="108">
        <v>100</v>
      </c>
      <c r="W166" s="108">
        <v>40.008891615027274</v>
      </c>
      <c r="X166" s="109" t="s">
        <v>5221</v>
      </c>
      <c r="Y166" s="108">
        <v>4</v>
      </c>
      <c r="Z166" s="108">
        <v>2</v>
      </c>
      <c r="AA166" s="108">
        <v>2</v>
      </c>
      <c r="AB166" s="108">
        <v>32</v>
      </c>
      <c r="AC166" s="108" t="s">
        <v>5602</v>
      </c>
      <c r="AD166" s="109"/>
      <c r="AE166" s="242">
        <v>5</v>
      </c>
      <c r="AF166" s="236">
        <v>100</v>
      </c>
      <c r="AG166" s="351" t="s">
        <v>5342</v>
      </c>
      <c r="AH166" s="687"/>
      <c r="AI166" s="238">
        <v>50</v>
      </c>
      <c r="AJ166" s="352" t="s">
        <v>5343</v>
      </c>
      <c r="AK166" s="734" t="s">
        <v>5233</v>
      </c>
      <c r="AL166" s="241">
        <v>50</v>
      </c>
      <c r="AM166" s="352"/>
      <c r="AN166" s="734"/>
      <c r="AO166" s="241" t="s">
        <v>5223</v>
      </c>
      <c r="AP166" s="352"/>
      <c r="AQ166" s="767"/>
      <c r="AR166" s="241" t="s">
        <v>5223</v>
      </c>
      <c r="AS166" s="352"/>
      <c r="AT166" s="353"/>
      <c r="AU166" s="242"/>
      <c r="AV166" s="785"/>
      <c r="AW166" s="108"/>
      <c r="AX166" s="342"/>
      <c r="AY166" s="81"/>
      <c r="AZ166" s="81"/>
      <c r="BA166" s="81"/>
      <c r="BB166" s="81"/>
      <c r="BC166" s="81"/>
      <c r="BD166" s="81"/>
      <c r="BE166" s="81"/>
      <c r="BF166" s="81"/>
      <c r="BG166" s="81"/>
      <c r="BH166" s="81"/>
      <c r="BI166" s="81"/>
      <c r="BJ166" s="81"/>
      <c r="BK166" s="81"/>
      <c r="BL166" s="81"/>
      <c r="BM166" s="81"/>
      <c r="BN166" s="81"/>
    </row>
    <row r="167" spans="1:66" s="37" customFormat="1" ht="39.049999999999997" customHeight="1" x14ac:dyDescent="0.3">
      <c r="A167" s="107">
        <v>106</v>
      </c>
      <c r="B167" s="607" t="s">
        <v>5212</v>
      </c>
      <c r="C167" s="108"/>
      <c r="D167" s="109" t="s">
        <v>5240</v>
      </c>
      <c r="E167" s="625" t="s">
        <v>5532</v>
      </c>
      <c r="F167" s="108">
        <v>4763</v>
      </c>
      <c r="G167" s="625" t="s">
        <v>5603</v>
      </c>
      <c r="H167" s="108">
        <v>2002</v>
      </c>
      <c r="I167" s="625" t="s">
        <v>5604</v>
      </c>
      <c r="J167" s="655">
        <v>63209.419921548993</v>
      </c>
      <c r="K167" s="109" t="s">
        <v>867</v>
      </c>
      <c r="L167" s="72" t="s">
        <v>5535</v>
      </c>
      <c r="M167" s="72" t="s">
        <v>5536</v>
      </c>
      <c r="N167" s="72" t="s">
        <v>5537</v>
      </c>
      <c r="O167" s="72" t="s">
        <v>5538</v>
      </c>
      <c r="P167" s="108">
        <v>39109</v>
      </c>
      <c r="Q167" s="109">
        <v>37.700000000000003</v>
      </c>
      <c r="R167" s="109">
        <v>7.44</v>
      </c>
      <c r="S167" s="109">
        <v>17.88</v>
      </c>
      <c r="T167" s="109">
        <v>12.38</v>
      </c>
      <c r="U167" s="109">
        <v>37.700000000000003</v>
      </c>
      <c r="V167" s="108">
        <v>100</v>
      </c>
      <c r="W167" s="108">
        <v>100</v>
      </c>
      <c r="X167" s="109" t="s">
        <v>5221</v>
      </c>
      <c r="Y167" s="108">
        <v>4</v>
      </c>
      <c r="Z167" s="108">
        <v>2</v>
      </c>
      <c r="AA167" s="108">
        <v>3</v>
      </c>
      <c r="AB167" s="108">
        <v>21</v>
      </c>
      <c r="AC167" s="108" t="s">
        <v>5605</v>
      </c>
      <c r="AD167" s="109">
        <v>0</v>
      </c>
      <c r="AE167" s="242">
        <v>5</v>
      </c>
      <c r="AF167" s="236">
        <v>100</v>
      </c>
      <c r="AG167" s="351" t="s">
        <v>5240</v>
      </c>
      <c r="AH167" s="687" t="s">
        <v>5532</v>
      </c>
      <c r="AI167" s="238">
        <v>50</v>
      </c>
      <c r="AJ167" s="352" t="s">
        <v>5540</v>
      </c>
      <c r="AK167" s="734" t="s">
        <v>5541</v>
      </c>
      <c r="AL167" s="241">
        <v>50</v>
      </c>
      <c r="AM167" s="352"/>
      <c r="AN167" s="734"/>
      <c r="AO167" s="241" t="s">
        <v>5223</v>
      </c>
      <c r="AP167" s="352"/>
      <c r="AQ167" s="767"/>
      <c r="AR167" s="241" t="s">
        <v>5223</v>
      </c>
      <c r="AS167" s="352"/>
      <c r="AT167" s="353"/>
      <c r="AU167" s="242"/>
      <c r="AV167" s="785"/>
      <c r="AW167" s="108"/>
      <c r="AX167" s="342"/>
      <c r="AY167" s="81"/>
      <c r="AZ167" s="81"/>
      <c r="BA167" s="81"/>
      <c r="BB167" s="81"/>
      <c r="BC167" s="81"/>
      <c r="BD167" s="81"/>
      <c r="BE167" s="81"/>
      <c r="BF167" s="81"/>
      <c r="BG167" s="81"/>
      <c r="BH167" s="81"/>
      <c r="BI167" s="81"/>
      <c r="BJ167" s="81"/>
      <c r="BK167" s="81"/>
      <c r="BL167" s="81"/>
      <c r="BM167" s="81"/>
      <c r="BN167" s="81"/>
    </row>
    <row r="168" spans="1:66" s="37" customFormat="1" ht="91" customHeight="1" x14ac:dyDescent="0.3">
      <c r="A168" s="107">
        <v>106</v>
      </c>
      <c r="B168" s="607" t="s">
        <v>5212</v>
      </c>
      <c r="C168" s="108"/>
      <c r="D168" s="109" t="s">
        <v>2766</v>
      </c>
      <c r="E168" s="625" t="s">
        <v>4422</v>
      </c>
      <c r="F168" s="108">
        <v>7561</v>
      </c>
      <c r="G168" s="625" t="s">
        <v>5606</v>
      </c>
      <c r="H168" s="108">
        <v>2006</v>
      </c>
      <c r="I168" s="625" t="s">
        <v>5606</v>
      </c>
      <c r="J168" s="655">
        <v>93769.75463194793</v>
      </c>
      <c r="K168" s="109" t="s">
        <v>664</v>
      </c>
      <c r="L168" s="72" t="s">
        <v>5236</v>
      </c>
      <c r="M168" s="72" t="s">
        <v>5607</v>
      </c>
      <c r="N168" s="72" t="s">
        <v>5608</v>
      </c>
      <c r="O168" s="72"/>
      <c r="P168" s="108">
        <v>40973</v>
      </c>
      <c r="Q168" s="109">
        <v>41.29</v>
      </c>
      <c r="R168" s="109">
        <v>11.03</v>
      </c>
      <c r="S168" s="109">
        <v>17.88</v>
      </c>
      <c r="T168" s="109">
        <v>12.38</v>
      </c>
      <c r="U168" s="109">
        <v>41.29</v>
      </c>
      <c r="V168" s="108">
        <v>100</v>
      </c>
      <c r="W168" s="108">
        <v>100</v>
      </c>
      <c r="X168" s="109" t="s">
        <v>5221</v>
      </c>
      <c r="Y168" s="108">
        <v>4</v>
      </c>
      <c r="Z168" s="108">
        <v>6</v>
      </c>
      <c r="AA168" s="108">
        <v>3</v>
      </c>
      <c r="AB168" s="108">
        <v>66</v>
      </c>
      <c r="AC168" s="108" t="s">
        <v>5609</v>
      </c>
      <c r="AD168" s="109">
        <v>0</v>
      </c>
      <c r="AE168" s="242">
        <v>5</v>
      </c>
      <c r="AF168" s="236">
        <v>100</v>
      </c>
      <c r="AG168" s="351" t="s">
        <v>2766</v>
      </c>
      <c r="AH168" s="687" t="s">
        <v>4422</v>
      </c>
      <c r="AI168" s="238">
        <v>25</v>
      </c>
      <c r="AJ168" s="352" t="s">
        <v>4519</v>
      </c>
      <c r="AK168" s="734" t="s">
        <v>4293</v>
      </c>
      <c r="AL168" s="241">
        <v>25</v>
      </c>
      <c r="AM168" s="352" t="s">
        <v>2693</v>
      </c>
      <c r="AN168" s="734" t="s">
        <v>4455</v>
      </c>
      <c r="AO168" s="241">
        <v>25</v>
      </c>
      <c r="AP168" s="352" t="s">
        <v>3299</v>
      </c>
      <c r="AQ168" s="767" t="s">
        <v>3319</v>
      </c>
      <c r="AR168" s="241">
        <v>25</v>
      </c>
      <c r="AS168" s="352"/>
      <c r="AT168" s="353"/>
      <c r="AU168" s="242"/>
      <c r="AV168" s="785"/>
      <c r="AW168" s="108"/>
      <c r="AX168" s="342"/>
      <c r="AY168" s="81"/>
      <c r="AZ168" s="81"/>
      <c r="BA168" s="81"/>
      <c r="BB168" s="81"/>
      <c r="BC168" s="81"/>
      <c r="BD168" s="81"/>
      <c r="BE168" s="81"/>
      <c r="BF168" s="81"/>
      <c r="BG168" s="81"/>
      <c r="BH168" s="81"/>
      <c r="BI168" s="81"/>
      <c r="BJ168" s="81"/>
      <c r="BK168" s="81"/>
      <c r="BL168" s="81"/>
      <c r="BM168" s="81"/>
      <c r="BN168" s="81"/>
    </row>
    <row r="169" spans="1:66" s="37" customFormat="1" ht="52.1" customHeight="1" x14ac:dyDescent="0.3">
      <c r="A169" s="107">
        <v>106</v>
      </c>
      <c r="B169" s="607" t="s">
        <v>5212</v>
      </c>
      <c r="C169" s="108"/>
      <c r="D169" s="109" t="s">
        <v>4873</v>
      </c>
      <c r="E169" s="625" t="s">
        <v>5447</v>
      </c>
      <c r="F169" s="108" t="s">
        <v>5448</v>
      </c>
      <c r="G169" s="625" t="s">
        <v>5610</v>
      </c>
      <c r="H169" s="108">
        <v>2010</v>
      </c>
      <c r="I169" s="625" t="s">
        <v>5611</v>
      </c>
      <c r="J169" s="655">
        <v>149933</v>
      </c>
      <c r="K169" s="109" t="s">
        <v>677</v>
      </c>
      <c r="L169" s="72" t="s">
        <v>5612</v>
      </c>
      <c r="M169" s="72" t="s">
        <v>5613</v>
      </c>
      <c r="N169" s="72" t="s">
        <v>5614</v>
      </c>
      <c r="O169" s="72" t="s">
        <v>5615</v>
      </c>
      <c r="P169" s="108" t="s">
        <v>5616</v>
      </c>
      <c r="Q169" s="109">
        <v>47.9</v>
      </c>
      <c r="R169" s="109">
        <v>17.64</v>
      </c>
      <c r="S169" s="109">
        <v>17.88</v>
      </c>
      <c r="T169" s="109">
        <v>12.38</v>
      </c>
      <c r="U169" s="109">
        <v>47.9</v>
      </c>
      <c r="V169" s="108">
        <v>100</v>
      </c>
      <c r="W169" s="108" t="s">
        <v>1144</v>
      </c>
      <c r="X169" s="109" t="s">
        <v>5221</v>
      </c>
      <c r="Y169" s="108">
        <v>4</v>
      </c>
      <c r="Z169" s="108">
        <v>4</v>
      </c>
      <c r="AA169" s="108">
        <v>6</v>
      </c>
      <c r="AB169" s="108">
        <v>30</v>
      </c>
      <c r="AC169" s="108" t="s">
        <v>5617</v>
      </c>
      <c r="AD169" s="109"/>
      <c r="AE169" s="242">
        <v>5</v>
      </c>
      <c r="AF169" s="236">
        <v>100</v>
      </c>
      <c r="AG169" s="351"/>
      <c r="AH169" s="687" t="s">
        <v>5233</v>
      </c>
      <c r="AI169" s="238" t="s">
        <v>5223</v>
      </c>
      <c r="AJ169" s="352"/>
      <c r="AK169" s="734"/>
      <c r="AL169" s="241"/>
      <c r="AM169" s="352"/>
      <c r="AN169" s="734"/>
      <c r="AO169" s="241"/>
      <c r="AP169" s="352"/>
      <c r="AQ169" s="767"/>
      <c r="AR169" s="241"/>
      <c r="AS169" s="352"/>
      <c r="AT169" s="353"/>
      <c r="AU169" s="242"/>
      <c r="AV169" s="785"/>
      <c r="AW169" s="108"/>
      <c r="AX169" s="342"/>
      <c r="AY169" s="81"/>
      <c r="AZ169" s="81"/>
      <c r="BA169" s="81"/>
      <c r="BB169" s="81"/>
      <c r="BC169" s="81"/>
      <c r="BD169" s="81"/>
      <c r="BE169" s="81"/>
      <c r="BF169" s="81"/>
      <c r="BG169" s="81"/>
      <c r="BH169" s="81"/>
      <c r="BI169" s="81"/>
      <c r="BJ169" s="81"/>
      <c r="BK169" s="81"/>
      <c r="BL169" s="81"/>
      <c r="BM169" s="81"/>
      <c r="BN169" s="81"/>
    </row>
    <row r="170" spans="1:66" s="37" customFormat="1" ht="91" customHeight="1" x14ac:dyDescent="0.3">
      <c r="A170" s="107">
        <v>106</v>
      </c>
      <c r="B170" s="607" t="s">
        <v>5212</v>
      </c>
      <c r="C170" s="108"/>
      <c r="D170" s="109" t="s">
        <v>5240</v>
      </c>
      <c r="E170" s="625" t="s">
        <v>5618</v>
      </c>
      <c r="F170" s="108">
        <v>7525</v>
      </c>
      <c r="G170" s="625" t="s">
        <v>5619</v>
      </c>
      <c r="H170" s="108">
        <v>2009</v>
      </c>
      <c r="I170" s="625" t="s">
        <v>5620</v>
      </c>
      <c r="J170" s="655">
        <v>139812</v>
      </c>
      <c r="K170" s="109" t="s">
        <v>677</v>
      </c>
      <c r="L170" s="72" t="s">
        <v>5621</v>
      </c>
      <c r="M170" s="72" t="s">
        <v>5622</v>
      </c>
      <c r="N170" s="72" t="s">
        <v>5623</v>
      </c>
      <c r="O170" s="72" t="s">
        <v>5624</v>
      </c>
      <c r="P170" s="108" t="s">
        <v>5625</v>
      </c>
      <c r="Q170" s="109">
        <v>46.71</v>
      </c>
      <c r="R170" s="109">
        <v>16.45</v>
      </c>
      <c r="S170" s="109">
        <v>17.88</v>
      </c>
      <c r="T170" s="109">
        <v>12.38</v>
      </c>
      <c r="U170" s="109">
        <v>46.71</v>
      </c>
      <c r="V170" s="108">
        <v>100</v>
      </c>
      <c r="W170" s="108" t="s">
        <v>1144</v>
      </c>
      <c r="X170" s="109" t="s">
        <v>5221</v>
      </c>
      <c r="Y170" s="108">
        <v>6</v>
      </c>
      <c r="Z170" s="108">
        <v>6</v>
      </c>
      <c r="AA170" s="108">
        <v>6</v>
      </c>
      <c r="AB170" s="108">
        <v>14</v>
      </c>
      <c r="AC170" s="108" t="s">
        <v>5626</v>
      </c>
      <c r="AD170" s="109"/>
      <c r="AE170" s="242">
        <v>4</v>
      </c>
      <c r="AF170" s="236">
        <v>100</v>
      </c>
      <c r="AG170" s="351"/>
      <c r="AH170" s="687" t="s">
        <v>5233</v>
      </c>
      <c r="AI170" s="238" t="s">
        <v>5223</v>
      </c>
      <c r="AJ170" s="352"/>
      <c r="AK170" s="734"/>
      <c r="AL170" s="241"/>
      <c r="AM170" s="352"/>
      <c r="AN170" s="734"/>
      <c r="AO170" s="241"/>
      <c r="AP170" s="352"/>
      <c r="AQ170" s="767"/>
      <c r="AR170" s="241"/>
      <c r="AS170" s="352"/>
      <c r="AT170" s="353"/>
      <c r="AU170" s="242"/>
      <c r="AV170" s="785"/>
      <c r="AW170" s="108"/>
      <c r="AX170" s="342"/>
      <c r="AY170" s="81"/>
      <c r="AZ170" s="81"/>
      <c r="BA170" s="81"/>
      <c r="BB170" s="81"/>
      <c r="BC170" s="81"/>
      <c r="BD170" s="81"/>
      <c r="BE170" s="81"/>
      <c r="BF170" s="81"/>
      <c r="BG170" s="81"/>
      <c r="BH170" s="81"/>
      <c r="BI170" s="81"/>
      <c r="BJ170" s="81"/>
      <c r="BK170" s="81"/>
      <c r="BL170" s="81"/>
      <c r="BM170" s="81"/>
      <c r="BN170" s="81"/>
    </row>
    <row r="171" spans="1:66" s="37" customFormat="1" ht="52.1" customHeight="1" x14ac:dyDescent="0.3">
      <c r="A171" s="107">
        <v>106</v>
      </c>
      <c r="B171" s="607" t="s">
        <v>5212</v>
      </c>
      <c r="C171" s="108"/>
      <c r="D171" s="109" t="s">
        <v>5358</v>
      </c>
      <c r="E171" s="625" t="s">
        <v>5627</v>
      </c>
      <c r="F171" s="108">
        <v>1100</v>
      </c>
      <c r="G171" s="625" t="s">
        <v>5628</v>
      </c>
      <c r="H171" s="108">
        <v>2012</v>
      </c>
      <c r="I171" s="625" t="s">
        <v>5629</v>
      </c>
      <c r="J171" s="655">
        <v>134912</v>
      </c>
      <c r="K171" s="109" t="s">
        <v>677</v>
      </c>
      <c r="L171" s="72" t="s">
        <v>5630</v>
      </c>
      <c r="M171" s="72" t="s">
        <v>5631</v>
      </c>
      <c r="N171" s="72" t="s">
        <v>5632</v>
      </c>
      <c r="O171" s="72" t="s">
        <v>5633</v>
      </c>
      <c r="P171" s="108" t="s">
        <v>5634</v>
      </c>
      <c r="Q171" s="109">
        <v>38.262</v>
      </c>
      <c r="R171" s="109">
        <v>15.872000000000002</v>
      </c>
      <c r="S171" s="109">
        <v>8.2899999999999991</v>
      </c>
      <c r="T171" s="109">
        <v>14.1</v>
      </c>
      <c r="U171" s="109">
        <v>38.262</v>
      </c>
      <c r="V171" s="108">
        <v>100</v>
      </c>
      <c r="W171" s="108" t="s">
        <v>1144</v>
      </c>
      <c r="X171" s="109" t="s">
        <v>5221</v>
      </c>
      <c r="Y171" s="108">
        <v>6</v>
      </c>
      <c r="Z171" s="108">
        <v>1</v>
      </c>
      <c r="AA171" s="108">
        <v>1</v>
      </c>
      <c r="AB171" s="108">
        <v>12</v>
      </c>
      <c r="AC171" s="108" t="s">
        <v>5635</v>
      </c>
      <c r="AD171" s="109">
        <v>0</v>
      </c>
      <c r="AE171" s="242">
        <v>4</v>
      </c>
      <c r="AF171" s="236">
        <v>100</v>
      </c>
      <c r="AG171" s="351" t="s">
        <v>5636</v>
      </c>
      <c r="AH171" s="687" t="s">
        <v>5359</v>
      </c>
      <c r="AI171" s="238">
        <v>40</v>
      </c>
      <c r="AJ171" s="352" t="s">
        <v>5637</v>
      </c>
      <c r="AK171" s="734" t="s">
        <v>4905</v>
      </c>
      <c r="AL171" s="241">
        <v>40</v>
      </c>
      <c r="AM171" s="352" t="s">
        <v>5638</v>
      </c>
      <c r="AN171" s="734" t="s">
        <v>4883</v>
      </c>
      <c r="AO171" s="241">
        <v>20</v>
      </c>
      <c r="AP171" s="352"/>
      <c r="AQ171" s="767"/>
      <c r="AR171" s="241"/>
      <c r="AS171" s="352"/>
      <c r="AT171" s="353"/>
      <c r="AU171" s="242"/>
      <c r="AV171" s="785"/>
      <c r="AW171" s="108"/>
      <c r="AX171" s="342"/>
      <c r="AY171" s="81"/>
      <c r="AZ171" s="81"/>
      <c r="BA171" s="81"/>
      <c r="BB171" s="81"/>
      <c r="BC171" s="81"/>
      <c r="BD171" s="81"/>
      <c r="BE171" s="81"/>
      <c r="BF171" s="81"/>
      <c r="BG171" s="81"/>
      <c r="BH171" s="81"/>
      <c r="BI171" s="81"/>
      <c r="BJ171" s="81"/>
      <c r="BK171" s="81"/>
      <c r="BL171" s="81"/>
      <c r="BM171" s="81"/>
      <c r="BN171" s="81"/>
    </row>
    <row r="172" spans="1:66" s="37" customFormat="1" ht="39.049999999999997" customHeight="1" x14ac:dyDescent="0.3">
      <c r="A172" s="107">
        <v>106</v>
      </c>
      <c r="B172" s="607" t="s">
        <v>5212</v>
      </c>
      <c r="C172" s="108"/>
      <c r="D172" s="109" t="s">
        <v>5240</v>
      </c>
      <c r="E172" s="625" t="s">
        <v>5532</v>
      </c>
      <c r="F172" s="108">
        <v>4763</v>
      </c>
      <c r="G172" s="625" t="s">
        <v>5639</v>
      </c>
      <c r="H172" s="108">
        <v>2008</v>
      </c>
      <c r="I172" s="625" t="s">
        <v>5640</v>
      </c>
      <c r="J172" s="655">
        <v>700000</v>
      </c>
      <c r="K172" s="109" t="s">
        <v>655</v>
      </c>
      <c r="L172" s="72" t="s">
        <v>5535</v>
      </c>
      <c r="M172" s="72" t="s">
        <v>5536</v>
      </c>
      <c r="N172" s="72" t="s">
        <v>5641</v>
      </c>
      <c r="O172" s="72" t="s">
        <v>5642</v>
      </c>
      <c r="P172" s="108" t="s">
        <v>5643</v>
      </c>
      <c r="Q172" s="109">
        <v>112.61</v>
      </c>
      <c r="R172" s="109">
        <v>82.35</v>
      </c>
      <c r="S172" s="109">
        <v>17.88</v>
      </c>
      <c r="T172" s="109">
        <v>12.38</v>
      </c>
      <c r="U172" s="109">
        <v>112.61</v>
      </c>
      <c r="V172" s="108">
        <v>100</v>
      </c>
      <c r="W172" s="108">
        <v>34.9999706391568</v>
      </c>
      <c r="X172" s="109" t="s">
        <v>5221</v>
      </c>
      <c r="Y172" s="108">
        <v>4</v>
      </c>
      <c r="Z172" s="108">
        <v>2</v>
      </c>
      <c r="AA172" s="108">
        <v>3</v>
      </c>
      <c r="AB172" s="108">
        <v>38</v>
      </c>
      <c r="AC172" s="108" t="s">
        <v>5644</v>
      </c>
      <c r="AD172" s="109">
        <v>0</v>
      </c>
      <c r="AE172" s="242">
        <v>5</v>
      </c>
      <c r="AF172" s="236">
        <v>100</v>
      </c>
      <c r="AG172" s="351" t="s">
        <v>5240</v>
      </c>
      <c r="AH172" s="687" t="s">
        <v>5532</v>
      </c>
      <c r="AI172" s="238">
        <v>100</v>
      </c>
      <c r="AJ172" s="352"/>
      <c r="AK172" s="734"/>
      <c r="AL172" s="241" t="s">
        <v>5223</v>
      </c>
      <c r="AM172" s="352"/>
      <c r="AN172" s="734"/>
      <c r="AO172" s="241" t="s">
        <v>5223</v>
      </c>
      <c r="AP172" s="352"/>
      <c r="AQ172" s="767"/>
      <c r="AR172" s="241" t="s">
        <v>5223</v>
      </c>
      <c r="AS172" s="352"/>
      <c r="AT172" s="353"/>
      <c r="AU172" s="242"/>
      <c r="AV172" s="785"/>
      <c r="AW172" s="108"/>
      <c r="AX172" s="342"/>
      <c r="AY172" s="81"/>
      <c r="AZ172" s="81"/>
      <c r="BA172" s="81"/>
      <c r="BB172" s="81"/>
      <c r="BC172" s="81"/>
      <c r="BD172" s="81"/>
      <c r="BE172" s="81"/>
      <c r="BF172" s="81"/>
      <c r="BG172" s="81"/>
      <c r="BH172" s="81"/>
      <c r="BI172" s="81"/>
      <c r="BJ172" s="81"/>
      <c r="BK172" s="81"/>
      <c r="BL172" s="81"/>
      <c r="BM172" s="81"/>
      <c r="BN172" s="81"/>
    </row>
    <row r="173" spans="1:66" s="37" customFormat="1" ht="39.049999999999997" customHeight="1" x14ac:dyDescent="0.3">
      <c r="A173" s="107">
        <v>106</v>
      </c>
      <c r="B173" s="607" t="s">
        <v>5212</v>
      </c>
      <c r="C173" s="108"/>
      <c r="D173" s="109" t="s">
        <v>5240</v>
      </c>
      <c r="E173" s="625" t="s">
        <v>5532</v>
      </c>
      <c r="F173" s="108">
        <v>4763</v>
      </c>
      <c r="G173" s="625" t="s">
        <v>5645</v>
      </c>
      <c r="H173" s="108">
        <v>2005</v>
      </c>
      <c r="I173" s="625" t="s">
        <v>5646</v>
      </c>
      <c r="J173" s="655">
        <v>43805.207811717577</v>
      </c>
      <c r="K173" s="109" t="s">
        <v>664</v>
      </c>
      <c r="L173" s="72" t="s">
        <v>5647</v>
      </c>
      <c r="M173" s="72" t="s">
        <v>5648</v>
      </c>
      <c r="N173" s="72" t="s">
        <v>5649</v>
      </c>
      <c r="O173" s="72" t="s">
        <v>5650</v>
      </c>
      <c r="P173" s="108">
        <v>42669</v>
      </c>
      <c r="Q173" s="109">
        <v>35.409999999999997</v>
      </c>
      <c r="R173" s="109">
        <v>5.15</v>
      </c>
      <c r="S173" s="109">
        <v>17.88</v>
      </c>
      <c r="T173" s="109">
        <v>12.38</v>
      </c>
      <c r="U173" s="109">
        <v>35.409999999999997</v>
      </c>
      <c r="V173" s="108">
        <v>100</v>
      </c>
      <c r="W173" s="108">
        <v>100</v>
      </c>
      <c r="X173" s="109" t="s">
        <v>5221</v>
      </c>
      <c r="Y173" s="108">
        <v>6</v>
      </c>
      <c r="Z173" s="108">
        <v>1</v>
      </c>
      <c r="AA173" s="108">
        <v>5</v>
      </c>
      <c r="AB173" s="108">
        <v>14</v>
      </c>
      <c r="AC173" s="108" t="s">
        <v>5651</v>
      </c>
      <c r="AD173" s="109">
        <v>0</v>
      </c>
      <c r="AE173" s="242">
        <v>4</v>
      </c>
      <c r="AF173" s="236">
        <v>100</v>
      </c>
      <c r="AG173" s="351" t="s">
        <v>5240</v>
      </c>
      <c r="AH173" s="687" t="s">
        <v>5532</v>
      </c>
      <c r="AI173" s="238">
        <v>50</v>
      </c>
      <c r="AJ173" s="352" t="s">
        <v>5540</v>
      </c>
      <c r="AK173" s="734" t="s">
        <v>5541</v>
      </c>
      <c r="AL173" s="241">
        <v>50</v>
      </c>
      <c r="AM173" s="352"/>
      <c r="AN173" s="734"/>
      <c r="AO173" s="241" t="s">
        <v>5223</v>
      </c>
      <c r="AP173" s="352"/>
      <c r="AQ173" s="767"/>
      <c r="AR173" s="241" t="s">
        <v>5223</v>
      </c>
      <c r="AS173" s="352"/>
      <c r="AT173" s="353"/>
      <c r="AU173" s="242"/>
      <c r="AV173" s="785"/>
      <c r="AW173" s="108"/>
      <c r="AX173" s="342"/>
      <c r="AY173" s="81"/>
      <c r="AZ173" s="81"/>
      <c r="BA173" s="81"/>
      <c r="BB173" s="81"/>
      <c r="BC173" s="81"/>
      <c r="BD173" s="81"/>
      <c r="BE173" s="81"/>
      <c r="BF173" s="81"/>
      <c r="BG173" s="81"/>
      <c r="BH173" s="81"/>
      <c r="BI173" s="81"/>
      <c r="BJ173" s="81"/>
      <c r="BK173" s="81"/>
      <c r="BL173" s="81"/>
      <c r="BM173" s="81"/>
      <c r="BN173" s="81"/>
    </row>
    <row r="174" spans="1:66" s="37" customFormat="1" ht="39.049999999999997" customHeight="1" x14ac:dyDescent="0.3">
      <c r="A174" s="107">
        <v>106</v>
      </c>
      <c r="B174" s="607" t="s">
        <v>5212</v>
      </c>
      <c r="C174" s="108"/>
      <c r="D174" s="109" t="s">
        <v>2542</v>
      </c>
      <c r="E174" s="625" t="s">
        <v>5224</v>
      </c>
      <c r="F174" s="108" t="s">
        <v>5652</v>
      </c>
      <c r="G174" s="625" t="s">
        <v>5653</v>
      </c>
      <c r="H174" s="108">
        <v>2002</v>
      </c>
      <c r="I174" s="625" t="s">
        <v>5654</v>
      </c>
      <c r="J174" s="655">
        <v>74577.23</v>
      </c>
      <c r="K174" s="109" t="s">
        <v>867</v>
      </c>
      <c r="L174" s="72" t="s">
        <v>5217</v>
      </c>
      <c r="M174" s="72" t="s">
        <v>5218</v>
      </c>
      <c r="N174" s="72" t="s">
        <v>5655</v>
      </c>
      <c r="O174" s="72" t="s">
        <v>5656</v>
      </c>
      <c r="P174" s="108">
        <v>38884</v>
      </c>
      <c r="Q174" s="109">
        <v>39.03</v>
      </c>
      <c r="R174" s="109">
        <v>8.77</v>
      </c>
      <c r="S174" s="109">
        <v>17.88</v>
      </c>
      <c r="T174" s="109">
        <v>12.38</v>
      </c>
      <c r="U174" s="109">
        <v>39.03</v>
      </c>
      <c r="V174" s="108">
        <v>100</v>
      </c>
      <c r="W174" s="108">
        <v>100</v>
      </c>
      <c r="X174" s="109" t="s">
        <v>5221</v>
      </c>
      <c r="Y174" s="108">
        <v>1</v>
      </c>
      <c r="Z174" s="108">
        <v>7</v>
      </c>
      <c r="AA174" s="108">
        <v>4</v>
      </c>
      <c r="AB174" s="108">
        <v>4</v>
      </c>
      <c r="AC174" s="108" t="s">
        <v>5657</v>
      </c>
      <c r="AD174" s="109"/>
      <c r="AE174" s="242">
        <v>5</v>
      </c>
      <c r="AF174" s="236">
        <v>100</v>
      </c>
      <c r="AG174" s="351" t="s">
        <v>2542</v>
      </c>
      <c r="AH174" s="687" t="s">
        <v>5290</v>
      </c>
      <c r="AI174" s="238">
        <v>100</v>
      </c>
      <c r="AJ174" s="352"/>
      <c r="AK174" s="734"/>
      <c r="AL174" s="241" t="s">
        <v>5223</v>
      </c>
      <c r="AM174" s="352"/>
      <c r="AN174" s="734"/>
      <c r="AO174" s="241" t="s">
        <v>5223</v>
      </c>
      <c r="AP174" s="352"/>
      <c r="AQ174" s="767"/>
      <c r="AR174" s="241" t="s">
        <v>5223</v>
      </c>
      <c r="AS174" s="352"/>
      <c r="AT174" s="353"/>
      <c r="AU174" s="242"/>
      <c r="AV174" s="785"/>
      <c r="AW174" s="108"/>
      <c r="AX174" s="342"/>
      <c r="AY174" s="81"/>
      <c r="AZ174" s="81"/>
      <c r="BA174" s="81"/>
      <c r="BB174" s="81"/>
      <c r="BC174" s="81"/>
      <c r="BD174" s="81"/>
      <c r="BE174" s="81"/>
      <c r="BF174" s="81"/>
      <c r="BG174" s="81"/>
      <c r="BH174" s="81"/>
      <c r="BI174" s="81"/>
      <c r="BJ174" s="81"/>
      <c r="BK174" s="81"/>
      <c r="BL174" s="81"/>
      <c r="BM174" s="81"/>
      <c r="BN174" s="81"/>
    </row>
    <row r="175" spans="1:66" s="37" customFormat="1" ht="208" customHeight="1" x14ac:dyDescent="0.3">
      <c r="A175" s="107">
        <v>106</v>
      </c>
      <c r="B175" s="607" t="s">
        <v>5212</v>
      </c>
      <c r="C175" s="108"/>
      <c r="D175" s="109" t="s">
        <v>5464</v>
      </c>
      <c r="E175" s="625" t="s">
        <v>5498</v>
      </c>
      <c r="F175" s="108">
        <v>15703</v>
      </c>
      <c r="G175" s="625" t="s">
        <v>5658</v>
      </c>
      <c r="H175" s="108">
        <v>2007</v>
      </c>
      <c r="I175" s="625" t="s">
        <v>5659</v>
      </c>
      <c r="J175" s="655">
        <v>145260</v>
      </c>
      <c r="K175" s="109" t="s">
        <v>655</v>
      </c>
      <c r="L175" s="72" t="s">
        <v>5592</v>
      </c>
      <c r="M175" s="72" t="s">
        <v>5593</v>
      </c>
      <c r="N175" s="72" t="s">
        <v>5660</v>
      </c>
      <c r="O175" s="72" t="s">
        <v>5661</v>
      </c>
      <c r="P175" s="108" t="s">
        <v>5662</v>
      </c>
      <c r="Q175" s="109">
        <v>47.35</v>
      </c>
      <c r="R175" s="109">
        <v>17.09</v>
      </c>
      <c r="S175" s="109">
        <v>17.88</v>
      </c>
      <c r="T175" s="109">
        <v>12.38</v>
      </c>
      <c r="U175" s="109">
        <v>47.35</v>
      </c>
      <c r="V175" s="108">
        <v>100</v>
      </c>
      <c r="W175" s="108" t="s">
        <v>1144</v>
      </c>
      <c r="X175" s="109" t="s">
        <v>5221</v>
      </c>
      <c r="Y175" s="108">
        <v>1</v>
      </c>
      <c r="Z175" s="108">
        <v>1</v>
      </c>
      <c r="AA175" s="108">
        <v>1</v>
      </c>
      <c r="AB175" s="108">
        <v>44</v>
      </c>
      <c r="AC175" s="108" t="s">
        <v>5663</v>
      </c>
      <c r="AD175" s="109"/>
      <c r="AE175" s="242">
        <v>5</v>
      </c>
      <c r="AF175" s="236">
        <v>100</v>
      </c>
      <c r="AG175" s="351" t="s">
        <v>5464</v>
      </c>
      <c r="AH175" s="687" t="s">
        <v>5474</v>
      </c>
      <c r="AI175" s="238">
        <v>25</v>
      </c>
      <c r="AJ175" s="352" t="s">
        <v>5507</v>
      </c>
      <c r="AK175" s="734" t="s">
        <v>5498</v>
      </c>
      <c r="AL175" s="241">
        <v>25</v>
      </c>
      <c r="AM175" s="352" t="s">
        <v>5508</v>
      </c>
      <c r="AN175" s="734" t="s">
        <v>5474</v>
      </c>
      <c r="AO175" s="241">
        <v>25</v>
      </c>
      <c r="AP175" s="352" t="s">
        <v>5509</v>
      </c>
      <c r="AQ175" s="767" t="s">
        <v>5510</v>
      </c>
      <c r="AR175" s="241">
        <v>25</v>
      </c>
      <c r="AS175" s="352"/>
      <c r="AT175" s="353"/>
      <c r="AU175" s="242"/>
      <c r="AV175" s="785"/>
      <c r="AW175" s="108"/>
      <c r="AX175" s="342"/>
      <c r="AY175" s="81"/>
      <c r="AZ175" s="81"/>
      <c r="BA175" s="81"/>
      <c r="BB175" s="81"/>
      <c r="BC175" s="81"/>
      <c r="BD175" s="81"/>
      <c r="BE175" s="81"/>
      <c r="BF175" s="81"/>
      <c r="BG175" s="81"/>
      <c r="BH175" s="81"/>
      <c r="BI175" s="81"/>
      <c r="BJ175" s="81"/>
      <c r="BK175" s="81"/>
      <c r="BL175" s="81"/>
      <c r="BM175" s="81"/>
      <c r="BN175" s="81"/>
    </row>
    <row r="176" spans="1:66" s="37" customFormat="1" ht="130.05000000000001" customHeight="1" x14ac:dyDescent="0.3">
      <c r="A176" s="107">
        <v>106</v>
      </c>
      <c r="B176" s="607" t="s">
        <v>5212</v>
      </c>
      <c r="C176" s="108"/>
      <c r="D176" s="109" t="s">
        <v>5464</v>
      </c>
      <c r="E176" s="625" t="s">
        <v>5465</v>
      </c>
      <c r="F176" s="108">
        <v>9090</v>
      </c>
      <c r="G176" s="625" t="s">
        <v>5664</v>
      </c>
      <c r="H176" s="108">
        <v>2002</v>
      </c>
      <c r="I176" s="625" t="s">
        <v>5665</v>
      </c>
      <c r="J176" s="655">
        <v>291252.25</v>
      </c>
      <c r="K176" s="109" t="s">
        <v>867</v>
      </c>
      <c r="L176" s="72" t="s">
        <v>5666</v>
      </c>
      <c r="M176" s="72" t="s">
        <v>5469</v>
      </c>
      <c r="N176" s="72" t="s">
        <v>5667</v>
      </c>
      <c r="O176" s="72" t="s">
        <v>5668</v>
      </c>
      <c r="P176" s="108" t="s">
        <v>5669</v>
      </c>
      <c r="Q176" s="109">
        <v>64.52</v>
      </c>
      <c r="R176" s="109">
        <v>34.26</v>
      </c>
      <c r="S176" s="109">
        <v>17.88</v>
      </c>
      <c r="T176" s="109">
        <v>12.38</v>
      </c>
      <c r="U176" s="109">
        <v>64.52</v>
      </c>
      <c r="V176" s="108">
        <v>100</v>
      </c>
      <c r="W176" s="108">
        <v>100</v>
      </c>
      <c r="X176" s="109" t="s">
        <v>5221</v>
      </c>
      <c r="Y176" s="108">
        <v>1</v>
      </c>
      <c r="Z176" s="108">
        <v>1</v>
      </c>
      <c r="AA176" s="108">
        <v>3</v>
      </c>
      <c r="AB176" s="108">
        <v>44</v>
      </c>
      <c r="AC176" s="108" t="s">
        <v>5670</v>
      </c>
      <c r="AD176" s="109"/>
      <c r="AE176" s="242">
        <v>5</v>
      </c>
      <c r="AF176" s="236">
        <v>100</v>
      </c>
      <c r="AG176" s="351" t="s">
        <v>5464</v>
      </c>
      <c r="AH176" s="687" t="s">
        <v>5474</v>
      </c>
      <c r="AI176" s="238">
        <v>33</v>
      </c>
      <c r="AJ176" s="352" t="s">
        <v>5475</v>
      </c>
      <c r="AK176" s="734" t="s">
        <v>5476</v>
      </c>
      <c r="AL176" s="241">
        <v>33</v>
      </c>
      <c r="AM176" s="352" t="s">
        <v>5560</v>
      </c>
      <c r="AN176" s="734" t="s">
        <v>5561</v>
      </c>
      <c r="AO176" s="241">
        <v>33</v>
      </c>
      <c r="AP176" s="352"/>
      <c r="AQ176" s="767"/>
      <c r="AR176" s="241" t="s">
        <v>5223</v>
      </c>
      <c r="AS176" s="352"/>
      <c r="AT176" s="353"/>
      <c r="AU176" s="242"/>
      <c r="AV176" s="785"/>
      <c r="AW176" s="108"/>
      <c r="AX176" s="342"/>
      <c r="AY176" s="81"/>
      <c r="AZ176" s="81"/>
      <c r="BA176" s="81"/>
      <c r="BB176" s="81"/>
      <c r="BC176" s="81"/>
      <c r="BD176" s="81"/>
      <c r="BE176" s="81"/>
      <c r="BF176" s="81"/>
      <c r="BG176" s="81"/>
      <c r="BH176" s="81"/>
      <c r="BI176" s="81"/>
      <c r="BJ176" s="81"/>
      <c r="BK176" s="81"/>
      <c r="BL176" s="81"/>
      <c r="BM176" s="81"/>
      <c r="BN176" s="81"/>
    </row>
    <row r="177" spans="1:66" s="37" customFormat="1" ht="77.95" customHeight="1" x14ac:dyDescent="0.3">
      <c r="A177" s="107">
        <v>106</v>
      </c>
      <c r="B177" s="607" t="s">
        <v>5212</v>
      </c>
      <c r="C177" s="108"/>
      <c r="D177" s="109" t="s">
        <v>5574</v>
      </c>
      <c r="E177" s="625" t="s">
        <v>5585</v>
      </c>
      <c r="F177" s="108">
        <v>3937</v>
      </c>
      <c r="G177" s="625" t="s">
        <v>5671</v>
      </c>
      <c r="H177" s="108">
        <v>2002</v>
      </c>
      <c r="I177" s="625" t="s">
        <v>5672</v>
      </c>
      <c r="J177" s="655">
        <v>53892.472041395427</v>
      </c>
      <c r="K177" s="109" t="s">
        <v>867</v>
      </c>
      <c r="L177" s="72" t="s">
        <v>5673</v>
      </c>
      <c r="M177" s="72" t="s">
        <v>5579</v>
      </c>
      <c r="N177" s="72" t="s">
        <v>5674</v>
      </c>
      <c r="O177" s="72" t="s">
        <v>5675</v>
      </c>
      <c r="P177" s="108">
        <v>39874</v>
      </c>
      <c r="Q177" s="109">
        <v>36.6</v>
      </c>
      <c r="R177" s="109">
        <v>6.34</v>
      </c>
      <c r="S177" s="109">
        <v>17.88</v>
      </c>
      <c r="T177" s="109">
        <v>12.38</v>
      </c>
      <c r="U177" s="109">
        <v>36.6</v>
      </c>
      <c r="V177" s="108">
        <v>100</v>
      </c>
      <c r="W177" s="108">
        <v>100</v>
      </c>
      <c r="X177" s="109" t="s">
        <v>5221</v>
      </c>
      <c r="Y177" s="108">
        <v>1</v>
      </c>
      <c r="Z177" s="108">
        <v>3</v>
      </c>
      <c r="AA177" s="108">
        <v>1</v>
      </c>
      <c r="AB177" s="108">
        <v>44</v>
      </c>
      <c r="AC177" s="108" t="s">
        <v>5676</v>
      </c>
      <c r="AD177" s="109"/>
      <c r="AE177" s="242">
        <v>5</v>
      </c>
      <c r="AF177" s="236">
        <v>100</v>
      </c>
      <c r="AG177" s="351" t="s">
        <v>5574</v>
      </c>
      <c r="AH177" s="687" t="s">
        <v>5575</v>
      </c>
      <c r="AI177" s="238">
        <v>25</v>
      </c>
      <c r="AJ177" s="352" t="s">
        <v>5584</v>
      </c>
      <c r="AK177" s="734" t="s">
        <v>5585</v>
      </c>
      <c r="AL177" s="241">
        <v>25</v>
      </c>
      <c r="AM177" s="352" t="s">
        <v>5677</v>
      </c>
      <c r="AN177" s="734" t="s">
        <v>5575</v>
      </c>
      <c r="AO177" s="241">
        <v>25</v>
      </c>
      <c r="AP177" s="352" t="s">
        <v>5678</v>
      </c>
      <c r="AQ177" s="767" t="s">
        <v>5679</v>
      </c>
      <c r="AR177" s="241">
        <v>25</v>
      </c>
      <c r="AS177" s="352"/>
      <c r="AT177" s="353"/>
      <c r="AU177" s="242"/>
      <c r="AV177" s="785"/>
      <c r="AW177" s="108"/>
      <c r="AX177" s="342"/>
      <c r="AY177" s="81"/>
      <c r="AZ177" s="81"/>
      <c r="BA177" s="81"/>
      <c r="BB177" s="81"/>
      <c r="BC177" s="81"/>
      <c r="BD177" s="81"/>
      <c r="BE177" s="81"/>
      <c r="BF177" s="81"/>
      <c r="BG177" s="81"/>
      <c r="BH177" s="81"/>
      <c r="BI177" s="81"/>
      <c r="BJ177" s="81"/>
      <c r="BK177" s="81"/>
      <c r="BL177" s="81"/>
      <c r="BM177" s="81"/>
      <c r="BN177" s="81"/>
    </row>
    <row r="178" spans="1:66" s="37" customFormat="1" ht="64.95" customHeight="1" x14ac:dyDescent="0.3">
      <c r="A178" s="107">
        <v>106</v>
      </c>
      <c r="B178" s="607" t="s">
        <v>5212</v>
      </c>
      <c r="C178" s="108"/>
      <c r="D178" s="109" t="s">
        <v>2542</v>
      </c>
      <c r="E178" s="625" t="s">
        <v>5680</v>
      </c>
      <c r="F178" s="108" t="s">
        <v>5681</v>
      </c>
      <c r="G178" s="625" t="s">
        <v>5682</v>
      </c>
      <c r="H178" s="108">
        <v>2005</v>
      </c>
      <c r="I178" s="625" t="s">
        <v>5683</v>
      </c>
      <c r="J178" s="655">
        <v>214015.54</v>
      </c>
      <c r="K178" s="109" t="s">
        <v>664</v>
      </c>
      <c r="L178" s="72" t="s">
        <v>5217</v>
      </c>
      <c r="M178" s="72" t="s">
        <v>5218</v>
      </c>
      <c r="N178" s="72" t="s">
        <v>5287</v>
      </c>
      <c r="O178" s="72" t="s">
        <v>5288</v>
      </c>
      <c r="P178" s="108">
        <v>43705</v>
      </c>
      <c r="Q178" s="109">
        <v>55.44</v>
      </c>
      <c r="R178" s="109">
        <v>25.18</v>
      </c>
      <c r="S178" s="109">
        <v>17.88</v>
      </c>
      <c r="T178" s="109">
        <v>12.38</v>
      </c>
      <c r="U178" s="109">
        <v>55.44</v>
      </c>
      <c r="V178" s="108">
        <v>100</v>
      </c>
      <c r="W178" s="108">
        <v>100</v>
      </c>
      <c r="X178" s="109" t="s">
        <v>5221</v>
      </c>
      <c r="Y178" s="108">
        <v>3</v>
      </c>
      <c r="Z178" s="108">
        <v>1</v>
      </c>
      <c r="AA178" s="108">
        <v>5</v>
      </c>
      <c r="AB178" s="108">
        <v>44</v>
      </c>
      <c r="AC178" s="108" t="s">
        <v>5684</v>
      </c>
      <c r="AD178" s="109"/>
      <c r="AE178" s="242">
        <v>5</v>
      </c>
      <c r="AF178" s="236">
        <v>100</v>
      </c>
      <c r="AG178" s="351" t="s">
        <v>2542</v>
      </c>
      <c r="AH178" s="687" t="s">
        <v>5290</v>
      </c>
      <c r="AI178" s="238">
        <v>100</v>
      </c>
      <c r="AJ178" s="352"/>
      <c r="AK178" s="734" t="s">
        <v>5233</v>
      </c>
      <c r="AL178" s="241" t="s">
        <v>5223</v>
      </c>
      <c r="AM178" s="352"/>
      <c r="AN178" s="734"/>
      <c r="AO178" s="241" t="s">
        <v>5223</v>
      </c>
      <c r="AP178" s="352"/>
      <c r="AQ178" s="767"/>
      <c r="AR178" s="241" t="s">
        <v>5223</v>
      </c>
      <c r="AS178" s="352"/>
      <c r="AT178" s="353"/>
      <c r="AU178" s="242"/>
      <c r="AV178" s="785"/>
      <c r="AW178" s="108"/>
      <c r="AX178" s="342"/>
      <c r="AY178" s="81"/>
      <c r="AZ178" s="81"/>
      <c r="BA178" s="81"/>
      <c r="BB178" s="81"/>
      <c r="BC178" s="81"/>
      <c r="BD178" s="81"/>
      <c r="BE178" s="81"/>
      <c r="BF178" s="81"/>
      <c r="BG178" s="81"/>
      <c r="BH178" s="81"/>
      <c r="BI178" s="81"/>
      <c r="BJ178" s="81"/>
      <c r="BK178" s="81"/>
      <c r="BL178" s="81"/>
      <c r="BM178" s="81"/>
      <c r="BN178" s="81"/>
    </row>
    <row r="179" spans="1:66" s="37" customFormat="1" ht="77.95" customHeight="1" x14ac:dyDescent="0.3">
      <c r="A179" s="107">
        <v>106</v>
      </c>
      <c r="B179" s="607" t="s">
        <v>5212</v>
      </c>
      <c r="C179" s="108"/>
      <c r="D179" s="109" t="s">
        <v>4507</v>
      </c>
      <c r="E179" s="625" t="s">
        <v>5685</v>
      </c>
      <c r="F179" s="108">
        <v>3323</v>
      </c>
      <c r="G179" s="625" t="s">
        <v>5686</v>
      </c>
      <c r="H179" s="108">
        <v>2010</v>
      </c>
      <c r="I179" s="625" t="s">
        <v>5687</v>
      </c>
      <c r="J179" s="655">
        <v>91925</v>
      </c>
      <c r="K179" s="109" t="s">
        <v>677</v>
      </c>
      <c r="L179" s="72" t="s">
        <v>5688</v>
      </c>
      <c r="M179" s="72" t="s">
        <v>5689</v>
      </c>
      <c r="N179" s="72" t="s">
        <v>5690</v>
      </c>
      <c r="O179" s="72" t="s">
        <v>5691</v>
      </c>
      <c r="P179" s="108" t="s">
        <v>5692</v>
      </c>
      <c r="Q179" s="109">
        <v>41.07</v>
      </c>
      <c r="R179" s="109">
        <v>10.81</v>
      </c>
      <c r="S179" s="109">
        <v>17.88</v>
      </c>
      <c r="T179" s="109">
        <v>12.38</v>
      </c>
      <c r="U179" s="109">
        <v>41.07</v>
      </c>
      <c r="V179" s="108">
        <v>100</v>
      </c>
      <c r="W179" s="108" t="s">
        <v>1144</v>
      </c>
      <c r="X179" s="109" t="s">
        <v>5221</v>
      </c>
      <c r="Y179" s="108">
        <v>6</v>
      </c>
      <c r="Z179" s="108">
        <v>1</v>
      </c>
      <c r="AA179" s="108">
        <v>5</v>
      </c>
      <c r="AB179" s="108">
        <v>59</v>
      </c>
      <c r="AC179" s="108" t="s">
        <v>5693</v>
      </c>
      <c r="AD179" s="109"/>
      <c r="AE179" s="242">
        <v>5</v>
      </c>
      <c r="AF179" s="236">
        <v>100</v>
      </c>
      <c r="AG179" s="351"/>
      <c r="AH179" s="687" t="s">
        <v>5233</v>
      </c>
      <c r="AI179" s="238" t="s">
        <v>5223</v>
      </c>
      <c r="AJ179" s="352"/>
      <c r="AK179" s="734"/>
      <c r="AL179" s="241"/>
      <c r="AM179" s="352"/>
      <c r="AN179" s="734"/>
      <c r="AO179" s="241"/>
      <c r="AP179" s="352"/>
      <c r="AQ179" s="767"/>
      <c r="AR179" s="241"/>
      <c r="AS179" s="352"/>
      <c r="AT179" s="353"/>
      <c r="AU179" s="242"/>
      <c r="AV179" s="785"/>
      <c r="AW179" s="108"/>
      <c r="AX179" s="342"/>
      <c r="AY179" s="81"/>
      <c r="AZ179" s="81"/>
      <c r="BA179" s="81"/>
      <c r="BB179" s="81"/>
      <c r="BC179" s="81"/>
      <c r="BD179" s="81"/>
      <c r="BE179" s="81"/>
      <c r="BF179" s="81"/>
      <c r="BG179" s="81"/>
      <c r="BH179" s="81"/>
      <c r="BI179" s="81"/>
      <c r="BJ179" s="81"/>
      <c r="BK179" s="81"/>
      <c r="BL179" s="81"/>
      <c r="BM179" s="81"/>
      <c r="BN179" s="81"/>
    </row>
    <row r="180" spans="1:66" s="37" customFormat="1" ht="77.95" customHeight="1" x14ac:dyDescent="0.3">
      <c r="A180" s="107">
        <v>106</v>
      </c>
      <c r="B180" s="607" t="s">
        <v>5212</v>
      </c>
      <c r="C180" s="108"/>
      <c r="D180" s="109" t="s">
        <v>2693</v>
      </c>
      <c r="E180" s="625" t="s">
        <v>4455</v>
      </c>
      <c r="F180" s="108">
        <v>412</v>
      </c>
      <c r="G180" s="625" t="s">
        <v>5694</v>
      </c>
      <c r="H180" s="108">
        <v>2010</v>
      </c>
      <c r="I180" s="625" t="s">
        <v>5695</v>
      </c>
      <c r="J180" s="655">
        <v>209563.86</v>
      </c>
      <c r="K180" s="109" t="s">
        <v>677</v>
      </c>
      <c r="L180" s="72" t="s">
        <v>5696</v>
      </c>
      <c r="M180" s="72" t="s">
        <v>5697</v>
      </c>
      <c r="N180" s="72" t="s">
        <v>5698</v>
      </c>
      <c r="O180" s="72" t="s">
        <v>5699</v>
      </c>
      <c r="P180" s="108" t="s">
        <v>5700</v>
      </c>
      <c r="Q180" s="109">
        <v>54.91</v>
      </c>
      <c r="R180" s="109">
        <v>24.65</v>
      </c>
      <c r="S180" s="109">
        <v>17.88</v>
      </c>
      <c r="T180" s="109">
        <v>12.38</v>
      </c>
      <c r="U180" s="109">
        <v>54.91</v>
      </c>
      <c r="V180" s="108">
        <v>100</v>
      </c>
      <c r="W180" s="108" t="s">
        <v>1144</v>
      </c>
      <c r="X180" s="109" t="s">
        <v>5221</v>
      </c>
      <c r="Y180" s="108">
        <v>4</v>
      </c>
      <c r="Z180" s="108">
        <v>7</v>
      </c>
      <c r="AA180" s="108">
        <v>5</v>
      </c>
      <c r="AB180" s="108">
        <v>66</v>
      </c>
      <c r="AC180" s="108" t="s">
        <v>5701</v>
      </c>
      <c r="AD180" s="109"/>
      <c r="AE180" s="242">
        <v>5</v>
      </c>
      <c r="AF180" s="236">
        <v>100</v>
      </c>
      <c r="AG180" s="351"/>
      <c r="AH180" s="687" t="s">
        <v>5233</v>
      </c>
      <c r="AI180" s="238" t="s">
        <v>5223</v>
      </c>
      <c r="AJ180" s="352"/>
      <c r="AK180" s="734"/>
      <c r="AL180" s="241"/>
      <c r="AM180" s="352"/>
      <c r="AN180" s="734"/>
      <c r="AO180" s="241"/>
      <c r="AP180" s="352"/>
      <c r="AQ180" s="767"/>
      <c r="AR180" s="241"/>
      <c r="AS180" s="352"/>
      <c r="AT180" s="353"/>
      <c r="AU180" s="242"/>
      <c r="AV180" s="785"/>
      <c r="AW180" s="108"/>
      <c r="AX180" s="342"/>
      <c r="AY180" s="81"/>
      <c r="AZ180" s="81"/>
      <c r="BA180" s="81"/>
      <c r="BB180" s="81"/>
      <c r="BC180" s="81"/>
      <c r="BD180" s="81"/>
      <c r="BE180" s="81"/>
      <c r="BF180" s="81"/>
      <c r="BG180" s="81"/>
      <c r="BH180" s="81"/>
      <c r="BI180" s="81"/>
      <c r="BJ180" s="81"/>
      <c r="BK180" s="81"/>
      <c r="BL180" s="81"/>
      <c r="BM180" s="81"/>
      <c r="BN180" s="81"/>
    </row>
    <row r="181" spans="1:66" s="37" customFormat="1" ht="298.95" customHeight="1" x14ac:dyDescent="0.3">
      <c r="A181" s="107">
        <v>106</v>
      </c>
      <c r="B181" s="607" t="s">
        <v>5212</v>
      </c>
      <c r="C181" s="108"/>
      <c r="D181" s="109" t="s">
        <v>4507</v>
      </c>
      <c r="E181" s="625" t="s">
        <v>5702</v>
      </c>
      <c r="F181" s="108">
        <v>8949</v>
      </c>
      <c r="G181" s="625" t="s">
        <v>5703</v>
      </c>
      <c r="H181" s="108">
        <v>2008</v>
      </c>
      <c r="I181" s="625" t="s">
        <v>5704</v>
      </c>
      <c r="J181" s="655">
        <v>148000</v>
      </c>
      <c r="K181" s="109" t="s">
        <v>655</v>
      </c>
      <c r="L181" s="72" t="s">
        <v>5705</v>
      </c>
      <c r="M181" s="72" t="s">
        <v>5706</v>
      </c>
      <c r="N181" s="72" t="s">
        <v>5707</v>
      </c>
      <c r="O181" s="72" t="s">
        <v>5708</v>
      </c>
      <c r="P181" s="108" t="s">
        <v>5709</v>
      </c>
      <c r="Q181" s="109">
        <v>73.790000000000006</v>
      </c>
      <c r="R181" s="109">
        <v>43.53</v>
      </c>
      <c r="S181" s="109">
        <v>17.88</v>
      </c>
      <c r="T181" s="109">
        <v>12.38</v>
      </c>
      <c r="U181" s="109">
        <v>73.790000000000006</v>
      </c>
      <c r="V181" s="108">
        <v>100</v>
      </c>
      <c r="W181" s="108">
        <v>0</v>
      </c>
      <c r="X181" s="109" t="s">
        <v>5221</v>
      </c>
      <c r="Y181" s="108">
        <v>6</v>
      </c>
      <c r="Z181" s="108">
        <v>1</v>
      </c>
      <c r="AA181" s="108">
        <v>5</v>
      </c>
      <c r="AB181" s="108">
        <v>25</v>
      </c>
      <c r="AC181" s="108" t="s">
        <v>5710</v>
      </c>
      <c r="AD181" s="109"/>
      <c r="AE181" s="242">
        <v>4</v>
      </c>
      <c r="AF181" s="236">
        <v>100</v>
      </c>
      <c r="AG181" s="351" t="s">
        <v>5711</v>
      </c>
      <c r="AH181" s="687" t="s">
        <v>5233</v>
      </c>
      <c r="AI181" s="238">
        <v>25</v>
      </c>
      <c r="AJ181" s="352" t="s">
        <v>5712</v>
      </c>
      <c r="AK181" s="734" t="s">
        <v>5233</v>
      </c>
      <c r="AL181" s="241">
        <v>25</v>
      </c>
      <c r="AM181" s="352" t="s">
        <v>5713</v>
      </c>
      <c r="AN181" s="734" t="s">
        <v>5233</v>
      </c>
      <c r="AO181" s="241">
        <v>25</v>
      </c>
      <c r="AP181" s="352" t="s">
        <v>5714</v>
      </c>
      <c r="AQ181" s="767" t="s">
        <v>5233</v>
      </c>
      <c r="AR181" s="241">
        <v>25</v>
      </c>
      <c r="AS181" s="352"/>
      <c r="AT181" s="353"/>
      <c r="AU181" s="242"/>
      <c r="AV181" s="785"/>
      <c r="AW181" s="108"/>
      <c r="AX181" s="342"/>
      <c r="AY181" s="81"/>
      <c r="AZ181" s="81"/>
      <c r="BA181" s="81"/>
      <c r="BB181" s="81"/>
      <c r="BC181" s="81"/>
      <c r="BD181" s="81"/>
      <c r="BE181" s="81"/>
      <c r="BF181" s="81"/>
      <c r="BG181" s="81"/>
      <c r="BH181" s="81"/>
      <c r="BI181" s="81"/>
      <c r="BJ181" s="81"/>
      <c r="BK181" s="81"/>
      <c r="BL181" s="81"/>
      <c r="BM181" s="81"/>
      <c r="BN181" s="81"/>
    </row>
    <row r="182" spans="1:66" s="37" customFormat="1" ht="104" customHeight="1" x14ac:dyDescent="0.3">
      <c r="A182" s="107">
        <v>106</v>
      </c>
      <c r="B182" s="607" t="s">
        <v>5212</v>
      </c>
      <c r="C182" s="108"/>
      <c r="D182" s="109" t="s">
        <v>5367</v>
      </c>
      <c r="E182" s="625" t="s">
        <v>5368</v>
      </c>
      <c r="F182" s="108">
        <v>3332</v>
      </c>
      <c r="G182" s="625" t="s">
        <v>5715</v>
      </c>
      <c r="H182" s="108">
        <v>2004</v>
      </c>
      <c r="I182" s="625" t="s">
        <v>5716</v>
      </c>
      <c r="J182" s="655">
        <v>92262.75</v>
      </c>
      <c r="K182" s="109" t="s">
        <v>867</v>
      </c>
      <c r="L182" s="72" t="s">
        <v>5717</v>
      </c>
      <c r="M182" s="72" t="s">
        <v>5718</v>
      </c>
      <c r="N182" s="72" t="s">
        <v>5719</v>
      </c>
      <c r="O182" s="72" t="s">
        <v>5720</v>
      </c>
      <c r="P182" s="108">
        <v>36658</v>
      </c>
      <c r="Q182" s="109">
        <v>41.11</v>
      </c>
      <c r="R182" s="109">
        <v>10.85</v>
      </c>
      <c r="S182" s="109">
        <v>17.88</v>
      </c>
      <c r="T182" s="109">
        <v>12.38</v>
      </c>
      <c r="U182" s="109">
        <v>41.11</v>
      </c>
      <c r="V182" s="108">
        <v>100</v>
      </c>
      <c r="W182" s="108" t="s">
        <v>1144</v>
      </c>
      <c r="X182" s="109" t="s">
        <v>5221</v>
      </c>
      <c r="Y182" s="108">
        <v>4</v>
      </c>
      <c r="Z182" s="108">
        <v>3</v>
      </c>
      <c r="AA182" s="108">
        <v>2</v>
      </c>
      <c r="AB182" s="108">
        <v>46</v>
      </c>
      <c r="AC182" s="108" t="s">
        <v>5721</v>
      </c>
      <c r="AD182" s="109"/>
      <c r="AE182" s="242">
        <v>5</v>
      </c>
      <c r="AF182" s="236">
        <v>100</v>
      </c>
      <c r="AG182" s="351" t="s">
        <v>5722</v>
      </c>
      <c r="AH182" s="687" t="s">
        <v>5233</v>
      </c>
      <c r="AI182" s="238">
        <v>100</v>
      </c>
      <c r="AJ182" s="352"/>
      <c r="AK182" s="734"/>
      <c r="AL182" s="241" t="s">
        <v>5223</v>
      </c>
      <c r="AM182" s="352"/>
      <c r="AN182" s="734"/>
      <c r="AO182" s="241" t="s">
        <v>5223</v>
      </c>
      <c r="AP182" s="352"/>
      <c r="AQ182" s="767"/>
      <c r="AR182" s="241" t="s">
        <v>5223</v>
      </c>
      <c r="AS182" s="352"/>
      <c r="AT182" s="353"/>
      <c r="AU182" s="242"/>
      <c r="AV182" s="785"/>
      <c r="AW182" s="108"/>
      <c r="AX182" s="342"/>
      <c r="AY182" s="81"/>
      <c r="AZ182" s="81"/>
      <c r="BA182" s="81"/>
      <c r="BB182" s="81"/>
      <c r="BC182" s="81"/>
      <c r="BD182" s="81"/>
      <c r="BE182" s="81"/>
      <c r="BF182" s="81"/>
      <c r="BG182" s="81"/>
      <c r="BH182" s="81"/>
      <c r="BI182" s="81"/>
      <c r="BJ182" s="81"/>
      <c r="BK182" s="81"/>
      <c r="BL182" s="81"/>
      <c r="BM182" s="81"/>
      <c r="BN182" s="81"/>
    </row>
    <row r="183" spans="1:66" s="37" customFormat="1" ht="77.95" customHeight="1" x14ac:dyDescent="0.3">
      <c r="A183" s="107">
        <v>106</v>
      </c>
      <c r="B183" s="607" t="s">
        <v>5212</v>
      </c>
      <c r="C183" s="108"/>
      <c r="D183" s="109" t="s">
        <v>5333</v>
      </c>
      <c r="E183" s="625" t="s">
        <v>5723</v>
      </c>
      <c r="F183" s="108">
        <v>12315</v>
      </c>
      <c r="G183" s="625" t="s">
        <v>5724</v>
      </c>
      <c r="H183" s="108">
        <v>2010</v>
      </c>
      <c r="I183" s="625" t="s">
        <v>5725</v>
      </c>
      <c r="J183" s="655">
        <v>149885.1</v>
      </c>
      <c r="K183" s="109" t="s">
        <v>677</v>
      </c>
      <c r="L183" s="72" t="s">
        <v>5726</v>
      </c>
      <c r="M183" s="72" t="s">
        <v>5727</v>
      </c>
      <c r="N183" s="72" t="s">
        <v>5728</v>
      </c>
      <c r="O183" s="72" t="s">
        <v>5729</v>
      </c>
      <c r="P183" s="108" t="s">
        <v>5730</v>
      </c>
      <c r="Q183" s="109">
        <v>48.47</v>
      </c>
      <c r="R183" s="109">
        <v>18.21</v>
      </c>
      <c r="S183" s="109">
        <v>17.88</v>
      </c>
      <c r="T183" s="109">
        <v>12.38</v>
      </c>
      <c r="U183" s="109">
        <v>48.47</v>
      </c>
      <c r="V183" s="108">
        <v>100</v>
      </c>
      <c r="W183" s="108" t="s">
        <v>1144</v>
      </c>
      <c r="X183" s="109" t="s">
        <v>5221</v>
      </c>
      <c r="Y183" s="108">
        <v>3</v>
      </c>
      <c r="Z183" s="108">
        <v>2</v>
      </c>
      <c r="AA183" s="108">
        <v>3</v>
      </c>
      <c r="AB183" s="108">
        <v>4</v>
      </c>
      <c r="AC183" s="108" t="s">
        <v>5731</v>
      </c>
      <c r="AD183" s="109"/>
      <c r="AE183" s="242">
        <v>5</v>
      </c>
      <c r="AF183" s="236">
        <v>100</v>
      </c>
      <c r="AG183" s="351"/>
      <c r="AH183" s="687" t="s">
        <v>5233</v>
      </c>
      <c r="AI183" s="238" t="s">
        <v>5223</v>
      </c>
      <c r="AJ183" s="352"/>
      <c r="AK183" s="734"/>
      <c r="AL183" s="241"/>
      <c r="AM183" s="352"/>
      <c r="AN183" s="734"/>
      <c r="AO183" s="241"/>
      <c r="AP183" s="352"/>
      <c r="AQ183" s="767"/>
      <c r="AR183" s="241"/>
      <c r="AS183" s="352"/>
      <c r="AT183" s="353"/>
      <c r="AU183" s="242"/>
      <c r="AV183" s="785"/>
      <c r="AW183" s="108"/>
      <c r="AX183" s="342"/>
      <c r="AY183" s="81"/>
      <c r="AZ183" s="81"/>
      <c r="BA183" s="81"/>
      <c r="BB183" s="81"/>
      <c r="BC183" s="81"/>
      <c r="BD183" s="81"/>
      <c r="BE183" s="81"/>
      <c r="BF183" s="81"/>
      <c r="BG183" s="81"/>
      <c r="BH183" s="81"/>
      <c r="BI183" s="81"/>
      <c r="BJ183" s="81"/>
      <c r="BK183" s="81"/>
      <c r="BL183" s="81"/>
      <c r="BM183" s="81"/>
      <c r="BN183" s="81"/>
    </row>
    <row r="184" spans="1:66" s="37" customFormat="1" ht="39.049999999999997" customHeight="1" x14ac:dyDescent="0.3">
      <c r="A184" s="107">
        <v>106</v>
      </c>
      <c r="B184" s="607" t="s">
        <v>5212</v>
      </c>
      <c r="C184" s="108"/>
      <c r="D184" s="109" t="s">
        <v>5464</v>
      </c>
      <c r="E184" s="625" t="s">
        <v>5465</v>
      </c>
      <c r="F184" s="108">
        <v>9090</v>
      </c>
      <c r="G184" s="625" t="s">
        <v>5732</v>
      </c>
      <c r="H184" s="108">
        <v>2007</v>
      </c>
      <c r="I184" s="625" t="s">
        <v>5733</v>
      </c>
      <c r="J184" s="655">
        <v>52406</v>
      </c>
      <c r="K184" s="109" t="s">
        <v>655</v>
      </c>
      <c r="L184" s="72" t="s">
        <v>5554</v>
      </c>
      <c r="M184" s="72" t="s">
        <v>5734</v>
      </c>
      <c r="N184" s="72" t="s">
        <v>5735</v>
      </c>
      <c r="O184" s="72" t="s">
        <v>5736</v>
      </c>
      <c r="P184" s="108" t="s">
        <v>5737</v>
      </c>
      <c r="Q184" s="109">
        <v>36.43</v>
      </c>
      <c r="R184" s="109">
        <v>6.17</v>
      </c>
      <c r="S184" s="109">
        <v>17.88</v>
      </c>
      <c r="T184" s="109">
        <v>12.38</v>
      </c>
      <c r="U184" s="109">
        <v>36.43</v>
      </c>
      <c r="V184" s="108">
        <v>100</v>
      </c>
      <c r="W184" s="108" t="s">
        <v>1144</v>
      </c>
      <c r="X184" s="109" t="s">
        <v>5221</v>
      </c>
      <c r="Y184" s="108">
        <v>1</v>
      </c>
      <c r="Z184" s="108">
        <v>6</v>
      </c>
      <c r="AA184" s="108">
        <v>2</v>
      </c>
      <c r="AB184" s="108">
        <v>44</v>
      </c>
      <c r="AC184" s="108" t="s">
        <v>5738</v>
      </c>
      <c r="AD184" s="109"/>
      <c r="AE184" s="242">
        <v>5</v>
      </c>
      <c r="AF184" s="236">
        <v>100</v>
      </c>
      <c r="AG184" s="351" t="s">
        <v>5464</v>
      </c>
      <c r="AH184" s="687" t="s">
        <v>5474</v>
      </c>
      <c r="AI184" s="238">
        <v>20</v>
      </c>
      <c r="AJ184" s="352" t="s">
        <v>5475</v>
      </c>
      <c r="AK184" s="734" t="s">
        <v>5476</v>
      </c>
      <c r="AL184" s="241">
        <v>20</v>
      </c>
      <c r="AM184" s="352" t="s">
        <v>5477</v>
      </c>
      <c r="AN184" s="734" t="s">
        <v>5478</v>
      </c>
      <c r="AO184" s="241">
        <v>20</v>
      </c>
      <c r="AP184" s="352" t="s">
        <v>5479</v>
      </c>
      <c r="AQ184" s="767" t="s">
        <v>5465</v>
      </c>
      <c r="AR184" s="241">
        <v>20</v>
      </c>
      <c r="AS184" s="352" t="s">
        <v>5739</v>
      </c>
      <c r="AT184" s="353" t="s">
        <v>5740</v>
      </c>
      <c r="AU184" s="242">
        <v>20</v>
      </c>
      <c r="AV184" s="785"/>
      <c r="AW184" s="108"/>
      <c r="AX184" s="342"/>
      <c r="AY184" s="81"/>
      <c r="AZ184" s="81"/>
      <c r="BA184" s="81"/>
      <c r="BB184" s="81"/>
      <c r="BC184" s="81"/>
      <c r="BD184" s="81"/>
      <c r="BE184" s="81"/>
      <c r="BF184" s="81"/>
      <c r="BG184" s="81"/>
      <c r="BH184" s="81"/>
      <c r="BI184" s="81"/>
      <c r="BJ184" s="81"/>
      <c r="BK184" s="81"/>
      <c r="BL184" s="81"/>
      <c r="BM184" s="81"/>
      <c r="BN184" s="81"/>
    </row>
    <row r="185" spans="1:66" s="37" customFormat="1" ht="39.049999999999997" customHeight="1" x14ac:dyDescent="0.3">
      <c r="A185" s="107">
        <v>106</v>
      </c>
      <c r="B185" s="607" t="s">
        <v>5212</v>
      </c>
      <c r="C185" s="108"/>
      <c r="D185" s="109" t="s">
        <v>5741</v>
      </c>
      <c r="E185" s="625" t="s">
        <v>5742</v>
      </c>
      <c r="F185" s="108">
        <v>8012</v>
      </c>
      <c r="G185" s="625" t="s">
        <v>5743</v>
      </c>
      <c r="H185" s="108">
        <v>2002</v>
      </c>
      <c r="I185" s="625" t="s">
        <v>5744</v>
      </c>
      <c r="J185" s="655">
        <v>134161.38</v>
      </c>
      <c r="K185" s="109" t="s">
        <v>867</v>
      </c>
      <c r="L185" s="72" t="s">
        <v>5745</v>
      </c>
      <c r="M185" s="72" t="s">
        <v>5746</v>
      </c>
      <c r="N185" s="72" t="s">
        <v>5747</v>
      </c>
      <c r="O185" s="72" t="s">
        <v>5748</v>
      </c>
      <c r="P185" s="108">
        <v>38402</v>
      </c>
      <c r="Q185" s="109">
        <v>46.04</v>
      </c>
      <c r="R185" s="109">
        <v>15.78</v>
      </c>
      <c r="S185" s="109">
        <v>17.88</v>
      </c>
      <c r="T185" s="109">
        <v>12.38</v>
      </c>
      <c r="U185" s="109">
        <v>46.04</v>
      </c>
      <c r="V185" s="108">
        <v>100</v>
      </c>
      <c r="W185" s="108">
        <v>100</v>
      </c>
      <c r="X185" s="109" t="s">
        <v>5221</v>
      </c>
      <c r="Y185" s="108">
        <v>3</v>
      </c>
      <c r="Z185" s="108">
        <v>8</v>
      </c>
      <c r="AA185" s="108">
        <v>1</v>
      </c>
      <c r="AB185" s="108">
        <v>4</v>
      </c>
      <c r="AC185" s="108" t="s">
        <v>5749</v>
      </c>
      <c r="AD185" s="109"/>
      <c r="AE185" s="242">
        <v>5</v>
      </c>
      <c r="AF185" s="236">
        <v>100</v>
      </c>
      <c r="AG185" s="351" t="s">
        <v>5741</v>
      </c>
      <c r="AH185" s="687" t="s">
        <v>5742</v>
      </c>
      <c r="AI185" s="238">
        <v>25</v>
      </c>
      <c r="AJ185" s="352" t="s">
        <v>5750</v>
      </c>
      <c r="AK185" s="734" t="s">
        <v>5751</v>
      </c>
      <c r="AL185" s="241">
        <v>25</v>
      </c>
      <c r="AM185" s="352" t="s">
        <v>5752</v>
      </c>
      <c r="AN185" s="734" t="s">
        <v>5742</v>
      </c>
      <c r="AO185" s="241">
        <v>25</v>
      </c>
      <c r="AP185" s="352" t="s">
        <v>5753</v>
      </c>
      <c r="AQ185" s="767" t="s">
        <v>1147</v>
      </c>
      <c r="AR185" s="241">
        <v>25</v>
      </c>
      <c r="AS185" s="352"/>
      <c r="AT185" s="353"/>
      <c r="AU185" s="242"/>
      <c r="AV185" s="785"/>
      <c r="AW185" s="108"/>
      <c r="AX185" s="342"/>
      <c r="AY185" s="81"/>
      <c r="AZ185" s="81"/>
      <c r="BA185" s="81"/>
      <c r="BB185" s="81"/>
      <c r="BC185" s="81"/>
      <c r="BD185" s="81"/>
      <c r="BE185" s="81"/>
      <c r="BF185" s="81"/>
      <c r="BG185" s="81"/>
      <c r="BH185" s="81"/>
      <c r="BI185" s="81"/>
      <c r="BJ185" s="81"/>
      <c r="BK185" s="81"/>
      <c r="BL185" s="81"/>
      <c r="BM185" s="81"/>
      <c r="BN185" s="81"/>
    </row>
    <row r="186" spans="1:66" s="37" customFormat="1" ht="52.1" customHeight="1" x14ac:dyDescent="0.3">
      <c r="A186" s="107">
        <v>106</v>
      </c>
      <c r="B186" s="607" t="s">
        <v>5212</v>
      </c>
      <c r="C186" s="108"/>
      <c r="D186" s="109" t="s">
        <v>2766</v>
      </c>
      <c r="E186" s="625" t="s">
        <v>4422</v>
      </c>
      <c r="F186" s="108">
        <v>7561</v>
      </c>
      <c r="G186" s="625" t="s">
        <v>5754</v>
      </c>
      <c r="H186" s="108">
        <v>2002</v>
      </c>
      <c r="I186" s="625" t="s">
        <v>5755</v>
      </c>
      <c r="J186" s="655">
        <v>39944.910866299448</v>
      </c>
      <c r="K186" s="109" t="s">
        <v>867</v>
      </c>
      <c r="L186" s="72" t="s">
        <v>5756</v>
      </c>
      <c r="M186" s="72" t="s">
        <v>5757</v>
      </c>
      <c r="N186" s="72" t="s">
        <v>5758</v>
      </c>
      <c r="O186" s="72"/>
      <c r="P186" s="108">
        <v>39167</v>
      </c>
      <c r="Q186" s="109">
        <v>34.96</v>
      </c>
      <c r="R186" s="109">
        <v>4.7</v>
      </c>
      <c r="S186" s="109">
        <v>17.88</v>
      </c>
      <c r="T186" s="109">
        <v>12.38</v>
      </c>
      <c r="U186" s="109">
        <v>34.96</v>
      </c>
      <c r="V186" s="108">
        <v>100</v>
      </c>
      <c r="W186" s="108">
        <v>100</v>
      </c>
      <c r="X186" s="109" t="s">
        <v>5221</v>
      </c>
      <c r="Y186" s="108">
        <v>2</v>
      </c>
      <c r="Z186" s="108">
        <v>2</v>
      </c>
      <c r="AA186" s="108">
        <v>2</v>
      </c>
      <c r="AB186" s="108">
        <v>4</v>
      </c>
      <c r="AC186" s="108" t="s">
        <v>5759</v>
      </c>
      <c r="AD186" s="109">
        <v>0</v>
      </c>
      <c r="AE186" s="242">
        <v>5</v>
      </c>
      <c r="AF186" s="236">
        <v>100</v>
      </c>
      <c r="AG186" s="351" t="s">
        <v>2766</v>
      </c>
      <c r="AH186" s="687" t="s">
        <v>4422</v>
      </c>
      <c r="AI186" s="238">
        <v>25</v>
      </c>
      <c r="AJ186" s="352" t="s">
        <v>4519</v>
      </c>
      <c r="AK186" s="734" t="s">
        <v>4293</v>
      </c>
      <c r="AL186" s="241">
        <v>25</v>
      </c>
      <c r="AM186" s="352" t="s">
        <v>5760</v>
      </c>
      <c r="AN186" s="734" t="s">
        <v>4422</v>
      </c>
      <c r="AO186" s="241">
        <v>25</v>
      </c>
      <c r="AP186" s="352" t="s">
        <v>5761</v>
      </c>
      <c r="AQ186" s="767" t="s">
        <v>5489</v>
      </c>
      <c r="AR186" s="241">
        <v>25</v>
      </c>
      <c r="AS186" s="352"/>
      <c r="AT186" s="353"/>
      <c r="AU186" s="242"/>
      <c r="AV186" s="785"/>
      <c r="AW186" s="108"/>
      <c r="AX186" s="342"/>
      <c r="AY186" s="81"/>
      <c r="AZ186" s="81"/>
      <c r="BA186" s="81"/>
      <c r="BB186" s="81"/>
      <c r="BC186" s="81"/>
      <c r="BD186" s="81"/>
      <c r="BE186" s="81"/>
      <c r="BF186" s="81"/>
      <c r="BG186" s="81"/>
      <c r="BH186" s="81"/>
      <c r="BI186" s="81"/>
      <c r="BJ186" s="81"/>
      <c r="BK186" s="81"/>
      <c r="BL186" s="81"/>
      <c r="BM186" s="81"/>
      <c r="BN186" s="81"/>
    </row>
    <row r="187" spans="1:66" s="37" customFormat="1" ht="409.6" customHeight="1" x14ac:dyDescent="0.3">
      <c r="A187" s="107">
        <v>106</v>
      </c>
      <c r="B187" s="607" t="s">
        <v>5212</v>
      </c>
      <c r="C187" s="108"/>
      <c r="D187" s="109" t="s">
        <v>2766</v>
      </c>
      <c r="E187" s="625" t="s">
        <v>4422</v>
      </c>
      <c r="F187" s="108">
        <v>7561</v>
      </c>
      <c r="G187" s="625" t="s">
        <v>5762</v>
      </c>
      <c r="H187" s="108">
        <v>2003</v>
      </c>
      <c r="I187" s="625" t="s">
        <v>5763</v>
      </c>
      <c r="J187" s="655">
        <v>49824.93</v>
      </c>
      <c r="K187" s="109" t="s">
        <v>867</v>
      </c>
      <c r="L187" s="72" t="s">
        <v>5764</v>
      </c>
      <c r="M187" s="72" t="s">
        <v>5765</v>
      </c>
      <c r="N187" s="72" t="s">
        <v>5766</v>
      </c>
      <c r="O187" s="72" t="s">
        <v>5767</v>
      </c>
      <c r="P187" s="108">
        <v>37061</v>
      </c>
      <c r="Q187" s="109">
        <v>36.119999999999997</v>
      </c>
      <c r="R187" s="109">
        <v>5.86</v>
      </c>
      <c r="S187" s="109">
        <v>17.88</v>
      </c>
      <c r="T187" s="109">
        <v>12.38</v>
      </c>
      <c r="U187" s="109">
        <v>36.119999999999997</v>
      </c>
      <c r="V187" s="108">
        <v>100</v>
      </c>
      <c r="W187" s="108">
        <v>100</v>
      </c>
      <c r="X187" s="109" t="s">
        <v>5221</v>
      </c>
      <c r="Y187" s="108">
        <v>2</v>
      </c>
      <c r="Z187" s="108">
        <v>5</v>
      </c>
      <c r="AA187" s="108">
        <v>4</v>
      </c>
      <c r="AB187" s="108">
        <v>11</v>
      </c>
      <c r="AC187" s="108" t="s">
        <v>5768</v>
      </c>
      <c r="AD187" s="109">
        <v>0</v>
      </c>
      <c r="AE187" s="242">
        <v>5</v>
      </c>
      <c r="AF187" s="236">
        <v>100</v>
      </c>
      <c r="AG187" s="351" t="s">
        <v>2766</v>
      </c>
      <c r="AH187" s="687" t="s">
        <v>4422</v>
      </c>
      <c r="AI187" s="238">
        <v>25</v>
      </c>
      <c r="AJ187" s="352" t="s">
        <v>4519</v>
      </c>
      <c r="AK187" s="734" t="s">
        <v>4293</v>
      </c>
      <c r="AL187" s="241">
        <v>25</v>
      </c>
      <c r="AM187" s="352" t="s">
        <v>5760</v>
      </c>
      <c r="AN187" s="734" t="s">
        <v>4422</v>
      </c>
      <c r="AO187" s="241">
        <v>25</v>
      </c>
      <c r="AP187" s="352" t="s">
        <v>2693</v>
      </c>
      <c r="AQ187" s="767" t="s">
        <v>4455</v>
      </c>
      <c r="AR187" s="241">
        <v>25</v>
      </c>
      <c r="AS187" s="352"/>
      <c r="AT187" s="353"/>
      <c r="AU187" s="242"/>
      <c r="AV187" s="785"/>
      <c r="AW187" s="108"/>
      <c r="AX187" s="342"/>
      <c r="AY187" s="81"/>
      <c r="AZ187" s="81"/>
      <c r="BA187" s="81"/>
      <c r="BB187" s="81"/>
      <c r="BC187" s="81"/>
      <c r="BD187" s="81"/>
      <c r="BE187" s="81"/>
      <c r="BF187" s="81"/>
      <c r="BG187" s="81"/>
      <c r="BH187" s="81"/>
      <c r="BI187" s="81"/>
      <c r="BJ187" s="81"/>
      <c r="BK187" s="81"/>
      <c r="BL187" s="81"/>
      <c r="BM187" s="81"/>
      <c r="BN187" s="81"/>
    </row>
    <row r="188" spans="1:66" s="37" customFormat="1" ht="77.95" customHeight="1" x14ac:dyDescent="0.3">
      <c r="A188" s="107">
        <v>106</v>
      </c>
      <c r="B188" s="607" t="s">
        <v>5212</v>
      </c>
      <c r="C188" s="108"/>
      <c r="D188" s="109" t="s">
        <v>5291</v>
      </c>
      <c r="E188" s="625" t="s">
        <v>5292</v>
      </c>
      <c r="F188" s="108">
        <v>2830</v>
      </c>
      <c r="G188" s="625" t="s">
        <v>5769</v>
      </c>
      <c r="H188" s="108">
        <v>2004</v>
      </c>
      <c r="I188" s="625" t="s">
        <v>5770</v>
      </c>
      <c r="J188" s="655">
        <v>55467.402729093643</v>
      </c>
      <c r="K188" s="109" t="s">
        <v>664</v>
      </c>
      <c r="L188" s="72" t="s">
        <v>5295</v>
      </c>
      <c r="M188" s="72" t="s">
        <v>5296</v>
      </c>
      <c r="N188" s="72" t="s">
        <v>5771</v>
      </c>
      <c r="O188" s="72" t="s">
        <v>5772</v>
      </c>
      <c r="P188" s="108">
        <v>41202</v>
      </c>
      <c r="Q188" s="109">
        <v>36.79</v>
      </c>
      <c r="R188" s="109">
        <v>6.53</v>
      </c>
      <c r="S188" s="109">
        <v>17.88</v>
      </c>
      <c r="T188" s="109">
        <v>12.38</v>
      </c>
      <c r="U188" s="109">
        <v>36.79</v>
      </c>
      <c r="V188" s="108">
        <v>100</v>
      </c>
      <c r="W188" s="108">
        <v>100</v>
      </c>
      <c r="X188" s="109" t="s">
        <v>5221</v>
      </c>
      <c r="Y188" s="108">
        <v>6</v>
      </c>
      <c r="Z188" s="108">
        <v>1</v>
      </c>
      <c r="AA188" s="108">
        <v>5</v>
      </c>
      <c r="AB188" s="108">
        <v>1</v>
      </c>
      <c r="AC188" s="108" t="s">
        <v>5773</v>
      </c>
      <c r="AD188" s="109"/>
      <c r="AE188" s="242">
        <v>5</v>
      </c>
      <c r="AF188" s="236">
        <v>100</v>
      </c>
      <c r="AG188" s="351" t="s">
        <v>5301</v>
      </c>
      <c r="AH188" s="687" t="s">
        <v>5302</v>
      </c>
      <c r="AI188" s="238">
        <v>25</v>
      </c>
      <c r="AJ188" s="352" t="s">
        <v>5774</v>
      </c>
      <c r="AK188" s="734" t="s">
        <v>5775</v>
      </c>
      <c r="AL188" s="241">
        <v>25</v>
      </c>
      <c r="AM188" s="352" t="s">
        <v>5776</v>
      </c>
      <c r="AN188" s="734" t="s">
        <v>5302</v>
      </c>
      <c r="AO188" s="241">
        <v>25</v>
      </c>
      <c r="AP188" s="352" t="s">
        <v>5777</v>
      </c>
      <c r="AQ188" s="767" t="s">
        <v>5292</v>
      </c>
      <c r="AR188" s="241">
        <v>25</v>
      </c>
      <c r="AS188" s="352"/>
      <c r="AT188" s="353"/>
      <c r="AU188" s="242"/>
      <c r="AV188" s="785"/>
      <c r="AW188" s="108"/>
      <c r="AX188" s="342"/>
      <c r="AY188" s="81"/>
      <c r="AZ188" s="81"/>
      <c r="BA188" s="81"/>
      <c r="BB188" s="81"/>
      <c r="BC188" s="81"/>
      <c r="BD188" s="81"/>
      <c r="BE188" s="81"/>
      <c r="BF188" s="81"/>
      <c r="BG188" s="81"/>
      <c r="BH188" s="81"/>
      <c r="BI188" s="81"/>
      <c r="BJ188" s="81"/>
      <c r="BK188" s="81"/>
      <c r="BL188" s="81"/>
      <c r="BM188" s="81"/>
      <c r="BN188" s="81"/>
    </row>
    <row r="189" spans="1:66" s="37" customFormat="1" ht="91" customHeight="1" x14ac:dyDescent="0.3">
      <c r="A189" s="107">
        <v>106</v>
      </c>
      <c r="B189" s="607" t="s">
        <v>5212</v>
      </c>
      <c r="C189" s="108"/>
      <c r="D189" s="109" t="s">
        <v>5291</v>
      </c>
      <c r="E189" s="625" t="s">
        <v>5292</v>
      </c>
      <c r="F189" s="108">
        <v>2830</v>
      </c>
      <c r="G189" s="625" t="s">
        <v>5778</v>
      </c>
      <c r="H189" s="108">
        <v>2002</v>
      </c>
      <c r="I189" s="625" t="s">
        <v>5779</v>
      </c>
      <c r="J189" s="655">
        <v>45971.96</v>
      </c>
      <c r="K189" s="109" t="s">
        <v>867</v>
      </c>
      <c r="L189" s="72" t="s">
        <v>5295</v>
      </c>
      <c r="M189" s="72" t="s">
        <v>5296</v>
      </c>
      <c r="N189" s="72" t="s">
        <v>5780</v>
      </c>
      <c r="O189" s="72" t="s">
        <v>5781</v>
      </c>
      <c r="P189" s="108" t="s">
        <v>5782</v>
      </c>
      <c r="Q189" s="109">
        <v>43.78</v>
      </c>
      <c r="R189" s="109">
        <v>13.52</v>
      </c>
      <c r="S189" s="109">
        <v>17.88</v>
      </c>
      <c r="T189" s="109">
        <v>12.38</v>
      </c>
      <c r="U189" s="109">
        <v>43.78</v>
      </c>
      <c r="V189" s="108">
        <v>100</v>
      </c>
      <c r="W189" s="108">
        <v>100</v>
      </c>
      <c r="X189" s="109" t="s">
        <v>5221</v>
      </c>
      <c r="Y189" s="108">
        <v>6</v>
      </c>
      <c r="Z189" s="108">
        <v>4</v>
      </c>
      <c r="AA189" s="108"/>
      <c r="AB189" s="108">
        <v>46</v>
      </c>
      <c r="AC189" s="108" t="s">
        <v>5783</v>
      </c>
      <c r="AD189" s="109"/>
      <c r="AE189" s="242">
        <v>5</v>
      </c>
      <c r="AF189" s="236">
        <v>100</v>
      </c>
      <c r="AG189" s="351" t="s">
        <v>5784</v>
      </c>
      <c r="AH189" s="687" t="s">
        <v>5292</v>
      </c>
      <c r="AI189" s="238">
        <v>33</v>
      </c>
      <c r="AJ189" s="352" t="s">
        <v>5291</v>
      </c>
      <c r="AK189" s="734" t="s">
        <v>5302</v>
      </c>
      <c r="AL189" s="241">
        <v>33</v>
      </c>
      <c r="AM189" s="352" t="s">
        <v>5785</v>
      </c>
      <c r="AN189" s="734" t="s">
        <v>5292</v>
      </c>
      <c r="AO189" s="241">
        <v>33</v>
      </c>
      <c r="AP189" s="352"/>
      <c r="AQ189" s="767"/>
      <c r="AR189" s="241" t="s">
        <v>5223</v>
      </c>
      <c r="AS189" s="352"/>
      <c r="AT189" s="353"/>
      <c r="AU189" s="242"/>
      <c r="AV189" s="785"/>
      <c r="AW189" s="108"/>
      <c r="AX189" s="342"/>
      <c r="AY189" s="81"/>
      <c r="AZ189" s="81"/>
      <c r="BA189" s="81"/>
      <c r="BB189" s="81"/>
      <c r="BC189" s="81"/>
      <c r="BD189" s="81"/>
      <c r="BE189" s="81"/>
      <c r="BF189" s="81"/>
      <c r="BG189" s="81"/>
      <c r="BH189" s="81"/>
      <c r="BI189" s="81"/>
      <c r="BJ189" s="81"/>
      <c r="BK189" s="81"/>
      <c r="BL189" s="81"/>
      <c r="BM189" s="81"/>
      <c r="BN189" s="81"/>
    </row>
    <row r="190" spans="1:66" s="37" customFormat="1" ht="77.95" customHeight="1" x14ac:dyDescent="0.3">
      <c r="A190" s="107">
        <v>106</v>
      </c>
      <c r="B190" s="607" t="s">
        <v>5212</v>
      </c>
      <c r="C190" s="108"/>
      <c r="D190" s="109" t="s">
        <v>5786</v>
      </c>
      <c r="E190" s="625" t="s">
        <v>5787</v>
      </c>
      <c r="F190" s="108">
        <v>8501</v>
      </c>
      <c r="G190" s="625" t="s">
        <v>5788</v>
      </c>
      <c r="H190" s="108">
        <v>2011</v>
      </c>
      <c r="I190" s="625" t="s">
        <v>5789</v>
      </c>
      <c r="J190" s="655">
        <v>120704.79</v>
      </c>
      <c r="K190" s="109" t="s">
        <v>677</v>
      </c>
      <c r="L190" s="72" t="s">
        <v>5790</v>
      </c>
      <c r="M190" s="72" t="s">
        <v>5791</v>
      </c>
      <c r="N190" s="72" t="s">
        <v>5792</v>
      </c>
      <c r="O190" s="72" t="s">
        <v>5793</v>
      </c>
      <c r="P190" s="108" t="s">
        <v>5794</v>
      </c>
      <c r="Q190" s="109">
        <v>34.290563529411763</v>
      </c>
      <c r="R190" s="109">
        <v>14.200563529411763</v>
      </c>
      <c r="S190" s="109">
        <v>5.99</v>
      </c>
      <c r="T190" s="109">
        <v>14.1</v>
      </c>
      <c r="U190" s="109">
        <v>34.290563529411763</v>
      </c>
      <c r="V190" s="108">
        <v>100</v>
      </c>
      <c r="W190" s="108" t="s">
        <v>1144</v>
      </c>
      <c r="X190" s="109" t="s">
        <v>5221</v>
      </c>
      <c r="Y190" s="108">
        <v>6</v>
      </c>
      <c r="Z190" s="108">
        <v>1</v>
      </c>
      <c r="AA190" s="108">
        <v>5</v>
      </c>
      <c r="AB190" s="108">
        <v>14</v>
      </c>
      <c r="AC190" s="108" t="s">
        <v>5795</v>
      </c>
      <c r="AD190" s="109"/>
      <c r="AE190" s="242">
        <v>4</v>
      </c>
      <c r="AF190" s="236">
        <v>100</v>
      </c>
      <c r="AG190" s="351" t="s">
        <v>5786</v>
      </c>
      <c r="AH190" s="687" t="s">
        <v>5787</v>
      </c>
      <c r="AI190" s="238">
        <v>25</v>
      </c>
      <c r="AJ190" s="352" t="s">
        <v>5796</v>
      </c>
      <c r="AK190" s="734" t="s">
        <v>5797</v>
      </c>
      <c r="AL190" s="241">
        <v>25</v>
      </c>
      <c r="AM190" s="352" t="s">
        <v>5798</v>
      </c>
      <c r="AN190" s="734" t="s">
        <v>5799</v>
      </c>
      <c r="AO190" s="241">
        <v>25</v>
      </c>
      <c r="AP190" s="352" t="s">
        <v>5800</v>
      </c>
      <c r="AQ190" s="767" t="s">
        <v>5801</v>
      </c>
      <c r="AR190" s="241">
        <v>25</v>
      </c>
      <c r="AS190" s="352"/>
      <c r="AT190" s="353"/>
      <c r="AU190" s="242"/>
      <c r="AV190" s="785"/>
      <c r="AW190" s="108"/>
      <c r="AX190" s="342"/>
      <c r="AY190" s="81"/>
      <c r="AZ190" s="81"/>
      <c r="BA190" s="81"/>
      <c r="BB190" s="81"/>
      <c r="BC190" s="81"/>
      <c r="BD190" s="81"/>
      <c r="BE190" s="81"/>
      <c r="BF190" s="81"/>
      <c r="BG190" s="81"/>
      <c r="BH190" s="81"/>
      <c r="BI190" s="81"/>
      <c r="BJ190" s="81"/>
      <c r="BK190" s="81"/>
      <c r="BL190" s="81"/>
      <c r="BM190" s="81"/>
      <c r="BN190" s="81"/>
    </row>
    <row r="191" spans="1:66" s="37" customFormat="1" ht="194.95" customHeight="1" x14ac:dyDescent="0.3">
      <c r="A191" s="107">
        <v>106</v>
      </c>
      <c r="B191" s="607" t="s">
        <v>5212</v>
      </c>
      <c r="C191" s="108"/>
      <c r="D191" s="109" t="s">
        <v>5786</v>
      </c>
      <c r="E191" s="625" t="s">
        <v>5802</v>
      </c>
      <c r="F191" s="108">
        <v>2275</v>
      </c>
      <c r="G191" s="625" t="s">
        <v>5803</v>
      </c>
      <c r="H191" s="108">
        <v>2003</v>
      </c>
      <c r="I191" s="625" t="s">
        <v>5804</v>
      </c>
      <c r="J191" s="655">
        <v>89787.63</v>
      </c>
      <c r="K191" s="109" t="s">
        <v>867</v>
      </c>
      <c r="L191" s="72" t="s">
        <v>5805</v>
      </c>
      <c r="M191" s="72" t="s">
        <v>5806</v>
      </c>
      <c r="N191" s="72" t="s">
        <v>5807</v>
      </c>
      <c r="O191" s="72" t="s">
        <v>5808</v>
      </c>
      <c r="P191" s="108">
        <v>38457</v>
      </c>
      <c r="Q191" s="109">
        <v>40.82</v>
      </c>
      <c r="R191" s="109">
        <v>10.56</v>
      </c>
      <c r="S191" s="109">
        <v>17.88</v>
      </c>
      <c r="T191" s="109">
        <v>12.38</v>
      </c>
      <c r="U191" s="109">
        <v>40.82</v>
      </c>
      <c r="V191" s="108">
        <v>100</v>
      </c>
      <c r="W191" s="108" t="s">
        <v>1144</v>
      </c>
      <c r="X191" s="109" t="s">
        <v>5221</v>
      </c>
      <c r="Y191" s="108">
        <v>6</v>
      </c>
      <c r="Z191" s="108">
        <v>1</v>
      </c>
      <c r="AA191" s="108">
        <v>3</v>
      </c>
      <c r="AB191" s="108">
        <v>14</v>
      </c>
      <c r="AC191" s="108" t="s">
        <v>5809</v>
      </c>
      <c r="AD191" s="109">
        <v>0</v>
      </c>
      <c r="AE191" s="242">
        <v>4</v>
      </c>
      <c r="AF191" s="236">
        <v>100</v>
      </c>
      <c r="AG191" s="351" t="s">
        <v>5786</v>
      </c>
      <c r="AH191" s="687" t="s">
        <v>5802</v>
      </c>
      <c r="AI191" s="238">
        <v>25</v>
      </c>
      <c r="AJ191" s="352" t="s">
        <v>5810</v>
      </c>
      <c r="AK191" s="734" t="s">
        <v>5787</v>
      </c>
      <c r="AL191" s="241">
        <v>25</v>
      </c>
      <c r="AM191" s="352" t="s">
        <v>5811</v>
      </c>
      <c r="AN191" s="734" t="s">
        <v>5812</v>
      </c>
      <c r="AO191" s="241">
        <v>25</v>
      </c>
      <c r="AP191" s="352" t="s">
        <v>5813</v>
      </c>
      <c r="AQ191" s="767" t="s">
        <v>5787</v>
      </c>
      <c r="AR191" s="241">
        <v>25</v>
      </c>
      <c r="AS191" s="352"/>
      <c r="AT191" s="353"/>
      <c r="AU191" s="242"/>
      <c r="AV191" s="785"/>
      <c r="AW191" s="108"/>
      <c r="AX191" s="342"/>
      <c r="AY191" s="81"/>
      <c r="AZ191" s="81"/>
      <c r="BA191" s="81"/>
      <c r="BB191" s="81"/>
      <c r="BC191" s="81"/>
      <c r="BD191" s="81"/>
      <c r="BE191" s="81"/>
      <c r="BF191" s="81"/>
      <c r="BG191" s="81"/>
      <c r="BH191" s="81"/>
      <c r="BI191" s="81"/>
      <c r="BJ191" s="81"/>
      <c r="BK191" s="81"/>
      <c r="BL191" s="81"/>
      <c r="BM191" s="81"/>
      <c r="BN191" s="81"/>
    </row>
    <row r="192" spans="1:66" s="37" customFormat="1" ht="181.95" customHeight="1" x14ac:dyDescent="0.3">
      <c r="A192" s="107">
        <v>106</v>
      </c>
      <c r="B192" s="607" t="s">
        <v>5212</v>
      </c>
      <c r="C192" s="108"/>
      <c r="D192" s="109" t="s">
        <v>5786</v>
      </c>
      <c r="E192" s="625" t="s">
        <v>5787</v>
      </c>
      <c r="F192" s="108">
        <v>8501</v>
      </c>
      <c r="G192" s="625" t="s">
        <v>5814</v>
      </c>
      <c r="H192" s="108">
        <v>2004</v>
      </c>
      <c r="I192" s="625" t="s">
        <v>5815</v>
      </c>
      <c r="J192" s="655">
        <v>103792.37</v>
      </c>
      <c r="K192" s="109" t="s">
        <v>664</v>
      </c>
      <c r="L192" s="72" t="s">
        <v>5805</v>
      </c>
      <c r="M192" s="72" t="s">
        <v>5806</v>
      </c>
      <c r="N192" s="72" t="s">
        <v>5816</v>
      </c>
      <c r="O192" s="72" t="s">
        <v>5817</v>
      </c>
      <c r="P192" s="108">
        <v>35911</v>
      </c>
      <c r="Q192" s="109">
        <v>42.47</v>
      </c>
      <c r="R192" s="109">
        <v>12.21</v>
      </c>
      <c r="S192" s="109">
        <v>17.88</v>
      </c>
      <c r="T192" s="109">
        <v>12.38</v>
      </c>
      <c r="U192" s="109">
        <v>42.47</v>
      </c>
      <c r="V192" s="108">
        <v>100</v>
      </c>
      <c r="W192" s="108">
        <v>100</v>
      </c>
      <c r="X192" s="109" t="s">
        <v>5221</v>
      </c>
      <c r="Y192" s="108">
        <v>6</v>
      </c>
      <c r="Z192" s="108">
        <v>1</v>
      </c>
      <c r="AA192" s="108">
        <v>4</v>
      </c>
      <c r="AB192" s="108">
        <v>14</v>
      </c>
      <c r="AC192" s="108" t="s">
        <v>5818</v>
      </c>
      <c r="AD192" s="109">
        <v>0</v>
      </c>
      <c r="AE192" s="242">
        <v>4</v>
      </c>
      <c r="AF192" s="236">
        <v>100</v>
      </c>
      <c r="AG192" s="351" t="s">
        <v>5786</v>
      </c>
      <c r="AH192" s="687" t="s">
        <v>5802</v>
      </c>
      <c r="AI192" s="238">
        <v>25</v>
      </c>
      <c r="AJ192" s="352" t="s">
        <v>5819</v>
      </c>
      <c r="AK192" s="734" t="s">
        <v>5787</v>
      </c>
      <c r="AL192" s="241">
        <v>25</v>
      </c>
      <c r="AM192" s="352" t="s">
        <v>5820</v>
      </c>
      <c r="AN192" s="734" t="s">
        <v>5787</v>
      </c>
      <c r="AO192" s="241">
        <v>25</v>
      </c>
      <c r="AP192" s="352" t="s">
        <v>5821</v>
      </c>
      <c r="AQ192" s="767" t="s">
        <v>5787</v>
      </c>
      <c r="AR192" s="241">
        <v>25</v>
      </c>
      <c r="AS192" s="352"/>
      <c r="AT192" s="353"/>
      <c r="AU192" s="242"/>
      <c r="AV192" s="785"/>
      <c r="AW192" s="108"/>
      <c r="AX192" s="342"/>
      <c r="AY192" s="81"/>
      <c r="AZ192" s="81"/>
      <c r="BA192" s="81"/>
      <c r="BB192" s="81"/>
      <c r="BC192" s="81"/>
      <c r="BD192" s="81"/>
      <c r="BE192" s="81"/>
      <c r="BF192" s="81"/>
      <c r="BG192" s="81"/>
      <c r="BH192" s="81"/>
      <c r="BI192" s="81"/>
      <c r="BJ192" s="81"/>
      <c r="BK192" s="81"/>
      <c r="BL192" s="81"/>
      <c r="BM192" s="81"/>
      <c r="BN192" s="81"/>
    </row>
    <row r="193" spans="1:66" s="37" customFormat="1" ht="91" customHeight="1" x14ac:dyDescent="0.3">
      <c r="A193" s="107">
        <v>106</v>
      </c>
      <c r="B193" s="607" t="s">
        <v>5212</v>
      </c>
      <c r="C193" s="108"/>
      <c r="D193" s="109" t="s">
        <v>4507</v>
      </c>
      <c r="E193" s="625" t="s">
        <v>5702</v>
      </c>
      <c r="F193" s="108">
        <v>8949</v>
      </c>
      <c r="G193" s="625" t="s">
        <v>5822</v>
      </c>
      <c r="H193" s="108">
        <v>2004</v>
      </c>
      <c r="I193" s="625" t="s">
        <v>5823</v>
      </c>
      <c r="J193" s="655">
        <v>118827.26840260392</v>
      </c>
      <c r="K193" s="109" t="s">
        <v>664</v>
      </c>
      <c r="L193" s="72" t="s">
        <v>5824</v>
      </c>
      <c r="M193" s="72" t="s">
        <v>5825</v>
      </c>
      <c r="N193" s="72" t="s">
        <v>5826</v>
      </c>
      <c r="O193" s="72" t="s">
        <v>5827</v>
      </c>
      <c r="P193" s="108">
        <v>40973</v>
      </c>
      <c r="Q193" s="109">
        <v>44.24</v>
      </c>
      <c r="R193" s="109">
        <v>13.98</v>
      </c>
      <c r="S193" s="109">
        <v>17.88</v>
      </c>
      <c r="T193" s="109">
        <v>12.38</v>
      </c>
      <c r="U193" s="109">
        <v>44.24</v>
      </c>
      <c r="V193" s="108">
        <v>100</v>
      </c>
      <c r="W193" s="108">
        <v>100</v>
      </c>
      <c r="X193" s="109" t="s">
        <v>5221</v>
      </c>
      <c r="Y193" s="108">
        <v>6</v>
      </c>
      <c r="Z193" s="108">
        <v>1</v>
      </c>
      <c r="AA193" s="108">
        <v>5</v>
      </c>
      <c r="AB193" s="108">
        <v>63</v>
      </c>
      <c r="AC193" s="108" t="s">
        <v>5828</v>
      </c>
      <c r="AD193" s="109"/>
      <c r="AE193" s="242">
        <v>4</v>
      </c>
      <c r="AF193" s="236">
        <v>100</v>
      </c>
      <c r="AG193" s="351" t="s">
        <v>5829</v>
      </c>
      <c r="AH193" s="687" t="s">
        <v>5233</v>
      </c>
      <c r="AI193" s="238">
        <v>25</v>
      </c>
      <c r="AJ193" s="352" t="s">
        <v>5830</v>
      </c>
      <c r="AK193" s="734" t="s">
        <v>5831</v>
      </c>
      <c r="AL193" s="241">
        <v>25</v>
      </c>
      <c r="AM193" s="352" t="s">
        <v>5832</v>
      </c>
      <c r="AN193" s="734" t="s">
        <v>5233</v>
      </c>
      <c r="AO193" s="241">
        <v>25</v>
      </c>
      <c r="AP193" s="352" t="s">
        <v>5833</v>
      </c>
      <c r="AQ193" s="767" t="s">
        <v>5233</v>
      </c>
      <c r="AR193" s="241">
        <v>25</v>
      </c>
      <c r="AS193" s="352"/>
      <c r="AT193" s="353"/>
      <c r="AU193" s="242"/>
      <c r="AV193" s="785"/>
      <c r="AW193" s="108"/>
      <c r="AX193" s="342"/>
      <c r="AY193" s="81"/>
      <c r="AZ193" s="81"/>
      <c r="BA193" s="81"/>
      <c r="BB193" s="81"/>
      <c r="BC193" s="81"/>
      <c r="BD193" s="81"/>
      <c r="BE193" s="81"/>
      <c r="BF193" s="81"/>
      <c r="BG193" s="81"/>
      <c r="BH193" s="81"/>
      <c r="BI193" s="81"/>
      <c r="BJ193" s="81"/>
      <c r="BK193" s="81"/>
      <c r="BL193" s="81"/>
      <c r="BM193" s="81"/>
      <c r="BN193" s="81"/>
    </row>
    <row r="194" spans="1:66" s="37" customFormat="1" ht="208" customHeight="1" x14ac:dyDescent="0.3">
      <c r="A194" s="107">
        <v>106</v>
      </c>
      <c r="B194" s="607" t="s">
        <v>5212</v>
      </c>
      <c r="C194" s="108"/>
      <c r="D194" s="109" t="s">
        <v>5834</v>
      </c>
      <c r="E194" s="625" t="s">
        <v>5835</v>
      </c>
      <c r="F194" s="108">
        <v>19910</v>
      </c>
      <c r="G194" s="625" t="s">
        <v>5836</v>
      </c>
      <c r="H194" s="108">
        <v>2007</v>
      </c>
      <c r="I194" s="625" t="s">
        <v>5837</v>
      </c>
      <c r="J194" s="655">
        <v>100000</v>
      </c>
      <c r="K194" s="109" t="s">
        <v>655</v>
      </c>
      <c r="L194" s="72" t="s">
        <v>5838</v>
      </c>
      <c r="M194" s="72" t="s">
        <v>5839</v>
      </c>
      <c r="N194" s="72" t="s">
        <v>5840</v>
      </c>
      <c r="O194" s="72" t="s">
        <v>5841</v>
      </c>
      <c r="P194" s="108" t="s">
        <v>5842</v>
      </c>
      <c r="Q194" s="109">
        <v>59.67</v>
      </c>
      <c r="R194" s="109">
        <v>29.41</v>
      </c>
      <c r="S194" s="109">
        <v>17.88</v>
      </c>
      <c r="T194" s="109">
        <v>12.38</v>
      </c>
      <c r="U194" s="109">
        <v>59.67</v>
      </c>
      <c r="V194" s="108">
        <v>100</v>
      </c>
      <c r="W194" s="108">
        <v>100</v>
      </c>
      <c r="X194" s="109" t="s">
        <v>5221</v>
      </c>
      <c r="Y194" s="108">
        <v>6</v>
      </c>
      <c r="Z194" s="108">
        <v>1</v>
      </c>
      <c r="AA194" s="108">
        <v>4</v>
      </c>
      <c r="AB194" s="108">
        <v>14</v>
      </c>
      <c r="AC194" s="108" t="s">
        <v>5843</v>
      </c>
      <c r="AD194" s="109"/>
      <c r="AE194" s="242">
        <v>4</v>
      </c>
      <c r="AF194" s="236">
        <v>100</v>
      </c>
      <c r="AG194" s="351" t="s">
        <v>5844</v>
      </c>
      <c r="AH194" s="687" t="s">
        <v>5233</v>
      </c>
      <c r="AI194" s="238">
        <v>25</v>
      </c>
      <c r="AJ194" s="352" t="s">
        <v>5845</v>
      </c>
      <c r="AK194" s="734" t="s">
        <v>5233</v>
      </c>
      <c r="AL194" s="241">
        <v>25</v>
      </c>
      <c r="AM194" s="352" t="s">
        <v>5846</v>
      </c>
      <c r="AN194" s="734" t="s">
        <v>5233</v>
      </c>
      <c r="AO194" s="241">
        <v>25</v>
      </c>
      <c r="AP194" s="352" t="s">
        <v>5847</v>
      </c>
      <c r="AQ194" s="767" t="s">
        <v>5835</v>
      </c>
      <c r="AR194" s="241">
        <v>25</v>
      </c>
      <c r="AS194" s="352"/>
      <c r="AT194" s="353"/>
      <c r="AU194" s="242"/>
      <c r="AV194" s="785"/>
      <c r="AW194" s="108"/>
      <c r="AX194" s="342"/>
      <c r="AY194" s="81"/>
      <c r="AZ194" s="81"/>
      <c r="BA194" s="81"/>
      <c r="BB194" s="81"/>
      <c r="BC194" s="81"/>
      <c r="BD194" s="81"/>
      <c r="BE194" s="81"/>
      <c r="BF194" s="81"/>
      <c r="BG194" s="81"/>
      <c r="BH194" s="81"/>
      <c r="BI194" s="81"/>
      <c r="BJ194" s="81"/>
      <c r="BK194" s="81"/>
      <c r="BL194" s="81"/>
      <c r="BM194" s="81"/>
      <c r="BN194" s="81"/>
    </row>
    <row r="195" spans="1:66" s="37" customFormat="1" ht="156.05000000000001" customHeight="1" x14ac:dyDescent="0.3">
      <c r="A195" s="107">
        <v>106</v>
      </c>
      <c r="B195" s="607" t="s">
        <v>5212</v>
      </c>
      <c r="C195" s="108"/>
      <c r="D195" s="109" t="s">
        <v>5834</v>
      </c>
      <c r="E195" s="625" t="s">
        <v>5848</v>
      </c>
      <c r="F195" s="108">
        <v>12057</v>
      </c>
      <c r="G195" s="625" t="s">
        <v>5836</v>
      </c>
      <c r="H195" s="108">
        <v>2010</v>
      </c>
      <c r="I195" s="625" t="s">
        <v>5849</v>
      </c>
      <c r="J195" s="655">
        <v>179400</v>
      </c>
      <c r="K195" s="109" t="s">
        <v>677</v>
      </c>
      <c r="L195" s="72" t="s">
        <v>5850</v>
      </c>
      <c r="M195" s="72" t="s">
        <v>5851</v>
      </c>
      <c r="N195" s="72" t="s">
        <v>5852</v>
      </c>
      <c r="O195" s="72" t="s">
        <v>5853</v>
      </c>
      <c r="P195" s="108" t="s">
        <v>5854</v>
      </c>
      <c r="Q195" s="109">
        <v>51.37</v>
      </c>
      <c r="R195" s="109">
        <v>21.11</v>
      </c>
      <c r="S195" s="109">
        <v>17.88</v>
      </c>
      <c r="T195" s="109">
        <v>12.38</v>
      </c>
      <c r="U195" s="109">
        <v>51.37</v>
      </c>
      <c r="V195" s="108">
        <v>100</v>
      </c>
      <c r="W195" s="108" t="s">
        <v>1144</v>
      </c>
      <c r="X195" s="109" t="s">
        <v>5221</v>
      </c>
      <c r="Y195" s="108">
        <v>6</v>
      </c>
      <c r="Z195" s="108">
        <v>1</v>
      </c>
      <c r="AA195" s="108">
        <v>4</v>
      </c>
      <c r="AB195" s="108">
        <v>14</v>
      </c>
      <c r="AC195" s="108" t="s">
        <v>5855</v>
      </c>
      <c r="AD195" s="109"/>
      <c r="AE195" s="242">
        <v>4</v>
      </c>
      <c r="AF195" s="236">
        <v>100</v>
      </c>
      <c r="AG195" s="351"/>
      <c r="AH195" s="687" t="s">
        <v>5233</v>
      </c>
      <c r="AI195" s="238" t="s">
        <v>5223</v>
      </c>
      <c r="AJ195" s="352"/>
      <c r="AK195" s="734"/>
      <c r="AL195" s="241"/>
      <c r="AM195" s="352"/>
      <c r="AN195" s="734"/>
      <c r="AO195" s="241"/>
      <c r="AP195" s="352"/>
      <c r="AQ195" s="767"/>
      <c r="AR195" s="241"/>
      <c r="AS195" s="352"/>
      <c r="AT195" s="353"/>
      <c r="AU195" s="242"/>
      <c r="AV195" s="785"/>
      <c r="AW195" s="108"/>
      <c r="AX195" s="342"/>
      <c r="AY195" s="81"/>
      <c r="AZ195" s="81"/>
      <c r="BA195" s="81"/>
      <c r="BB195" s="81"/>
      <c r="BC195" s="81"/>
      <c r="BD195" s="81"/>
      <c r="BE195" s="81"/>
      <c r="BF195" s="81"/>
      <c r="BG195" s="81"/>
      <c r="BH195" s="81"/>
      <c r="BI195" s="81"/>
      <c r="BJ195" s="81"/>
      <c r="BK195" s="81"/>
      <c r="BL195" s="81"/>
      <c r="BM195" s="81"/>
      <c r="BN195" s="81"/>
    </row>
    <row r="196" spans="1:66" s="37" customFormat="1" ht="91" customHeight="1" x14ac:dyDescent="0.3">
      <c r="A196" s="107">
        <v>106</v>
      </c>
      <c r="B196" s="607" t="s">
        <v>5212</v>
      </c>
      <c r="C196" s="108"/>
      <c r="D196" s="109" t="s">
        <v>2536</v>
      </c>
      <c r="E196" s="625" t="s">
        <v>5480</v>
      </c>
      <c r="F196" s="108">
        <v>3317</v>
      </c>
      <c r="G196" s="625" t="s">
        <v>5856</v>
      </c>
      <c r="H196" s="108">
        <v>2010</v>
      </c>
      <c r="I196" s="625" t="s">
        <v>5857</v>
      </c>
      <c r="J196" s="655">
        <v>133200</v>
      </c>
      <c r="K196" s="109" t="s">
        <v>677</v>
      </c>
      <c r="L196" s="72" t="s">
        <v>5858</v>
      </c>
      <c r="M196" s="72" t="s">
        <v>5859</v>
      </c>
      <c r="N196" s="72" t="s">
        <v>5860</v>
      </c>
      <c r="O196" s="72" t="s">
        <v>5861</v>
      </c>
      <c r="P196" s="108" t="s">
        <v>5862</v>
      </c>
      <c r="Q196" s="109">
        <v>45.93</v>
      </c>
      <c r="R196" s="109">
        <v>15.67</v>
      </c>
      <c r="S196" s="109">
        <v>17.88</v>
      </c>
      <c r="T196" s="109">
        <v>12.38</v>
      </c>
      <c r="U196" s="109">
        <v>45.93</v>
      </c>
      <c r="V196" s="108">
        <v>100</v>
      </c>
      <c r="W196" s="108" t="s">
        <v>1144</v>
      </c>
      <c r="X196" s="109" t="s">
        <v>5221</v>
      </c>
      <c r="Y196" s="108">
        <v>3</v>
      </c>
      <c r="Z196" s="108">
        <v>1</v>
      </c>
      <c r="AA196" s="108">
        <v>1</v>
      </c>
      <c r="AB196" s="108">
        <v>4</v>
      </c>
      <c r="AC196" s="108" t="s">
        <v>5863</v>
      </c>
      <c r="AD196" s="109"/>
      <c r="AE196" s="242">
        <v>5</v>
      </c>
      <c r="AF196" s="236">
        <v>100</v>
      </c>
      <c r="AG196" s="351"/>
      <c r="AH196" s="687" t="s">
        <v>5233</v>
      </c>
      <c r="AI196" s="238" t="s">
        <v>5223</v>
      </c>
      <c r="AJ196" s="352"/>
      <c r="AK196" s="734"/>
      <c r="AL196" s="241"/>
      <c r="AM196" s="352"/>
      <c r="AN196" s="734"/>
      <c r="AO196" s="241"/>
      <c r="AP196" s="352"/>
      <c r="AQ196" s="767"/>
      <c r="AR196" s="241"/>
      <c r="AS196" s="352"/>
      <c r="AT196" s="353"/>
      <c r="AU196" s="242"/>
      <c r="AV196" s="785"/>
      <c r="AW196" s="108"/>
      <c r="AX196" s="342"/>
      <c r="AY196" s="81"/>
      <c r="AZ196" s="81"/>
      <c r="BA196" s="81"/>
      <c r="BB196" s="81"/>
      <c r="BC196" s="81"/>
      <c r="BD196" s="81"/>
      <c r="BE196" s="81"/>
      <c r="BF196" s="81"/>
      <c r="BG196" s="81"/>
      <c r="BH196" s="81"/>
      <c r="BI196" s="81"/>
      <c r="BJ196" s="81"/>
      <c r="BK196" s="81"/>
      <c r="BL196" s="81"/>
      <c r="BM196" s="81"/>
      <c r="BN196" s="81"/>
    </row>
    <row r="197" spans="1:66" s="37" customFormat="1" ht="117" customHeight="1" x14ac:dyDescent="0.3">
      <c r="A197" s="107">
        <v>106</v>
      </c>
      <c r="B197" s="607" t="s">
        <v>5212</v>
      </c>
      <c r="C197" s="108"/>
      <c r="D197" s="109" t="s">
        <v>5864</v>
      </c>
      <c r="E197" s="625" t="s">
        <v>5865</v>
      </c>
      <c r="F197" s="108">
        <v>6875</v>
      </c>
      <c r="G197" s="625" t="s">
        <v>5866</v>
      </c>
      <c r="H197" s="108">
        <v>2004</v>
      </c>
      <c r="I197" s="625" t="s">
        <v>5867</v>
      </c>
      <c r="J197" s="655">
        <v>53344.084752128198</v>
      </c>
      <c r="K197" s="109" t="s">
        <v>664</v>
      </c>
      <c r="L197" s="72" t="s">
        <v>5868</v>
      </c>
      <c r="M197" s="72" t="s">
        <v>5869</v>
      </c>
      <c r="N197" s="72" t="s">
        <v>5870</v>
      </c>
      <c r="O197" s="72" t="s">
        <v>5871</v>
      </c>
      <c r="P197" s="108">
        <v>41068</v>
      </c>
      <c r="Q197" s="109">
        <v>36.54</v>
      </c>
      <c r="R197" s="109">
        <v>6.28</v>
      </c>
      <c r="S197" s="109">
        <v>17.88</v>
      </c>
      <c r="T197" s="109">
        <v>12.38</v>
      </c>
      <c r="U197" s="109">
        <v>36.54</v>
      </c>
      <c r="V197" s="108">
        <v>100</v>
      </c>
      <c r="W197" s="108">
        <v>100</v>
      </c>
      <c r="X197" s="109" t="s">
        <v>5221</v>
      </c>
      <c r="Y197" s="108">
        <v>6</v>
      </c>
      <c r="Z197" s="108">
        <v>1</v>
      </c>
      <c r="AA197" s="108">
        <v>4</v>
      </c>
      <c r="AB197" s="108">
        <v>25</v>
      </c>
      <c r="AC197" s="108" t="s">
        <v>5872</v>
      </c>
      <c r="AD197" s="109"/>
      <c r="AE197" s="242">
        <v>4</v>
      </c>
      <c r="AF197" s="236">
        <v>100</v>
      </c>
      <c r="AG197" s="351" t="s">
        <v>5864</v>
      </c>
      <c r="AH197" s="687" t="s">
        <v>5865</v>
      </c>
      <c r="AI197" s="238">
        <v>20</v>
      </c>
      <c r="AJ197" s="352" t="s">
        <v>5873</v>
      </c>
      <c r="AK197" s="734" t="s">
        <v>5874</v>
      </c>
      <c r="AL197" s="241">
        <v>20</v>
      </c>
      <c r="AM197" s="352" t="s">
        <v>5875</v>
      </c>
      <c r="AN197" s="734" t="s">
        <v>5233</v>
      </c>
      <c r="AO197" s="241">
        <v>20</v>
      </c>
      <c r="AP197" s="352" t="s">
        <v>5876</v>
      </c>
      <c r="AQ197" s="767" t="s">
        <v>5233</v>
      </c>
      <c r="AR197" s="241">
        <v>20</v>
      </c>
      <c r="AS197" s="352" t="s">
        <v>5877</v>
      </c>
      <c r="AT197" s="353" t="s">
        <v>5233</v>
      </c>
      <c r="AU197" s="242">
        <v>20</v>
      </c>
      <c r="AV197" s="785"/>
      <c r="AW197" s="108"/>
      <c r="AX197" s="342"/>
      <c r="AY197" s="81"/>
      <c r="AZ197" s="81"/>
      <c r="BA197" s="81"/>
      <c r="BB197" s="81"/>
      <c r="BC197" s="81"/>
      <c r="BD197" s="81"/>
      <c r="BE197" s="81"/>
      <c r="BF197" s="81"/>
      <c r="BG197" s="81"/>
      <c r="BH197" s="81"/>
      <c r="BI197" s="81"/>
      <c r="BJ197" s="81"/>
      <c r="BK197" s="81"/>
      <c r="BL197" s="81"/>
      <c r="BM197" s="81"/>
      <c r="BN197" s="81"/>
    </row>
    <row r="198" spans="1:66" s="37" customFormat="1" ht="64.95" customHeight="1" x14ac:dyDescent="0.3">
      <c r="A198" s="107">
        <v>106</v>
      </c>
      <c r="B198" s="607" t="s">
        <v>5212</v>
      </c>
      <c r="C198" s="108"/>
      <c r="D198" s="109" t="s">
        <v>2536</v>
      </c>
      <c r="E198" s="625" t="s">
        <v>5320</v>
      </c>
      <c r="F198" s="108">
        <v>2757</v>
      </c>
      <c r="G198" s="625" t="s">
        <v>5878</v>
      </c>
      <c r="H198" s="108">
        <v>2007</v>
      </c>
      <c r="I198" s="625" t="s">
        <v>5879</v>
      </c>
      <c r="J198" s="655">
        <v>52000</v>
      </c>
      <c r="K198" s="109" t="s">
        <v>655</v>
      </c>
      <c r="L198" s="72" t="s">
        <v>5880</v>
      </c>
      <c r="M198" s="72" t="s">
        <v>5881</v>
      </c>
      <c r="N198" s="72" t="s">
        <v>5882</v>
      </c>
      <c r="O198" s="72" t="s">
        <v>5883</v>
      </c>
      <c r="P198" s="108" t="s">
        <v>5884</v>
      </c>
      <c r="Q198" s="109">
        <v>36.380000000000003</v>
      </c>
      <c r="R198" s="109">
        <v>6.12</v>
      </c>
      <c r="S198" s="109">
        <v>17.88</v>
      </c>
      <c r="T198" s="109">
        <v>12.38</v>
      </c>
      <c r="U198" s="109">
        <v>36.380000000000003</v>
      </c>
      <c r="V198" s="108">
        <v>100</v>
      </c>
      <c r="W198" s="108" t="s">
        <v>1144</v>
      </c>
      <c r="X198" s="109" t="s">
        <v>5221</v>
      </c>
      <c r="Y198" s="108">
        <v>3</v>
      </c>
      <c r="Z198" s="108">
        <v>8</v>
      </c>
      <c r="AA198" s="108">
        <v>1</v>
      </c>
      <c r="AB198" s="108">
        <v>4</v>
      </c>
      <c r="AC198" s="108" t="s">
        <v>5885</v>
      </c>
      <c r="AD198" s="109"/>
      <c r="AE198" s="242">
        <v>5</v>
      </c>
      <c r="AF198" s="236">
        <v>100</v>
      </c>
      <c r="AG198" s="351" t="s">
        <v>5329</v>
      </c>
      <c r="AH198" s="687" t="s">
        <v>5328</v>
      </c>
      <c r="AI198" s="238">
        <v>50</v>
      </c>
      <c r="AJ198" s="352" t="s">
        <v>5332</v>
      </c>
      <c r="AK198" s="734" t="s">
        <v>5331</v>
      </c>
      <c r="AL198" s="241">
        <v>50</v>
      </c>
      <c r="AM198" s="352"/>
      <c r="AN198" s="734"/>
      <c r="AO198" s="241" t="s">
        <v>5223</v>
      </c>
      <c r="AP198" s="352"/>
      <c r="AQ198" s="767"/>
      <c r="AR198" s="241" t="s">
        <v>5223</v>
      </c>
      <c r="AS198" s="352"/>
      <c r="AT198" s="353"/>
      <c r="AU198" s="242"/>
      <c r="AV198" s="785"/>
      <c r="AW198" s="108"/>
      <c r="AX198" s="342"/>
      <c r="AY198" s="81"/>
      <c r="AZ198" s="81"/>
      <c r="BA198" s="81"/>
      <c r="BB198" s="81"/>
      <c r="BC198" s="81"/>
      <c r="BD198" s="81"/>
      <c r="BE198" s="81"/>
      <c r="BF198" s="81"/>
      <c r="BG198" s="81"/>
      <c r="BH198" s="81"/>
      <c r="BI198" s="81"/>
      <c r="BJ198" s="81"/>
      <c r="BK198" s="81"/>
      <c r="BL198" s="81"/>
      <c r="BM198" s="81"/>
      <c r="BN198" s="81"/>
    </row>
    <row r="199" spans="1:66" s="37" customFormat="1" ht="117" customHeight="1" x14ac:dyDescent="0.3">
      <c r="A199" s="107">
        <v>106</v>
      </c>
      <c r="B199" s="607" t="s">
        <v>5212</v>
      </c>
      <c r="C199" s="108"/>
      <c r="D199" s="109" t="s">
        <v>5886</v>
      </c>
      <c r="E199" s="625" t="s">
        <v>5887</v>
      </c>
      <c r="F199" s="108">
        <v>17165</v>
      </c>
      <c r="G199" s="625" t="s">
        <v>5888</v>
      </c>
      <c r="H199" s="108">
        <v>2005</v>
      </c>
      <c r="I199" s="625" t="s">
        <v>5889</v>
      </c>
      <c r="J199" s="655">
        <v>62618.404523451849</v>
      </c>
      <c r="K199" s="109" t="s">
        <v>664</v>
      </c>
      <c r="L199" s="72" t="s">
        <v>5890</v>
      </c>
      <c r="M199" s="72" t="s">
        <v>5891</v>
      </c>
      <c r="N199" s="72" t="s">
        <v>5892</v>
      </c>
      <c r="O199" s="72" t="s">
        <v>5893</v>
      </c>
      <c r="P199" s="108" t="s">
        <v>5894</v>
      </c>
      <c r="Q199" s="109">
        <v>37.630000000000003</v>
      </c>
      <c r="R199" s="109">
        <v>7.37</v>
      </c>
      <c r="S199" s="109">
        <v>17.88</v>
      </c>
      <c r="T199" s="109">
        <v>12.38</v>
      </c>
      <c r="U199" s="109">
        <v>37.630000000000003</v>
      </c>
      <c r="V199" s="108">
        <v>100</v>
      </c>
      <c r="W199" s="108">
        <v>100</v>
      </c>
      <c r="X199" s="109" t="s">
        <v>5221</v>
      </c>
      <c r="Y199" s="108">
        <v>3</v>
      </c>
      <c r="Z199" s="108">
        <v>10</v>
      </c>
      <c r="AA199" s="108">
        <v>2</v>
      </c>
      <c r="AB199" s="108">
        <v>44</v>
      </c>
      <c r="AC199" s="108" t="s">
        <v>5895</v>
      </c>
      <c r="AD199" s="109"/>
      <c r="AE199" s="242">
        <v>5</v>
      </c>
      <c r="AF199" s="236">
        <v>100</v>
      </c>
      <c r="AG199" s="351" t="s">
        <v>5886</v>
      </c>
      <c r="AH199" s="687" t="s">
        <v>5896</v>
      </c>
      <c r="AI199" s="238">
        <v>50</v>
      </c>
      <c r="AJ199" s="352" t="s">
        <v>5897</v>
      </c>
      <c r="AK199" s="734" t="s">
        <v>5898</v>
      </c>
      <c r="AL199" s="241">
        <v>50</v>
      </c>
      <c r="AM199" s="352"/>
      <c r="AN199" s="734"/>
      <c r="AO199" s="241" t="s">
        <v>5223</v>
      </c>
      <c r="AP199" s="352"/>
      <c r="AQ199" s="767"/>
      <c r="AR199" s="241" t="s">
        <v>5223</v>
      </c>
      <c r="AS199" s="352"/>
      <c r="AT199" s="353"/>
      <c r="AU199" s="242"/>
      <c r="AV199" s="785"/>
      <c r="AW199" s="108"/>
      <c r="AX199" s="342"/>
      <c r="AY199" s="81"/>
      <c r="AZ199" s="81"/>
      <c r="BA199" s="81"/>
      <c r="BB199" s="81"/>
      <c r="BC199" s="81"/>
      <c r="BD199" s="81"/>
      <c r="BE199" s="81"/>
      <c r="BF199" s="81"/>
      <c r="BG199" s="81"/>
      <c r="BH199" s="81"/>
      <c r="BI199" s="81"/>
      <c r="BJ199" s="81"/>
      <c r="BK199" s="81"/>
      <c r="BL199" s="81"/>
      <c r="BM199" s="81"/>
      <c r="BN199" s="81"/>
    </row>
    <row r="200" spans="1:66" s="37" customFormat="1" ht="64.95" customHeight="1" x14ac:dyDescent="0.3">
      <c r="A200" s="107">
        <v>106</v>
      </c>
      <c r="B200" s="607" t="s">
        <v>5212</v>
      </c>
      <c r="C200" s="108"/>
      <c r="D200" s="109" t="s">
        <v>4873</v>
      </c>
      <c r="E200" s="625" t="s">
        <v>5213</v>
      </c>
      <c r="F200" s="108" t="s">
        <v>5214</v>
      </c>
      <c r="G200" s="625" t="s">
        <v>5899</v>
      </c>
      <c r="H200" s="108">
        <v>2007</v>
      </c>
      <c r="I200" s="625" t="s">
        <v>5900</v>
      </c>
      <c r="J200" s="655">
        <v>115000</v>
      </c>
      <c r="K200" s="109" t="s">
        <v>655</v>
      </c>
      <c r="L200" s="72" t="s">
        <v>5217</v>
      </c>
      <c r="M200" s="72" t="s">
        <v>5218</v>
      </c>
      <c r="N200" s="72" t="s">
        <v>5901</v>
      </c>
      <c r="O200" s="72" t="s">
        <v>5902</v>
      </c>
      <c r="P200" s="108" t="s">
        <v>5903</v>
      </c>
      <c r="Q200" s="109">
        <v>43.79</v>
      </c>
      <c r="R200" s="109">
        <v>13.53</v>
      </c>
      <c r="S200" s="109">
        <v>17.88</v>
      </c>
      <c r="T200" s="109">
        <v>12.38</v>
      </c>
      <c r="U200" s="109">
        <v>43.79</v>
      </c>
      <c r="V200" s="108">
        <v>100</v>
      </c>
      <c r="W200" s="108" t="s">
        <v>1144</v>
      </c>
      <c r="X200" s="109" t="s">
        <v>5221</v>
      </c>
      <c r="Y200" s="108">
        <v>1</v>
      </c>
      <c r="Z200" s="108">
        <v>2</v>
      </c>
      <c r="AA200" s="108">
        <v>3</v>
      </c>
      <c r="AB200" s="108">
        <v>44</v>
      </c>
      <c r="AC200" s="108" t="s">
        <v>5904</v>
      </c>
      <c r="AD200" s="109"/>
      <c r="AE200" s="242">
        <v>5</v>
      </c>
      <c r="AF200" s="236">
        <v>100</v>
      </c>
      <c r="AG200" s="351" t="s">
        <v>4873</v>
      </c>
      <c r="AH200" s="687" t="s">
        <v>4874</v>
      </c>
      <c r="AI200" s="238">
        <v>100</v>
      </c>
      <c r="AJ200" s="352"/>
      <c r="AK200" s="734"/>
      <c r="AL200" s="241" t="s">
        <v>5223</v>
      </c>
      <c r="AM200" s="352"/>
      <c r="AN200" s="734"/>
      <c r="AO200" s="241" t="s">
        <v>5223</v>
      </c>
      <c r="AP200" s="352"/>
      <c r="AQ200" s="767"/>
      <c r="AR200" s="241" t="s">
        <v>5223</v>
      </c>
      <c r="AS200" s="352"/>
      <c r="AT200" s="353"/>
      <c r="AU200" s="242"/>
      <c r="AV200" s="785"/>
      <c r="AW200" s="108"/>
      <c r="AX200" s="342"/>
      <c r="AY200" s="81"/>
      <c r="AZ200" s="81"/>
      <c r="BA200" s="81"/>
      <c r="BB200" s="81"/>
      <c r="BC200" s="81"/>
      <c r="BD200" s="81"/>
      <c r="BE200" s="81"/>
      <c r="BF200" s="81"/>
      <c r="BG200" s="81"/>
      <c r="BH200" s="81"/>
      <c r="BI200" s="81"/>
      <c r="BJ200" s="81"/>
      <c r="BK200" s="81"/>
      <c r="BL200" s="81"/>
      <c r="BM200" s="81"/>
      <c r="BN200" s="81"/>
    </row>
    <row r="201" spans="1:66" s="37" customFormat="1" ht="117" customHeight="1" x14ac:dyDescent="0.3">
      <c r="A201" s="107">
        <v>106</v>
      </c>
      <c r="B201" s="607" t="s">
        <v>5212</v>
      </c>
      <c r="C201" s="108"/>
      <c r="D201" s="109" t="s">
        <v>5905</v>
      </c>
      <c r="E201" s="625" t="s">
        <v>5906</v>
      </c>
      <c r="F201" s="108" t="s">
        <v>5907</v>
      </c>
      <c r="G201" s="625" t="s">
        <v>5908</v>
      </c>
      <c r="H201" s="108">
        <v>2008</v>
      </c>
      <c r="I201" s="625" t="s">
        <v>5909</v>
      </c>
      <c r="J201" s="655">
        <v>320000</v>
      </c>
      <c r="K201" s="109" t="s">
        <v>655</v>
      </c>
      <c r="L201" s="72" t="s">
        <v>5910</v>
      </c>
      <c r="M201" s="72" t="s">
        <v>5308</v>
      </c>
      <c r="N201" s="72" t="s">
        <v>5911</v>
      </c>
      <c r="O201" s="72" t="s">
        <v>5912</v>
      </c>
      <c r="P201" s="108" t="s">
        <v>5913</v>
      </c>
      <c r="Q201" s="109">
        <v>67.91</v>
      </c>
      <c r="R201" s="109">
        <v>37.65</v>
      </c>
      <c r="S201" s="109">
        <v>17.88</v>
      </c>
      <c r="T201" s="109">
        <v>12.38</v>
      </c>
      <c r="U201" s="109">
        <v>67.91</v>
      </c>
      <c r="V201" s="108">
        <v>100</v>
      </c>
      <c r="W201" s="108">
        <v>100</v>
      </c>
      <c r="X201" s="109" t="s">
        <v>5221</v>
      </c>
      <c r="Y201" s="108">
        <v>3</v>
      </c>
      <c r="Z201" s="108">
        <v>1</v>
      </c>
      <c r="AA201" s="108">
        <v>4</v>
      </c>
      <c r="AB201" s="108">
        <v>30</v>
      </c>
      <c r="AC201" s="108" t="s">
        <v>5914</v>
      </c>
      <c r="AD201" s="109"/>
      <c r="AE201" s="242">
        <v>5</v>
      </c>
      <c r="AF201" s="236">
        <v>100</v>
      </c>
      <c r="AG201" s="351" t="s">
        <v>2538</v>
      </c>
      <c r="AH201" s="687" t="s">
        <v>5312</v>
      </c>
      <c r="AI201" s="238">
        <v>50</v>
      </c>
      <c r="AJ201" s="352" t="s">
        <v>5313</v>
      </c>
      <c r="AK201" s="734" t="s">
        <v>5314</v>
      </c>
      <c r="AL201" s="241">
        <v>50</v>
      </c>
      <c r="AM201" s="352"/>
      <c r="AN201" s="734"/>
      <c r="AO201" s="241" t="s">
        <v>5223</v>
      </c>
      <c r="AP201" s="352"/>
      <c r="AQ201" s="767"/>
      <c r="AR201" s="241" t="s">
        <v>5223</v>
      </c>
      <c r="AS201" s="352"/>
      <c r="AT201" s="353"/>
      <c r="AU201" s="242"/>
      <c r="AV201" s="785"/>
      <c r="AW201" s="108"/>
      <c r="AX201" s="342"/>
      <c r="AY201" s="81"/>
      <c r="AZ201" s="81"/>
      <c r="BA201" s="81"/>
      <c r="BB201" s="81"/>
      <c r="BC201" s="81"/>
      <c r="BD201" s="81"/>
      <c r="BE201" s="81"/>
      <c r="BF201" s="81"/>
      <c r="BG201" s="81"/>
      <c r="BH201" s="81"/>
      <c r="BI201" s="81"/>
      <c r="BJ201" s="81"/>
      <c r="BK201" s="81"/>
      <c r="BL201" s="81"/>
      <c r="BM201" s="81"/>
      <c r="BN201" s="81"/>
    </row>
    <row r="202" spans="1:66" s="37" customFormat="1" ht="221" customHeight="1" x14ac:dyDescent="0.3">
      <c r="A202" s="107">
        <v>106</v>
      </c>
      <c r="B202" s="607" t="s">
        <v>5212</v>
      </c>
      <c r="C202" s="108"/>
      <c r="D202" s="109" t="s">
        <v>4873</v>
      </c>
      <c r="E202" s="625" t="s">
        <v>5915</v>
      </c>
      <c r="F202" s="108" t="s">
        <v>5916</v>
      </c>
      <c r="G202" s="625" t="s">
        <v>5917</v>
      </c>
      <c r="H202" s="108">
        <v>2007</v>
      </c>
      <c r="I202" s="625" t="s">
        <v>5918</v>
      </c>
      <c r="J202" s="655">
        <v>147200</v>
      </c>
      <c r="K202" s="109" t="s">
        <v>655</v>
      </c>
      <c r="L202" s="72" t="s">
        <v>5919</v>
      </c>
      <c r="M202" s="72" t="s">
        <v>5452</v>
      </c>
      <c r="N202" s="72" t="s">
        <v>5920</v>
      </c>
      <c r="O202" s="72" t="s">
        <v>5921</v>
      </c>
      <c r="P202" s="108" t="s">
        <v>5922</v>
      </c>
      <c r="Q202" s="109">
        <v>47.58</v>
      </c>
      <c r="R202" s="109">
        <v>17.32</v>
      </c>
      <c r="S202" s="109">
        <v>17.88</v>
      </c>
      <c r="T202" s="109">
        <v>12.38</v>
      </c>
      <c r="U202" s="109">
        <v>47.58</v>
      </c>
      <c r="V202" s="108">
        <v>100</v>
      </c>
      <c r="W202" s="108" t="s">
        <v>1144</v>
      </c>
      <c r="X202" s="109" t="s">
        <v>5221</v>
      </c>
      <c r="Y202" s="108">
        <v>3</v>
      </c>
      <c r="Z202" s="108">
        <v>1</v>
      </c>
      <c r="AA202" s="108">
        <v>7</v>
      </c>
      <c r="AB202" s="108">
        <v>11</v>
      </c>
      <c r="AC202" s="259" t="s">
        <v>5923</v>
      </c>
      <c r="AD202" s="109"/>
      <c r="AE202" s="242">
        <v>5</v>
      </c>
      <c r="AF202" s="236">
        <v>100</v>
      </c>
      <c r="AG202" s="351" t="s">
        <v>5924</v>
      </c>
      <c r="AH202" s="687" t="s">
        <v>5915</v>
      </c>
      <c r="AI202" s="238">
        <v>25</v>
      </c>
      <c r="AJ202" s="352" t="s">
        <v>5925</v>
      </c>
      <c r="AK202" s="734" t="s">
        <v>5915</v>
      </c>
      <c r="AL202" s="241">
        <v>25</v>
      </c>
      <c r="AM202" s="352" t="s">
        <v>5926</v>
      </c>
      <c r="AN202" s="734" t="s">
        <v>5927</v>
      </c>
      <c r="AO202" s="241">
        <v>25</v>
      </c>
      <c r="AP202" s="352" t="s">
        <v>5928</v>
      </c>
      <c r="AQ202" s="767" t="s">
        <v>5929</v>
      </c>
      <c r="AR202" s="241">
        <v>25</v>
      </c>
      <c r="AS202" s="352"/>
      <c r="AT202" s="353"/>
      <c r="AU202" s="242"/>
      <c r="AV202" s="785"/>
      <c r="AW202" s="108"/>
      <c r="AX202" s="342"/>
      <c r="AY202" s="81"/>
      <c r="AZ202" s="81"/>
      <c r="BA202" s="81"/>
      <c r="BB202" s="81"/>
      <c r="BC202" s="81"/>
      <c r="BD202" s="81"/>
      <c r="BE202" s="81"/>
      <c r="BF202" s="81"/>
      <c r="BG202" s="81"/>
      <c r="BH202" s="81"/>
      <c r="BI202" s="81"/>
      <c r="BJ202" s="81"/>
      <c r="BK202" s="81"/>
      <c r="BL202" s="81"/>
      <c r="BM202" s="81"/>
      <c r="BN202" s="81"/>
    </row>
    <row r="203" spans="1:66" s="37" customFormat="1" ht="64.95" customHeight="1" x14ac:dyDescent="0.3">
      <c r="A203" s="107">
        <v>106</v>
      </c>
      <c r="B203" s="607" t="s">
        <v>5212</v>
      </c>
      <c r="C203" s="108"/>
      <c r="D203" s="109" t="s">
        <v>5333</v>
      </c>
      <c r="E203" s="625" t="s">
        <v>5334</v>
      </c>
      <c r="F203" s="108">
        <v>5027</v>
      </c>
      <c r="G203" s="625" t="s">
        <v>5930</v>
      </c>
      <c r="H203" s="108">
        <v>2008</v>
      </c>
      <c r="I203" s="625" t="s">
        <v>5931</v>
      </c>
      <c r="J203" s="655">
        <v>58444</v>
      </c>
      <c r="K203" s="109" t="s">
        <v>655</v>
      </c>
      <c r="L203" s="72" t="s">
        <v>5337</v>
      </c>
      <c r="M203" s="72" t="s">
        <v>5338</v>
      </c>
      <c r="N203" s="72" t="s">
        <v>5932</v>
      </c>
      <c r="O203" s="72" t="s">
        <v>5933</v>
      </c>
      <c r="P203" s="108" t="s">
        <v>5934</v>
      </c>
      <c r="Q203" s="109">
        <v>37.14</v>
      </c>
      <c r="R203" s="109">
        <v>6.88</v>
      </c>
      <c r="S203" s="109">
        <v>17.88</v>
      </c>
      <c r="T203" s="109">
        <v>12.38</v>
      </c>
      <c r="U203" s="109">
        <v>37.14</v>
      </c>
      <c r="V203" s="108">
        <v>100</v>
      </c>
      <c r="W203" s="108" t="s">
        <v>1144</v>
      </c>
      <c r="X203" s="109" t="s">
        <v>5221</v>
      </c>
      <c r="Y203" s="108">
        <v>3</v>
      </c>
      <c r="Z203" s="108">
        <v>2</v>
      </c>
      <c r="AA203" s="108">
        <v>2</v>
      </c>
      <c r="AB203" s="108">
        <v>32</v>
      </c>
      <c r="AC203" s="108" t="s">
        <v>5935</v>
      </c>
      <c r="AD203" s="109"/>
      <c r="AE203" s="242">
        <v>5</v>
      </c>
      <c r="AF203" s="236">
        <v>100</v>
      </c>
      <c r="AG203" s="351" t="s">
        <v>5936</v>
      </c>
      <c r="AH203" s="687" t="s">
        <v>5937</v>
      </c>
      <c r="AI203" s="238">
        <v>50</v>
      </c>
      <c r="AJ203" s="352" t="s">
        <v>5333</v>
      </c>
      <c r="AK203" s="734" t="s">
        <v>5334</v>
      </c>
      <c r="AL203" s="241">
        <v>50</v>
      </c>
      <c r="AM203" s="352"/>
      <c r="AN203" s="734"/>
      <c r="AO203" s="241" t="s">
        <v>5223</v>
      </c>
      <c r="AP203" s="352"/>
      <c r="AQ203" s="767"/>
      <c r="AR203" s="241" t="s">
        <v>5223</v>
      </c>
      <c r="AS203" s="352"/>
      <c r="AT203" s="353"/>
      <c r="AU203" s="242"/>
      <c r="AV203" s="785"/>
      <c r="AW203" s="108"/>
      <c r="AX203" s="342"/>
      <c r="AY203" s="81"/>
      <c r="AZ203" s="81"/>
      <c r="BA203" s="81"/>
      <c r="BB203" s="81"/>
      <c r="BC203" s="81"/>
      <c r="BD203" s="81"/>
      <c r="BE203" s="81"/>
      <c r="BF203" s="81"/>
      <c r="BG203" s="81"/>
      <c r="BH203" s="81"/>
      <c r="BI203" s="81"/>
      <c r="BJ203" s="81"/>
      <c r="BK203" s="81"/>
      <c r="BL203" s="81"/>
      <c r="BM203" s="81"/>
      <c r="BN203" s="81"/>
    </row>
    <row r="204" spans="1:66" s="37" customFormat="1" ht="64.95" customHeight="1" x14ac:dyDescent="0.3">
      <c r="A204" s="107">
        <v>106</v>
      </c>
      <c r="B204" s="607" t="s">
        <v>5212</v>
      </c>
      <c r="C204" s="108"/>
      <c r="D204" s="109" t="s">
        <v>5313</v>
      </c>
      <c r="E204" s="625" t="s">
        <v>5314</v>
      </c>
      <c r="F204" s="108">
        <v>3470</v>
      </c>
      <c r="G204" s="625" t="s">
        <v>5938</v>
      </c>
      <c r="H204" s="108">
        <v>2011</v>
      </c>
      <c r="I204" s="625" t="s">
        <v>5939</v>
      </c>
      <c r="J204" s="655">
        <v>216802.64</v>
      </c>
      <c r="K204" s="109" t="s">
        <v>677</v>
      </c>
      <c r="L204" s="72" t="s">
        <v>5307</v>
      </c>
      <c r="M204" s="72" t="s">
        <v>5308</v>
      </c>
      <c r="N204" s="72" t="s">
        <v>5940</v>
      </c>
      <c r="O204" s="72" t="s">
        <v>5941</v>
      </c>
      <c r="P204" s="108" t="s">
        <v>5942</v>
      </c>
      <c r="Q204" s="109">
        <v>45.066192941176475</v>
      </c>
      <c r="R204" s="109">
        <v>25.506192941176472</v>
      </c>
      <c r="S204" s="109">
        <v>5.46</v>
      </c>
      <c r="T204" s="109">
        <v>14.1</v>
      </c>
      <c r="U204" s="109">
        <v>45.066192941176475</v>
      </c>
      <c r="V204" s="108">
        <v>100</v>
      </c>
      <c r="W204" s="108">
        <v>0</v>
      </c>
      <c r="X204" s="109" t="s">
        <v>5221</v>
      </c>
      <c r="Y204" s="108">
        <v>3</v>
      </c>
      <c r="Z204" s="108">
        <v>1</v>
      </c>
      <c r="AA204" s="108">
        <v>4</v>
      </c>
      <c r="AB204" s="108">
        <v>30</v>
      </c>
      <c r="AC204" s="108" t="s">
        <v>5943</v>
      </c>
      <c r="AD204" s="109"/>
      <c r="AE204" s="242">
        <v>5</v>
      </c>
      <c r="AF204" s="236">
        <v>100</v>
      </c>
      <c r="AG204" s="351" t="s">
        <v>5313</v>
      </c>
      <c r="AH204" s="687" t="s">
        <v>5314</v>
      </c>
      <c r="AI204" s="238">
        <v>50</v>
      </c>
      <c r="AJ204" s="352" t="s">
        <v>2538</v>
      </c>
      <c r="AK204" s="734" t="s">
        <v>5312</v>
      </c>
      <c r="AL204" s="241">
        <v>50</v>
      </c>
      <c r="AM204" s="352"/>
      <c r="AN204" s="734"/>
      <c r="AO204" s="241"/>
      <c r="AP204" s="352"/>
      <c r="AQ204" s="767"/>
      <c r="AR204" s="241"/>
      <c r="AS204" s="352"/>
      <c r="AT204" s="353"/>
      <c r="AU204" s="242"/>
      <c r="AV204" s="785"/>
      <c r="AW204" s="108"/>
      <c r="AX204" s="342"/>
      <c r="AY204" s="81"/>
      <c r="AZ204" s="81"/>
      <c r="BA204" s="81"/>
      <c r="BB204" s="81"/>
      <c r="BC204" s="81"/>
      <c r="BD204" s="81"/>
      <c r="BE204" s="81"/>
      <c r="BF204" s="81"/>
      <c r="BG204" s="81"/>
      <c r="BH204" s="81"/>
      <c r="BI204" s="81"/>
      <c r="BJ204" s="81"/>
      <c r="BK204" s="81"/>
      <c r="BL204" s="81"/>
      <c r="BM204" s="81"/>
      <c r="BN204" s="81"/>
    </row>
    <row r="205" spans="1:66" s="37" customFormat="1" ht="181.95" customHeight="1" x14ac:dyDescent="0.3">
      <c r="A205" s="107">
        <v>106</v>
      </c>
      <c r="B205" s="607" t="s">
        <v>5212</v>
      </c>
      <c r="C205" s="108"/>
      <c r="D205" s="109" t="s">
        <v>4873</v>
      </c>
      <c r="E205" s="625" t="s">
        <v>5915</v>
      </c>
      <c r="F205" s="108" t="s">
        <v>5916</v>
      </c>
      <c r="G205" s="625" t="s">
        <v>5944</v>
      </c>
      <c r="H205" s="108">
        <v>2007</v>
      </c>
      <c r="I205" s="625" t="s">
        <v>5945</v>
      </c>
      <c r="J205" s="655">
        <v>89750</v>
      </c>
      <c r="K205" s="109" t="s">
        <v>655</v>
      </c>
      <c r="L205" s="72" t="s">
        <v>5919</v>
      </c>
      <c r="M205" s="72" t="s">
        <v>5452</v>
      </c>
      <c r="N205" s="72" t="s">
        <v>5946</v>
      </c>
      <c r="O205" s="72" t="s">
        <v>5947</v>
      </c>
      <c r="P205" s="108" t="s">
        <v>5948</v>
      </c>
      <c r="Q205" s="109">
        <v>40.82</v>
      </c>
      <c r="R205" s="109">
        <v>10.56</v>
      </c>
      <c r="S205" s="109">
        <v>17.88</v>
      </c>
      <c r="T205" s="109">
        <v>12.38</v>
      </c>
      <c r="U205" s="109">
        <v>40.82</v>
      </c>
      <c r="V205" s="108">
        <v>100</v>
      </c>
      <c r="W205" s="108">
        <v>100</v>
      </c>
      <c r="X205" s="109" t="s">
        <v>5221</v>
      </c>
      <c r="Y205" s="108">
        <v>2</v>
      </c>
      <c r="Z205" s="108">
        <v>1</v>
      </c>
      <c r="AA205" s="108">
        <v>1</v>
      </c>
      <c r="AB205" s="108">
        <v>11</v>
      </c>
      <c r="AC205" s="108" t="s">
        <v>5949</v>
      </c>
      <c r="AD205" s="109"/>
      <c r="AE205" s="242">
        <v>5</v>
      </c>
      <c r="AF205" s="236">
        <v>100</v>
      </c>
      <c r="AG205" s="351" t="s">
        <v>5924</v>
      </c>
      <c r="AH205" s="687" t="s">
        <v>5915</v>
      </c>
      <c r="AI205" s="238">
        <v>50</v>
      </c>
      <c r="AJ205" s="352" t="s">
        <v>5925</v>
      </c>
      <c r="AK205" s="734" t="s">
        <v>5915</v>
      </c>
      <c r="AL205" s="241">
        <v>50</v>
      </c>
      <c r="AM205" s="352"/>
      <c r="AN205" s="734"/>
      <c r="AO205" s="241" t="s">
        <v>5223</v>
      </c>
      <c r="AP205" s="352"/>
      <c r="AQ205" s="767"/>
      <c r="AR205" s="241" t="s">
        <v>5223</v>
      </c>
      <c r="AS205" s="352"/>
      <c r="AT205" s="353"/>
      <c r="AU205" s="242"/>
      <c r="AV205" s="785"/>
      <c r="AW205" s="108"/>
      <c r="AX205" s="342"/>
      <c r="AY205" s="81"/>
      <c r="AZ205" s="81"/>
      <c r="BA205" s="81"/>
      <c r="BB205" s="81"/>
      <c r="BC205" s="81"/>
      <c r="BD205" s="81"/>
      <c r="BE205" s="81"/>
      <c r="BF205" s="81"/>
      <c r="BG205" s="81"/>
      <c r="BH205" s="81"/>
      <c r="BI205" s="81"/>
      <c r="BJ205" s="81"/>
      <c r="BK205" s="81"/>
      <c r="BL205" s="81"/>
      <c r="BM205" s="81"/>
      <c r="BN205" s="81"/>
    </row>
    <row r="206" spans="1:66" s="37" customFormat="1" ht="64.95" customHeight="1" x14ac:dyDescent="0.3">
      <c r="A206" s="107">
        <v>106</v>
      </c>
      <c r="B206" s="607" t="s">
        <v>5212</v>
      </c>
      <c r="C206" s="108"/>
      <c r="D206" s="109" t="s">
        <v>2538</v>
      </c>
      <c r="E206" s="625" t="s">
        <v>5950</v>
      </c>
      <c r="F206" s="108">
        <v>11241</v>
      </c>
      <c r="G206" s="625" t="s">
        <v>5951</v>
      </c>
      <c r="H206" s="108">
        <v>2010</v>
      </c>
      <c r="I206" s="625" t="s">
        <v>5952</v>
      </c>
      <c r="J206" s="655">
        <v>167988</v>
      </c>
      <c r="K206" s="109" t="s">
        <v>677</v>
      </c>
      <c r="L206" s="72" t="s">
        <v>5953</v>
      </c>
      <c r="M206" s="72" t="s">
        <v>5954</v>
      </c>
      <c r="N206" s="72" t="s">
        <v>5955</v>
      </c>
      <c r="O206" s="72" t="s">
        <v>5956</v>
      </c>
      <c r="P206" s="108" t="s">
        <v>5957</v>
      </c>
      <c r="Q206" s="109">
        <v>50.02</v>
      </c>
      <c r="R206" s="109">
        <v>19.760000000000002</v>
      </c>
      <c r="S206" s="109">
        <v>17.88</v>
      </c>
      <c r="T206" s="109">
        <v>12.38</v>
      </c>
      <c r="U206" s="109">
        <v>50.02</v>
      </c>
      <c r="V206" s="108">
        <v>100</v>
      </c>
      <c r="W206" s="108" t="s">
        <v>1144</v>
      </c>
      <c r="X206" s="109" t="s">
        <v>5221</v>
      </c>
      <c r="Y206" s="108">
        <v>3</v>
      </c>
      <c r="Z206" s="108">
        <v>1</v>
      </c>
      <c r="AA206" s="108">
        <v>4</v>
      </c>
      <c r="AB206" s="108">
        <v>30</v>
      </c>
      <c r="AC206" s="108" t="s">
        <v>5958</v>
      </c>
      <c r="AD206" s="109"/>
      <c r="AE206" s="242">
        <v>5</v>
      </c>
      <c r="AF206" s="236">
        <v>100</v>
      </c>
      <c r="AG206" s="351"/>
      <c r="AH206" s="687" t="s">
        <v>5233</v>
      </c>
      <c r="AI206" s="238" t="s">
        <v>5223</v>
      </c>
      <c r="AJ206" s="352"/>
      <c r="AK206" s="734"/>
      <c r="AL206" s="241"/>
      <c r="AM206" s="352"/>
      <c r="AN206" s="734"/>
      <c r="AO206" s="241"/>
      <c r="AP206" s="352"/>
      <c r="AQ206" s="767"/>
      <c r="AR206" s="241"/>
      <c r="AS206" s="352"/>
      <c r="AT206" s="353"/>
      <c r="AU206" s="242"/>
      <c r="AV206" s="785"/>
      <c r="AW206" s="108"/>
      <c r="AX206" s="342"/>
      <c r="AY206" s="81"/>
      <c r="AZ206" s="81"/>
      <c r="BA206" s="81"/>
      <c r="BB206" s="81"/>
      <c r="BC206" s="81"/>
      <c r="BD206" s="81"/>
      <c r="BE206" s="81"/>
      <c r="BF206" s="81"/>
      <c r="BG206" s="81"/>
      <c r="BH206" s="81"/>
      <c r="BI206" s="81"/>
      <c r="BJ206" s="81"/>
      <c r="BK206" s="81"/>
      <c r="BL206" s="81"/>
      <c r="BM206" s="81"/>
      <c r="BN206" s="81"/>
    </row>
    <row r="207" spans="1:66" s="37" customFormat="1" ht="117" customHeight="1" x14ac:dyDescent="0.3">
      <c r="A207" s="107">
        <v>106</v>
      </c>
      <c r="B207" s="607" t="s">
        <v>5212</v>
      </c>
      <c r="C207" s="108"/>
      <c r="D207" s="109" t="s">
        <v>2766</v>
      </c>
      <c r="E207" s="625" t="s">
        <v>4422</v>
      </c>
      <c r="F207" s="108">
        <v>7561</v>
      </c>
      <c r="G207" s="625" t="s">
        <v>5959</v>
      </c>
      <c r="H207" s="108">
        <v>2008</v>
      </c>
      <c r="I207" s="625" t="s">
        <v>5960</v>
      </c>
      <c r="J207" s="655">
        <v>263938</v>
      </c>
      <c r="K207" s="109" t="s">
        <v>655</v>
      </c>
      <c r="L207" s="72" t="s">
        <v>5412</v>
      </c>
      <c r="M207" s="72" t="s">
        <v>5961</v>
      </c>
      <c r="N207" s="72" t="s">
        <v>5962</v>
      </c>
      <c r="O207" s="72" t="s">
        <v>5963</v>
      </c>
      <c r="P207" s="108" t="s">
        <v>5964</v>
      </c>
      <c r="Q207" s="109">
        <v>61.31</v>
      </c>
      <c r="R207" s="109">
        <v>31.05</v>
      </c>
      <c r="S207" s="109">
        <v>17.88</v>
      </c>
      <c r="T207" s="109">
        <v>12.38</v>
      </c>
      <c r="U207" s="109">
        <v>61.31</v>
      </c>
      <c r="V207" s="108">
        <v>100</v>
      </c>
      <c r="W207" s="108">
        <v>100</v>
      </c>
      <c r="X207" s="109" t="s">
        <v>5221</v>
      </c>
      <c r="Y207" s="108">
        <v>3</v>
      </c>
      <c r="Z207" s="108">
        <v>11</v>
      </c>
      <c r="AA207" s="108">
        <v>6</v>
      </c>
      <c r="AB207" s="108">
        <v>66</v>
      </c>
      <c r="AC207" s="108" t="s">
        <v>5965</v>
      </c>
      <c r="AD207" s="109">
        <v>0</v>
      </c>
      <c r="AE207" s="242">
        <v>5</v>
      </c>
      <c r="AF207" s="236">
        <v>100</v>
      </c>
      <c r="AG207" s="351" t="s">
        <v>4519</v>
      </c>
      <c r="AH207" s="687" t="s">
        <v>4293</v>
      </c>
      <c r="AI207" s="238">
        <v>25</v>
      </c>
      <c r="AJ207" s="352" t="s">
        <v>2766</v>
      </c>
      <c r="AK207" s="734" t="s">
        <v>4422</v>
      </c>
      <c r="AL207" s="241">
        <v>25</v>
      </c>
      <c r="AM207" s="352" t="s">
        <v>5417</v>
      </c>
      <c r="AN207" s="734" t="s">
        <v>4293</v>
      </c>
      <c r="AO207" s="241">
        <v>25</v>
      </c>
      <c r="AP207" s="352" t="s">
        <v>5418</v>
      </c>
      <c r="AQ207" s="767" t="s">
        <v>4422</v>
      </c>
      <c r="AR207" s="241">
        <v>25</v>
      </c>
      <c r="AS207" s="352"/>
      <c r="AT207" s="353"/>
      <c r="AU207" s="242"/>
      <c r="AV207" s="785"/>
      <c r="AW207" s="108"/>
      <c r="AX207" s="342"/>
      <c r="AY207" s="81"/>
      <c r="AZ207" s="81"/>
      <c r="BA207" s="81"/>
      <c r="BB207" s="81"/>
      <c r="BC207" s="81"/>
      <c r="BD207" s="81"/>
      <c r="BE207" s="81"/>
      <c r="BF207" s="81"/>
      <c r="BG207" s="81"/>
      <c r="BH207" s="81"/>
      <c r="BI207" s="81"/>
      <c r="BJ207" s="81"/>
      <c r="BK207" s="81"/>
      <c r="BL207" s="81"/>
      <c r="BM207" s="81"/>
      <c r="BN207" s="81"/>
    </row>
    <row r="208" spans="1:66" s="37" customFormat="1" ht="52.1" customHeight="1" x14ac:dyDescent="0.3">
      <c r="A208" s="107">
        <v>106</v>
      </c>
      <c r="B208" s="607" t="s">
        <v>5212</v>
      </c>
      <c r="C208" s="108"/>
      <c r="D208" s="109" t="s">
        <v>4873</v>
      </c>
      <c r="E208" s="625" t="s">
        <v>5966</v>
      </c>
      <c r="F208" s="108">
        <v>15644</v>
      </c>
      <c r="G208" s="625" t="s">
        <v>5967</v>
      </c>
      <c r="H208" s="108">
        <v>2007</v>
      </c>
      <c r="I208" s="625" t="s">
        <v>5968</v>
      </c>
      <c r="J208" s="655">
        <v>65087</v>
      </c>
      <c r="K208" s="109" t="s">
        <v>655</v>
      </c>
      <c r="L208" s="72" t="s">
        <v>5919</v>
      </c>
      <c r="M208" s="72" t="s">
        <v>5452</v>
      </c>
      <c r="N208" s="72" t="s">
        <v>5969</v>
      </c>
      <c r="O208" s="72" t="s">
        <v>5970</v>
      </c>
      <c r="P208" s="108" t="s">
        <v>5971</v>
      </c>
      <c r="Q208" s="109">
        <v>37.92</v>
      </c>
      <c r="R208" s="109">
        <v>7.66</v>
      </c>
      <c r="S208" s="109">
        <v>17.88</v>
      </c>
      <c r="T208" s="109">
        <v>12.38</v>
      </c>
      <c r="U208" s="109">
        <v>37.92</v>
      </c>
      <c r="V208" s="108">
        <v>100</v>
      </c>
      <c r="W208" s="108" t="s">
        <v>1144</v>
      </c>
      <c r="X208" s="109" t="s">
        <v>5221</v>
      </c>
      <c r="Y208" s="108">
        <v>4</v>
      </c>
      <c r="Z208" s="108">
        <v>2</v>
      </c>
      <c r="AA208" s="108">
        <v>3</v>
      </c>
      <c r="AB208" s="108">
        <v>44</v>
      </c>
      <c r="AC208" s="108" t="s">
        <v>5972</v>
      </c>
      <c r="AD208" s="109"/>
      <c r="AE208" s="242">
        <v>5</v>
      </c>
      <c r="AF208" s="236">
        <v>100</v>
      </c>
      <c r="AG208" s="351" t="s">
        <v>2542</v>
      </c>
      <c r="AH208" s="687" t="s">
        <v>5290</v>
      </c>
      <c r="AI208" s="238">
        <v>33</v>
      </c>
      <c r="AJ208" s="352" t="s">
        <v>5973</v>
      </c>
      <c r="AK208" s="734" t="s">
        <v>5966</v>
      </c>
      <c r="AL208" s="241">
        <v>33</v>
      </c>
      <c r="AM208" s="352" t="s">
        <v>5974</v>
      </c>
      <c r="AN208" s="734" t="s">
        <v>5975</v>
      </c>
      <c r="AO208" s="241">
        <v>33</v>
      </c>
      <c r="AP208" s="352"/>
      <c r="AQ208" s="767"/>
      <c r="AR208" s="241" t="s">
        <v>5223</v>
      </c>
      <c r="AS208" s="352"/>
      <c r="AT208" s="353"/>
      <c r="AU208" s="242"/>
      <c r="AV208" s="785"/>
      <c r="AW208" s="108"/>
      <c r="AX208" s="342"/>
      <c r="AY208" s="81"/>
      <c r="AZ208" s="81"/>
      <c r="BA208" s="81"/>
      <c r="BB208" s="81"/>
      <c r="BC208" s="81"/>
      <c r="BD208" s="81"/>
      <c r="BE208" s="81"/>
      <c r="BF208" s="81"/>
      <c r="BG208" s="81"/>
      <c r="BH208" s="81"/>
      <c r="BI208" s="81"/>
      <c r="BJ208" s="81"/>
      <c r="BK208" s="81"/>
      <c r="BL208" s="81"/>
      <c r="BM208" s="81"/>
      <c r="BN208" s="81"/>
    </row>
    <row r="209" spans="1:66" s="37" customFormat="1" ht="181.95" customHeight="1" x14ac:dyDescent="0.3">
      <c r="A209" s="107">
        <v>106</v>
      </c>
      <c r="B209" s="607" t="s">
        <v>5212</v>
      </c>
      <c r="C209" s="108"/>
      <c r="D209" s="109" t="s">
        <v>2766</v>
      </c>
      <c r="E209" s="625" t="s">
        <v>4422</v>
      </c>
      <c r="F209" s="108">
        <v>7561</v>
      </c>
      <c r="G209" s="625" t="s">
        <v>5976</v>
      </c>
      <c r="H209" s="108">
        <v>2005</v>
      </c>
      <c r="I209" s="625" t="s">
        <v>5977</v>
      </c>
      <c r="J209" s="655">
        <v>163744.12</v>
      </c>
      <c r="K209" s="109" t="s">
        <v>664</v>
      </c>
      <c r="L209" s="72" t="s">
        <v>5978</v>
      </c>
      <c r="M209" s="72" t="s">
        <v>5979</v>
      </c>
      <c r="N209" s="72" t="s">
        <v>5980</v>
      </c>
      <c r="O209" s="72"/>
      <c r="P209" s="108">
        <v>44952</v>
      </c>
      <c r="Q209" s="109">
        <v>49.52</v>
      </c>
      <c r="R209" s="109">
        <v>19.260000000000002</v>
      </c>
      <c r="S209" s="109">
        <v>17.88</v>
      </c>
      <c r="T209" s="109">
        <v>12.38</v>
      </c>
      <c r="U209" s="109">
        <v>49.52</v>
      </c>
      <c r="V209" s="108">
        <v>100</v>
      </c>
      <c r="W209" s="108">
        <v>100</v>
      </c>
      <c r="X209" s="109" t="s">
        <v>5221</v>
      </c>
      <c r="Y209" s="108">
        <v>2</v>
      </c>
      <c r="Z209" s="108">
        <v>5</v>
      </c>
      <c r="AA209" s="108">
        <v>1</v>
      </c>
      <c r="AB209" s="108">
        <v>67</v>
      </c>
      <c r="AC209" s="108" t="s">
        <v>5981</v>
      </c>
      <c r="AD209" s="109">
        <v>0</v>
      </c>
      <c r="AE209" s="242">
        <v>5</v>
      </c>
      <c r="AF209" s="236">
        <v>100</v>
      </c>
      <c r="AG209" s="351" t="s">
        <v>2766</v>
      </c>
      <c r="AH209" s="687" t="s">
        <v>4422</v>
      </c>
      <c r="AI209" s="238">
        <v>25</v>
      </c>
      <c r="AJ209" s="352" t="s">
        <v>4519</v>
      </c>
      <c r="AK209" s="734" t="s">
        <v>4293</v>
      </c>
      <c r="AL209" s="241">
        <v>25</v>
      </c>
      <c r="AM209" s="352" t="s">
        <v>2693</v>
      </c>
      <c r="AN209" s="734" t="s">
        <v>4455</v>
      </c>
      <c r="AO209" s="241">
        <v>25</v>
      </c>
      <c r="AP209" s="352" t="s">
        <v>3299</v>
      </c>
      <c r="AQ209" s="767" t="s">
        <v>3319</v>
      </c>
      <c r="AR209" s="241">
        <v>25</v>
      </c>
      <c r="AS209" s="352"/>
      <c r="AT209" s="353"/>
      <c r="AU209" s="242"/>
      <c r="AV209" s="785"/>
      <c r="AW209" s="108"/>
      <c r="AX209" s="342"/>
      <c r="AY209" s="81"/>
      <c r="AZ209" s="81"/>
      <c r="BA209" s="81"/>
      <c r="BB209" s="81"/>
      <c r="BC209" s="81"/>
      <c r="BD209" s="81"/>
      <c r="BE209" s="81"/>
      <c r="BF209" s="81"/>
      <c r="BG209" s="81"/>
      <c r="BH209" s="81"/>
      <c r="BI209" s="81"/>
      <c r="BJ209" s="81"/>
      <c r="BK209" s="81"/>
      <c r="BL209" s="81"/>
      <c r="BM209" s="81"/>
      <c r="BN209" s="81"/>
    </row>
    <row r="210" spans="1:66" s="37" customFormat="1" ht="104" customHeight="1" x14ac:dyDescent="0.3">
      <c r="A210" s="107">
        <v>106</v>
      </c>
      <c r="B210" s="607" t="s">
        <v>5212</v>
      </c>
      <c r="C210" s="108"/>
      <c r="D210" s="109" t="s">
        <v>5240</v>
      </c>
      <c r="E210" s="625" t="s">
        <v>5982</v>
      </c>
      <c r="F210" s="108">
        <v>8725</v>
      </c>
      <c r="G210" s="625" t="s">
        <v>5983</v>
      </c>
      <c r="H210" s="108">
        <v>2011</v>
      </c>
      <c r="I210" s="625" t="s">
        <v>5984</v>
      </c>
      <c r="J210" s="655">
        <v>905347.69</v>
      </c>
      <c r="K210" s="109" t="s">
        <v>677</v>
      </c>
      <c r="L210" s="72" t="s">
        <v>5985</v>
      </c>
      <c r="M210" s="72" t="s">
        <v>5986</v>
      </c>
      <c r="N210" s="72" t="s">
        <v>5987</v>
      </c>
      <c r="O210" s="72" t="s">
        <v>5988</v>
      </c>
      <c r="P210" s="108" t="s">
        <v>5989</v>
      </c>
      <c r="Q210" s="109">
        <v>125.91149294117646</v>
      </c>
      <c r="R210" s="109">
        <v>106.51149294117647</v>
      </c>
      <c r="S210" s="109">
        <v>5.3</v>
      </c>
      <c r="T210" s="109">
        <v>14.1</v>
      </c>
      <c r="U210" s="109">
        <v>125.91149294117646</v>
      </c>
      <c r="V210" s="108">
        <v>100</v>
      </c>
      <c r="W210" s="108">
        <v>0</v>
      </c>
      <c r="X210" s="109" t="s">
        <v>5221</v>
      </c>
      <c r="Y210" s="108">
        <v>4</v>
      </c>
      <c r="Z210" s="108">
        <v>2</v>
      </c>
      <c r="AA210" s="108"/>
      <c r="AB210" s="108">
        <v>41</v>
      </c>
      <c r="AC210" s="108" t="s">
        <v>5990</v>
      </c>
      <c r="AD210" s="109"/>
      <c r="AE210" s="242">
        <v>5</v>
      </c>
      <c r="AF210" s="236">
        <v>100</v>
      </c>
      <c r="AG210" s="351" t="s">
        <v>5240</v>
      </c>
      <c r="AH210" s="687" t="s">
        <v>5532</v>
      </c>
      <c r="AI210" s="238">
        <v>100</v>
      </c>
      <c r="AJ210" s="352"/>
      <c r="AK210" s="734"/>
      <c r="AL210" s="241"/>
      <c r="AM210" s="352"/>
      <c r="AN210" s="734"/>
      <c r="AO210" s="241"/>
      <c r="AP210" s="352"/>
      <c r="AQ210" s="767"/>
      <c r="AR210" s="241"/>
      <c r="AS210" s="352"/>
      <c r="AT210" s="353"/>
      <c r="AU210" s="242"/>
      <c r="AV210" s="785"/>
      <c r="AW210" s="108"/>
      <c r="AX210" s="342"/>
      <c r="AY210" s="81"/>
      <c r="AZ210" s="81"/>
      <c r="BA210" s="81"/>
      <c r="BB210" s="81"/>
      <c r="BC210" s="81"/>
      <c r="BD210" s="81"/>
      <c r="BE210" s="81"/>
      <c r="BF210" s="81"/>
      <c r="BG210" s="81"/>
      <c r="BH210" s="81"/>
      <c r="BI210" s="81"/>
      <c r="BJ210" s="81"/>
      <c r="BK210" s="81"/>
      <c r="BL210" s="81"/>
      <c r="BM210" s="81"/>
      <c r="BN210" s="81"/>
    </row>
    <row r="211" spans="1:66" s="37" customFormat="1" ht="39.049999999999997" customHeight="1" x14ac:dyDescent="0.3">
      <c r="A211" s="107">
        <v>106</v>
      </c>
      <c r="B211" s="607" t="s">
        <v>5212</v>
      </c>
      <c r="C211" s="108"/>
      <c r="D211" s="109" t="s">
        <v>5240</v>
      </c>
      <c r="E211" s="625" t="s">
        <v>5532</v>
      </c>
      <c r="F211" s="108">
        <v>4763</v>
      </c>
      <c r="G211" s="625" t="s">
        <v>5991</v>
      </c>
      <c r="H211" s="108">
        <v>2003</v>
      </c>
      <c r="I211" s="625" t="s">
        <v>5992</v>
      </c>
      <c r="J211" s="655">
        <v>83616.47</v>
      </c>
      <c r="K211" s="109" t="s">
        <v>867</v>
      </c>
      <c r="L211" s="72" t="s">
        <v>5647</v>
      </c>
      <c r="M211" s="72" t="s">
        <v>5648</v>
      </c>
      <c r="N211" s="72" t="s">
        <v>5649</v>
      </c>
      <c r="O211" s="72" t="s">
        <v>5650</v>
      </c>
      <c r="P211" s="108">
        <v>39887</v>
      </c>
      <c r="Q211" s="109">
        <v>40.1</v>
      </c>
      <c r="R211" s="109">
        <v>9.84</v>
      </c>
      <c r="S211" s="109">
        <v>17.88</v>
      </c>
      <c r="T211" s="109">
        <v>12.38</v>
      </c>
      <c r="U211" s="109">
        <v>40.1</v>
      </c>
      <c r="V211" s="108">
        <v>100</v>
      </c>
      <c r="W211" s="108">
        <v>100</v>
      </c>
      <c r="X211" s="109" t="s">
        <v>5221</v>
      </c>
      <c r="Y211" s="108">
        <v>6</v>
      </c>
      <c r="Z211" s="108">
        <v>1</v>
      </c>
      <c r="AA211" s="108">
        <v>5</v>
      </c>
      <c r="AB211" s="108">
        <v>14</v>
      </c>
      <c r="AC211" s="108" t="s">
        <v>5993</v>
      </c>
      <c r="AD211" s="109">
        <v>0</v>
      </c>
      <c r="AE211" s="242">
        <v>4</v>
      </c>
      <c r="AF211" s="236">
        <v>100</v>
      </c>
      <c r="AG211" s="351" t="s">
        <v>5240</v>
      </c>
      <c r="AH211" s="687" t="s">
        <v>5532</v>
      </c>
      <c r="AI211" s="238">
        <v>50</v>
      </c>
      <c r="AJ211" s="352" t="s">
        <v>5540</v>
      </c>
      <c r="AK211" s="734" t="s">
        <v>5541</v>
      </c>
      <c r="AL211" s="241">
        <v>50</v>
      </c>
      <c r="AM211" s="352"/>
      <c r="AN211" s="734"/>
      <c r="AO211" s="241" t="s">
        <v>5223</v>
      </c>
      <c r="AP211" s="352"/>
      <c r="AQ211" s="767"/>
      <c r="AR211" s="241" t="s">
        <v>5223</v>
      </c>
      <c r="AS211" s="352"/>
      <c r="AT211" s="353"/>
      <c r="AU211" s="242"/>
      <c r="AV211" s="785"/>
      <c r="AW211" s="108"/>
      <c r="AX211" s="342"/>
      <c r="AY211" s="81"/>
      <c r="AZ211" s="81"/>
      <c r="BA211" s="81"/>
      <c r="BB211" s="81"/>
      <c r="BC211" s="81"/>
      <c r="BD211" s="81"/>
      <c r="BE211" s="81"/>
      <c r="BF211" s="81"/>
      <c r="BG211" s="81"/>
      <c r="BH211" s="81"/>
      <c r="BI211" s="81"/>
      <c r="BJ211" s="81"/>
      <c r="BK211" s="81"/>
      <c r="BL211" s="81"/>
      <c r="BM211" s="81"/>
      <c r="BN211" s="81"/>
    </row>
    <row r="212" spans="1:66" s="37" customFormat="1" ht="39.049999999999997" customHeight="1" x14ac:dyDescent="0.3">
      <c r="A212" s="107">
        <v>106</v>
      </c>
      <c r="B212" s="607" t="s">
        <v>5212</v>
      </c>
      <c r="C212" s="108"/>
      <c r="D212" s="109" t="s">
        <v>5240</v>
      </c>
      <c r="E212" s="625" t="s">
        <v>5532</v>
      </c>
      <c r="F212" s="108">
        <v>4763</v>
      </c>
      <c r="G212" s="625" t="s">
        <v>5994</v>
      </c>
      <c r="H212" s="108">
        <v>2007</v>
      </c>
      <c r="I212" s="625" t="s">
        <v>5995</v>
      </c>
      <c r="J212" s="655">
        <v>140000</v>
      </c>
      <c r="K212" s="109" t="s">
        <v>655</v>
      </c>
      <c r="L212" s="72" t="s">
        <v>5996</v>
      </c>
      <c r="M212" s="72" t="s">
        <v>5997</v>
      </c>
      <c r="N212" s="72" t="s">
        <v>5649</v>
      </c>
      <c r="O212" s="72" t="s">
        <v>5650</v>
      </c>
      <c r="P212" s="108" t="s">
        <v>5998</v>
      </c>
      <c r="Q212" s="109">
        <v>46.73</v>
      </c>
      <c r="R212" s="109">
        <v>16.47</v>
      </c>
      <c r="S212" s="109">
        <v>17.88</v>
      </c>
      <c r="T212" s="109">
        <v>12.38</v>
      </c>
      <c r="U212" s="109">
        <v>46.73</v>
      </c>
      <c r="V212" s="108">
        <v>100</v>
      </c>
      <c r="W212" s="108" t="s">
        <v>1144</v>
      </c>
      <c r="X212" s="109" t="s">
        <v>5221</v>
      </c>
      <c r="Y212" s="108">
        <v>6</v>
      </c>
      <c r="Z212" s="108">
        <v>1</v>
      </c>
      <c r="AA212" s="108">
        <v>5</v>
      </c>
      <c r="AB212" s="108">
        <v>14</v>
      </c>
      <c r="AC212" s="108" t="s">
        <v>5999</v>
      </c>
      <c r="AD212" s="109"/>
      <c r="AE212" s="242">
        <v>4</v>
      </c>
      <c r="AF212" s="236">
        <v>100</v>
      </c>
      <c r="AG212" s="351" t="s">
        <v>5240</v>
      </c>
      <c r="AH212" s="687" t="s">
        <v>5532</v>
      </c>
      <c r="AI212" s="238">
        <v>50</v>
      </c>
      <c r="AJ212" s="352" t="s">
        <v>5540</v>
      </c>
      <c r="AK212" s="734" t="s">
        <v>5541</v>
      </c>
      <c r="AL212" s="241">
        <v>50</v>
      </c>
      <c r="AM212" s="352"/>
      <c r="AN212" s="734"/>
      <c r="AO212" s="241" t="s">
        <v>5223</v>
      </c>
      <c r="AP212" s="352"/>
      <c r="AQ212" s="767"/>
      <c r="AR212" s="241" t="s">
        <v>5223</v>
      </c>
      <c r="AS212" s="352"/>
      <c r="AT212" s="353"/>
      <c r="AU212" s="242"/>
      <c r="AV212" s="785"/>
      <c r="AW212" s="108"/>
      <c r="AX212" s="342"/>
      <c r="AY212" s="81"/>
      <c r="AZ212" s="81"/>
      <c r="BA212" s="81"/>
      <c r="BB212" s="81"/>
      <c r="BC212" s="81"/>
      <c r="BD212" s="81"/>
      <c r="BE212" s="81"/>
      <c r="BF212" s="81"/>
      <c r="BG212" s="81"/>
      <c r="BH212" s="81"/>
      <c r="BI212" s="81"/>
      <c r="BJ212" s="81"/>
      <c r="BK212" s="81"/>
      <c r="BL212" s="81"/>
      <c r="BM212" s="81"/>
      <c r="BN212" s="81"/>
    </row>
    <row r="213" spans="1:66" s="37" customFormat="1" ht="77.95" customHeight="1" x14ac:dyDescent="0.3">
      <c r="A213" s="107">
        <v>106</v>
      </c>
      <c r="B213" s="607" t="s">
        <v>5212</v>
      </c>
      <c r="C213" s="108"/>
      <c r="D213" s="109" t="s">
        <v>2538</v>
      </c>
      <c r="E213" s="625" t="s">
        <v>2537</v>
      </c>
      <c r="F213" s="108">
        <v>4540</v>
      </c>
      <c r="G213" s="625" t="s">
        <v>6000</v>
      </c>
      <c r="H213" s="108">
        <v>2004</v>
      </c>
      <c r="I213" s="625" t="s">
        <v>6001</v>
      </c>
      <c r="J213" s="655">
        <v>150337.82227507929</v>
      </c>
      <c r="K213" s="109" t="s">
        <v>664</v>
      </c>
      <c r="L213" s="72" t="s">
        <v>5307</v>
      </c>
      <c r="M213" s="72" t="s">
        <v>5308</v>
      </c>
      <c r="N213" s="72" t="s">
        <v>6002</v>
      </c>
      <c r="O213" s="72" t="s">
        <v>6003</v>
      </c>
      <c r="P213" s="108">
        <v>43591</v>
      </c>
      <c r="Q213" s="109">
        <v>47.95</v>
      </c>
      <c r="R213" s="109">
        <v>17.690000000000001</v>
      </c>
      <c r="S213" s="109">
        <v>17.88</v>
      </c>
      <c r="T213" s="109">
        <v>12.38</v>
      </c>
      <c r="U213" s="109">
        <v>47.95</v>
      </c>
      <c r="V213" s="108">
        <v>100</v>
      </c>
      <c r="W213" s="108">
        <v>100</v>
      </c>
      <c r="X213" s="109" t="s">
        <v>5221</v>
      </c>
      <c r="Y213" s="108">
        <v>3</v>
      </c>
      <c r="Z213" s="108">
        <v>6</v>
      </c>
      <c r="AA213" s="108">
        <v>1</v>
      </c>
      <c r="AB213" s="108">
        <v>30</v>
      </c>
      <c r="AC213" s="108" t="s">
        <v>6004</v>
      </c>
      <c r="AD213" s="109"/>
      <c r="AE213" s="242">
        <v>5</v>
      </c>
      <c r="AF213" s="236">
        <v>100</v>
      </c>
      <c r="AG213" s="351" t="s">
        <v>2538</v>
      </c>
      <c r="AH213" s="687" t="s">
        <v>5312</v>
      </c>
      <c r="AI213" s="238">
        <v>50</v>
      </c>
      <c r="AJ213" s="352" t="s">
        <v>5313</v>
      </c>
      <c r="AK213" s="734" t="s">
        <v>5314</v>
      </c>
      <c r="AL213" s="241">
        <v>50</v>
      </c>
      <c r="AM213" s="352"/>
      <c r="AN213" s="734"/>
      <c r="AO213" s="241" t="s">
        <v>5223</v>
      </c>
      <c r="AP213" s="352"/>
      <c r="AQ213" s="767"/>
      <c r="AR213" s="241" t="s">
        <v>5223</v>
      </c>
      <c r="AS213" s="352"/>
      <c r="AT213" s="353"/>
      <c r="AU213" s="242"/>
      <c r="AV213" s="785"/>
      <c r="AW213" s="108"/>
      <c r="AX213" s="342"/>
      <c r="AY213" s="81"/>
      <c r="AZ213" s="81"/>
      <c r="BA213" s="81"/>
      <c r="BB213" s="81"/>
      <c r="BC213" s="81"/>
      <c r="BD213" s="81"/>
      <c r="BE213" s="81"/>
      <c r="BF213" s="81"/>
      <c r="BG213" s="81"/>
      <c r="BH213" s="81"/>
      <c r="BI213" s="81"/>
      <c r="BJ213" s="81"/>
      <c r="BK213" s="81"/>
      <c r="BL213" s="81"/>
      <c r="BM213" s="81"/>
      <c r="BN213" s="81"/>
    </row>
    <row r="214" spans="1:66" s="37" customFormat="1" ht="91" customHeight="1" x14ac:dyDescent="0.3">
      <c r="A214" s="107">
        <v>106</v>
      </c>
      <c r="B214" s="607" t="s">
        <v>5212</v>
      </c>
      <c r="C214" s="108"/>
      <c r="D214" s="109" t="s">
        <v>5367</v>
      </c>
      <c r="E214" s="625" t="s">
        <v>5368</v>
      </c>
      <c r="F214" s="108">
        <v>3332</v>
      </c>
      <c r="G214" s="625" t="s">
        <v>6005</v>
      </c>
      <c r="H214" s="108">
        <v>2002</v>
      </c>
      <c r="I214" s="625" t="s">
        <v>6006</v>
      </c>
      <c r="J214" s="655">
        <v>65181.46</v>
      </c>
      <c r="K214" s="109" t="s">
        <v>867</v>
      </c>
      <c r="L214" s="72" t="s">
        <v>6007</v>
      </c>
      <c r="M214" s="72" t="s">
        <v>5372</v>
      </c>
      <c r="N214" s="72" t="s">
        <v>6008</v>
      </c>
      <c r="O214" s="72" t="s">
        <v>6009</v>
      </c>
      <c r="P214" s="108">
        <v>38926</v>
      </c>
      <c r="Q214" s="109">
        <v>37.93</v>
      </c>
      <c r="R214" s="109">
        <v>7.67</v>
      </c>
      <c r="S214" s="109">
        <v>17.88</v>
      </c>
      <c r="T214" s="109">
        <v>12.38</v>
      </c>
      <c r="U214" s="109">
        <v>37.93</v>
      </c>
      <c r="V214" s="108">
        <v>100</v>
      </c>
      <c r="W214" s="108">
        <v>100</v>
      </c>
      <c r="X214" s="109" t="s">
        <v>5221</v>
      </c>
      <c r="Y214" s="108">
        <v>6</v>
      </c>
      <c r="Z214" s="108">
        <v>3</v>
      </c>
      <c r="AA214" s="108">
        <v>1</v>
      </c>
      <c r="AB214" s="108">
        <v>46</v>
      </c>
      <c r="AC214" s="108" t="s">
        <v>6010</v>
      </c>
      <c r="AD214" s="109"/>
      <c r="AE214" s="242">
        <v>5</v>
      </c>
      <c r="AF214" s="236">
        <v>100</v>
      </c>
      <c r="AG214" s="351" t="s">
        <v>6011</v>
      </c>
      <c r="AH214" s="687" t="s">
        <v>5233</v>
      </c>
      <c r="AI214" s="238">
        <v>25</v>
      </c>
      <c r="AJ214" s="352" t="s">
        <v>6012</v>
      </c>
      <c r="AK214" s="734" t="s">
        <v>5233</v>
      </c>
      <c r="AL214" s="241">
        <v>25</v>
      </c>
      <c r="AM214" s="352" t="s">
        <v>6013</v>
      </c>
      <c r="AN214" s="734" t="s">
        <v>6014</v>
      </c>
      <c r="AO214" s="241">
        <v>25</v>
      </c>
      <c r="AP214" s="352" t="s">
        <v>6015</v>
      </c>
      <c r="AQ214" s="767" t="s">
        <v>5368</v>
      </c>
      <c r="AR214" s="241">
        <v>25</v>
      </c>
      <c r="AS214" s="352"/>
      <c r="AT214" s="353"/>
      <c r="AU214" s="242"/>
      <c r="AV214" s="785"/>
      <c r="AW214" s="108"/>
      <c r="AX214" s="342"/>
      <c r="AY214" s="81"/>
      <c r="AZ214" s="81"/>
      <c r="BA214" s="81"/>
      <c r="BB214" s="81"/>
      <c r="BC214" s="81"/>
      <c r="BD214" s="81"/>
      <c r="BE214" s="81"/>
      <c r="BF214" s="81"/>
      <c r="BG214" s="81"/>
      <c r="BH214" s="81"/>
      <c r="BI214" s="81"/>
      <c r="BJ214" s="81"/>
      <c r="BK214" s="81"/>
      <c r="BL214" s="81"/>
      <c r="BM214" s="81"/>
      <c r="BN214" s="81"/>
    </row>
    <row r="215" spans="1:66" s="37" customFormat="1" ht="39.049999999999997" customHeight="1" x14ac:dyDescent="0.3">
      <c r="A215" s="107">
        <v>106</v>
      </c>
      <c r="B215" s="607" t="s">
        <v>5212</v>
      </c>
      <c r="C215" s="108"/>
      <c r="D215" s="109" t="s">
        <v>2540</v>
      </c>
      <c r="E215" s="625" t="s">
        <v>6016</v>
      </c>
      <c r="F215" s="108">
        <v>15148</v>
      </c>
      <c r="G215" s="625" t="s">
        <v>6017</v>
      </c>
      <c r="H215" s="108">
        <v>2003</v>
      </c>
      <c r="I215" s="625" t="s">
        <v>6018</v>
      </c>
      <c r="J215" s="655">
        <v>130782.84</v>
      </c>
      <c r="K215" s="109" t="s">
        <v>867</v>
      </c>
      <c r="L215" s="72" t="s">
        <v>6019</v>
      </c>
      <c r="M215" s="72" t="s">
        <v>6020</v>
      </c>
      <c r="N215" s="72" t="s">
        <v>6021</v>
      </c>
      <c r="O215" s="72" t="s">
        <v>6022</v>
      </c>
      <c r="P215" s="108">
        <v>36637</v>
      </c>
      <c r="Q215" s="109">
        <v>45.65</v>
      </c>
      <c r="R215" s="109">
        <v>15.39</v>
      </c>
      <c r="S215" s="109">
        <v>17.88</v>
      </c>
      <c r="T215" s="109">
        <v>12.38</v>
      </c>
      <c r="U215" s="109">
        <v>45.65</v>
      </c>
      <c r="V215" s="108">
        <v>100</v>
      </c>
      <c r="W215" s="108">
        <v>100</v>
      </c>
      <c r="X215" s="109" t="s">
        <v>5221</v>
      </c>
      <c r="Y215" s="108">
        <v>4</v>
      </c>
      <c r="Z215" s="108">
        <v>2</v>
      </c>
      <c r="AA215" s="108">
        <v>2</v>
      </c>
      <c r="AB215" s="108">
        <v>4</v>
      </c>
      <c r="AC215" s="108" t="s">
        <v>6023</v>
      </c>
      <c r="AD215" s="109"/>
      <c r="AE215" s="242">
        <v>5</v>
      </c>
      <c r="AF215" s="236">
        <v>100</v>
      </c>
      <c r="AG215" s="351" t="s">
        <v>2540</v>
      </c>
      <c r="AH215" s="687" t="s">
        <v>6024</v>
      </c>
      <c r="AI215" s="238">
        <v>25</v>
      </c>
      <c r="AJ215" s="352" t="s">
        <v>6025</v>
      </c>
      <c r="AK215" s="734" t="s">
        <v>2539</v>
      </c>
      <c r="AL215" s="241">
        <v>25</v>
      </c>
      <c r="AM215" s="352" t="s">
        <v>6026</v>
      </c>
      <c r="AN215" s="734" t="s">
        <v>5233</v>
      </c>
      <c r="AO215" s="241">
        <v>25</v>
      </c>
      <c r="AP215" s="352" t="s">
        <v>6027</v>
      </c>
      <c r="AQ215" s="767" t="s">
        <v>5233</v>
      </c>
      <c r="AR215" s="241">
        <v>25</v>
      </c>
      <c r="AS215" s="352"/>
      <c r="AT215" s="353"/>
      <c r="AU215" s="242"/>
      <c r="AV215" s="785"/>
      <c r="AW215" s="108"/>
      <c r="AX215" s="342"/>
      <c r="AY215" s="81"/>
      <c r="AZ215" s="81"/>
      <c r="BA215" s="81"/>
      <c r="BB215" s="81"/>
      <c r="BC215" s="81"/>
      <c r="BD215" s="81"/>
      <c r="BE215" s="81"/>
      <c r="BF215" s="81"/>
      <c r="BG215" s="81"/>
      <c r="BH215" s="81"/>
      <c r="BI215" s="81"/>
      <c r="BJ215" s="81"/>
      <c r="BK215" s="81"/>
      <c r="BL215" s="81"/>
      <c r="BM215" s="81"/>
      <c r="BN215" s="81"/>
    </row>
    <row r="216" spans="1:66" s="37" customFormat="1" ht="130.05000000000001" customHeight="1" x14ac:dyDescent="0.3">
      <c r="A216" s="107">
        <v>106</v>
      </c>
      <c r="B216" s="607" t="s">
        <v>5212</v>
      </c>
      <c r="C216" s="108"/>
      <c r="D216" s="109" t="s">
        <v>4873</v>
      </c>
      <c r="E216" s="625" t="s">
        <v>6028</v>
      </c>
      <c r="F216" s="108" t="s">
        <v>6029</v>
      </c>
      <c r="G216" s="625" t="s">
        <v>6030</v>
      </c>
      <c r="H216" s="108">
        <v>2008</v>
      </c>
      <c r="I216" s="625" t="s">
        <v>6031</v>
      </c>
      <c r="J216" s="655">
        <v>667668</v>
      </c>
      <c r="K216" s="109" t="s">
        <v>655</v>
      </c>
      <c r="L216" s="72" t="s">
        <v>5919</v>
      </c>
      <c r="M216" s="72" t="s">
        <v>5452</v>
      </c>
      <c r="N216" s="72" t="s">
        <v>6032</v>
      </c>
      <c r="O216" s="72" t="s">
        <v>6033</v>
      </c>
      <c r="P216" s="108" t="s">
        <v>6034</v>
      </c>
      <c r="Q216" s="109">
        <v>108.81</v>
      </c>
      <c r="R216" s="109">
        <v>78.55</v>
      </c>
      <c r="S216" s="109">
        <v>17.88</v>
      </c>
      <c r="T216" s="109">
        <v>12.38</v>
      </c>
      <c r="U216" s="109">
        <v>108.81</v>
      </c>
      <c r="V216" s="108">
        <v>100</v>
      </c>
      <c r="W216" s="108" t="s">
        <v>1144</v>
      </c>
      <c r="X216" s="109" t="s">
        <v>5221</v>
      </c>
      <c r="Y216" s="108">
        <v>3</v>
      </c>
      <c r="Z216" s="108">
        <v>1</v>
      </c>
      <c r="AA216" s="108">
        <v>3</v>
      </c>
      <c r="AB216" s="108">
        <v>4</v>
      </c>
      <c r="AC216" s="108" t="s">
        <v>6035</v>
      </c>
      <c r="AD216" s="109"/>
      <c r="AE216" s="242">
        <v>5</v>
      </c>
      <c r="AF216" s="236">
        <v>100</v>
      </c>
      <c r="AG216" s="351" t="s">
        <v>2542</v>
      </c>
      <c r="AH216" s="687" t="s">
        <v>5290</v>
      </c>
      <c r="AI216" s="238">
        <v>100</v>
      </c>
      <c r="AJ216" s="352"/>
      <c r="AK216" s="734"/>
      <c r="AL216" s="241" t="s">
        <v>5223</v>
      </c>
      <c r="AM216" s="352"/>
      <c r="AN216" s="734"/>
      <c r="AO216" s="241" t="s">
        <v>5223</v>
      </c>
      <c r="AP216" s="352"/>
      <c r="AQ216" s="767"/>
      <c r="AR216" s="241" t="s">
        <v>5223</v>
      </c>
      <c r="AS216" s="352"/>
      <c r="AT216" s="353"/>
      <c r="AU216" s="242"/>
      <c r="AV216" s="785"/>
      <c r="AW216" s="108"/>
      <c r="AX216" s="342"/>
      <c r="AY216" s="81"/>
      <c r="AZ216" s="81"/>
      <c r="BA216" s="81"/>
      <c r="BB216" s="81"/>
      <c r="BC216" s="81"/>
      <c r="BD216" s="81"/>
      <c r="BE216" s="81"/>
      <c r="BF216" s="81"/>
      <c r="BG216" s="81"/>
      <c r="BH216" s="81"/>
      <c r="BI216" s="81"/>
      <c r="BJ216" s="81"/>
      <c r="BK216" s="81"/>
      <c r="BL216" s="81"/>
      <c r="BM216" s="81"/>
      <c r="BN216" s="81"/>
    </row>
    <row r="217" spans="1:66" s="37" customFormat="1" ht="64.95" customHeight="1" x14ac:dyDescent="0.3">
      <c r="A217" s="107">
        <v>106</v>
      </c>
      <c r="B217" s="607" t="s">
        <v>5212</v>
      </c>
      <c r="C217" s="108"/>
      <c r="D217" s="109" t="s">
        <v>5574</v>
      </c>
      <c r="E217" s="625" t="s">
        <v>6036</v>
      </c>
      <c r="F217" s="108">
        <v>2556</v>
      </c>
      <c r="G217" s="625" t="s">
        <v>6037</v>
      </c>
      <c r="H217" s="108">
        <v>2007</v>
      </c>
      <c r="I217" s="625" t="s">
        <v>6038</v>
      </c>
      <c r="J217" s="655">
        <v>62593.9</v>
      </c>
      <c r="K217" s="109" t="s">
        <v>655</v>
      </c>
      <c r="L217" s="72" t="s">
        <v>5578</v>
      </c>
      <c r="M217" s="72" t="s">
        <v>5579</v>
      </c>
      <c r="N217" s="72" t="s">
        <v>6039</v>
      </c>
      <c r="O217" s="72" t="s">
        <v>6040</v>
      </c>
      <c r="P217" s="108" t="s">
        <v>6041</v>
      </c>
      <c r="Q217" s="109">
        <v>37.619999999999997</v>
      </c>
      <c r="R217" s="109">
        <v>7.36</v>
      </c>
      <c r="S217" s="109">
        <v>17.88</v>
      </c>
      <c r="T217" s="109">
        <v>12.38</v>
      </c>
      <c r="U217" s="109">
        <v>37.619999999999997</v>
      </c>
      <c r="V217" s="108">
        <v>100</v>
      </c>
      <c r="W217" s="108" t="s">
        <v>1144</v>
      </c>
      <c r="X217" s="109" t="s">
        <v>5221</v>
      </c>
      <c r="Y217" s="108">
        <v>3</v>
      </c>
      <c r="Z217" s="108">
        <v>4</v>
      </c>
      <c r="AA217" s="108">
        <v>3</v>
      </c>
      <c r="AB217" s="108">
        <v>44</v>
      </c>
      <c r="AC217" s="108" t="s">
        <v>5914</v>
      </c>
      <c r="AD217" s="109"/>
      <c r="AE217" s="242">
        <v>5</v>
      </c>
      <c r="AF217" s="236">
        <v>100</v>
      </c>
      <c r="AG217" s="351" t="s">
        <v>5574</v>
      </c>
      <c r="AH217" s="687" t="s">
        <v>5575</v>
      </c>
      <c r="AI217" s="238">
        <v>25</v>
      </c>
      <c r="AJ217" s="352" t="s">
        <v>5586</v>
      </c>
      <c r="AK217" s="734" t="s">
        <v>5587</v>
      </c>
      <c r="AL217" s="241">
        <v>25</v>
      </c>
      <c r="AM217" s="352" t="s">
        <v>6042</v>
      </c>
      <c r="AN217" s="734" t="s">
        <v>6043</v>
      </c>
      <c r="AO217" s="241">
        <v>25</v>
      </c>
      <c r="AP217" s="352" t="s">
        <v>5588</v>
      </c>
      <c r="AQ217" s="767" t="s">
        <v>5589</v>
      </c>
      <c r="AR217" s="241">
        <v>25</v>
      </c>
      <c r="AS217" s="352"/>
      <c r="AT217" s="353"/>
      <c r="AU217" s="242"/>
      <c r="AV217" s="785"/>
      <c r="AW217" s="108"/>
      <c r="AX217" s="342"/>
      <c r="AY217" s="81"/>
      <c r="AZ217" s="81"/>
      <c r="BA217" s="81"/>
      <c r="BB217" s="81"/>
      <c r="BC217" s="81"/>
      <c r="BD217" s="81"/>
      <c r="BE217" s="81"/>
      <c r="BF217" s="81"/>
      <c r="BG217" s="81"/>
      <c r="BH217" s="81"/>
      <c r="BI217" s="81"/>
      <c r="BJ217" s="81"/>
      <c r="BK217" s="81"/>
      <c r="BL217" s="81"/>
      <c r="BM217" s="81"/>
      <c r="BN217" s="81"/>
    </row>
    <row r="218" spans="1:66" s="37" customFormat="1" ht="156.05000000000001" customHeight="1" x14ac:dyDescent="0.3">
      <c r="A218" s="107">
        <v>106</v>
      </c>
      <c r="B218" s="607" t="s">
        <v>5212</v>
      </c>
      <c r="C218" s="108"/>
      <c r="D218" s="109" t="s">
        <v>5574</v>
      </c>
      <c r="E218" s="625" t="s">
        <v>5585</v>
      </c>
      <c r="F218" s="108">
        <v>3937</v>
      </c>
      <c r="G218" s="625" t="s">
        <v>6044</v>
      </c>
      <c r="H218" s="108">
        <v>2008</v>
      </c>
      <c r="I218" s="625" t="s">
        <v>6045</v>
      </c>
      <c r="J218" s="655">
        <v>676014</v>
      </c>
      <c r="K218" s="109" t="s">
        <v>655</v>
      </c>
      <c r="L218" s="72" t="s">
        <v>5578</v>
      </c>
      <c r="M218" s="72" t="s">
        <v>5579</v>
      </c>
      <c r="N218" s="72" t="s">
        <v>6046</v>
      </c>
      <c r="O218" s="72" t="s">
        <v>6047</v>
      </c>
      <c r="P218" s="108" t="s">
        <v>6048</v>
      </c>
      <c r="Q218" s="109">
        <v>109.79</v>
      </c>
      <c r="R218" s="109">
        <v>79.53</v>
      </c>
      <c r="S218" s="109">
        <v>17.88</v>
      </c>
      <c r="T218" s="109">
        <v>12.38</v>
      </c>
      <c r="U218" s="109">
        <v>109.79</v>
      </c>
      <c r="V218" s="108">
        <v>100</v>
      </c>
      <c r="W218" s="108">
        <v>18.333493619272001</v>
      </c>
      <c r="X218" s="109" t="s">
        <v>5221</v>
      </c>
      <c r="Y218" s="108">
        <v>3</v>
      </c>
      <c r="Z218" s="108">
        <v>5</v>
      </c>
      <c r="AA218" s="108">
        <v>1</v>
      </c>
      <c r="AB218" s="108">
        <v>44</v>
      </c>
      <c r="AC218" s="108" t="s">
        <v>6049</v>
      </c>
      <c r="AD218" s="109"/>
      <c r="AE218" s="242">
        <v>5</v>
      </c>
      <c r="AF218" s="236">
        <v>100</v>
      </c>
      <c r="AG218" s="351" t="s">
        <v>5574</v>
      </c>
      <c r="AH218" s="687" t="s">
        <v>5575</v>
      </c>
      <c r="AI218" s="238">
        <v>25</v>
      </c>
      <c r="AJ218" s="352" t="s">
        <v>5584</v>
      </c>
      <c r="AK218" s="734" t="s">
        <v>5585</v>
      </c>
      <c r="AL218" s="241">
        <v>25</v>
      </c>
      <c r="AM218" s="352" t="s">
        <v>5677</v>
      </c>
      <c r="AN218" s="734" t="s">
        <v>5575</v>
      </c>
      <c r="AO218" s="241">
        <v>25</v>
      </c>
      <c r="AP218" s="352" t="s">
        <v>5588</v>
      </c>
      <c r="AQ218" s="767" t="s">
        <v>5589</v>
      </c>
      <c r="AR218" s="241">
        <v>25</v>
      </c>
      <c r="AS218" s="352"/>
      <c r="AT218" s="353"/>
      <c r="AU218" s="242"/>
      <c r="AV218" s="785"/>
      <c r="AW218" s="108"/>
      <c r="AX218" s="342"/>
      <c r="AY218" s="81"/>
      <c r="AZ218" s="81"/>
      <c r="BA218" s="81"/>
      <c r="BB218" s="81"/>
      <c r="BC218" s="81"/>
      <c r="BD218" s="81"/>
      <c r="BE218" s="81"/>
      <c r="BF218" s="81"/>
      <c r="BG218" s="81"/>
      <c r="BH218" s="81"/>
      <c r="BI218" s="81"/>
      <c r="BJ218" s="81"/>
      <c r="BK218" s="81"/>
      <c r="BL218" s="81"/>
      <c r="BM218" s="81"/>
      <c r="BN218" s="81"/>
    </row>
    <row r="219" spans="1:66" s="37" customFormat="1" ht="39.049999999999997" customHeight="1" x14ac:dyDescent="0.3">
      <c r="A219" s="107">
        <v>106</v>
      </c>
      <c r="B219" s="607" t="s">
        <v>5212</v>
      </c>
      <c r="C219" s="108"/>
      <c r="D219" s="109" t="s">
        <v>2542</v>
      </c>
      <c r="E219" s="625" t="s">
        <v>6050</v>
      </c>
      <c r="F219" s="108" t="s">
        <v>6051</v>
      </c>
      <c r="G219" s="625" t="s">
        <v>6052</v>
      </c>
      <c r="H219" s="108">
        <v>2005</v>
      </c>
      <c r="I219" s="625" t="s">
        <v>6053</v>
      </c>
      <c r="J219" s="655">
        <v>210353.14638624605</v>
      </c>
      <c r="K219" s="109" t="s">
        <v>664</v>
      </c>
      <c r="L219" s="72" t="s">
        <v>5217</v>
      </c>
      <c r="M219" s="72" t="s">
        <v>5218</v>
      </c>
      <c r="N219" s="72" t="s">
        <v>6054</v>
      </c>
      <c r="O219" s="72" t="s">
        <v>6055</v>
      </c>
      <c r="P219" s="108">
        <v>43890</v>
      </c>
      <c r="Q219" s="109">
        <v>55.01</v>
      </c>
      <c r="R219" s="109">
        <v>24.75</v>
      </c>
      <c r="S219" s="109">
        <v>17.88</v>
      </c>
      <c r="T219" s="109">
        <v>12.38</v>
      </c>
      <c r="U219" s="109">
        <v>55.01</v>
      </c>
      <c r="V219" s="108">
        <v>100</v>
      </c>
      <c r="W219" s="108">
        <v>100</v>
      </c>
      <c r="X219" s="109" t="s">
        <v>5221</v>
      </c>
      <c r="Y219" s="108">
        <v>3</v>
      </c>
      <c r="Z219" s="108">
        <v>5</v>
      </c>
      <c r="AA219" s="108">
        <v>1</v>
      </c>
      <c r="AB219" s="108">
        <v>44</v>
      </c>
      <c r="AC219" s="108" t="s">
        <v>6056</v>
      </c>
      <c r="AD219" s="109"/>
      <c r="AE219" s="242">
        <v>5</v>
      </c>
      <c r="AF219" s="236">
        <v>100</v>
      </c>
      <c r="AG219" s="351" t="s">
        <v>4873</v>
      </c>
      <c r="AH219" s="687" t="s">
        <v>4874</v>
      </c>
      <c r="AI219" s="238">
        <v>25</v>
      </c>
      <c r="AJ219" s="352" t="s">
        <v>6057</v>
      </c>
      <c r="AK219" s="734" t="s">
        <v>5233</v>
      </c>
      <c r="AL219" s="241">
        <v>25</v>
      </c>
      <c r="AM219" s="352" t="s">
        <v>6058</v>
      </c>
      <c r="AN219" s="734" t="s">
        <v>5233</v>
      </c>
      <c r="AO219" s="241">
        <v>25</v>
      </c>
      <c r="AP219" s="352" t="s">
        <v>6059</v>
      </c>
      <c r="AQ219" s="767" t="s">
        <v>5233</v>
      </c>
      <c r="AR219" s="241">
        <v>25</v>
      </c>
      <c r="AS219" s="352"/>
      <c r="AT219" s="353"/>
      <c r="AU219" s="242"/>
      <c r="AV219" s="785"/>
      <c r="AW219" s="108"/>
      <c r="AX219" s="342"/>
      <c r="AY219" s="81"/>
      <c r="AZ219" s="81"/>
      <c r="BA219" s="81"/>
      <c r="BB219" s="81"/>
      <c r="BC219" s="81"/>
      <c r="BD219" s="81"/>
      <c r="BE219" s="81"/>
      <c r="BF219" s="81"/>
      <c r="BG219" s="81"/>
      <c r="BH219" s="81"/>
      <c r="BI219" s="81"/>
      <c r="BJ219" s="81"/>
      <c r="BK219" s="81"/>
      <c r="BL219" s="81"/>
      <c r="BM219" s="81"/>
      <c r="BN219" s="81"/>
    </row>
    <row r="220" spans="1:66" s="37" customFormat="1" ht="208" customHeight="1" x14ac:dyDescent="0.3">
      <c r="A220" s="107">
        <v>106</v>
      </c>
      <c r="B220" s="607" t="s">
        <v>5212</v>
      </c>
      <c r="C220" s="108"/>
      <c r="D220" s="109" t="s">
        <v>5464</v>
      </c>
      <c r="E220" s="625" t="s">
        <v>5498</v>
      </c>
      <c r="F220" s="108">
        <v>15703</v>
      </c>
      <c r="G220" s="625" t="s">
        <v>6060</v>
      </c>
      <c r="H220" s="108">
        <v>2005</v>
      </c>
      <c r="I220" s="625" t="s">
        <v>6061</v>
      </c>
      <c r="J220" s="655">
        <v>395000</v>
      </c>
      <c r="K220" s="109" t="s">
        <v>6062</v>
      </c>
      <c r="L220" s="72" t="s">
        <v>5592</v>
      </c>
      <c r="M220" s="72" t="s">
        <v>5593</v>
      </c>
      <c r="N220" s="72" t="s">
        <v>6063</v>
      </c>
      <c r="O220" s="72" t="s">
        <v>6064</v>
      </c>
      <c r="P220" s="108">
        <v>41908</v>
      </c>
      <c r="Q220" s="109">
        <v>76.73</v>
      </c>
      <c r="R220" s="109">
        <v>46.47</v>
      </c>
      <c r="S220" s="109">
        <v>17.88</v>
      </c>
      <c r="T220" s="109">
        <v>12.38</v>
      </c>
      <c r="U220" s="109">
        <v>76.73</v>
      </c>
      <c r="V220" s="108">
        <v>100</v>
      </c>
      <c r="W220" s="108">
        <v>100</v>
      </c>
      <c r="X220" s="109" t="s">
        <v>5221</v>
      </c>
      <c r="Y220" s="108">
        <v>3</v>
      </c>
      <c r="Z220" s="108">
        <v>1</v>
      </c>
      <c r="AA220" s="108">
        <v>6</v>
      </c>
      <c r="AB220" s="108">
        <v>44</v>
      </c>
      <c r="AC220" s="108" t="s">
        <v>6065</v>
      </c>
      <c r="AD220" s="109"/>
      <c r="AE220" s="242">
        <v>5</v>
      </c>
      <c r="AF220" s="236">
        <v>100</v>
      </c>
      <c r="AG220" s="351" t="s">
        <v>5464</v>
      </c>
      <c r="AH220" s="687" t="s">
        <v>5474</v>
      </c>
      <c r="AI220" s="238">
        <v>25</v>
      </c>
      <c r="AJ220" s="352" t="s">
        <v>5507</v>
      </c>
      <c r="AK220" s="734" t="s">
        <v>5498</v>
      </c>
      <c r="AL220" s="241">
        <v>25</v>
      </c>
      <c r="AM220" s="352" t="s">
        <v>5508</v>
      </c>
      <c r="AN220" s="734" t="s">
        <v>5474</v>
      </c>
      <c r="AO220" s="241">
        <v>25</v>
      </c>
      <c r="AP220" s="352" t="s">
        <v>5509</v>
      </c>
      <c r="AQ220" s="767" t="s">
        <v>5510</v>
      </c>
      <c r="AR220" s="241">
        <v>25</v>
      </c>
      <c r="AS220" s="352"/>
      <c r="AT220" s="353"/>
      <c r="AU220" s="242"/>
      <c r="AV220" s="785"/>
      <c r="AW220" s="108"/>
      <c r="AX220" s="342"/>
      <c r="AY220" s="81"/>
      <c r="AZ220" s="81"/>
      <c r="BA220" s="81"/>
      <c r="BB220" s="81"/>
      <c r="BC220" s="81"/>
      <c r="BD220" s="81"/>
      <c r="BE220" s="81"/>
      <c r="BF220" s="81"/>
      <c r="BG220" s="81"/>
      <c r="BH220" s="81"/>
      <c r="BI220" s="81"/>
      <c r="BJ220" s="81"/>
      <c r="BK220" s="81"/>
      <c r="BL220" s="81"/>
      <c r="BM220" s="81"/>
      <c r="BN220" s="81"/>
    </row>
    <row r="221" spans="1:66" s="37" customFormat="1" ht="77.95" customHeight="1" x14ac:dyDescent="0.3">
      <c r="A221" s="107">
        <v>106</v>
      </c>
      <c r="B221" s="607" t="s">
        <v>5212</v>
      </c>
      <c r="C221" s="108"/>
      <c r="D221" s="109" t="s">
        <v>5886</v>
      </c>
      <c r="E221" s="625" t="s">
        <v>5896</v>
      </c>
      <c r="F221" s="108">
        <v>3477</v>
      </c>
      <c r="G221" s="625" t="s">
        <v>6066</v>
      </c>
      <c r="H221" s="108">
        <v>2002</v>
      </c>
      <c r="I221" s="625" t="s">
        <v>6067</v>
      </c>
      <c r="J221" s="655">
        <v>72502</v>
      </c>
      <c r="K221" s="109" t="s">
        <v>1991</v>
      </c>
      <c r="L221" s="72" t="s">
        <v>5890</v>
      </c>
      <c r="M221" s="72" t="s">
        <v>6068</v>
      </c>
      <c r="N221" s="72" t="s">
        <v>6069</v>
      </c>
      <c r="O221" s="72" t="s">
        <v>6070</v>
      </c>
      <c r="P221" s="108" t="s">
        <v>6071</v>
      </c>
      <c r="Q221" s="109">
        <v>38.79</v>
      </c>
      <c r="R221" s="109">
        <v>8.5299999999999994</v>
      </c>
      <c r="S221" s="109">
        <v>17.88</v>
      </c>
      <c r="T221" s="109">
        <v>12.38</v>
      </c>
      <c r="U221" s="109">
        <v>38.79</v>
      </c>
      <c r="V221" s="108">
        <v>100</v>
      </c>
      <c r="W221" s="108">
        <v>100</v>
      </c>
      <c r="X221" s="109" t="s">
        <v>5221</v>
      </c>
      <c r="Y221" s="108">
        <v>3</v>
      </c>
      <c r="Z221" s="108">
        <v>7</v>
      </c>
      <c r="AA221" s="108">
        <v>1</v>
      </c>
      <c r="AB221" s="108">
        <v>44</v>
      </c>
      <c r="AC221" s="108" t="s">
        <v>6072</v>
      </c>
      <c r="AD221" s="109"/>
      <c r="AE221" s="242">
        <v>5</v>
      </c>
      <c r="AF221" s="236">
        <v>100</v>
      </c>
      <c r="AG221" s="351" t="s">
        <v>5886</v>
      </c>
      <c r="AH221" s="687" t="s">
        <v>5896</v>
      </c>
      <c r="AI221" s="238">
        <v>50</v>
      </c>
      <c r="AJ221" s="352" t="s">
        <v>5897</v>
      </c>
      <c r="AK221" s="734" t="s">
        <v>5898</v>
      </c>
      <c r="AL221" s="241">
        <v>50</v>
      </c>
      <c r="AM221" s="352"/>
      <c r="AN221" s="734"/>
      <c r="AO221" s="241" t="s">
        <v>5223</v>
      </c>
      <c r="AP221" s="352"/>
      <c r="AQ221" s="767"/>
      <c r="AR221" s="241" t="s">
        <v>5223</v>
      </c>
      <c r="AS221" s="352"/>
      <c r="AT221" s="353"/>
      <c r="AU221" s="242"/>
      <c r="AV221" s="785"/>
      <c r="AW221" s="108"/>
      <c r="AX221" s="342"/>
      <c r="AY221" s="81"/>
      <c r="AZ221" s="81"/>
      <c r="BA221" s="81"/>
      <c r="BB221" s="81"/>
      <c r="BC221" s="81"/>
      <c r="BD221" s="81"/>
      <c r="BE221" s="81"/>
      <c r="BF221" s="81"/>
      <c r="BG221" s="81"/>
      <c r="BH221" s="81"/>
      <c r="BI221" s="81"/>
      <c r="BJ221" s="81"/>
      <c r="BK221" s="81"/>
      <c r="BL221" s="81"/>
      <c r="BM221" s="81"/>
      <c r="BN221" s="81"/>
    </row>
    <row r="222" spans="1:66" s="37" customFormat="1" ht="64.95" customHeight="1" x14ac:dyDescent="0.3">
      <c r="A222" s="107">
        <v>106</v>
      </c>
      <c r="B222" s="607" t="s">
        <v>5212</v>
      </c>
      <c r="C222" s="108"/>
      <c r="D222" s="109"/>
      <c r="E222" s="625" t="s">
        <v>6073</v>
      </c>
      <c r="F222" s="108">
        <v>27819</v>
      </c>
      <c r="G222" s="625" t="s">
        <v>6074</v>
      </c>
      <c r="H222" s="108">
        <v>2015</v>
      </c>
      <c r="I222" s="625" t="s">
        <v>6075</v>
      </c>
      <c r="J222" s="655">
        <v>90616.23</v>
      </c>
      <c r="K222" s="109" t="s">
        <v>694</v>
      </c>
      <c r="L222" s="72" t="s">
        <v>6076</v>
      </c>
      <c r="M222" s="72" t="s">
        <v>6077</v>
      </c>
      <c r="N222" s="72" t="s">
        <v>6078</v>
      </c>
      <c r="O222" s="72" t="s">
        <v>6079</v>
      </c>
      <c r="P222" s="108" t="s">
        <v>6080</v>
      </c>
      <c r="Q222" s="109" t="s">
        <v>6081</v>
      </c>
      <c r="R222" s="109" t="s">
        <v>6082</v>
      </c>
      <c r="S222" s="109" t="s">
        <v>6083</v>
      </c>
      <c r="T222" s="109" t="s">
        <v>6083</v>
      </c>
      <c r="U222" s="109" t="s">
        <v>6081</v>
      </c>
      <c r="V222" s="108">
        <v>100</v>
      </c>
      <c r="W222" s="108">
        <v>0</v>
      </c>
      <c r="X222" s="109" t="s">
        <v>5221</v>
      </c>
      <c r="Y222" s="108">
        <v>6</v>
      </c>
      <c r="Z222" s="108">
        <v>1</v>
      </c>
      <c r="AA222" s="108">
        <v>4</v>
      </c>
      <c r="AB222" s="108">
        <v>14</v>
      </c>
      <c r="AC222" s="108" t="s">
        <v>6084</v>
      </c>
      <c r="AD222" s="109"/>
      <c r="AE222" s="242">
        <v>5</v>
      </c>
      <c r="AF222" s="236">
        <v>100</v>
      </c>
      <c r="AG222" s="351" t="s">
        <v>6085</v>
      </c>
      <c r="AH222" s="687" t="s">
        <v>6086</v>
      </c>
      <c r="AI222" s="238">
        <v>10</v>
      </c>
      <c r="AJ222" s="352" t="s">
        <v>6087</v>
      </c>
      <c r="AK222" s="734" t="s">
        <v>6088</v>
      </c>
      <c r="AL222" s="241">
        <v>60</v>
      </c>
      <c r="AM222" s="352" t="s">
        <v>6089</v>
      </c>
      <c r="AN222" s="734" t="s">
        <v>6088</v>
      </c>
      <c r="AO222" s="241">
        <v>10</v>
      </c>
      <c r="AP222" s="352" t="s">
        <v>6090</v>
      </c>
      <c r="AQ222" s="767" t="s">
        <v>6091</v>
      </c>
      <c r="AR222" s="241">
        <v>10</v>
      </c>
      <c r="AS222" s="352" t="s">
        <v>6092</v>
      </c>
      <c r="AT222" s="353" t="s">
        <v>6093</v>
      </c>
      <c r="AU222" s="242">
        <v>10</v>
      </c>
      <c r="AV222" s="785"/>
      <c r="AW222" s="108"/>
      <c r="AX222" s="342"/>
      <c r="AY222" s="81"/>
      <c r="AZ222" s="81"/>
      <c r="BA222" s="81"/>
      <c r="BB222" s="81"/>
      <c r="BC222" s="81"/>
      <c r="BD222" s="81"/>
      <c r="BE222" s="81"/>
      <c r="BF222" s="81"/>
      <c r="BG222" s="81"/>
      <c r="BH222" s="81"/>
      <c r="BI222" s="81"/>
      <c r="BJ222" s="81"/>
      <c r="BK222" s="81"/>
      <c r="BL222" s="81"/>
      <c r="BM222" s="81"/>
      <c r="BN222" s="81"/>
    </row>
    <row r="223" spans="1:66" s="37" customFormat="1" ht="104" customHeight="1" x14ac:dyDescent="0.3">
      <c r="A223" s="107">
        <v>106</v>
      </c>
      <c r="B223" s="607" t="s">
        <v>5212</v>
      </c>
      <c r="C223" s="108"/>
      <c r="D223" s="109"/>
      <c r="E223" s="625" t="s">
        <v>6094</v>
      </c>
      <c r="F223" s="108">
        <v>33647</v>
      </c>
      <c r="G223" s="625" t="s">
        <v>6074</v>
      </c>
      <c r="H223" s="108">
        <v>2015</v>
      </c>
      <c r="I223" s="625" t="s">
        <v>6095</v>
      </c>
      <c r="J223" s="655">
        <v>35678.17</v>
      </c>
      <c r="K223" s="109" t="s">
        <v>694</v>
      </c>
      <c r="L223" s="72" t="s">
        <v>6096</v>
      </c>
      <c r="M223" s="72" t="s">
        <v>6097</v>
      </c>
      <c r="N223" s="72" t="s">
        <v>6098</v>
      </c>
      <c r="O223" s="72" t="s">
        <v>6099</v>
      </c>
      <c r="P223" s="108" t="s">
        <v>6100</v>
      </c>
      <c r="Q223" s="109" t="s">
        <v>6101</v>
      </c>
      <c r="R223" s="109" t="s">
        <v>6102</v>
      </c>
      <c r="S223" s="109" t="s">
        <v>6103</v>
      </c>
      <c r="T223" s="109" t="s">
        <v>6103</v>
      </c>
      <c r="U223" s="109" t="s">
        <v>6104</v>
      </c>
      <c r="V223" s="108">
        <v>100</v>
      </c>
      <c r="W223" s="108"/>
      <c r="X223" s="109" t="s">
        <v>5221</v>
      </c>
      <c r="Y223" s="108">
        <v>6</v>
      </c>
      <c r="Z223" s="108">
        <v>1</v>
      </c>
      <c r="AA223" s="108">
        <v>4</v>
      </c>
      <c r="AB223" s="108">
        <v>14</v>
      </c>
      <c r="AC223" s="108" t="s">
        <v>6084</v>
      </c>
      <c r="AD223" s="109"/>
      <c r="AE223" s="242">
        <v>3</v>
      </c>
      <c r="AF223" s="236">
        <v>100</v>
      </c>
      <c r="AG223" s="351" t="s">
        <v>5834</v>
      </c>
      <c r="AH223" s="687" t="s">
        <v>6105</v>
      </c>
      <c r="AI223" s="238">
        <v>50</v>
      </c>
      <c r="AJ223" s="352" t="s">
        <v>6106</v>
      </c>
      <c r="AK223" s="734" t="s">
        <v>6107</v>
      </c>
      <c r="AL223" s="241">
        <v>25</v>
      </c>
      <c r="AM223" s="352" t="s">
        <v>6108</v>
      </c>
      <c r="AN223" s="734" t="s">
        <v>6109</v>
      </c>
      <c r="AO223" s="241">
        <v>25</v>
      </c>
      <c r="AP223" s="352"/>
      <c r="AQ223" s="767"/>
      <c r="AR223" s="241"/>
      <c r="AS223" s="352"/>
      <c r="AT223" s="353"/>
      <c r="AU223" s="242"/>
      <c r="AV223" s="785"/>
      <c r="AW223" s="108"/>
      <c r="AX223" s="342"/>
      <c r="AY223" s="81"/>
      <c r="AZ223" s="81"/>
      <c r="BA223" s="81"/>
      <c r="BB223" s="81"/>
      <c r="BC223" s="81"/>
      <c r="BD223" s="81"/>
      <c r="BE223" s="81"/>
      <c r="BF223" s="81"/>
      <c r="BG223" s="81"/>
      <c r="BH223" s="81"/>
      <c r="BI223" s="81"/>
      <c r="BJ223" s="81"/>
      <c r="BK223" s="81"/>
      <c r="BL223" s="81"/>
      <c r="BM223" s="81"/>
      <c r="BN223" s="81"/>
    </row>
    <row r="224" spans="1:66" s="37" customFormat="1" ht="104" customHeight="1" x14ac:dyDescent="0.3">
      <c r="A224" s="107">
        <v>106</v>
      </c>
      <c r="B224" s="607" t="s">
        <v>5212</v>
      </c>
      <c r="C224" s="108"/>
      <c r="D224" s="109"/>
      <c r="E224" s="625" t="s">
        <v>6094</v>
      </c>
      <c r="F224" s="108">
        <v>33647</v>
      </c>
      <c r="G224" s="625" t="s">
        <v>6074</v>
      </c>
      <c r="H224" s="108">
        <v>2015</v>
      </c>
      <c r="I224" s="625" t="s">
        <v>6095</v>
      </c>
      <c r="J224" s="655">
        <v>145543.56</v>
      </c>
      <c r="K224" s="109" t="s">
        <v>694</v>
      </c>
      <c r="L224" s="72" t="s">
        <v>6096</v>
      </c>
      <c r="M224" s="72" t="s">
        <v>6097</v>
      </c>
      <c r="N224" s="72" t="s">
        <v>6098</v>
      </c>
      <c r="O224" s="72" t="s">
        <v>6099</v>
      </c>
      <c r="P224" s="108" t="s">
        <v>6110</v>
      </c>
      <c r="Q224" s="109" t="s">
        <v>6101</v>
      </c>
      <c r="R224" s="109" t="s">
        <v>6102</v>
      </c>
      <c r="S224" s="109" t="s">
        <v>6103</v>
      </c>
      <c r="T224" s="109" t="s">
        <v>6103</v>
      </c>
      <c r="U224" s="109" t="s">
        <v>6104</v>
      </c>
      <c r="V224" s="108">
        <v>100</v>
      </c>
      <c r="W224" s="108"/>
      <c r="X224" s="109" t="s">
        <v>5221</v>
      </c>
      <c r="Y224" s="108">
        <v>6</v>
      </c>
      <c r="Z224" s="108">
        <v>1</v>
      </c>
      <c r="AA224" s="108">
        <v>4</v>
      </c>
      <c r="AB224" s="108">
        <v>14</v>
      </c>
      <c r="AC224" s="108" t="s">
        <v>6111</v>
      </c>
      <c r="AD224" s="109"/>
      <c r="AE224" s="242">
        <v>3</v>
      </c>
      <c r="AF224" s="236">
        <v>100</v>
      </c>
      <c r="AG224" s="351" t="s">
        <v>5834</v>
      </c>
      <c r="AH224" s="687" t="s">
        <v>6105</v>
      </c>
      <c r="AI224" s="238">
        <v>50</v>
      </c>
      <c r="AJ224" s="352" t="s">
        <v>6106</v>
      </c>
      <c r="AK224" s="734" t="s">
        <v>6107</v>
      </c>
      <c r="AL224" s="241">
        <v>25</v>
      </c>
      <c r="AM224" s="352" t="s">
        <v>6108</v>
      </c>
      <c r="AN224" s="734" t="s">
        <v>6109</v>
      </c>
      <c r="AO224" s="241">
        <v>25</v>
      </c>
      <c r="AP224" s="352"/>
      <c r="AQ224" s="767"/>
      <c r="AR224" s="241"/>
      <c r="AS224" s="352"/>
      <c r="AT224" s="353"/>
      <c r="AU224" s="242"/>
      <c r="AV224" s="785"/>
      <c r="AW224" s="108"/>
      <c r="AX224" s="342"/>
      <c r="AY224" s="81"/>
      <c r="AZ224" s="81"/>
      <c r="BA224" s="81"/>
      <c r="BB224" s="81"/>
      <c r="BC224" s="81"/>
      <c r="BD224" s="81"/>
      <c r="BE224" s="81"/>
      <c r="BF224" s="81"/>
      <c r="BG224" s="81"/>
      <c r="BH224" s="81"/>
      <c r="BI224" s="81"/>
      <c r="BJ224" s="81"/>
      <c r="BK224" s="81"/>
      <c r="BL224" s="81"/>
      <c r="BM224" s="81"/>
      <c r="BN224" s="81"/>
    </row>
    <row r="225" spans="1:66" s="37" customFormat="1" ht="91" customHeight="1" x14ac:dyDescent="0.3">
      <c r="A225" s="107">
        <v>106</v>
      </c>
      <c r="B225" s="607" t="s">
        <v>5212</v>
      </c>
      <c r="C225" s="108"/>
      <c r="D225" s="109" t="s">
        <v>5464</v>
      </c>
      <c r="E225" s="625" t="s">
        <v>6112</v>
      </c>
      <c r="F225" s="108">
        <v>18271</v>
      </c>
      <c r="G225" s="625" t="s">
        <v>6113</v>
      </c>
      <c r="H225" s="108">
        <v>2016</v>
      </c>
      <c r="I225" s="625" t="s">
        <v>6114</v>
      </c>
      <c r="J225" s="655">
        <v>102550.8</v>
      </c>
      <c r="K225" s="109" t="s">
        <v>694</v>
      </c>
      <c r="L225" s="72" t="s">
        <v>6115</v>
      </c>
      <c r="M225" s="72" t="s">
        <v>6116</v>
      </c>
      <c r="N225" s="72" t="s">
        <v>6117</v>
      </c>
      <c r="O225" s="72" t="s">
        <v>6118</v>
      </c>
      <c r="P225" s="108" t="s">
        <v>6119</v>
      </c>
      <c r="Q225" s="109">
        <v>12.06</v>
      </c>
      <c r="R225" s="109">
        <v>0.18</v>
      </c>
      <c r="S225" s="109">
        <v>17.88</v>
      </c>
      <c r="T225" s="109">
        <v>12.38</v>
      </c>
      <c r="U225" s="109">
        <v>12.06</v>
      </c>
      <c r="V225" s="108">
        <v>100</v>
      </c>
      <c r="W225" s="108"/>
      <c r="X225" s="109" t="s">
        <v>5221</v>
      </c>
      <c r="Y225" s="108">
        <v>3</v>
      </c>
      <c r="Z225" s="108">
        <v>10</v>
      </c>
      <c r="AA225" s="108">
        <v>5</v>
      </c>
      <c r="AB225" s="108">
        <v>44</v>
      </c>
      <c r="AC225" s="108" t="s">
        <v>6120</v>
      </c>
      <c r="AD225" s="109"/>
      <c r="AE225" s="242">
        <v>5</v>
      </c>
      <c r="AF225" s="236">
        <v>100</v>
      </c>
      <c r="AG225" s="351" t="s">
        <v>6121</v>
      </c>
      <c r="AH225" s="687" t="s">
        <v>6122</v>
      </c>
      <c r="AI225" s="238">
        <v>50</v>
      </c>
      <c r="AJ225" s="352" t="s">
        <v>6123</v>
      </c>
      <c r="AK225" s="734" t="s">
        <v>6124</v>
      </c>
      <c r="AL225" s="241">
        <v>50</v>
      </c>
      <c r="AM225" s="352"/>
      <c r="AN225" s="734"/>
      <c r="AO225" s="241"/>
      <c r="AP225" s="352"/>
      <c r="AQ225" s="767"/>
      <c r="AR225" s="241"/>
      <c r="AS225" s="352"/>
      <c r="AT225" s="353"/>
      <c r="AU225" s="242"/>
      <c r="AV225" s="785"/>
      <c r="AW225" s="108"/>
      <c r="AX225" s="342"/>
      <c r="AY225" s="81"/>
      <c r="AZ225" s="81"/>
      <c r="BA225" s="81"/>
      <c r="BB225" s="81"/>
      <c r="BC225" s="81"/>
      <c r="BD225" s="81"/>
      <c r="BE225" s="81"/>
      <c r="BF225" s="81"/>
      <c r="BG225" s="81"/>
      <c r="BH225" s="81"/>
      <c r="BI225" s="81"/>
      <c r="BJ225" s="81"/>
      <c r="BK225" s="81"/>
      <c r="BL225" s="81"/>
      <c r="BM225" s="81"/>
      <c r="BN225" s="81"/>
    </row>
    <row r="226" spans="1:66" s="37" customFormat="1" ht="91" customHeight="1" x14ac:dyDescent="0.3">
      <c r="A226" s="107">
        <v>106</v>
      </c>
      <c r="B226" s="607" t="s">
        <v>5212</v>
      </c>
      <c r="C226" s="108"/>
      <c r="D226" s="109" t="s">
        <v>5464</v>
      </c>
      <c r="E226" s="625" t="s">
        <v>6112</v>
      </c>
      <c r="F226" s="108">
        <v>18271</v>
      </c>
      <c r="G226" s="625" t="s">
        <v>6125</v>
      </c>
      <c r="H226" s="108">
        <v>2016</v>
      </c>
      <c r="I226" s="625" t="s">
        <v>6126</v>
      </c>
      <c r="J226" s="655">
        <v>57560.88</v>
      </c>
      <c r="K226" s="109" t="s">
        <v>694</v>
      </c>
      <c r="L226" s="72" t="s">
        <v>6127</v>
      </c>
      <c r="M226" s="72" t="s">
        <v>6128</v>
      </c>
      <c r="N226" s="72" t="s">
        <v>6129</v>
      </c>
      <c r="O226" s="72" t="s">
        <v>6130</v>
      </c>
      <c r="P226" s="108" t="s">
        <v>6131</v>
      </c>
      <c r="Q226" s="109">
        <v>6.77</v>
      </c>
      <c r="R226" s="109">
        <v>0.23</v>
      </c>
      <c r="S226" s="109">
        <v>17.88</v>
      </c>
      <c r="T226" s="109">
        <v>12.38</v>
      </c>
      <c r="U226" s="109">
        <v>6.77</v>
      </c>
      <c r="V226" s="108">
        <v>100</v>
      </c>
      <c r="W226" s="108"/>
      <c r="X226" s="109" t="s">
        <v>5221</v>
      </c>
      <c r="Y226" s="108">
        <v>3</v>
      </c>
      <c r="Z226" s="108">
        <v>4</v>
      </c>
      <c r="AA226" s="108">
        <v>4</v>
      </c>
      <c r="AB226" s="108">
        <v>44</v>
      </c>
      <c r="AC226" s="108" t="s">
        <v>6132</v>
      </c>
      <c r="AD226" s="109"/>
      <c r="AE226" s="242">
        <v>5</v>
      </c>
      <c r="AF226" s="236">
        <v>100</v>
      </c>
      <c r="AG226" s="351" t="s">
        <v>6121</v>
      </c>
      <c r="AH226" s="687" t="s">
        <v>6122</v>
      </c>
      <c r="AI226" s="238">
        <v>50</v>
      </c>
      <c r="AJ226" s="352" t="s">
        <v>6133</v>
      </c>
      <c r="AK226" s="734" t="s">
        <v>5465</v>
      </c>
      <c r="AL226" s="241">
        <v>25</v>
      </c>
      <c r="AM226" s="352" t="s">
        <v>6134</v>
      </c>
      <c r="AN226" s="734" t="s">
        <v>6122</v>
      </c>
      <c r="AO226" s="241">
        <v>25</v>
      </c>
      <c r="AP226" s="352"/>
      <c r="AQ226" s="767"/>
      <c r="AR226" s="241"/>
      <c r="AS226" s="352"/>
      <c r="AT226" s="353"/>
      <c r="AU226" s="242"/>
      <c r="AV226" s="785"/>
      <c r="AW226" s="108"/>
      <c r="AX226" s="342"/>
      <c r="AY226" s="81"/>
      <c r="AZ226" s="81"/>
      <c r="BA226" s="81"/>
      <c r="BB226" s="81"/>
      <c r="BC226" s="81"/>
      <c r="BD226" s="81"/>
      <c r="BE226" s="81"/>
      <c r="BF226" s="81"/>
      <c r="BG226" s="81"/>
      <c r="BH226" s="81"/>
      <c r="BI226" s="81"/>
      <c r="BJ226" s="81"/>
      <c r="BK226" s="81"/>
      <c r="BL226" s="81"/>
      <c r="BM226" s="81"/>
      <c r="BN226" s="81"/>
    </row>
    <row r="227" spans="1:66" s="37" customFormat="1" ht="91" customHeight="1" x14ac:dyDescent="0.3">
      <c r="A227" s="107">
        <v>106</v>
      </c>
      <c r="B227" s="607" t="s">
        <v>5212</v>
      </c>
      <c r="C227" s="108"/>
      <c r="D227" s="109" t="s">
        <v>2766</v>
      </c>
      <c r="E227" s="625" t="s">
        <v>6135</v>
      </c>
      <c r="F227" s="108">
        <v>33315</v>
      </c>
      <c r="G227" s="625" t="s">
        <v>6136</v>
      </c>
      <c r="H227" s="108">
        <v>2016</v>
      </c>
      <c r="I227" s="625" t="s">
        <v>6137</v>
      </c>
      <c r="J227" s="655">
        <v>291214</v>
      </c>
      <c r="K227" s="109" t="s">
        <v>694</v>
      </c>
      <c r="L227" s="72" t="s">
        <v>6138</v>
      </c>
      <c r="M227" s="72" t="s">
        <v>6139</v>
      </c>
      <c r="N227" s="72" t="s">
        <v>6140</v>
      </c>
      <c r="O227" s="72" t="s">
        <v>6141</v>
      </c>
      <c r="P227" s="108" t="s">
        <v>6142</v>
      </c>
      <c r="Q227" s="109">
        <v>57.29</v>
      </c>
      <c r="R227" s="109">
        <v>27.033000000000001</v>
      </c>
      <c r="S227" s="109">
        <v>17.88</v>
      </c>
      <c r="T227" s="109">
        <v>12.38</v>
      </c>
      <c r="U227" s="109">
        <v>57.29</v>
      </c>
      <c r="V227" s="108">
        <v>100</v>
      </c>
      <c r="W227" s="108"/>
      <c r="X227" s="109" t="s">
        <v>5221</v>
      </c>
      <c r="Y227" s="108">
        <v>4</v>
      </c>
      <c r="Z227" s="108">
        <v>5</v>
      </c>
      <c r="AA227" s="108">
        <v>4</v>
      </c>
      <c r="AB227" s="108">
        <v>10</v>
      </c>
      <c r="AC227" s="108" t="s">
        <v>6143</v>
      </c>
      <c r="AD227" s="109"/>
      <c r="AE227" s="242">
        <v>5</v>
      </c>
      <c r="AF227" s="236">
        <v>100</v>
      </c>
      <c r="AG227" s="351" t="s">
        <v>2766</v>
      </c>
      <c r="AH227" s="687" t="s">
        <v>6144</v>
      </c>
      <c r="AI227" s="238">
        <v>75</v>
      </c>
      <c r="AJ227" s="352" t="s">
        <v>6145</v>
      </c>
      <c r="AK227" s="734" t="s">
        <v>4422</v>
      </c>
      <c r="AL227" s="241">
        <v>25</v>
      </c>
      <c r="AM227" s="352"/>
      <c r="AN227" s="734"/>
      <c r="AO227" s="241"/>
      <c r="AP227" s="352"/>
      <c r="AQ227" s="767"/>
      <c r="AR227" s="241"/>
      <c r="AS227" s="352"/>
      <c r="AT227" s="353"/>
      <c r="AU227" s="242"/>
      <c r="AV227" s="785"/>
      <c r="AW227" s="108"/>
      <c r="AX227" s="342"/>
      <c r="AY227" s="81"/>
      <c r="AZ227" s="81"/>
      <c r="BA227" s="81"/>
      <c r="BB227" s="81"/>
      <c r="BC227" s="81"/>
      <c r="BD227" s="81"/>
      <c r="BE227" s="81"/>
      <c r="BF227" s="81"/>
      <c r="BG227" s="81"/>
      <c r="BH227" s="81"/>
      <c r="BI227" s="81"/>
      <c r="BJ227" s="81"/>
      <c r="BK227" s="81"/>
      <c r="BL227" s="81"/>
      <c r="BM227" s="81"/>
      <c r="BN227" s="81"/>
    </row>
    <row r="228" spans="1:66" s="37" customFormat="1" ht="77.95" customHeight="1" x14ac:dyDescent="0.3">
      <c r="A228" s="107">
        <v>106</v>
      </c>
      <c r="B228" s="607" t="s">
        <v>5212</v>
      </c>
      <c r="C228" s="108"/>
      <c r="D228" s="109" t="s">
        <v>4507</v>
      </c>
      <c r="E228" s="625" t="s">
        <v>6146</v>
      </c>
      <c r="F228" s="108">
        <v>3323</v>
      </c>
      <c r="G228" s="625" t="s">
        <v>6147</v>
      </c>
      <c r="H228" s="108">
        <v>2016</v>
      </c>
      <c r="I228" s="625" t="s">
        <v>6148</v>
      </c>
      <c r="J228" s="655">
        <v>134300</v>
      </c>
      <c r="K228" s="109" t="s">
        <v>694</v>
      </c>
      <c r="L228" s="72" t="s">
        <v>6149</v>
      </c>
      <c r="M228" s="72" t="s">
        <v>6150</v>
      </c>
      <c r="N228" s="72" t="s">
        <v>6151</v>
      </c>
      <c r="O228" s="72" t="s">
        <v>6152</v>
      </c>
      <c r="P228" s="108">
        <v>60632</v>
      </c>
      <c r="Q228" s="109">
        <v>41.07</v>
      </c>
      <c r="R228" s="109">
        <v>10.81</v>
      </c>
      <c r="S228" s="109">
        <v>17.88</v>
      </c>
      <c r="T228" s="109">
        <v>12.38</v>
      </c>
      <c r="U228" s="109">
        <v>41.07</v>
      </c>
      <c r="V228" s="108">
        <v>100</v>
      </c>
      <c r="W228" s="108"/>
      <c r="X228" s="109" t="s">
        <v>5221</v>
      </c>
      <c r="Y228" s="108">
        <v>6</v>
      </c>
      <c r="Z228" s="108" t="s">
        <v>6153</v>
      </c>
      <c r="AA228" s="108" t="s">
        <v>6154</v>
      </c>
      <c r="AB228" s="108">
        <v>25</v>
      </c>
      <c r="AC228" s="108" t="s">
        <v>6155</v>
      </c>
      <c r="AD228" s="109"/>
      <c r="AE228" s="242">
        <v>4</v>
      </c>
      <c r="AF228" s="236">
        <v>100</v>
      </c>
      <c r="AG228" s="351" t="s">
        <v>4507</v>
      </c>
      <c r="AH228" s="687" t="s">
        <v>6156</v>
      </c>
      <c r="AI228" s="238"/>
      <c r="AJ228" s="352"/>
      <c r="AK228" s="734"/>
      <c r="AL228" s="241"/>
      <c r="AM228" s="352"/>
      <c r="AN228" s="734"/>
      <c r="AO228" s="241"/>
      <c r="AP228" s="352"/>
      <c r="AQ228" s="767"/>
      <c r="AR228" s="241"/>
      <c r="AS228" s="352"/>
      <c r="AT228" s="353"/>
      <c r="AU228" s="242"/>
      <c r="AV228" s="785"/>
      <c r="AW228" s="108"/>
      <c r="AX228" s="342"/>
      <c r="AY228" s="81"/>
      <c r="AZ228" s="81"/>
      <c r="BA228" s="81"/>
      <c r="BB228" s="81"/>
      <c r="BC228" s="81"/>
      <c r="BD228" s="81"/>
      <c r="BE228" s="81"/>
      <c r="BF228" s="81"/>
      <c r="BG228" s="81"/>
      <c r="BH228" s="81"/>
      <c r="BI228" s="81"/>
      <c r="BJ228" s="81"/>
      <c r="BK228" s="81"/>
      <c r="BL228" s="81"/>
      <c r="BM228" s="81"/>
      <c r="BN228" s="81"/>
    </row>
    <row r="229" spans="1:66" s="37" customFormat="1" ht="104" customHeight="1" x14ac:dyDescent="0.3">
      <c r="A229" s="107">
        <v>106</v>
      </c>
      <c r="B229" s="607" t="s">
        <v>5212</v>
      </c>
      <c r="C229" s="108"/>
      <c r="D229" s="109"/>
      <c r="E229" s="625" t="s">
        <v>6157</v>
      </c>
      <c r="F229" s="108">
        <v>4540</v>
      </c>
      <c r="G229" s="625" t="s">
        <v>6158</v>
      </c>
      <c r="H229" s="108">
        <v>2016</v>
      </c>
      <c r="I229" s="625" t="s">
        <v>6159</v>
      </c>
      <c r="J229" s="655">
        <v>91820.86</v>
      </c>
      <c r="K229" s="109" t="s">
        <v>6160</v>
      </c>
      <c r="L229" s="72" t="s">
        <v>6161</v>
      </c>
      <c r="M229" s="72" t="s">
        <v>6162</v>
      </c>
      <c r="N229" s="72" t="s">
        <v>6163</v>
      </c>
      <c r="O229" s="72" t="s">
        <v>6164</v>
      </c>
      <c r="P229" s="108">
        <v>60865</v>
      </c>
      <c r="Q229" s="109">
        <v>10.8</v>
      </c>
      <c r="R229" s="109">
        <v>0.7</v>
      </c>
      <c r="S229" s="109">
        <v>17.88</v>
      </c>
      <c r="T229" s="109">
        <v>12.38</v>
      </c>
      <c r="U229" s="109">
        <v>10.8</v>
      </c>
      <c r="V229" s="108">
        <v>100</v>
      </c>
      <c r="W229" s="108"/>
      <c r="X229" s="109" t="s">
        <v>5221</v>
      </c>
      <c r="Y229" s="108"/>
      <c r="Z229" s="108"/>
      <c r="AA229" s="108"/>
      <c r="AB229" s="108"/>
      <c r="AC229" s="108" t="s">
        <v>6165</v>
      </c>
      <c r="AD229" s="109"/>
      <c r="AE229" s="242">
        <v>5</v>
      </c>
      <c r="AF229" s="236">
        <v>100</v>
      </c>
      <c r="AG229" s="351" t="s">
        <v>6166</v>
      </c>
      <c r="AH229" s="687" t="s">
        <v>6167</v>
      </c>
      <c r="AI229" s="238">
        <v>100</v>
      </c>
      <c r="AJ229" s="352"/>
      <c r="AK229" s="734"/>
      <c r="AL229" s="241"/>
      <c r="AM229" s="352"/>
      <c r="AN229" s="734"/>
      <c r="AO229" s="241"/>
      <c r="AP229" s="352"/>
      <c r="AQ229" s="767"/>
      <c r="AR229" s="241"/>
      <c r="AS229" s="352"/>
      <c r="AT229" s="353"/>
      <c r="AU229" s="242"/>
      <c r="AV229" s="785"/>
      <c r="AW229" s="108"/>
      <c r="AX229" s="342"/>
      <c r="AY229" s="81"/>
      <c r="AZ229" s="81"/>
      <c r="BA229" s="81"/>
      <c r="BB229" s="81"/>
      <c r="BC229" s="81"/>
      <c r="BD229" s="81"/>
      <c r="BE229" s="81"/>
      <c r="BF229" s="81"/>
      <c r="BG229" s="81"/>
      <c r="BH229" s="81"/>
      <c r="BI229" s="81"/>
      <c r="BJ229" s="81"/>
      <c r="BK229" s="81"/>
      <c r="BL229" s="81"/>
      <c r="BM229" s="81"/>
      <c r="BN229" s="81"/>
    </row>
    <row r="230" spans="1:66" s="37" customFormat="1" ht="156.05000000000001" customHeight="1" x14ac:dyDescent="0.3">
      <c r="A230" s="107">
        <v>106</v>
      </c>
      <c r="B230" s="607" t="s">
        <v>5212</v>
      </c>
      <c r="C230" s="108"/>
      <c r="D230" s="109" t="s">
        <v>2542</v>
      </c>
      <c r="E230" s="625" t="s">
        <v>6168</v>
      </c>
      <c r="F230" s="108">
        <v>3939</v>
      </c>
      <c r="G230" s="625" t="s">
        <v>6169</v>
      </c>
      <c r="H230" s="108">
        <v>2016</v>
      </c>
      <c r="I230" s="625" t="s">
        <v>6170</v>
      </c>
      <c r="J230" s="655">
        <v>639376</v>
      </c>
      <c r="K230" s="109" t="s">
        <v>6160</v>
      </c>
      <c r="L230" s="72" t="s">
        <v>6171</v>
      </c>
      <c r="M230" s="72" t="s">
        <v>6172</v>
      </c>
      <c r="N230" s="72" t="s">
        <v>6173</v>
      </c>
      <c r="O230" s="72" t="s">
        <v>6174</v>
      </c>
      <c r="P230" s="108">
        <v>60901</v>
      </c>
      <c r="Q230" s="109">
        <v>120</v>
      </c>
      <c r="R230" s="109">
        <v>49</v>
      </c>
      <c r="S230" s="109">
        <v>53.73</v>
      </c>
      <c r="T230" s="109">
        <v>17.27</v>
      </c>
      <c r="U230" s="109">
        <v>120</v>
      </c>
      <c r="V230" s="108">
        <v>100</v>
      </c>
      <c r="W230" s="108">
        <v>13</v>
      </c>
      <c r="X230" s="109" t="s">
        <v>5221</v>
      </c>
      <c r="Y230" s="108">
        <v>3</v>
      </c>
      <c r="Z230" s="108">
        <v>9</v>
      </c>
      <c r="AA230" s="108">
        <v>2</v>
      </c>
      <c r="AB230" s="108">
        <v>44</v>
      </c>
      <c r="AC230" s="108" t="s">
        <v>6175</v>
      </c>
      <c r="AD230" s="109" t="s">
        <v>2808</v>
      </c>
      <c r="AE230" s="242" t="s">
        <v>6176</v>
      </c>
      <c r="AF230" s="236">
        <v>100</v>
      </c>
      <c r="AG230" s="351" t="s">
        <v>2542</v>
      </c>
      <c r="AH230" s="687" t="s">
        <v>6177</v>
      </c>
      <c r="AI230" s="238">
        <v>75</v>
      </c>
      <c r="AJ230" s="352" t="s">
        <v>6178</v>
      </c>
      <c r="AK230" s="734" t="s">
        <v>6179</v>
      </c>
      <c r="AL230" s="241">
        <v>25</v>
      </c>
      <c r="AM230" s="352"/>
      <c r="AN230" s="734"/>
      <c r="AO230" s="241"/>
      <c r="AP230" s="352"/>
      <c r="AQ230" s="767"/>
      <c r="AR230" s="241"/>
      <c r="AS230" s="352"/>
      <c r="AT230" s="353"/>
      <c r="AU230" s="242"/>
      <c r="AV230" s="785"/>
      <c r="AW230" s="108"/>
      <c r="AX230" s="342"/>
      <c r="AY230" s="81"/>
      <c r="AZ230" s="81"/>
      <c r="BA230" s="81"/>
      <c r="BB230" s="81"/>
      <c r="BC230" s="81"/>
      <c r="BD230" s="81"/>
      <c r="BE230" s="81"/>
      <c r="BF230" s="81"/>
      <c r="BG230" s="81"/>
      <c r="BH230" s="81"/>
      <c r="BI230" s="81"/>
      <c r="BJ230" s="81"/>
      <c r="BK230" s="81"/>
      <c r="BL230" s="81"/>
      <c r="BM230" s="81"/>
      <c r="BN230" s="81"/>
    </row>
    <row r="231" spans="1:66" s="37" customFormat="1" ht="91" customHeight="1" x14ac:dyDescent="0.3">
      <c r="A231" s="107">
        <v>106</v>
      </c>
      <c r="B231" s="607" t="s">
        <v>5212</v>
      </c>
      <c r="C231" s="108"/>
      <c r="D231" s="109"/>
      <c r="E231" s="625" t="s">
        <v>6180</v>
      </c>
      <c r="F231" s="108">
        <v>25720</v>
      </c>
      <c r="G231" s="625" t="s">
        <v>6181</v>
      </c>
      <c r="H231" s="108">
        <v>2016</v>
      </c>
      <c r="I231" s="625" t="s">
        <v>5620</v>
      </c>
      <c r="J231" s="655">
        <v>250000</v>
      </c>
      <c r="K231" s="109" t="s">
        <v>6160</v>
      </c>
      <c r="L231" s="72" t="s">
        <v>5621</v>
      </c>
      <c r="M231" s="72" t="s">
        <v>5622</v>
      </c>
      <c r="N231" s="72" t="s">
        <v>5623</v>
      </c>
      <c r="O231" s="72" t="s">
        <v>5624</v>
      </c>
      <c r="P231" s="108" t="s">
        <v>6182</v>
      </c>
      <c r="Q231" s="109">
        <v>46.71</v>
      </c>
      <c r="R231" s="109">
        <v>16.45</v>
      </c>
      <c r="S231" s="109">
        <v>17.88</v>
      </c>
      <c r="T231" s="109">
        <v>12.38</v>
      </c>
      <c r="U231" s="109">
        <v>46.71</v>
      </c>
      <c r="V231" s="108">
        <v>100</v>
      </c>
      <c r="W231" s="108" t="s">
        <v>1144</v>
      </c>
      <c r="X231" s="109" t="s">
        <v>5221</v>
      </c>
      <c r="Y231" s="108">
        <v>6</v>
      </c>
      <c r="Z231" s="108">
        <v>6</v>
      </c>
      <c r="AA231" s="108">
        <v>6</v>
      </c>
      <c r="AB231" s="108">
        <v>14</v>
      </c>
      <c r="AC231" s="108" t="s">
        <v>6183</v>
      </c>
      <c r="AD231" s="109"/>
      <c r="AE231" s="242">
        <v>4</v>
      </c>
      <c r="AF231" s="236">
        <v>100</v>
      </c>
      <c r="AG231" s="351"/>
      <c r="AH231" s="687" t="s">
        <v>5233</v>
      </c>
      <c r="AI231" s="238" t="s">
        <v>5223</v>
      </c>
      <c r="AJ231" s="352"/>
      <c r="AK231" s="734"/>
      <c r="AL231" s="241"/>
      <c r="AM231" s="352"/>
      <c r="AN231" s="734"/>
      <c r="AO231" s="241"/>
      <c r="AP231" s="352"/>
      <c r="AQ231" s="767"/>
      <c r="AR231" s="241"/>
      <c r="AS231" s="352"/>
      <c r="AT231" s="353"/>
      <c r="AU231" s="242"/>
      <c r="AV231" s="785"/>
      <c r="AW231" s="108"/>
      <c r="AX231" s="342"/>
      <c r="AY231" s="81"/>
      <c r="AZ231" s="81"/>
      <c r="BA231" s="81"/>
      <c r="BB231" s="81"/>
      <c r="BC231" s="81"/>
      <c r="BD231" s="81"/>
      <c r="BE231" s="81"/>
      <c r="BF231" s="81"/>
      <c r="BG231" s="81"/>
      <c r="BH231" s="81"/>
      <c r="BI231" s="81"/>
      <c r="BJ231" s="81"/>
      <c r="BK231" s="81"/>
      <c r="BL231" s="81"/>
      <c r="BM231" s="81"/>
      <c r="BN231" s="81"/>
    </row>
    <row r="232" spans="1:66" s="36" customFormat="1" ht="77.95" customHeight="1" x14ac:dyDescent="0.3">
      <c r="A232" s="183">
        <v>206</v>
      </c>
      <c r="B232" s="605" t="s">
        <v>8662</v>
      </c>
      <c r="C232" s="185">
        <v>13</v>
      </c>
      <c r="D232" s="106"/>
      <c r="E232" s="605" t="s">
        <v>1178</v>
      </c>
      <c r="F232" s="185" t="s">
        <v>1179</v>
      </c>
      <c r="G232" s="605" t="s">
        <v>1180</v>
      </c>
      <c r="H232" s="102">
        <v>2002</v>
      </c>
      <c r="I232" s="605" t="s">
        <v>1181</v>
      </c>
      <c r="J232" s="650">
        <v>108113.86000000002</v>
      </c>
      <c r="K232" s="185" t="s">
        <v>664</v>
      </c>
      <c r="L232" s="188" t="s">
        <v>1182</v>
      </c>
      <c r="M232" s="188" t="s">
        <v>1183</v>
      </c>
      <c r="N232" s="188" t="s">
        <v>1184</v>
      </c>
      <c r="O232" s="188" t="s">
        <v>1185</v>
      </c>
      <c r="P232" s="354" t="s">
        <v>1186</v>
      </c>
      <c r="Q232" s="111">
        <f>U232-R232-10.82-13.04</f>
        <v>164.08</v>
      </c>
      <c r="R232" s="111">
        <v>12.719277647058826</v>
      </c>
      <c r="S232" s="185">
        <v>131.1</v>
      </c>
      <c r="T232" s="185">
        <v>56.84</v>
      </c>
      <c r="U232" s="111">
        <f>SUM(R232:T232)</f>
        <v>200.65927764705881</v>
      </c>
      <c r="V232" s="185">
        <v>100</v>
      </c>
      <c r="W232" s="111">
        <v>100</v>
      </c>
      <c r="X232" s="196" t="s">
        <v>1187</v>
      </c>
      <c r="Y232" s="185">
        <v>3</v>
      </c>
      <c r="Z232" s="185">
        <v>10</v>
      </c>
      <c r="AA232" s="185">
        <v>4</v>
      </c>
      <c r="AB232" s="185">
        <v>60</v>
      </c>
      <c r="AC232" s="185">
        <v>1</v>
      </c>
      <c r="AD232" s="185">
        <v>0</v>
      </c>
      <c r="AE232" s="197">
        <v>5</v>
      </c>
      <c r="AF232" s="191">
        <v>100</v>
      </c>
      <c r="AG232" s="198" t="s">
        <v>1188</v>
      </c>
      <c r="AH232" s="683" t="s">
        <v>1178</v>
      </c>
      <c r="AI232" s="199">
        <v>100</v>
      </c>
      <c r="AJ232" s="200"/>
      <c r="AK232" s="719"/>
      <c r="AL232" s="202"/>
      <c r="AM232" s="200"/>
      <c r="AN232" s="719"/>
      <c r="AO232" s="202"/>
      <c r="AP232" s="200"/>
      <c r="AQ232" s="766"/>
      <c r="AR232" s="202"/>
      <c r="AS232" s="200"/>
      <c r="AT232" s="201"/>
      <c r="AU232" s="204"/>
      <c r="AV232" s="776"/>
      <c r="AW232" s="185"/>
      <c r="AX232" s="194"/>
    </row>
    <row r="233" spans="1:66" s="36" customFormat="1" ht="52.1" customHeight="1" x14ac:dyDescent="0.3">
      <c r="A233" s="183">
        <v>206</v>
      </c>
      <c r="B233" s="605" t="s">
        <v>8662</v>
      </c>
      <c r="C233" s="185">
        <v>12</v>
      </c>
      <c r="D233" s="106"/>
      <c r="E233" s="605" t="s">
        <v>1189</v>
      </c>
      <c r="F233" s="185" t="s">
        <v>1190</v>
      </c>
      <c r="G233" s="605" t="s">
        <v>1191</v>
      </c>
      <c r="H233" s="102">
        <v>2002</v>
      </c>
      <c r="I233" s="605" t="s">
        <v>1192</v>
      </c>
      <c r="J233" s="650">
        <v>47876.650000000096</v>
      </c>
      <c r="K233" s="185" t="s">
        <v>3006</v>
      </c>
      <c r="L233" s="188" t="s">
        <v>1193</v>
      </c>
      <c r="M233" s="188" t="s">
        <v>1194</v>
      </c>
      <c r="N233" s="188" t="s">
        <v>1195</v>
      </c>
      <c r="O233" s="188" t="s">
        <v>1196</v>
      </c>
      <c r="P233" s="354" t="s">
        <v>1197</v>
      </c>
      <c r="Q233" s="111">
        <f>U233-R233-10.82-13.04</f>
        <v>149.14000000000001</v>
      </c>
      <c r="R233" s="111">
        <v>5.6325470588235413</v>
      </c>
      <c r="S233" s="185">
        <v>75</v>
      </c>
      <c r="T233" s="185">
        <v>98</v>
      </c>
      <c r="U233" s="111">
        <f t="shared" ref="U233:U260" si="7">SUM(R233:T233)</f>
        <v>178.63254705882355</v>
      </c>
      <c r="V233" s="185">
        <v>100</v>
      </c>
      <c r="W233" s="111">
        <v>100</v>
      </c>
      <c r="X233" s="196" t="s">
        <v>1187</v>
      </c>
      <c r="Y233" s="185">
        <v>3</v>
      </c>
      <c r="Z233" s="185">
        <v>1</v>
      </c>
      <c r="AA233" s="185">
        <v>6</v>
      </c>
      <c r="AB233" s="185">
        <v>60</v>
      </c>
      <c r="AC233" s="185"/>
      <c r="AD233" s="185">
        <v>0</v>
      </c>
      <c r="AE233" s="197">
        <v>5</v>
      </c>
      <c r="AF233" s="191">
        <v>100</v>
      </c>
      <c r="AG233" s="198" t="s">
        <v>1198</v>
      </c>
      <c r="AH233" s="683" t="s">
        <v>1189</v>
      </c>
      <c r="AI233" s="199">
        <v>100</v>
      </c>
      <c r="AJ233" s="200"/>
      <c r="AK233" s="719"/>
      <c r="AL233" s="202"/>
      <c r="AM233" s="200"/>
      <c r="AN233" s="719"/>
      <c r="AO233" s="202"/>
      <c r="AP233" s="200"/>
      <c r="AQ233" s="766"/>
      <c r="AR233" s="202"/>
      <c r="AS233" s="200"/>
      <c r="AT233" s="201"/>
      <c r="AU233" s="204"/>
      <c r="AV233" s="776"/>
      <c r="AW233" s="185"/>
      <c r="AX233" s="194"/>
    </row>
    <row r="234" spans="1:66" s="36" customFormat="1" ht="91" customHeight="1" x14ac:dyDescent="0.3">
      <c r="A234" s="183">
        <v>206</v>
      </c>
      <c r="B234" s="605" t="s">
        <v>8662</v>
      </c>
      <c r="C234" s="185">
        <v>12</v>
      </c>
      <c r="D234" s="106"/>
      <c r="E234" s="605" t="s">
        <v>1189</v>
      </c>
      <c r="F234" s="185" t="s">
        <v>1190</v>
      </c>
      <c r="G234" s="605" t="s">
        <v>1199</v>
      </c>
      <c r="H234" s="102">
        <v>2004</v>
      </c>
      <c r="I234" s="605" t="s">
        <v>1200</v>
      </c>
      <c r="J234" s="650">
        <v>759083.57000000007</v>
      </c>
      <c r="K234" s="185" t="s">
        <v>867</v>
      </c>
      <c r="L234" s="188" t="s">
        <v>1193</v>
      </c>
      <c r="M234" s="188" t="s">
        <v>1194</v>
      </c>
      <c r="N234" s="188" t="s">
        <v>1201</v>
      </c>
      <c r="O234" s="188" t="s">
        <v>1202</v>
      </c>
      <c r="P234" s="354" t="s">
        <v>1203</v>
      </c>
      <c r="Q234" s="111">
        <f t="shared" ref="Q234:Q261" si="8">U234-R234-10.82-13.04</f>
        <v>149.14000000000001</v>
      </c>
      <c r="R234" s="111">
        <v>84.609735294117641</v>
      </c>
      <c r="S234" s="185">
        <v>75</v>
      </c>
      <c r="T234" s="185">
        <v>98</v>
      </c>
      <c r="U234" s="111">
        <f>SUM(R234:T234)</f>
        <v>257.60973529411763</v>
      </c>
      <c r="V234" s="185">
        <v>100</v>
      </c>
      <c r="W234" s="111">
        <v>100</v>
      </c>
      <c r="X234" s="196" t="s">
        <v>1187</v>
      </c>
      <c r="Y234" s="185">
        <v>3</v>
      </c>
      <c r="Z234" s="185">
        <v>5</v>
      </c>
      <c r="AA234" s="185">
        <v>1</v>
      </c>
      <c r="AB234" s="185">
        <v>60</v>
      </c>
      <c r="AC234" s="185">
        <v>2</v>
      </c>
      <c r="AD234" s="185">
        <v>0</v>
      </c>
      <c r="AE234" s="197">
        <v>5</v>
      </c>
      <c r="AF234" s="191">
        <v>100</v>
      </c>
      <c r="AG234" s="198" t="s">
        <v>1198</v>
      </c>
      <c r="AH234" s="683" t="s">
        <v>1189</v>
      </c>
      <c r="AI234" s="199">
        <v>90</v>
      </c>
      <c r="AJ234" s="200"/>
      <c r="AK234" s="719"/>
      <c r="AL234" s="202"/>
      <c r="AM234" s="200"/>
      <c r="AN234" s="719"/>
      <c r="AO234" s="202"/>
      <c r="AP234" s="200"/>
      <c r="AQ234" s="766"/>
      <c r="AR234" s="202"/>
      <c r="AS234" s="200" t="s">
        <v>1204</v>
      </c>
      <c r="AT234" s="201" t="s">
        <v>1205</v>
      </c>
      <c r="AU234" s="204">
        <v>10</v>
      </c>
      <c r="AV234" s="776"/>
      <c r="AW234" s="185"/>
      <c r="AX234" s="194"/>
    </row>
    <row r="235" spans="1:66" s="36" customFormat="1" ht="169.1" customHeight="1" x14ac:dyDescent="0.3">
      <c r="A235" s="183">
        <v>206</v>
      </c>
      <c r="B235" s="605" t="s">
        <v>8662</v>
      </c>
      <c r="C235" s="185">
        <v>15</v>
      </c>
      <c r="D235" s="106"/>
      <c r="E235" s="605" t="s">
        <v>1206</v>
      </c>
      <c r="F235" s="185" t="s">
        <v>1207</v>
      </c>
      <c r="G235" s="605" t="s">
        <v>1208</v>
      </c>
      <c r="H235" s="102">
        <v>2004</v>
      </c>
      <c r="I235" s="605" t="s">
        <v>1209</v>
      </c>
      <c r="J235" s="650">
        <v>27442.26</v>
      </c>
      <c r="K235" s="185" t="s">
        <v>867</v>
      </c>
      <c r="L235" s="188" t="s">
        <v>1210</v>
      </c>
      <c r="M235" s="188" t="s">
        <v>1211</v>
      </c>
      <c r="N235" s="188" t="s">
        <v>1212</v>
      </c>
      <c r="O235" s="188" t="s">
        <v>1213</v>
      </c>
      <c r="P235" s="354" t="s">
        <v>1214</v>
      </c>
      <c r="Q235" s="111">
        <f t="shared" si="8"/>
        <v>36.14</v>
      </c>
      <c r="R235" s="111">
        <v>3.228501176470588</v>
      </c>
      <c r="S235" s="185">
        <v>16</v>
      </c>
      <c r="T235" s="185">
        <v>44</v>
      </c>
      <c r="U235" s="111">
        <f t="shared" si="7"/>
        <v>63.228501176470587</v>
      </c>
      <c r="V235" s="185">
        <v>100</v>
      </c>
      <c r="W235" s="111">
        <v>100</v>
      </c>
      <c r="X235" s="196" t="s">
        <v>1187</v>
      </c>
      <c r="Y235" s="185">
        <v>2</v>
      </c>
      <c r="Z235" s="185">
        <v>5</v>
      </c>
      <c r="AA235" s="185">
        <v>6</v>
      </c>
      <c r="AB235" s="185">
        <v>60</v>
      </c>
      <c r="AC235" s="185">
        <v>3</v>
      </c>
      <c r="AD235" s="185">
        <v>0</v>
      </c>
      <c r="AE235" s="197">
        <v>5</v>
      </c>
      <c r="AF235" s="191">
        <v>100</v>
      </c>
      <c r="AG235" s="198" t="s">
        <v>1215</v>
      </c>
      <c r="AH235" s="683" t="s">
        <v>1206</v>
      </c>
      <c r="AI235" s="199">
        <v>100</v>
      </c>
      <c r="AJ235" s="200"/>
      <c r="AK235" s="719"/>
      <c r="AL235" s="202"/>
      <c r="AM235" s="200"/>
      <c r="AN235" s="719"/>
      <c r="AO235" s="202"/>
      <c r="AP235" s="200"/>
      <c r="AQ235" s="766"/>
      <c r="AR235" s="202"/>
      <c r="AS235" s="200"/>
      <c r="AT235" s="201"/>
      <c r="AU235" s="204"/>
      <c r="AV235" s="776"/>
      <c r="AW235" s="185"/>
      <c r="AX235" s="194"/>
    </row>
    <row r="236" spans="1:66" s="36" customFormat="1" ht="52.1" customHeight="1" x14ac:dyDescent="0.3">
      <c r="A236" s="183">
        <v>206</v>
      </c>
      <c r="B236" s="605" t="s">
        <v>8662</v>
      </c>
      <c r="C236" s="185">
        <v>12</v>
      </c>
      <c r="D236" s="106"/>
      <c r="E236" s="605" t="s">
        <v>1189</v>
      </c>
      <c r="F236" s="185" t="s">
        <v>1190</v>
      </c>
      <c r="G236" s="605" t="s">
        <v>1216</v>
      </c>
      <c r="H236" s="102">
        <v>2005</v>
      </c>
      <c r="I236" s="605" t="s">
        <v>1217</v>
      </c>
      <c r="J236" s="650">
        <v>20379.09</v>
      </c>
      <c r="K236" s="185" t="s">
        <v>1218</v>
      </c>
      <c r="L236" s="188" t="s">
        <v>1193</v>
      </c>
      <c r="M236" s="188" t="s">
        <v>1194</v>
      </c>
      <c r="N236" s="188" t="s">
        <v>1219</v>
      </c>
      <c r="O236" s="188" t="s">
        <v>1220</v>
      </c>
      <c r="P236" s="354" t="s">
        <v>1221</v>
      </c>
      <c r="Q236" s="111">
        <f t="shared" si="8"/>
        <v>18.14</v>
      </c>
      <c r="R236" s="111">
        <v>2.3975400000000002</v>
      </c>
      <c r="S236" s="185">
        <v>24</v>
      </c>
      <c r="T236" s="185">
        <v>18</v>
      </c>
      <c r="U236" s="111">
        <f t="shared" si="7"/>
        <v>44.397539999999999</v>
      </c>
      <c r="V236" s="185">
        <v>100</v>
      </c>
      <c r="W236" s="111">
        <v>100</v>
      </c>
      <c r="X236" s="196" t="s">
        <v>1187</v>
      </c>
      <c r="Y236" s="185">
        <v>1</v>
      </c>
      <c r="Z236" s="185">
        <v>5</v>
      </c>
      <c r="AA236" s="185">
        <v>2</v>
      </c>
      <c r="AB236" s="185">
        <v>60</v>
      </c>
      <c r="AC236" s="185"/>
      <c r="AD236" s="185">
        <v>0</v>
      </c>
      <c r="AE236" s="197">
        <v>5</v>
      </c>
      <c r="AF236" s="191">
        <v>100</v>
      </c>
      <c r="AG236" s="198" t="s">
        <v>1198</v>
      </c>
      <c r="AH236" s="683" t="s">
        <v>1189</v>
      </c>
      <c r="AI236" s="199">
        <v>70</v>
      </c>
      <c r="AJ236" s="200"/>
      <c r="AK236" s="719"/>
      <c r="AL236" s="202"/>
      <c r="AM236" s="200"/>
      <c r="AN236" s="719"/>
      <c r="AO236" s="202"/>
      <c r="AP236" s="200"/>
      <c r="AQ236" s="766"/>
      <c r="AR236" s="202"/>
      <c r="AS236" s="200" t="s">
        <v>1222</v>
      </c>
      <c r="AT236" s="201" t="s">
        <v>1205</v>
      </c>
      <c r="AU236" s="204">
        <v>30</v>
      </c>
      <c r="AV236" s="776"/>
      <c r="AW236" s="185"/>
      <c r="AX236" s="194"/>
    </row>
    <row r="237" spans="1:66" s="36" customFormat="1" ht="52.1" customHeight="1" x14ac:dyDescent="0.3">
      <c r="A237" s="183">
        <v>206</v>
      </c>
      <c r="B237" s="605" t="s">
        <v>8662</v>
      </c>
      <c r="C237" s="185">
        <v>15</v>
      </c>
      <c r="D237" s="106"/>
      <c r="E237" s="605" t="s">
        <v>1206</v>
      </c>
      <c r="F237" s="185" t="s">
        <v>1207</v>
      </c>
      <c r="G237" s="605" t="s">
        <v>1223</v>
      </c>
      <c r="H237" s="102">
        <v>2004</v>
      </c>
      <c r="I237" s="605" t="s">
        <v>1224</v>
      </c>
      <c r="J237" s="650">
        <v>30447.68</v>
      </c>
      <c r="K237" s="185" t="s">
        <v>3006</v>
      </c>
      <c r="L237" s="188" t="s">
        <v>1210</v>
      </c>
      <c r="M237" s="188" t="s">
        <v>1211</v>
      </c>
      <c r="N237" s="188" t="s">
        <v>1225</v>
      </c>
      <c r="O237" s="188" t="s">
        <v>1226</v>
      </c>
      <c r="P237" s="354" t="s">
        <v>1227</v>
      </c>
      <c r="Q237" s="111">
        <f t="shared" si="8"/>
        <v>26.140000000000008</v>
      </c>
      <c r="R237" s="111">
        <v>3.5820799999999999</v>
      </c>
      <c r="S237" s="185">
        <v>15</v>
      </c>
      <c r="T237" s="185">
        <v>35</v>
      </c>
      <c r="U237" s="111">
        <f t="shared" si="7"/>
        <v>53.582080000000005</v>
      </c>
      <c r="V237" s="185">
        <v>100</v>
      </c>
      <c r="W237" s="111">
        <v>100</v>
      </c>
      <c r="X237" s="196" t="s">
        <v>1187</v>
      </c>
      <c r="Y237" s="185">
        <v>1</v>
      </c>
      <c r="Z237" s="185">
        <v>2</v>
      </c>
      <c r="AA237" s="185">
        <v>3</v>
      </c>
      <c r="AB237" s="185">
        <v>60</v>
      </c>
      <c r="AC237" s="185"/>
      <c r="AD237" s="185">
        <v>0</v>
      </c>
      <c r="AE237" s="197">
        <v>5</v>
      </c>
      <c r="AF237" s="191">
        <v>100</v>
      </c>
      <c r="AG237" s="198" t="s">
        <v>1215</v>
      </c>
      <c r="AH237" s="683" t="s">
        <v>1206</v>
      </c>
      <c r="AI237" s="199">
        <v>100</v>
      </c>
      <c r="AJ237" s="200"/>
      <c r="AK237" s="719"/>
      <c r="AL237" s="202"/>
      <c r="AM237" s="200"/>
      <c r="AN237" s="719"/>
      <c r="AO237" s="202"/>
      <c r="AP237" s="200"/>
      <c r="AQ237" s="766"/>
      <c r="AR237" s="202"/>
      <c r="AS237" s="200"/>
      <c r="AT237" s="201"/>
      <c r="AU237" s="204"/>
      <c r="AV237" s="776"/>
      <c r="AW237" s="185"/>
      <c r="AX237" s="194"/>
    </row>
    <row r="238" spans="1:66" s="36" customFormat="1" ht="52.1" customHeight="1" x14ac:dyDescent="0.3">
      <c r="A238" s="183">
        <v>206</v>
      </c>
      <c r="B238" s="605" t="s">
        <v>8662</v>
      </c>
      <c r="C238" s="185">
        <v>12</v>
      </c>
      <c r="D238" s="106"/>
      <c r="E238" s="605" t="s">
        <v>1189</v>
      </c>
      <c r="F238" s="185" t="s">
        <v>1190</v>
      </c>
      <c r="G238" s="605" t="s">
        <v>1228</v>
      </c>
      <c r="H238" s="102">
        <v>2005</v>
      </c>
      <c r="I238" s="605" t="s">
        <v>1229</v>
      </c>
      <c r="J238" s="650">
        <v>96356.93</v>
      </c>
      <c r="K238" s="185" t="s">
        <v>664</v>
      </c>
      <c r="L238" s="188" t="s">
        <v>1230</v>
      </c>
      <c r="M238" s="188" t="s">
        <v>1231</v>
      </c>
      <c r="N238" s="188" t="s">
        <v>1232</v>
      </c>
      <c r="O238" s="188" t="s">
        <v>1233</v>
      </c>
      <c r="P238" s="354" t="s">
        <v>1234</v>
      </c>
      <c r="Q238" s="111">
        <f t="shared" si="8"/>
        <v>26.14</v>
      </c>
      <c r="R238" s="111">
        <v>11.336109411764705</v>
      </c>
      <c r="S238" s="185">
        <v>35</v>
      </c>
      <c r="T238" s="185">
        <v>15</v>
      </c>
      <c r="U238" s="111">
        <f t="shared" si="7"/>
        <v>61.336109411764703</v>
      </c>
      <c r="V238" s="185">
        <v>100</v>
      </c>
      <c r="W238" s="111">
        <v>100</v>
      </c>
      <c r="X238" s="196" t="s">
        <v>1187</v>
      </c>
      <c r="Y238" s="185">
        <v>1</v>
      </c>
      <c r="Z238" s="185">
        <v>1</v>
      </c>
      <c r="AA238" s="185">
        <v>3</v>
      </c>
      <c r="AB238" s="185">
        <v>60</v>
      </c>
      <c r="AC238" s="185">
        <v>4</v>
      </c>
      <c r="AD238" s="185">
        <v>0</v>
      </c>
      <c r="AE238" s="197">
        <v>5</v>
      </c>
      <c r="AF238" s="191">
        <v>100</v>
      </c>
      <c r="AG238" s="198" t="s">
        <v>1198</v>
      </c>
      <c r="AH238" s="683" t="s">
        <v>1189</v>
      </c>
      <c r="AI238" s="199">
        <v>100</v>
      </c>
      <c r="AJ238" s="200"/>
      <c r="AK238" s="719"/>
      <c r="AL238" s="202"/>
      <c r="AM238" s="200"/>
      <c r="AN238" s="719"/>
      <c r="AO238" s="202"/>
      <c r="AP238" s="200"/>
      <c r="AQ238" s="766"/>
      <c r="AR238" s="202"/>
      <c r="AS238" s="200"/>
      <c r="AT238" s="201"/>
      <c r="AU238" s="204"/>
      <c r="AV238" s="776"/>
      <c r="AW238" s="185"/>
      <c r="AX238" s="194"/>
    </row>
    <row r="239" spans="1:66" s="36" customFormat="1" ht="52.1" customHeight="1" x14ac:dyDescent="0.3">
      <c r="A239" s="183">
        <v>206</v>
      </c>
      <c r="B239" s="605" t="s">
        <v>8662</v>
      </c>
      <c r="C239" s="185">
        <v>15</v>
      </c>
      <c r="D239" s="106"/>
      <c r="E239" s="605" t="s">
        <v>1206</v>
      </c>
      <c r="F239" s="185" t="s">
        <v>1207</v>
      </c>
      <c r="G239" s="605" t="s">
        <v>1235</v>
      </c>
      <c r="H239" s="102">
        <v>2005</v>
      </c>
      <c r="I239" s="605" t="s">
        <v>1236</v>
      </c>
      <c r="J239" s="650">
        <v>20916.47</v>
      </c>
      <c r="K239" s="185" t="s">
        <v>3006</v>
      </c>
      <c r="L239" s="188" t="s">
        <v>1230</v>
      </c>
      <c r="M239" s="188" t="s">
        <v>1231</v>
      </c>
      <c r="N239" s="188" t="s">
        <v>1237</v>
      </c>
      <c r="O239" s="188" t="s">
        <v>1238</v>
      </c>
      <c r="P239" s="354" t="s">
        <v>1239</v>
      </c>
      <c r="Q239" s="111">
        <f t="shared" si="8"/>
        <v>26.139999999999993</v>
      </c>
      <c r="R239" s="111">
        <v>2.4607611764705881</v>
      </c>
      <c r="S239" s="185">
        <v>17</v>
      </c>
      <c r="T239" s="185">
        <v>33</v>
      </c>
      <c r="U239" s="111">
        <f t="shared" si="7"/>
        <v>52.460761176470584</v>
      </c>
      <c r="V239" s="185">
        <v>100</v>
      </c>
      <c r="W239" s="111">
        <v>100</v>
      </c>
      <c r="X239" s="196" t="s">
        <v>1187</v>
      </c>
      <c r="Y239" s="185">
        <v>2</v>
      </c>
      <c r="Z239" s="185">
        <v>5</v>
      </c>
      <c r="AA239" s="185">
        <v>6</v>
      </c>
      <c r="AB239" s="185">
        <v>60</v>
      </c>
      <c r="AC239" s="185"/>
      <c r="AD239" s="185">
        <v>0</v>
      </c>
      <c r="AE239" s="197">
        <v>5</v>
      </c>
      <c r="AF239" s="191">
        <v>100</v>
      </c>
      <c r="AG239" s="198" t="s">
        <v>1215</v>
      </c>
      <c r="AH239" s="683" t="s">
        <v>1206</v>
      </c>
      <c r="AI239" s="199">
        <v>100</v>
      </c>
      <c r="AJ239" s="200"/>
      <c r="AK239" s="719"/>
      <c r="AL239" s="202"/>
      <c r="AM239" s="200"/>
      <c r="AN239" s="719"/>
      <c r="AO239" s="202"/>
      <c r="AP239" s="200"/>
      <c r="AQ239" s="766"/>
      <c r="AR239" s="202"/>
      <c r="AS239" s="200"/>
      <c r="AT239" s="201"/>
      <c r="AU239" s="204"/>
      <c r="AV239" s="776"/>
      <c r="AW239" s="185"/>
      <c r="AX239" s="194"/>
    </row>
    <row r="240" spans="1:66" s="36" customFormat="1" ht="52.1" customHeight="1" x14ac:dyDescent="0.3">
      <c r="A240" s="183">
        <v>206</v>
      </c>
      <c r="B240" s="605" t="s">
        <v>8662</v>
      </c>
      <c r="C240" s="185">
        <v>12</v>
      </c>
      <c r="D240" s="106"/>
      <c r="E240" s="605" t="s">
        <v>1189</v>
      </c>
      <c r="F240" s="185" t="s">
        <v>1190</v>
      </c>
      <c r="G240" s="605" t="s">
        <v>1240</v>
      </c>
      <c r="H240" s="102">
        <v>2008</v>
      </c>
      <c r="I240" s="605" t="s">
        <v>1240</v>
      </c>
      <c r="J240" s="650">
        <v>103032</v>
      </c>
      <c r="K240" s="185" t="s">
        <v>1241</v>
      </c>
      <c r="L240" s="188" t="s">
        <v>1230</v>
      </c>
      <c r="M240" s="188" t="s">
        <v>1231</v>
      </c>
      <c r="N240" s="188" t="s">
        <v>1242</v>
      </c>
      <c r="O240" s="188" t="s">
        <v>1243</v>
      </c>
      <c r="P240" s="354" t="s">
        <v>1244</v>
      </c>
      <c r="Q240" s="111">
        <f t="shared" si="8"/>
        <v>19.14</v>
      </c>
      <c r="R240" s="111">
        <v>12.121411764705883</v>
      </c>
      <c r="S240" s="185">
        <v>23</v>
      </c>
      <c r="T240" s="185">
        <v>20</v>
      </c>
      <c r="U240" s="111">
        <f t="shared" si="7"/>
        <v>55.121411764705883</v>
      </c>
      <c r="V240" s="185">
        <v>100</v>
      </c>
      <c r="W240" s="111">
        <v>100</v>
      </c>
      <c r="X240" s="196" t="s">
        <v>1187</v>
      </c>
      <c r="Y240" s="185">
        <v>1</v>
      </c>
      <c r="Z240" s="185">
        <v>5</v>
      </c>
      <c r="AA240" s="185">
        <v>2</v>
      </c>
      <c r="AB240" s="185">
        <v>60</v>
      </c>
      <c r="AC240" s="185"/>
      <c r="AD240" s="185">
        <v>0</v>
      </c>
      <c r="AE240" s="197">
        <v>5</v>
      </c>
      <c r="AF240" s="191">
        <v>100</v>
      </c>
      <c r="AG240" s="198" t="s">
        <v>1198</v>
      </c>
      <c r="AH240" s="683" t="s">
        <v>1189</v>
      </c>
      <c r="AI240" s="199">
        <v>100</v>
      </c>
      <c r="AJ240" s="200"/>
      <c r="AK240" s="719"/>
      <c r="AL240" s="202"/>
      <c r="AM240" s="200"/>
      <c r="AN240" s="719"/>
      <c r="AO240" s="202"/>
      <c r="AP240" s="200"/>
      <c r="AQ240" s="766"/>
      <c r="AR240" s="202"/>
      <c r="AS240" s="200"/>
      <c r="AT240" s="201"/>
      <c r="AU240" s="204"/>
      <c r="AV240" s="776"/>
      <c r="AW240" s="185"/>
      <c r="AX240" s="194"/>
    </row>
    <row r="241" spans="1:240" s="36" customFormat="1" ht="52.1" customHeight="1" x14ac:dyDescent="0.3">
      <c r="A241" s="183">
        <v>206</v>
      </c>
      <c r="B241" s="605" t="s">
        <v>8662</v>
      </c>
      <c r="C241" s="185">
        <v>12</v>
      </c>
      <c r="D241" s="106"/>
      <c r="E241" s="605" t="s">
        <v>1189</v>
      </c>
      <c r="F241" s="185" t="s">
        <v>1190</v>
      </c>
      <c r="G241" s="605" t="s">
        <v>1245</v>
      </c>
      <c r="H241" s="102">
        <v>2008</v>
      </c>
      <c r="I241" s="605" t="s">
        <v>1245</v>
      </c>
      <c r="J241" s="650">
        <v>156168</v>
      </c>
      <c r="K241" s="185" t="s">
        <v>1241</v>
      </c>
      <c r="L241" s="188" t="s">
        <v>1230</v>
      </c>
      <c r="M241" s="188" t="s">
        <v>1231</v>
      </c>
      <c r="N241" s="188" t="s">
        <v>1242</v>
      </c>
      <c r="O241" s="188" t="s">
        <v>1243</v>
      </c>
      <c r="P241" s="354" t="s">
        <v>1246</v>
      </c>
      <c r="Q241" s="111">
        <f t="shared" si="8"/>
        <v>20.14</v>
      </c>
      <c r="R241" s="111">
        <v>18.372705882352939</v>
      </c>
      <c r="S241" s="185">
        <v>24</v>
      </c>
      <c r="T241" s="185">
        <v>20</v>
      </c>
      <c r="U241" s="111">
        <f t="shared" si="7"/>
        <v>62.372705882352939</v>
      </c>
      <c r="V241" s="185">
        <v>100</v>
      </c>
      <c r="W241" s="111">
        <v>100</v>
      </c>
      <c r="X241" s="196" t="s">
        <v>1187</v>
      </c>
      <c r="Y241" s="185">
        <v>1</v>
      </c>
      <c r="Z241" s="185">
        <v>5</v>
      </c>
      <c r="AA241" s="185">
        <v>2</v>
      </c>
      <c r="AB241" s="185">
        <v>60</v>
      </c>
      <c r="AC241" s="185"/>
      <c r="AD241" s="185">
        <v>0</v>
      </c>
      <c r="AE241" s="197">
        <v>5</v>
      </c>
      <c r="AF241" s="191">
        <v>100</v>
      </c>
      <c r="AG241" s="198" t="s">
        <v>1198</v>
      </c>
      <c r="AH241" s="683" t="s">
        <v>1189</v>
      </c>
      <c r="AI241" s="199">
        <v>100</v>
      </c>
      <c r="AJ241" s="200"/>
      <c r="AK241" s="719"/>
      <c r="AL241" s="202"/>
      <c r="AM241" s="200"/>
      <c r="AN241" s="719"/>
      <c r="AO241" s="202"/>
      <c r="AP241" s="200"/>
      <c r="AQ241" s="766"/>
      <c r="AR241" s="202"/>
      <c r="AS241" s="200"/>
      <c r="AT241" s="201"/>
      <c r="AU241" s="204"/>
      <c r="AV241" s="776"/>
      <c r="AW241" s="185"/>
      <c r="AX241" s="194"/>
    </row>
    <row r="242" spans="1:240" s="36" customFormat="1" ht="91" customHeight="1" x14ac:dyDescent="0.3">
      <c r="A242" s="183">
        <v>206</v>
      </c>
      <c r="B242" s="605" t="s">
        <v>8662</v>
      </c>
      <c r="C242" s="185">
        <v>13</v>
      </c>
      <c r="D242" s="106"/>
      <c r="E242" s="605" t="s">
        <v>1178</v>
      </c>
      <c r="F242" s="185" t="s">
        <v>1179</v>
      </c>
      <c r="G242" s="605" t="s">
        <v>1247</v>
      </c>
      <c r="H242" s="102">
        <v>2008</v>
      </c>
      <c r="I242" s="605" t="s">
        <v>1248</v>
      </c>
      <c r="J242" s="650">
        <v>210228.73</v>
      </c>
      <c r="K242" s="185" t="s">
        <v>655</v>
      </c>
      <c r="L242" s="188" t="s">
        <v>1249</v>
      </c>
      <c r="M242" s="188" t="s">
        <v>1250</v>
      </c>
      <c r="N242" s="188" t="s">
        <v>1251</v>
      </c>
      <c r="O242" s="188" t="s">
        <v>1252</v>
      </c>
      <c r="P242" s="354" t="s">
        <v>1253</v>
      </c>
      <c r="Q242" s="111">
        <f t="shared" si="8"/>
        <v>129.14000000000001</v>
      </c>
      <c r="R242" s="111">
        <v>24.731390588235296</v>
      </c>
      <c r="S242" s="185">
        <v>131</v>
      </c>
      <c r="T242" s="185">
        <v>22</v>
      </c>
      <c r="U242" s="111">
        <f t="shared" si="7"/>
        <v>177.73139058823529</v>
      </c>
      <c r="V242" s="185">
        <v>100</v>
      </c>
      <c r="W242" s="111">
        <v>100</v>
      </c>
      <c r="X242" s="196" t="s">
        <v>1187</v>
      </c>
      <c r="Y242" s="185">
        <v>3</v>
      </c>
      <c r="Z242" s="185">
        <v>10</v>
      </c>
      <c r="AA242" s="185">
        <v>4</v>
      </c>
      <c r="AB242" s="185">
        <v>60</v>
      </c>
      <c r="AC242" s="185">
        <v>5</v>
      </c>
      <c r="AD242" s="185">
        <v>0</v>
      </c>
      <c r="AE242" s="197">
        <v>5</v>
      </c>
      <c r="AF242" s="191">
        <v>100</v>
      </c>
      <c r="AG242" s="198" t="s">
        <v>1188</v>
      </c>
      <c r="AH242" s="683" t="s">
        <v>1178</v>
      </c>
      <c r="AI242" s="199">
        <v>100</v>
      </c>
      <c r="AJ242" s="200"/>
      <c r="AK242" s="719"/>
      <c r="AL242" s="202"/>
      <c r="AM242" s="200"/>
      <c r="AN242" s="719"/>
      <c r="AO242" s="202"/>
      <c r="AP242" s="200"/>
      <c r="AQ242" s="766"/>
      <c r="AR242" s="202"/>
      <c r="AS242" s="200"/>
      <c r="AT242" s="201"/>
      <c r="AU242" s="204"/>
      <c r="AV242" s="776"/>
      <c r="AW242" s="185"/>
      <c r="AX242" s="194"/>
    </row>
    <row r="243" spans="1:240" s="36" customFormat="1" ht="52.1" customHeight="1" x14ac:dyDescent="0.3">
      <c r="A243" s="183">
        <v>206</v>
      </c>
      <c r="B243" s="605" t="s">
        <v>8662</v>
      </c>
      <c r="C243" s="185">
        <v>13</v>
      </c>
      <c r="D243" s="106"/>
      <c r="E243" s="605" t="s">
        <v>1178</v>
      </c>
      <c r="F243" s="185" t="s">
        <v>1179</v>
      </c>
      <c r="G243" s="605" t="s">
        <v>1254</v>
      </c>
      <c r="H243" s="102">
        <v>2009</v>
      </c>
      <c r="I243" s="605" t="s">
        <v>1255</v>
      </c>
      <c r="J243" s="650">
        <v>44033.91</v>
      </c>
      <c r="K243" s="185" t="s">
        <v>3006</v>
      </c>
      <c r="L243" s="188" t="s">
        <v>1230</v>
      </c>
      <c r="M243" s="188" t="s">
        <v>1231</v>
      </c>
      <c r="N243" s="188" t="s">
        <v>1256</v>
      </c>
      <c r="O243" s="188" t="s">
        <v>1257</v>
      </c>
      <c r="P243" s="354" t="s">
        <v>1258</v>
      </c>
      <c r="Q243" s="111">
        <f t="shared" si="8"/>
        <v>65.140000000000015</v>
      </c>
      <c r="R243" s="111">
        <v>5.180460000000001</v>
      </c>
      <c r="S243" s="185">
        <v>11</v>
      </c>
      <c r="T243" s="185">
        <v>78</v>
      </c>
      <c r="U243" s="111">
        <f t="shared" si="7"/>
        <v>94.180459999999997</v>
      </c>
      <c r="V243" s="185">
        <v>100</v>
      </c>
      <c r="W243" s="111">
        <v>100</v>
      </c>
      <c r="X243" s="196" t="s">
        <v>1187</v>
      </c>
      <c r="Y243" s="185">
        <v>3</v>
      </c>
      <c r="Z243" s="185">
        <v>10</v>
      </c>
      <c r="AA243" s="185">
        <v>4</v>
      </c>
      <c r="AB243" s="185">
        <v>60</v>
      </c>
      <c r="AC243" s="185"/>
      <c r="AD243" s="185">
        <v>0</v>
      </c>
      <c r="AE243" s="197">
        <v>5</v>
      </c>
      <c r="AF243" s="191">
        <v>100</v>
      </c>
      <c r="AG243" s="198" t="s">
        <v>1188</v>
      </c>
      <c r="AH243" s="683" t="s">
        <v>1178</v>
      </c>
      <c r="AI243" s="199">
        <v>80</v>
      </c>
      <c r="AJ243" s="200"/>
      <c r="AK243" s="719"/>
      <c r="AL243" s="202"/>
      <c r="AM243" s="200"/>
      <c r="AN243" s="719"/>
      <c r="AO243" s="202"/>
      <c r="AP243" s="200"/>
      <c r="AQ243" s="766"/>
      <c r="AR243" s="202"/>
      <c r="AS243" s="200" t="s">
        <v>1222</v>
      </c>
      <c r="AT243" s="201" t="s">
        <v>1205</v>
      </c>
      <c r="AU243" s="204">
        <v>20</v>
      </c>
      <c r="AV243" s="776"/>
      <c r="AW243" s="185"/>
      <c r="AX243" s="194"/>
    </row>
    <row r="244" spans="1:240" s="36" customFormat="1" ht="52.1" customHeight="1" x14ac:dyDescent="0.3">
      <c r="A244" s="183">
        <v>206</v>
      </c>
      <c r="B244" s="605" t="s">
        <v>8662</v>
      </c>
      <c r="C244" s="185">
        <v>12</v>
      </c>
      <c r="D244" s="106"/>
      <c r="E244" s="605" t="s">
        <v>1189</v>
      </c>
      <c r="F244" s="185" t="s">
        <v>1190</v>
      </c>
      <c r="G244" s="605" t="s">
        <v>1259</v>
      </c>
      <c r="H244" s="102">
        <v>2006</v>
      </c>
      <c r="I244" s="605" t="s">
        <v>1260</v>
      </c>
      <c r="J244" s="650">
        <v>71899.22</v>
      </c>
      <c r="K244" s="185" t="s">
        <v>1218</v>
      </c>
      <c r="L244" s="188" t="s">
        <v>1230</v>
      </c>
      <c r="M244" s="188" t="s">
        <v>1231</v>
      </c>
      <c r="N244" s="188" t="s">
        <v>1261</v>
      </c>
      <c r="O244" s="188" t="s">
        <v>1262</v>
      </c>
      <c r="P244" s="354" t="s">
        <v>1263</v>
      </c>
      <c r="Q244" s="111">
        <f t="shared" si="8"/>
        <v>77.139999999999986</v>
      </c>
      <c r="R244" s="111">
        <v>8.4587317647058828</v>
      </c>
      <c r="S244" s="185">
        <v>11</v>
      </c>
      <c r="T244" s="185">
        <v>90</v>
      </c>
      <c r="U244" s="111">
        <f t="shared" si="7"/>
        <v>109.45873176470587</v>
      </c>
      <c r="V244" s="185">
        <v>100</v>
      </c>
      <c r="W244" s="111">
        <v>100</v>
      </c>
      <c r="X244" s="196" t="s">
        <v>1187</v>
      </c>
      <c r="Y244" s="185">
        <v>3</v>
      </c>
      <c r="Z244" s="185">
        <v>2</v>
      </c>
      <c r="AA244" s="185">
        <v>1</v>
      </c>
      <c r="AB244" s="185">
        <v>60</v>
      </c>
      <c r="AC244" s="185"/>
      <c r="AD244" s="185">
        <v>0</v>
      </c>
      <c r="AE244" s="197">
        <v>5</v>
      </c>
      <c r="AF244" s="191">
        <v>100</v>
      </c>
      <c r="AG244" s="198" t="s">
        <v>1198</v>
      </c>
      <c r="AH244" s="683" t="s">
        <v>1189</v>
      </c>
      <c r="AI244" s="199">
        <v>100</v>
      </c>
      <c r="AJ244" s="200"/>
      <c r="AK244" s="719"/>
      <c r="AL244" s="202"/>
      <c r="AM244" s="200"/>
      <c r="AN244" s="719"/>
      <c r="AO244" s="202"/>
      <c r="AP244" s="200"/>
      <c r="AQ244" s="766"/>
      <c r="AR244" s="202"/>
      <c r="AS244" s="200"/>
      <c r="AT244" s="201"/>
      <c r="AU244" s="204"/>
      <c r="AV244" s="776"/>
      <c r="AW244" s="185"/>
      <c r="AX244" s="194"/>
    </row>
    <row r="245" spans="1:240" s="36" customFormat="1" ht="52.1" customHeight="1" x14ac:dyDescent="0.3">
      <c r="A245" s="183">
        <v>206</v>
      </c>
      <c r="B245" s="605" t="s">
        <v>8662</v>
      </c>
      <c r="C245" s="185">
        <v>13</v>
      </c>
      <c r="D245" s="106"/>
      <c r="E245" s="605" t="s">
        <v>1178</v>
      </c>
      <c r="F245" s="185" t="s">
        <v>1179</v>
      </c>
      <c r="G245" s="605" t="s">
        <v>1264</v>
      </c>
      <c r="H245" s="102">
        <v>2008</v>
      </c>
      <c r="I245" s="605" t="s">
        <v>1265</v>
      </c>
      <c r="J245" s="650">
        <v>51713.279999999999</v>
      </c>
      <c r="K245" s="185" t="s">
        <v>655</v>
      </c>
      <c r="L245" s="188" t="s">
        <v>1230</v>
      </c>
      <c r="M245" s="188" t="s">
        <v>1231</v>
      </c>
      <c r="N245" s="188" t="s">
        <v>1266</v>
      </c>
      <c r="O245" s="188" t="s">
        <v>1267</v>
      </c>
      <c r="P245" s="354" t="s">
        <v>1268</v>
      </c>
      <c r="Q245" s="111">
        <f t="shared" si="8"/>
        <v>44.14</v>
      </c>
      <c r="R245" s="111">
        <v>6.0839152941176469</v>
      </c>
      <c r="S245" s="185">
        <v>11</v>
      </c>
      <c r="T245" s="185">
        <v>57</v>
      </c>
      <c r="U245" s="111">
        <f t="shared" si="7"/>
        <v>74.083915294117645</v>
      </c>
      <c r="V245" s="185">
        <v>100</v>
      </c>
      <c r="W245" s="111">
        <v>100</v>
      </c>
      <c r="X245" s="196" t="s">
        <v>1187</v>
      </c>
      <c r="Y245" s="185">
        <v>6</v>
      </c>
      <c r="Z245" s="185">
        <v>1</v>
      </c>
      <c r="AA245" s="185">
        <v>5</v>
      </c>
      <c r="AB245" s="185">
        <v>60</v>
      </c>
      <c r="AC245" s="185">
        <v>6</v>
      </c>
      <c r="AD245" s="185">
        <v>0</v>
      </c>
      <c r="AE245" s="197">
        <v>5</v>
      </c>
      <c r="AF245" s="191">
        <v>100</v>
      </c>
      <c r="AG245" s="198" t="s">
        <v>1198</v>
      </c>
      <c r="AH245" s="683" t="s">
        <v>1189</v>
      </c>
      <c r="AI245" s="199">
        <v>100</v>
      </c>
      <c r="AJ245" s="200"/>
      <c r="AK245" s="719"/>
      <c r="AL245" s="202"/>
      <c r="AM245" s="200"/>
      <c r="AN245" s="719"/>
      <c r="AO245" s="202"/>
      <c r="AP245" s="200"/>
      <c r="AQ245" s="766"/>
      <c r="AR245" s="202"/>
      <c r="AS245" s="200"/>
      <c r="AT245" s="201"/>
      <c r="AU245" s="204"/>
      <c r="AV245" s="776"/>
      <c r="AW245" s="185"/>
      <c r="AX245" s="194"/>
    </row>
    <row r="246" spans="1:240" s="36" customFormat="1" ht="52.1" customHeight="1" x14ac:dyDescent="0.3">
      <c r="A246" s="183">
        <v>206</v>
      </c>
      <c r="B246" s="605" t="s">
        <v>8662</v>
      </c>
      <c r="C246" s="185">
        <v>15</v>
      </c>
      <c r="D246" s="106"/>
      <c r="E246" s="605" t="s">
        <v>1206</v>
      </c>
      <c r="F246" s="185" t="s">
        <v>1207</v>
      </c>
      <c r="G246" s="605" t="s">
        <v>1269</v>
      </c>
      <c r="H246" s="102">
        <v>2007</v>
      </c>
      <c r="I246" s="605" t="s">
        <v>1270</v>
      </c>
      <c r="J246" s="650">
        <v>25789.23</v>
      </c>
      <c r="K246" s="185" t="s">
        <v>3006</v>
      </c>
      <c r="L246" s="188" t="s">
        <v>1230</v>
      </c>
      <c r="M246" s="188" t="s">
        <v>1231</v>
      </c>
      <c r="N246" s="188" t="s">
        <v>1271</v>
      </c>
      <c r="O246" s="188" t="s">
        <v>1272</v>
      </c>
      <c r="P246" s="354" t="s">
        <v>1273</v>
      </c>
      <c r="Q246" s="111">
        <f t="shared" si="8"/>
        <v>17.14</v>
      </c>
      <c r="R246" s="111">
        <v>3.0340270588235292</v>
      </c>
      <c r="S246" s="185">
        <v>11</v>
      </c>
      <c r="T246" s="185">
        <v>30</v>
      </c>
      <c r="U246" s="111">
        <f t="shared" si="7"/>
        <v>44.034027058823526</v>
      </c>
      <c r="V246" s="185">
        <v>100</v>
      </c>
      <c r="W246" s="111">
        <v>100</v>
      </c>
      <c r="X246" s="196" t="s">
        <v>1187</v>
      </c>
      <c r="Y246" s="185">
        <v>1</v>
      </c>
      <c r="Z246" s="185">
        <v>2</v>
      </c>
      <c r="AA246" s="185">
        <v>3</v>
      </c>
      <c r="AB246" s="185">
        <v>60</v>
      </c>
      <c r="AC246" s="185"/>
      <c r="AD246" s="185">
        <v>0</v>
      </c>
      <c r="AE246" s="197">
        <v>5</v>
      </c>
      <c r="AF246" s="191">
        <v>100</v>
      </c>
      <c r="AG246" s="198" t="s">
        <v>1215</v>
      </c>
      <c r="AH246" s="683" t="s">
        <v>1206</v>
      </c>
      <c r="AI246" s="199">
        <v>100</v>
      </c>
      <c r="AJ246" s="200"/>
      <c r="AK246" s="719"/>
      <c r="AL246" s="202"/>
      <c r="AM246" s="200"/>
      <c r="AN246" s="719"/>
      <c r="AO246" s="202"/>
      <c r="AP246" s="200"/>
      <c r="AQ246" s="766"/>
      <c r="AR246" s="202"/>
      <c r="AS246" s="200"/>
      <c r="AT246" s="201"/>
      <c r="AU246" s="204"/>
      <c r="AV246" s="776"/>
      <c r="AW246" s="185"/>
      <c r="AX246" s="194"/>
    </row>
    <row r="247" spans="1:240" s="36" customFormat="1" ht="130.05000000000001" customHeight="1" x14ac:dyDescent="0.3">
      <c r="A247" s="183">
        <v>206</v>
      </c>
      <c r="B247" s="605" t="s">
        <v>8662</v>
      </c>
      <c r="C247" s="185">
        <v>15</v>
      </c>
      <c r="D247" s="106"/>
      <c r="E247" s="605" t="s">
        <v>1206</v>
      </c>
      <c r="F247" s="185" t="s">
        <v>1207</v>
      </c>
      <c r="G247" s="605" t="s">
        <v>1274</v>
      </c>
      <c r="H247" s="102">
        <v>2008</v>
      </c>
      <c r="I247" s="605" t="s">
        <v>1275</v>
      </c>
      <c r="J247" s="650">
        <v>23158.46</v>
      </c>
      <c r="K247" s="185" t="s">
        <v>664</v>
      </c>
      <c r="L247" s="188" t="s">
        <v>1210</v>
      </c>
      <c r="M247" s="188" t="s">
        <v>1211</v>
      </c>
      <c r="N247" s="188" t="s">
        <v>1276</v>
      </c>
      <c r="O247" s="188" t="s">
        <v>1277</v>
      </c>
      <c r="P247" s="354" t="s">
        <v>1278</v>
      </c>
      <c r="Q247" s="111">
        <f t="shared" si="8"/>
        <v>30.14</v>
      </c>
      <c r="R247" s="111">
        <v>2.7245247058823527</v>
      </c>
      <c r="S247" s="185">
        <v>14</v>
      </c>
      <c r="T247" s="185">
        <v>40</v>
      </c>
      <c r="U247" s="111">
        <f t="shared" si="7"/>
        <v>56.724524705882352</v>
      </c>
      <c r="V247" s="185">
        <v>100</v>
      </c>
      <c r="W247" s="111">
        <v>100</v>
      </c>
      <c r="X247" s="196" t="s">
        <v>1187</v>
      </c>
      <c r="Y247" s="185">
        <v>3</v>
      </c>
      <c r="Z247" s="185">
        <v>2</v>
      </c>
      <c r="AA247" s="185">
        <v>3</v>
      </c>
      <c r="AB247" s="185">
        <v>60</v>
      </c>
      <c r="AC247" s="185">
        <v>7</v>
      </c>
      <c r="AD247" s="185">
        <v>0</v>
      </c>
      <c r="AE247" s="197">
        <v>5</v>
      </c>
      <c r="AF247" s="191">
        <v>100</v>
      </c>
      <c r="AG247" s="198" t="s">
        <v>1215</v>
      </c>
      <c r="AH247" s="683" t="s">
        <v>1206</v>
      </c>
      <c r="AI247" s="199">
        <v>100</v>
      </c>
      <c r="AJ247" s="200"/>
      <c r="AK247" s="719"/>
      <c r="AL247" s="202"/>
      <c r="AM247" s="200"/>
      <c r="AN247" s="719"/>
      <c r="AO247" s="202"/>
      <c r="AP247" s="200"/>
      <c r="AQ247" s="766"/>
      <c r="AR247" s="202"/>
      <c r="AS247" s="200"/>
      <c r="AT247" s="201"/>
      <c r="AU247" s="204"/>
      <c r="AV247" s="776"/>
      <c r="AW247" s="185"/>
      <c r="AX247" s="194"/>
    </row>
    <row r="248" spans="1:240" s="36" customFormat="1" ht="77.95" customHeight="1" x14ac:dyDescent="0.3">
      <c r="A248" s="183">
        <v>206</v>
      </c>
      <c r="B248" s="605" t="s">
        <v>8662</v>
      </c>
      <c r="C248" s="185">
        <v>12</v>
      </c>
      <c r="D248" s="106"/>
      <c r="E248" s="605" t="s">
        <v>1189</v>
      </c>
      <c r="F248" s="185" t="s">
        <v>1190</v>
      </c>
      <c r="G248" s="605" t="s">
        <v>1279</v>
      </c>
      <c r="H248" s="102">
        <v>2010</v>
      </c>
      <c r="I248" s="605" t="s">
        <v>1280</v>
      </c>
      <c r="J248" s="650">
        <v>883836.04999999993</v>
      </c>
      <c r="K248" s="185" t="s">
        <v>655</v>
      </c>
      <c r="L248" s="188" t="s">
        <v>1230</v>
      </c>
      <c r="M248" s="188" t="s">
        <v>1281</v>
      </c>
      <c r="N248" s="188" t="s">
        <v>1282</v>
      </c>
      <c r="O248" s="188" t="s">
        <v>1283</v>
      </c>
      <c r="P248" s="354" t="s">
        <v>1284</v>
      </c>
      <c r="Q248" s="111">
        <f t="shared" si="8"/>
        <v>149.14000000000001</v>
      </c>
      <c r="R248" s="111">
        <v>101.31700941176472</v>
      </c>
      <c r="S248" s="185">
        <v>120</v>
      </c>
      <c r="T248" s="185">
        <v>53</v>
      </c>
      <c r="U248" s="111">
        <f t="shared" si="7"/>
        <v>274.31700941176473</v>
      </c>
      <c r="V248" s="185">
        <v>100</v>
      </c>
      <c r="W248" s="111">
        <v>100</v>
      </c>
      <c r="X248" s="196" t="s">
        <v>1187</v>
      </c>
      <c r="Y248" s="185">
        <v>3</v>
      </c>
      <c r="Z248" s="185">
        <v>5</v>
      </c>
      <c r="AA248" s="185">
        <v>2</v>
      </c>
      <c r="AB248" s="185">
        <v>60</v>
      </c>
      <c r="AC248" s="185">
        <v>8</v>
      </c>
      <c r="AD248" s="185">
        <v>0</v>
      </c>
      <c r="AE248" s="197">
        <v>5</v>
      </c>
      <c r="AF248" s="191">
        <v>100</v>
      </c>
      <c r="AG248" s="198" t="s">
        <v>1198</v>
      </c>
      <c r="AH248" s="683" t="s">
        <v>1189</v>
      </c>
      <c r="AI248" s="199">
        <v>100</v>
      </c>
      <c r="AJ248" s="200"/>
      <c r="AK248" s="719"/>
      <c r="AL248" s="202"/>
      <c r="AM248" s="200"/>
      <c r="AN248" s="719"/>
      <c r="AO248" s="202"/>
      <c r="AP248" s="200"/>
      <c r="AQ248" s="766"/>
      <c r="AR248" s="202"/>
      <c r="AS248" s="200"/>
      <c r="AT248" s="201"/>
      <c r="AU248" s="204"/>
      <c r="AV248" s="776"/>
      <c r="AW248" s="185"/>
      <c r="AX248" s="194"/>
    </row>
    <row r="249" spans="1:240" s="36" customFormat="1" ht="52.1" customHeight="1" x14ac:dyDescent="0.3">
      <c r="A249" s="183">
        <v>206</v>
      </c>
      <c r="B249" s="605" t="s">
        <v>8662</v>
      </c>
      <c r="C249" s="185">
        <v>12</v>
      </c>
      <c r="D249" s="106"/>
      <c r="E249" s="605" t="s">
        <v>1189</v>
      </c>
      <c r="F249" s="185" t="s">
        <v>1190</v>
      </c>
      <c r="G249" s="605" t="s">
        <v>1285</v>
      </c>
      <c r="H249" s="102">
        <v>2008</v>
      </c>
      <c r="I249" s="605" t="s">
        <v>1286</v>
      </c>
      <c r="J249" s="650">
        <v>65671.149999999994</v>
      </c>
      <c r="K249" s="185" t="s">
        <v>3006</v>
      </c>
      <c r="L249" s="188" t="s">
        <v>1230</v>
      </c>
      <c r="M249" s="188" t="s">
        <v>1281</v>
      </c>
      <c r="N249" s="188" t="s">
        <v>1287</v>
      </c>
      <c r="O249" s="188" t="s">
        <v>1288</v>
      </c>
      <c r="P249" s="354" t="s">
        <v>1289</v>
      </c>
      <c r="Q249" s="111">
        <f t="shared" si="8"/>
        <v>27.14</v>
      </c>
      <c r="R249" s="111">
        <v>7.7260176470588231</v>
      </c>
      <c r="S249" s="185">
        <v>11</v>
      </c>
      <c r="T249" s="185">
        <v>40</v>
      </c>
      <c r="U249" s="111">
        <f t="shared" si="7"/>
        <v>58.726017647058825</v>
      </c>
      <c r="V249" s="185">
        <v>100</v>
      </c>
      <c r="W249" s="111">
        <v>100</v>
      </c>
      <c r="X249" s="196" t="s">
        <v>1187</v>
      </c>
      <c r="Y249" s="185">
        <v>1</v>
      </c>
      <c r="Z249" s="185">
        <v>4</v>
      </c>
      <c r="AA249" s="185">
        <v>1</v>
      </c>
      <c r="AB249" s="185">
        <v>60</v>
      </c>
      <c r="AC249" s="185"/>
      <c r="AD249" s="185">
        <v>0</v>
      </c>
      <c r="AE249" s="197">
        <v>5</v>
      </c>
      <c r="AF249" s="191">
        <v>100</v>
      </c>
      <c r="AG249" s="198" t="s">
        <v>1198</v>
      </c>
      <c r="AH249" s="683" t="s">
        <v>1189</v>
      </c>
      <c r="AI249" s="199">
        <v>100</v>
      </c>
      <c r="AJ249" s="200"/>
      <c r="AK249" s="719"/>
      <c r="AL249" s="202"/>
      <c r="AM249" s="200"/>
      <c r="AN249" s="719"/>
      <c r="AO249" s="202"/>
      <c r="AP249" s="200"/>
      <c r="AQ249" s="766"/>
      <c r="AR249" s="202"/>
      <c r="AS249" s="200"/>
      <c r="AT249" s="201"/>
      <c r="AU249" s="204"/>
      <c r="AV249" s="776"/>
      <c r="AW249" s="185"/>
      <c r="AX249" s="194"/>
    </row>
    <row r="250" spans="1:240" s="36" customFormat="1" ht="52.1" customHeight="1" x14ac:dyDescent="0.3">
      <c r="A250" s="183">
        <v>206</v>
      </c>
      <c r="B250" s="605" t="s">
        <v>8662</v>
      </c>
      <c r="C250" s="185">
        <v>12</v>
      </c>
      <c r="D250" s="106"/>
      <c r="E250" s="605" t="s">
        <v>1290</v>
      </c>
      <c r="F250" s="185" t="s">
        <v>1291</v>
      </c>
      <c r="G250" s="605" t="s">
        <v>1292</v>
      </c>
      <c r="H250" s="102">
        <v>2012</v>
      </c>
      <c r="I250" s="605" t="s">
        <v>1293</v>
      </c>
      <c r="J250" s="650">
        <v>36222.54</v>
      </c>
      <c r="K250" s="185" t="s">
        <v>3006</v>
      </c>
      <c r="L250" s="188" t="s">
        <v>1230</v>
      </c>
      <c r="M250" s="188" t="s">
        <v>1281</v>
      </c>
      <c r="N250" s="188" t="s">
        <v>1294</v>
      </c>
      <c r="O250" s="188" t="s">
        <v>1295</v>
      </c>
      <c r="P250" s="354" t="s">
        <v>1296</v>
      </c>
      <c r="Q250" s="111">
        <f t="shared" si="8"/>
        <v>14.18</v>
      </c>
      <c r="R250" s="111">
        <v>4.2614752941176466</v>
      </c>
      <c r="S250" s="185">
        <v>25</v>
      </c>
      <c r="T250" s="185">
        <v>13.04</v>
      </c>
      <c r="U250" s="111">
        <f t="shared" si="7"/>
        <v>42.301475294117644</v>
      </c>
      <c r="V250" s="185">
        <v>100</v>
      </c>
      <c r="W250" s="111">
        <v>100</v>
      </c>
      <c r="X250" s="196" t="s">
        <v>1187</v>
      </c>
      <c r="Y250" s="185">
        <v>3</v>
      </c>
      <c r="Z250" s="185">
        <v>11</v>
      </c>
      <c r="AA250" s="185">
        <v>4</v>
      </c>
      <c r="AB250" s="185">
        <v>60</v>
      </c>
      <c r="AC250" s="185"/>
      <c r="AD250" s="185">
        <v>0</v>
      </c>
      <c r="AE250" s="197">
        <v>5</v>
      </c>
      <c r="AF250" s="191">
        <v>100</v>
      </c>
      <c r="AG250" s="198" t="s">
        <v>1198</v>
      </c>
      <c r="AH250" s="683" t="s">
        <v>1189</v>
      </c>
      <c r="AI250" s="199">
        <v>50</v>
      </c>
      <c r="AJ250" s="200" t="s">
        <v>1188</v>
      </c>
      <c r="AK250" s="719" t="s">
        <v>1178</v>
      </c>
      <c r="AL250" s="202">
        <v>20</v>
      </c>
      <c r="AM250" s="200"/>
      <c r="AN250" s="719"/>
      <c r="AO250" s="202"/>
      <c r="AP250" s="200"/>
      <c r="AQ250" s="766"/>
      <c r="AR250" s="202"/>
      <c r="AS250" s="200" t="s">
        <v>1222</v>
      </c>
      <c r="AT250" s="201" t="s">
        <v>1205</v>
      </c>
      <c r="AU250" s="204">
        <v>30</v>
      </c>
      <c r="AV250" s="776"/>
      <c r="AW250" s="185"/>
      <c r="AX250" s="194"/>
    </row>
    <row r="251" spans="1:240" s="36" customFormat="1" ht="52.1" customHeight="1" x14ac:dyDescent="0.3">
      <c r="A251" s="183">
        <v>206</v>
      </c>
      <c r="B251" s="605" t="s">
        <v>8662</v>
      </c>
      <c r="C251" s="185">
        <v>12</v>
      </c>
      <c r="D251" s="106"/>
      <c r="E251" s="605" t="s">
        <v>1178</v>
      </c>
      <c r="F251" s="355">
        <v>15269</v>
      </c>
      <c r="G251" s="605" t="s">
        <v>1297</v>
      </c>
      <c r="H251" s="185">
        <v>1970</v>
      </c>
      <c r="I251" s="605" t="s">
        <v>1298</v>
      </c>
      <c r="J251" s="658">
        <v>424384</v>
      </c>
      <c r="K251" s="185" t="s">
        <v>3006</v>
      </c>
      <c r="L251" s="188" t="s">
        <v>1230</v>
      </c>
      <c r="M251" s="188" t="s">
        <v>1281</v>
      </c>
      <c r="N251" s="188" t="s">
        <v>1299</v>
      </c>
      <c r="O251" s="188" t="s">
        <v>1300</v>
      </c>
      <c r="P251" s="354">
        <v>1833</v>
      </c>
      <c r="Q251" s="111">
        <f t="shared" si="8"/>
        <v>401.14</v>
      </c>
      <c r="R251" s="111">
        <v>49.927529411764709</v>
      </c>
      <c r="S251" s="185">
        <v>225</v>
      </c>
      <c r="T251" s="185">
        <v>200</v>
      </c>
      <c r="U251" s="111">
        <f t="shared" si="7"/>
        <v>474.92752941176468</v>
      </c>
      <c r="V251" s="185">
        <v>100</v>
      </c>
      <c r="W251" s="111">
        <v>100</v>
      </c>
      <c r="X251" s="196" t="s">
        <v>1187</v>
      </c>
      <c r="Y251" s="185">
        <v>1</v>
      </c>
      <c r="Z251" s="185">
        <v>4</v>
      </c>
      <c r="AA251" s="185">
        <v>1</v>
      </c>
      <c r="AB251" s="185">
        <v>60</v>
      </c>
      <c r="AC251" s="185"/>
      <c r="AD251" s="185">
        <v>0</v>
      </c>
      <c r="AE251" s="197">
        <v>5</v>
      </c>
      <c r="AF251" s="191">
        <v>100</v>
      </c>
      <c r="AG251" s="198" t="s">
        <v>1188</v>
      </c>
      <c r="AH251" s="683" t="s">
        <v>1178</v>
      </c>
      <c r="AI251" s="199">
        <v>60</v>
      </c>
      <c r="AJ251" s="200" t="s">
        <v>1198</v>
      </c>
      <c r="AK251" s="719" t="s">
        <v>1189</v>
      </c>
      <c r="AL251" s="202">
        <v>25</v>
      </c>
      <c r="AM251" s="200"/>
      <c r="AN251" s="719"/>
      <c r="AO251" s="202"/>
      <c r="AP251" s="200"/>
      <c r="AQ251" s="766"/>
      <c r="AR251" s="202"/>
      <c r="AS251" s="200" t="s">
        <v>1222</v>
      </c>
      <c r="AT251" s="201" t="s">
        <v>1205</v>
      </c>
      <c r="AU251" s="204">
        <v>15</v>
      </c>
      <c r="AV251" s="776"/>
      <c r="AW251" s="185"/>
      <c r="AX251" s="194"/>
    </row>
    <row r="252" spans="1:240" s="36" customFormat="1" ht="52.1" customHeight="1" x14ac:dyDescent="0.3">
      <c r="A252" s="183">
        <v>206</v>
      </c>
      <c r="B252" s="605" t="s">
        <v>8662</v>
      </c>
      <c r="C252" s="185">
        <v>12</v>
      </c>
      <c r="D252" s="106"/>
      <c r="E252" s="605" t="s">
        <v>1189</v>
      </c>
      <c r="F252" s="185" t="s">
        <v>1190</v>
      </c>
      <c r="G252" s="605" t="s">
        <v>1301</v>
      </c>
      <c r="H252" s="185">
        <v>1993</v>
      </c>
      <c r="I252" s="605"/>
      <c r="J252" s="658">
        <v>232075</v>
      </c>
      <c r="K252" s="185" t="s">
        <v>3006</v>
      </c>
      <c r="L252" s="188" t="s">
        <v>1230</v>
      </c>
      <c r="M252" s="188" t="s">
        <v>1281</v>
      </c>
      <c r="N252" s="188" t="s">
        <v>1302</v>
      </c>
      <c r="O252" s="188" t="s">
        <v>1303</v>
      </c>
      <c r="P252" s="354">
        <v>1884</v>
      </c>
      <c r="Q252" s="111">
        <f t="shared" si="8"/>
        <v>226.14000000000001</v>
      </c>
      <c r="R252" s="111">
        <v>27.30294117647059</v>
      </c>
      <c r="S252" s="185">
        <v>50</v>
      </c>
      <c r="T252" s="185">
        <v>200</v>
      </c>
      <c r="U252" s="111">
        <f t="shared" si="7"/>
        <v>277.3029411764706</v>
      </c>
      <c r="V252" s="185">
        <v>100</v>
      </c>
      <c r="W252" s="111">
        <v>100</v>
      </c>
      <c r="X252" s="196" t="s">
        <v>1187</v>
      </c>
      <c r="Y252" s="185">
        <v>1</v>
      </c>
      <c r="Z252" s="185">
        <v>4</v>
      </c>
      <c r="AA252" s="185">
        <v>1</v>
      </c>
      <c r="AB252" s="185">
        <v>60</v>
      </c>
      <c r="AC252" s="185"/>
      <c r="AD252" s="185">
        <v>0</v>
      </c>
      <c r="AE252" s="197">
        <v>5</v>
      </c>
      <c r="AF252" s="191">
        <v>100</v>
      </c>
      <c r="AG252" s="198" t="s">
        <v>1198</v>
      </c>
      <c r="AH252" s="683" t="s">
        <v>1189</v>
      </c>
      <c r="AI252" s="199">
        <v>30</v>
      </c>
      <c r="AJ252" s="200" t="s">
        <v>1188</v>
      </c>
      <c r="AK252" s="719" t="s">
        <v>1178</v>
      </c>
      <c r="AL252" s="202">
        <v>40</v>
      </c>
      <c r="AM252" s="200"/>
      <c r="AN252" s="719"/>
      <c r="AO252" s="202"/>
      <c r="AP252" s="200"/>
      <c r="AQ252" s="766"/>
      <c r="AR252" s="202"/>
      <c r="AS252" s="200" t="s">
        <v>1222</v>
      </c>
      <c r="AT252" s="201" t="s">
        <v>1205</v>
      </c>
      <c r="AU252" s="204">
        <v>30</v>
      </c>
      <c r="AV252" s="776"/>
      <c r="AW252" s="185"/>
      <c r="AX252" s="194"/>
    </row>
    <row r="253" spans="1:240" s="36" customFormat="1" ht="104" customHeight="1" x14ac:dyDescent="0.3">
      <c r="A253" s="183">
        <v>206</v>
      </c>
      <c r="B253" s="605" t="s">
        <v>8662</v>
      </c>
      <c r="C253" s="185">
        <v>12</v>
      </c>
      <c r="D253" s="106"/>
      <c r="E253" s="605" t="s">
        <v>1189</v>
      </c>
      <c r="F253" s="185" t="s">
        <v>1190</v>
      </c>
      <c r="G253" s="605" t="s">
        <v>1304</v>
      </c>
      <c r="H253" s="185">
        <v>1985</v>
      </c>
      <c r="I253" s="605" t="s">
        <v>1304</v>
      </c>
      <c r="J253" s="658">
        <v>376581</v>
      </c>
      <c r="K253" s="185" t="s">
        <v>3006</v>
      </c>
      <c r="L253" s="188" t="s">
        <v>1230</v>
      </c>
      <c r="M253" s="188" t="s">
        <v>1281</v>
      </c>
      <c r="N253" s="188" t="s">
        <v>1305</v>
      </c>
      <c r="O253" s="188" t="s">
        <v>1306</v>
      </c>
      <c r="P253" s="354">
        <v>1148</v>
      </c>
      <c r="Q253" s="111">
        <f t="shared" si="8"/>
        <v>226.14000000000001</v>
      </c>
      <c r="R253" s="111">
        <v>44.303647058823529</v>
      </c>
      <c r="S253" s="185">
        <v>50</v>
      </c>
      <c r="T253" s="185">
        <v>200</v>
      </c>
      <c r="U253" s="111">
        <f t="shared" si="7"/>
        <v>294.30364705882351</v>
      </c>
      <c r="V253" s="185">
        <v>100</v>
      </c>
      <c r="W253" s="111">
        <v>100</v>
      </c>
      <c r="X253" s="196" t="s">
        <v>1187</v>
      </c>
      <c r="Y253" s="185">
        <v>1</v>
      </c>
      <c r="Z253" s="185">
        <v>4</v>
      </c>
      <c r="AA253" s="185">
        <v>1</v>
      </c>
      <c r="AB253" s="185">
        <v>60</v>
      </c>
      <c r="AC253" s="185"/>
      <c r="AD253" s="185">
        <v>0</v>
      </c>
      <c r="AE253" s="197">
        <v>5</v>
      </c>
      <c r="AF253" s="191">
        <v>100</v>
      </c>
      <c r="AG253" s="198" t="s">
        <v>1198</v>
      </c>
      <c r="AH253" s="683" t="s">
        <v>1189</v>
      </c>
      <c r="AI253" s="199">
        <v>40</v>
      </c>
      <c r="AJ253" s="200" t="s">
        <v>1188</v>
      </c>
      <c r="AK253" s="719" t="s">
        <v>1178</v>
      </c>
      <c r="AL253" s="202">
        <v>30</v>
      </c>
      <c r="AM253" s="200"/>
      <c r="AN253" s="719"/>
      <c r="AO253" s="202"/>
      <c r="AP253" s="200"/>
      <c r="AQ253" s="766"/>
      <c r="AR253" s="202"/>
      <c r="AS253" s="200" t="s">
        <v>1222</v>
      </c>
      <c r="AT253" s="201" t="s">
        <v>1205</v>
      </c>
      <c r="AU253" s="204">
        <v>20</v>
      </c>
      <c r="AV253" s="776" t="s">
        <v>1222</v>
      </c>
      <c r="AW253" s="185" t="s">
        <v>1307</v>
      </c>
      <c r="AX253" s="194">
        <v>10</v>
      </c>
    </row>
    <row r="254" spans="1:240" s="36" customFormat="1" ht="52.1" customHeight="1" x14ac:dyDescent="0.3">
      <c r="A254" s="183">
        <v>206</v>
      </c>
      <c r="B254" s="605" t="s">
        <v>8662</v>
      </c>
      <c r="C254" s="185">
        <v>13</v>
      </c>
      <c r="D254" s="106"/>
      <c r="E254" s="605" t="s">
        <v>1178</v>
      </c>
      <c r="F254" s="355">
        <v>15269</v>
      </c>
      <c r="G254" s="605" t="s">
        <v>1308</v>
      </c>
      <c r="H254" s="185">
        <v>2014</v>
      </c>
      <c r="I254" s="605" t="s">
        <v>1308</v>
      </c>
      <c r="J254" s="658">
        <v>73019.62</v>
      </c>
      <c r="K254" s="185" t="s">
        <v>3006</v>
      </c>
      <c r="L254" s="188" t="s">
        <v>1230</v>
      </c>
      <c r="M254" s="188" t="s">
        <v>1281</v>
      </c>
      <c r="N254" s="188" t="s">
        <v>1309</v>
      </c>
      <c r="O254" s="188" t="s">
        <v>1310</v>
      </c>
      <c r="P254" s="354">
        <v>4739</v>
      </c>
      <c r="Q254" s="111">
        <f t="shared" si="8"/>
        <v>126.14000000000001</v>
      </c>
      <c r="R254" s="111">
        <v>7.916823529411765</v>
      </c>
      <c r="S254" s="185">
        <v>25</v>
      </c>
      <c r="T254" s="185">
        <v>125</v>
      </c>
      <c r="U254" s="111">
        <f t="shared" si="7"/>
        <v>157.91682352941177</v>
      </c>
      <c r="V254" s="185">
        <v>100</v>
      </c>
      <c r="W254" s="111">
        <v>76.61</v>
      </c>
      <c r="X254" s="196" t="s">
        <v>1187</v>
      </c>
      <c r="Y254" s="185">
        <v>3</v>
      </c>
      <c r="Z254" s="185">
        <v>10</v>
      </c>
      <c r="AA254" s="185">
        <v>5</v>
      </c>
      <c r="AB254" s="185">
        <v>60</v>
      </c>
      <c r="AC254" s="185"/>
      <c r="AD254" s="185">
        <v>0</v>
      </c>
      <c r="AE254" s="197">
        <v>5</v>
      </c>
      <c r="AF254" s="191">
        <v>100</v>
      </c>
      <c r="AG254" s="198" t="s">
        <v>1188</v>
      </c>
      <c r="AH254" s="683" t="s">
        <v>1178</v>
      </c>
      <c r="AI254" s="199">
        <v>50</v>
      </c>
      <c r="AJ254" s="200" t="s">
        <v>1198</v>
      </c>
      <c r="AK254" s="719" t="s">
        <v>1189</v>
      </c>
      <c r="AL254" s="202">
        <v>25</v>
      </c>
      <c r="AM254" s="200"/>
      <c r="AN254" s="719"/>
      <c r="AO254" s="202"/>
      <c r="AP254" s="200"/>
      <c r="AQ254" s="766"/>
      <c r="AR254" s="202"/>
      <c r="AS254" s="200" t="s">
        <v>1222</v>
      </c>
      <c r="AT254" s="201" t="s">
        <v>1205</v>
      </c>
      <c r="AU254" s="204">
        <v>10</v>
      </c>
      <c r="AV254" s="776" t="s">
        <v>1222</v>
      </c>
      <c r="AW254" s="185" t="s">
        <v>1307</v>
      </c>
      <c r="AX254" s="194">
        <v>15</v>
      </c>
    </row>
    <row r="255" spans="1:240" s="38" customFormat="1" ht="52.1" customHeight="1" x14ac:dyDescent="0.3">
      <c r="A255" s="183">
        <v>206</v>
      </c>
      <c r="B255" s="605" t="s">
        <v>8662</v>
      </c>
      <c r="C255" s="185">
        <v>13</v>
      </c>
      <c r="D255" s="106"/>
      <c r="E255" s="605" t="s">
        <v>1178</v>
      </c>
      <c r="F255" s="355">
        <v>15269</v>
      </c>
      <c r="G255" s="605" t="s">
        <v>1311</v>
      </c>
      <c r="H255" s="185">
        <v>2014</v>
      </c>
      <c r="I255" s="605" t="s">
        <v>1312</v>
      </c>
      <c r="J255" s="658">
        <v>257900.77</v>
      </c>
      <c r="K255" s="185" t="s">
        <v>3006</v>
      </c>
      <c r="L255" s="188" t="s">
        <v>1230</v>
      </c>
      <c r="M255" s="188" t="s">
        <v>1281</v>
      </c>
      <c r="N255" s="188" t="s">
        <v>1313</v>
      </c>
      <c r="O255" s="188" t="s">
        <v>1314</v>
      </c>
      <c r="P255" s="354">
        <v>4741</v>
      </c>
      <c r="Q255" s="111">
        <f t="shared" si="8"/>
        <v>166.14000000000001</v>
      </c>
      <c r="R255" s="111">
        <v>23.529411764705884</v>
      </c>
      <c r="S255" s="185">
        <v>100</v>
      </c>
      <c r="T255" s="185">
        <v>90</v>
      </c>
      <c r="U255" s="111">
        <f t="shared" si="7"/>
        <v>213.52941176470588</v>
      </c>
      <c r="V255" s="185">
        <v>100</v>
      </c>
      <c r="W255" s="111">
        <v>75.69</v>
      </c>
      <c r="X255" s="196" t="s">
        <v>1187</v>
      </c>
      <c r="Y255" s="185">
        <v>3</v>
      </c>
      <c r="Z255" s="185">
        <v>12</v>
      </c>
      <c r="AA255" s="185">
        <v>3</v>
      </c>
      <c r="AB255" s="185">
        <v>60</v>
      </c>
      <c r="AC255" s="185"/>
      <c r="AD255" s="185">
        <v>0</v>
      </c>
      <c r="AE255" s="197">
        <v>5</v>
      </c>
      <c r="AF255" s="191">
        <v>100</v>
      </c>
      <c r="AG255" s="198" t="s">
        <v>1188</v>
      </c>
      <c r="AH255" s="683" t="s">
        <v>1178</v>
      </c>
      <c r="AI255" s="199">
        <v>60</v>
      </c>
      <c r="AJ255" s="200" t="s">
        <v>1198</v>
      </c>
      <c r="AK255" s="719" t="s">
        <v>1189</v>
      </c>
      <c r="AL255" s="202">
        <v>20</v>
      </c>
      <c r="AM255" s="200"/>
      <c r="AN255" s="719"/>
      <c r="AO255" s="202"/>
      <c r="AP255" s="200"/>
      <c r="AQ255" s="766"/>
      <c r="AR255" s="202"/>
      <c r="AS255" s="200" t="s">
        <v>1222</v>
      </c>
      <c r="AT255" s="201" t="s">
        <v>1205</v>
      </c>
      <c r="AU255" s="204">
        <v>20</v>
      </c>
      <c r="AV255" s="776"/>
      <c r="AW255" s="185"/>
      <c r="AX255" s="194"/>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c r="CL255" s="36"/>
      <c r="CM255" s="36"/>
      <c r="CN255" s="36"/>
      <c r="CO255" s="36"/>
      <c r="CP255" s="36"/>
      <c r="CQ255" s="36"/>
      <c r="CR255" s="36"/>
      <c r="CS255" s="36"/>
      <c r="CT255" s="36"/>
      <c r="CU255" s="36"/>
      <c r="CV255" s="36"/>
      <c r="CW255" s="36"/>
      <c r="CX255" s="36"/>
      <c r="CY255" s="36"/>
      <c r="CZ255" s="36"/>
      <c r="DA255" s="36"/>
      <c r="DB255" s="36"/>
      <c r="DC255" s="36"/>
      <c r="DD255" s="36"/>
      <c r="DE255" s="36"/>
      <c r="DF255" s="36"/>
      <c r="DG255" s="36"/>
      <c r="DH255" s="36"/>
      <c r="DI255" s="36"/>
      <c r="DJ255" s="36"/>
      <c r="DK255" s="36"/>
      <c r="DL255" s="36"/>
      <c r="DM255" s="36"/>
      <c r="DN255" s="36"/>
      <c r="DO255" s="36"/>
      <c r="DP255" s="36"/>
      <c r="DQ255" s="36"/>
      <c r="DR255" s="36"/>
      <c r="DS255" s="36"/>
      <c r="DT255" s="36"/>
      <c r="DU255" s="36"/>
      <c r="DV255" s="36"/>
      <c r="DW255" s="36"/>
      <c r="DX255" s="36"/>
      <c r="DY255" s="36"/>
      <c r="DZ255" s="36"/>
      <c r="EA255" s="36"/>
      <c r="EB255" s="36"/>
      <c r="EC255" s="36"/>
      <c r="ED255" s="36"/>
      <c r="EE255" s="36"/>
      <c r="EF255" s="36"/>
      <c r="EG255" s="36"/>
      <c r="EH255" s="36"/>
      <c r="EI255" s="36"/>
      <c r="EJ255" s="36"/>
      <c r="EK255" s="36"/>
      <c r="EL255" s="36"/>
      <c r="EM255" s="36"/>
      <c r="EN255" s="36"/>
      <c r="EO255" s="36"/>
      <c r="EP255" s="36"/>
      <c r="EQ255" s="36"/>
      <c r="ER255" s="36"/>
      <c r="ES255" s="36"/>
      <c r="ET255" s="36"/>
      <c r="EU255" s="36"/>
      <c r="EV255" s="36"/>
      <c r="EW255" s="36"/>
      <c r="EX255" s="36"/>
      <c r="EY255" s="36"/>
      <c r="EZ255" s="36"/>
      <c r="FA255" s="36"/>
      <c r="FB255" s="36"/>
      <c r="FC255" s="36"/>
      <c r="FD255" s="36"/>
      <c r="FE255" s="36"/>
      <c r="FF255" s="36"/>
      <c r="FG255" s="36"/>
      <c r="FH255" s="36"/>
      <c r="FI255" s="36"/>
      <c r="FJ255" s="36"/>
      <c r="FK255" s="36"/>
      <c r="FL255" s="36"/>
      <c r="FM255" s="36"/>
      <c r="FN255" s="36"/>
      <c r="FO255" s="36"/>
      <c r="FP255" s="36"/>
      <c r="FQ255" s="36"/>
      <c r="FR255" s="36"/>
      <c r="FS255" s="36"/>
      <c r="FT255" s="36"/>
      <c r="FU255" s="36"/>
      <c r="FV255" s="36"/>
      <c r="FW255" s="36"/>
      <c r="FX255" s="36"/>
      <c r="FY255" s="36"/>
      <c r="FZ255" s="36"/>
      <c r="GA255" s="36"/>
      <c r="GB255" s="36"/>
      <c r="GC255" s="36"/>
      <c r="GD255" s="36"/>
      <c r="GE255" s="36"/>
      <c r="GF255" s="36"/>
      <c r="GG255" s="36"/>
      <c r="GH255" s="36"/>
      <c r="GI255" s="36"/>
      <c r="GJ255" s="36"/>
      <c r="GK255" s="36"/>
      <c r="GL255" s="36"/>
      <c r="GM255" s="36"/>
      <c r="GN255" s="36"/>
      <c r="GO255" s="36"/>
      <c r="GP255" s="36"/>
      <c r="GQ255" s="36"/>
      <c r="GR255" s="36"/>
      <c r="GS255" s="36"/>
      <c r="GT255" s="36"/>
      <c r="GU255" s="36"/>
      <c r="GV255" s="36"/>
      <c r="GW255" s="36"/>
      <c r="GX255" s="36"/>
      <c r="GY255" s="36"/>
      <c r="GZ255" s="36"/>
      <c r="HA255" s="36"/>
      <c r="HB255" s="36"/>
      <c r="HC255" s="36"/>
      <c r="HD255" s="36"/>
      <c r="HE255" s="36"/>
      <c r="HF255" s="36"/>
      <c r="HG255" s="36"/>
      <c r="HH255" s="36"/>
      <c r="HI255" s="36"/>
      <c r="HJ255" s="36"/>
      <c r="HK255" s="36"/>
      <c r="HL255" s="36"/>
      <c r="HM255" s="36"/>
      <c r="HN255" s="36"/>
      <c r="HO255" s="36"/>
      <c r="HP255" s="36"/>
      <c r="HQ255" s="36"/>
      <c r="HR255" s="36"/>
      <c r="HS255" s="36"/>
      <c r="HT255" s="36"/>
      <c r="HU255" s="36"/>
      <c r="HV255" s="36"/>
      <c r="HW255" s="36"/>
      <c r="HX255" s="36"/>
      <c r="HY255" s="36"/>
      <c r="HZ255" s="36"/>
      <c r="IA255" s="36"/>
      <c r="IB255" s="36"/>
      <c r="IC255" s="36"/>
      <c r="ID255" s="36"/>
      <c r="IE255" s="36"/>
      <c r="IF255" s="36"/>
    </row>
    <row r="256" spans="1:240" s="39" customFormat="1" ht="52.1" customHeight="1" x14ac:dyDescent="0.3">
      <c r="A256" s="183">
        <v>206</v>
      </c>
      <c r="B256" s="605" t="s">
        <v>8662</v>
      </c>
      <c r="C256" s="185">
        <v>12</v>
      </c>
      <c r="D256" s="106"/>
      <c r="E256" s="605" t="s">
        <v>1290</v>
      </c>
      <c r="F256" s="185" t="s">
        <v>1291</v>
      </c>
      <c r="G256" s="605" t="s">
        <v>1315</v>
      </c>
      <c r="H256" s="185">
        <v>2013</v>
      </c>
      <c r="I256" s="605" t="s">
        <v>1316</v>
      </c>
      <c r="J256" s="658">
        <v>62366.599999999991</v>
      </c>
      <c r="K256" s="185" t="s">
        <v>3006</v>
      </c>
      <c r="L256" s="188" t="s">
        <v>1230</v>
      </c>
      <c r="M256" s="188" t="s">
        <v>1281</v>
      </c>
      <c r="N256" s="188" t="s">
        <v>1317</v>
      </c>
      <c r="O256" s="188" t="s">
        <v>1318</v>
      </c>
      <c r="P256" s="354">
        <v>4657</v>
      </c>
      <c r="Q256" s="111">
        <f t="shared" si="8"/>
        <v>46.140000000000015</v>
      </c>
      <c r="R256" s="111">
        <v>7.6458823529411761</v>
      </c>
      <c r="S256" s="185">
        <v>25</v>
      </c>
      <c r="T256" s="185">
        <v>45</v>
      </c>
      <c r="U256" s="111">
        <f t="shared" si="7"/>
        <v>77.645882352941186</v>
      </c>
      <c r="V256" s="185">
        <v>100</v>
      </c>
      <c r="W256" s="111">
        <v>76</v>
      </c>
      <c r="X256" s="196" t="s">
        <v>1187</v>
      </c>
      <c r="Y256" s="185">
        <v>3</v>
      </c>
      <c r="Z256" s="185">
        <v>1</v>
      </c>
      <c r="AA256" s="185">
        <v>4</v>
      </c>
      <c r="AB256" s="185">
        <v>60</v>
      </c>
      <c r="AC256" s="185"/>
      <c r="AD256" s="185">
        <v>0</v>
      </c>
      <c r="AE256" s="197">
        <v>5</v>
      </c>
      <c r="AF256" s="191">
        <v>100</v>
      </c>
      <c r="AG256" s="198" t="s">
        <v>1198</v>
      </c>
      <c r="AH256" s="683" t="s">
        <v>1189</v>
      </c>
      <c r="AI256" s="199">
        <v>50</v>
      </c>
      <c r="AJ256" s="200" t="s">
        <v>1188</v>
      </c>
      <c r="AK256" s="719" t="s">
        <v>1178</v>
      </c>
      <c r="AL256" s="202">
        <v>20</v>
      </c>
      <c r="AM256" s="200"/>
      <c r="AN256" s="719"/>
      <c r="AO256" s="202"/>
      <c r="AP256" s="200"/>
      <c r="AQ256" s="766"/>
      <c r="AR256" s="202"/>
      <c r="AS256" s="200" t="s">
        <v>1222</v>
      </c>
      <c r="AT256" s="201" t="s">
        <v>1205</v>
      </c>
      <c r="AU256" s="204">
        <v>30</v>
      </c>
      <c r="AV256" s="776"/>
      <c r="AW256" s="185"/>
      <c r="AX256" s="194"/>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c r="CL256" s="36"/>
      <c r="CM256" s="36"/>
      <c r="CN256" s="36"/>
      <c r="CO256" s="36"/>
      <c r="CP256" s="36"/>
      <c r="CQ256" s="36"/>
      <c r="CR256" s="36"/>
      <c r="CS256" s="36"/>
      <c r="CT256" s="36"/>
      <c r="CU256" s="36"/>
      <c r="CV256" s="36"/>
      <c r="CW256" s="36"/>
      <c r="CX256" s="36"/>
      <c r="CY256" s="36"/>
      <c r="CZ256" s="36"/>
      <c r="DA256" s="36"/>
      <c r="DB256" s="36"/>
      <c r="DC256" s="36"/>
      <c r="DD256" s="36"/>
      <c r="DE256" s="36"/>
      <c r="DF256" s="36"/>
      <c r="DG256" s="36"/>
      <c r="DH256" s="36"/>
      <c r="DI256" s="36"/>
      <c r="DJ256" s="36"/>
      <c r="DK256" s="36"/>
      <c r="DL256" s="36"/>
      <c r="DM256" s="36"/>
      <c r="DN256" s="36"/>
      <c r="DO256" s="36"/>
      <c r="DP256" s="36"/>
      <c r="DQ256" s="36"/>
      <c r="DR256" s="36"/>
      <c r="DS256" s="36"/>
      <c r="DT256" s="36"/>
      <c r="DU256" s="36"/>
      <c r="DV256" s="36"/>
      <c r="DW256" s="36"/>
      <c r="DX256" s="36"/>
      <c r="DY256" s="36"/>
      <c r="DZ256" s="36"/>
      <c r="EA256" s="36"/>
      <c r="EB256" s="36"/>
      <c r="EC256" s="36"/>
      <c r="ED256" s="36"/>
      <c r="EE256" s="36"/>
      <c r="EF256" s="36"/>
      <c r="EG256" s="36"/>
      <c r="EH256" s="36"/>
      <c r="EI256" s="36"/>
      <c r="EJ256" s="36"/>
      <c r="EK256" s="36"/>
      <c r="EL256" s="36"/>
      <c r="EM256" s="36"/>
      <c r="EN256" s="36"/>
      <c r="EO256" s="36"/>
      <c r="EP256" s="36"/>
      <c r="EQ256" s="36"/>
      <c r="ER256" s="36"/>
      <c r="ES256" s="36"/>
      <c r="ET256" s="36"/>
      <c r="EU256" s="36"/>
      <c r="EV256" s="36"/>
      <c r="EW256" s="36"/>
      <c r="EX256" s="36"/>
      <c r="EY256" s="36"/>
      <c r="EZ256" s="36"/>
      <c r="FA256" s="36"/>
      <c r="FB256" s="36"/>
      <c r="FC256" s="36"/>
      <c r="FD256" s="36"/>
      <c r="FE256" s="36"/>
      <c r="FF256" s="36"/>
      <c r="FG256" s="36"/>
      <c r="FH256" s="36"/>
      <c r="FI256" s="36"/>
      <c r="FJ256" s="36"/>
      <c r="FK256" s="36"/>
      <c r="FL256" s="36"/>
      <c r="FM256" s="36"/>
      <c r="FN256" s="36"/>
      <c r="FO256" s="36"/>
      <c r="FP256" s="36"/>
      <c r="FQ256" s="36"/>
      <c r="FR256" s="36"/>
      <c r="FS256" s="36"/>
      <c r="FT256" s="36"/>
      <c r="FU256" s="36"/>
      <c r="FV256" s="36"/>
      <c r="FW256" s="36"/>
      <c r="FX256" s="36"/>
      <c r="FY256" s="36"/>
      <c r="FZ256" s="36"/>
      <c r="GA256" s="36"/>
      <c r="GB256" s="36"/>
      <c r="GC256" s="36"/>
      <c r="GD256" s="36"/>
      <c r="GE256" s="36"/>
      <c r="GF256" s="36"/>
      <c r="GG256" s="36"/>
      <c r="GH256" s="36"/>
      <c r="GI256" s="36"/>
      <c r="GJ256" s="36"/>
      <c r="GK256" s="36"/>
      <c r="GL256" s="36"/>
      <c r="GM256" s="36"/>
      <c r="GN256" s="36"/>
      <c r="GO256" s="36"/>
      <c r="GP256" s="36"/>
      <c r="GQ256" s="36"/>
      <c r="GR256" s="36"/>
      <c r="GS256" s="36"/>
      <c r="GT256" s="36"/>
      <c r="GU256" s="36"/>
      <c r="GV256" s="36"/>
      <c r="GW256" s="36"/>
      <c r="GX256" s="36"/>
      <c r="GY256" s="36"/>
      <c r="GZ256" s="36"/>
      <c r="HA256" s="36"/>
      <c r="HB256" s="36"/>
      <c r="HC256" s="36"/>
      <c r="HD256" s="36"/>
      <c r="HE256" s="36"/>
      <c r="HF256" s="36"/>
      <c r="HG256" s="36"/>
      <c r="HH256" s="36"/>
      <c r="HI256" s="36"/>
      <c r="HJ256" s="36"/>
      <c r="HK256" s="36"/>
      <c r="HL256" s="36"/>
      <c r="HM256" s="36"/>
      <c r="HN256" s="36"/>
      <c r="HO256" s="36"/>
      <c r="HP256" s="36"/>
      <c r="HQ256" s="36"/>
      <c r="HR256" s="36"/>
      <c r="HS256" s="36"/>
      <c r="HT256" s="36"/>
      <c r="HU256" s="36"/>
      <c r="HV256" s="36"/>
      <c r="HW256" s="36"/>
      <c r="HX256" s="36"/>
      <c r="HY256" s="36"/>
      <c r="HZ256" s="36"/>
      <c r="IA256" s="36"/>
      <c r="IB256" s="36"/>
      <c r="IC256" s="36"/>
      <c r="ID256" s="36"/>
      <c r="IE256" s="36"/>
      <c r="IF256" s="36"/>
    </row>
    <row r="257" spans="1:240" s="39" customFormat="1" ht="52.1" customHeight="1" x14ac:dyDescent="0.3">
      <c r="A257" s="183">
        <v>206</v>
      </c>
      <c r="B257" s="605" t="s">
        <v>8662</v>
      </c>
      <c r="C257" s="185">
        <v>12</v>
      </c>
      <c r="D257" s="106" t="s">
        <v>1198</v>
      </c>
      <c r="E257" s="605" t="s">
        <v>1189</v>
      </c>
      <c r="F257" s="185" t="s">
        <v>1190</v>
      </c>
      <c r="G257" s="605" t="s">
        <v>1319</v>
      </c>
      <c r="H257" s="185">
        <v>2015</v>
      </c>
      <c r="I257" s="605" t="s">
        <v>1320</v>
      </c>
      <c r="J257" s="658">
        <v>96922.38</v>
      </c>
      <c r="K257" s="185" t="s">
        <v>694</v>
      </c>
      <c r="L257" s="188" t="s">
        <v>1230</v>
      </c>
      <c r="M257" s="188" t="s">
        <v>1281</v>
      </c>
      <c r="N257" s="188" t="s">
        <v>1321</v>
      </c>
      <c r="O257" s="188" t="s">
        <v>1322</v>
      </c>
      <c r="P257" s="354">
        <v>4838</v>
      </c>
      <c r="Q257" s="111">
        <f t="shared" si="8"/>
        <v>46.14</v>
      </c>
      <c r="R257" s="111">
        <v>11.402588235294118</v>
      </c>
      <c r="S257" s="185">
        <v>25</v>
      </c>
      <c r="T257" s="185">
        <v>45</v>
      </c>
      <c r="U257" s="111">
        <f t="shared" si="7"/>
        <v>81.402588235294118</v>
      </c>
      <c r="V257" s="185">
        <v>100</v>
      </c>
      <c r="W257" s="111">
        <v>60</v>
      </c>
      <c r="X257" s="196" t="s">
        <v>1187</v>
      </c>
      <c r="Y257" s="185">
        <v>3</v>
      </c>
      <c r="Z257" s="185">
        <v>4</v>
      </c>
      <c r="AA257" s="185">
        <v>1</v>
      </c>
      <c r="AB257" s="185">
        <v>60</v>
      </c>
      <c r="AC257" s="185">
        <v>125</v>
      </c>
      <c r="AD257" s="185">
        <v>0</v>
      </c>
      <c r="AE257" s="197">
        <v>5</v>
      </c>
      <c r="AF257" s="191">
        <v>100</v>
      </c>
      <c r="AG257" s="198" t="s">
        <v>1198</v>
      </c>
      <c r="AH257" s="683" t="s">
        <v>1189</v>
      </c>
      <c r="AI257" s="199">
        <v>45</v>
      </c>
      <c r="AJ257" s="200" t="s">
        <v>1188</v>
      </c>
      <c r="AK257" s="719" t="s">
        <v>1178</v>
      </c>
      <c r="AL257" s="202">
        <v>45</v>
      </c>
      <c r="AM257" s="200"/>
      <c r="AN257" s="719"/>
      <c r="AO257" s="202"/>
      <c r="AP257" s="200"/>
      <c r="AQ257" s="766"/>
      <c r="AR257" s="202"/>
      <c r="AS257" s="200" t="s">
        <v>1222</v>
      </c>
      <c r="AT257" s="201" t="s">
        <v>1205</v>
      </c>
      <c r="AU257" s="204">
        <v>10</v>
      </c>
      <c r="AV257" s="776"/>
      <c r="AW257" s="185"/>
      <c r="AX257" s="194"/>
      <c r="AY257" s="38"/>
      <c r="AZ257" s="38"/>
      <c r="BA257" s="38"/>
      <c r="BB257" s="38"/>
      <c r="BC257" s="38"/>
      <c r="BD257" s="38"/>
      <c r="BE257" s="38"/>
      <c r="BF257" s="38"/>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8"/>
      <c r="CR257" s="38"/>
      <c r="CS257" s="38"/>
      <c r="CT257" s="38"/>
      <c r="CU257" s="38"/>
      <c r="CV257" s="38"/>
      <c r="CW257" s="38"/>
      <c r="CX257" s="38"/>
      <c r="CY257" s="38"/>
      <c r="CZ257" s="38"/>
      <c r="DA257" s="38"/>
      <c r="DB257" s="38"/>
      <c r="DC257" s="38"/>
      <c r="DD257" s="38"/>
      <c r="DE257" s="38"/>
      <c r="DF257" s="38"/>
      <c r="DG257" s="38"/>
      <c r="DH257" s="38"/>
      <c r="DI257" s="38"/>
      <c r="DJ257" s="38"/>
      <c r="DK257" s="38"/>
      <c r="DL257" s="38"/>
      <c r="DM257" s="38"/>
      <c r="DN257" s="38"/>
      <c r="DO257" s="38"/>
      <c r="DP257" s="38"/>
      <c r="DQ257" s="38"/>
      <c r="DR257" s="38"/>
      <c r="DS257" s="38"/>
      <c r="DT257" s="38"/>
      <c r="DU257" s="38"/>
      <c r="DV257" s="38"/>
      <c r="DW257" s="38"/>
      <c r="DX257" s="38"/>
      <c r="DY257" s="38"/>
      <c r="DZ257" s="38"/>
      <c r="EA257" s="38"/>
      <c r="EB257" s="38"/>
      <c r="EC257" s="38"/>
      <c r="ED257" s="38"/>
      <c r="EE257" s="38"/>
      <c r="EF257" s="38"/>
      <c r="EG257" s="38"/>
      <c r="EH257" s="38"/>
      <c r="EI257" s="38"/>
      <c r="EJ257" s="38"/>
      <c r="EK257" s="38"/>
      <c r="EL257" s="38"/>
      <c r="EM257" s="38"/>
      <c r="EN257" s="38"/>
      <c r="EO257" s="38"/>
      <c r="EP257" s="38"/>
      <c r="EQ257" s="38"/>
      <c r="ER257" s="38"/>
      <c r="ES257" s="38"/>
      <c r="ET257" s="38"/>
      <c r="EU257" s="38"/>
      <c r="EV257" s="38"/>
      <c r="EW257" s="38"/>
      <c r="EX257" s="38"/>
      <c r="EY257" s="38"/>
      <c r="EZ257" s="38"/>
      <c r="FA257" s="38"/>
      <c r="FB257" s="38"/>
      <c r="FC257" s="38"/>
      <c r="FD257" s="38"/>
      <c r="FE257" s="38"/>
      <c r="FF257" s="38"/>
      <c r="FG257" s="38"/>
      <c r="FH257" s="38"/>
      <c r="FI257" s="38"/>
      <c r="FJ257" s="38"/>
      <c r="FK257" s="38"/>
      <c r="FL257" s="38"/>
      <c r="FM257" s="38"/>
      <c r="FN257" s="38"/>
      <c r="FO257" s="38"/>
      <c r="FP257" s="38"/>
      <c r="FQ257" s="38"/>
      <c r="FR257" s="38"/>
      <c r="FS257" s="38"/>
      <c r="FT257" s="38"/>
      <c r="FU257" s="38"/>
      <c r="FV257" s="38"/>
      <c r="FW257" s="38"/>
      <c r="FX257" s="38"/>
      <c r="FY257" s="38"/>
      <c r="FZ257" s="38"/>
      <c r="GA257" s="38"/>
      <c r="GB257" s="38"/>
      <c r="GC257" s="38"/>
      <c r="GD257" s="38"/>
      <c r="GE257" s="38"/>
      <c r="GF257" s="38"/>
      <c r="GG257" s="38"/>
      <c r="GH257" s="38"/>
      <c r="GI257" s="38"/>
      <c r="GJ257" s="38"/>
      <c r="GK257" s="38"/>
      <c r="GL257" s="38"/>
      <c r="GM257" s="38"/>
      <c r="GN257" s="38"/>
      <c r="GO257" s="38"/>
      <c r="GP257" s="38"/>
      <c r="GQ257" s="38"/>
      <c r="GR257" s="38"/>
      <c r="GS257" s="38"/>
      <c r="GT257" s="38"/>
      <c r="GU257" s="38"/>
      <c r="GV257" s="38"/>
      <c r="GW257" s="38"/>
      <c r="GX257" s="38"/>
      <c r="GY257" s="38"/>
      <c r="GZ257" s="38"/>
      <c r="HA257" s="38"/>
      <c r="HB257" s="38"/>
      <c r="HC257" s="38"/>
      <c r="HD257" s="38"/>
      <c r="HE257" s="38"/>
      <c r="HF257" s="38"/>
      <c r="HG257" s="38"/>
      <c r="HH257" s="38"/>
      <c r="HI257" s="38"/>
      <c r="HJ257" s="38"/>
      <c r="HK257" s="38"/>
      <c r="HL257" s="38"/>
      <c r="HM257" s="38"/>
      <c r="HN257" s="38"/>
      <c r="HO257" s="38"/>
      <c r="HP257" s="38"/>
      <c r="HQ257" s="38"/>
      <c r="HR257" s="38"/>
      <c r="HS257" s="38"/>
      <c r="HT257" s="38"/>
      <c r="HU257" s="38"/>
      <c r="HV257" s="38"/>
      <c r="HW257" s="38"/>
      <c r="HX257" s="38"/>
      <c r="HY257" s="38"/>
      <c r="HZ257" s="38"/>
      <c r="IA257" s="38"/>
      <c r="IB257" s="38"/>
      <c r="IC257" s="38"/>
      <c r="ID257" s="38"/>
      <c r="IE257" s="38"/>
      <c r="IF257" s="38"/>
    </row>
    <row r="258" spans="1:240" s="39" customFormat="1" ht="52.1" customHeight="1" x14ac:dyDescent="0.3">
      <c r="A258" s="183">
        <v>206</v>
      </c>
      <c r="B258" s="605" t="s">
        <v>8662</v>
      </c>
      <c r="C258" s="355">
        <v>13</v>
      </c>
      <c r="D258" s="355" t="s">
        <v>1188</v>
      </c>
      <c r="E258" s="616" t="s">
        <v>1178</v>
      </c>
      <c r="F258" s="355">
        <v>15269</v>
      </c>
      <c r="G258" s="622" t="s">
        <v>1323</v>
      </c>
      <c r="H258" s="355">
        <v>2016</v>
      </c>
      <c r="I258" s="622" t="s">
        <v>1324</v>
      </c>
      <c r="J258" s="659">
        <v>54786.3</v>
      </c>
      <c r="K258" s="355" t="s">
        <v>694</v>
      </c>
      <c r="L258" s="188" t="s">
        <v>1230</v>
      </c>
      <c r="M258" s="188" t="s">
        <v>1281</v>
      </c>
      <c r="N258" s="188" t="s">
        <v>1299</v>
      </c>
      <c r="O258" s="188" t="s">
        <v>1300</v>
      </c>
      <c r="P258" s="356">
        <v>4866</v>
      </c>
      <c r="Q258" s="111">
        <f t="shared" si="8"/>
        <v>401.14000000000004</v>
      </c>
      <c r="R258" s="111">
        <v>6.4454470588235298</v>
      </c>
      <c r="S258" s="185">
        <v>225</v>
      </c>
      <c r="T258" s="185">
        <v>200</v>
      </c>
      <c r="U258" s="111">
        <f t="shared" si="7"/>
        <v>431.44544705882356</v>
      </c>
      <c r="V258" s="185">
        <v>100</v>
      </c>
      <c r="W258" s="357">
        <v>50</v>
      </c>
      <c r="X258" s="196" t="s">
        <v>1187</v>
      </c>
      <c r="Y258" s="185">
        <v>1</v>
      </c>
      <c r="Z258" s="185">
        <v>4</v>
      </c>
      <c r="AA258" s="185">
        <v>1</v>
      </c>
      <c r="AB258" s="185">
        <v>60</v>
      </c>
      <c r="AC258" s="355" t="s">
        <v>1325</v>
      </c>
      <c r="AD258" s="185">
        <v>0</v>
      </c>
      <c r="AE258" s="197">
        <v>5</v>
      </c>
      <c r="AF258" s="191">
        <v>100</v>
      </c>
      <c r="AG258" s="198" t="s">
        <v>1188</v>
      </c>
      <c r="AH258" s="683" t="s">
        <v>1178</v>
      </c>
      <c r="AI258" s="199">
        <v>60</v>
      </c>
      <c r="AJ258" s="200" t="s">
        <v>1198</v>
      </c>
      <c r="AK258" s="719" t="s">
        <v>1189</v>
      </c>
      <c r="AL258" s="202">
        <v>25</v>
      </c>
      <c r="AM258" s="358"/>
      <c r="AN258" s="751"/>
      <c r="AO258" s="359"/>
      <c r="AP258" s="358"/>
      <c r="AQ258" s="768"/>
      <c r="AR258" s="359"/>
      <c r="AS258" s="200" t="s">
        <v>1222</v>
      </c>
      <c r="AT258" s="201" t="s">
        <v>1205</v>
      </c>
      <c r="AU258" s="360">
        <v>15</v>
      </c>
      <c r="AV258" s="786"/>
      <c r="AW258" s="355"/>
      <c r="AX258" s="362"/>
    </row>
    <row r="259" spans="1:240" s="39" customFormat="1" ht="52.1" customHeight="1" x14ac:dyDescent="0.3">
      <c r="A259" s="183">
        <v>206</v>
      </c>
      <c r="B259" s="605" t="s">
        <v>8662</v>
      </c>
      <c r="C259" s="355">
        <v>13</v>
      </c>
      <c r="D259" s="355" t="s">
        <v>1188</v>
      </c>
      <c r="E259" s="616" t="s">
        <v>1178</v>
      </c>
      <c r="F259" s="355">
        <v>15269</v>
      </c>
      <c r="G259" s="622" t="s">
        <v>1326</v>
      </c>
      <c r="H259" s="355">
        <v>2016</v>
      </c>
      <c r="I259" s="616" t="s">
        <v>1327</v>
      </c>
      <c r="J259" s="659">
        <v>31145.15</v>
      </c>
      <c r="K259" s="355" t="s">
        <v>694</v>
      </c>
      <c r="L259" s="188" t="s">
        <v>1230</v>
      </c>
      <c r="M259" s="188" t="s">
        <v>1281</v>
      </c>
      <c r="N259" s="188" t="s">
        <v>1299</v>
      </c>
      <c r="O259" s="188" t="s">
        <v>1300</v>
      </c>
      <c r="P259" s="356">
        <v>4873</v>
      </c>
      <c r="Q259" s="111">
        <f t="shared" si="8"/>
        <v>401.13999999999993</v>
      </c>
      <c r="R259" s="111">
        <v>3.6641352941176475</v>
      </c>
      <c r="S259" s="185">
        <v>225</v>
      </c>
      <c r="T259" s="185">
        <v>200</v>
      </c>
      <c r="U259" s="111">
        <f t="shared" si="7"/>
        <v>428.66413529411761</v>
      </c>
      <c r="V259" s="185">
        <v>100</v>
      </c>
      <c r="W259" s="357">
        <v>46.7</v>
      </c>
      <c r="X259" s="196" t="s">
        <v>1187</v>
      </c>
      <c r="Y259" s="185">
        <v>1</v>
      </c>
      <c r="Z259" s="185">
        <v>4</v>
      </c>
      <c r="AA259" s="185">
        <v>1</v>
      </c>
      <c r="AB259" s="185">
        <v>60</v>
      </c>
      <c r="AC259" s="355" t="s">
        <v>1325</v>
      </c>
      <c r="AD259" s="185">
        <v>0</v>
      </c>
      <c r="AE259" s="197">
        <v>5</v>
      </c>
      <c r="AF259" s="191">
        <v>100</v>
      </c>
      <c r="AG259" s="198" t="s">
        <v>1188</v>
      </c>
      <c r="AH259" s="683" t="s">
        <v>1178</v>
      </c>
      <c r="AI259" s="199">
        <v>60</v>
      </c>
      <c r="AJ259" s="200" t="s">
        <v>1198</v>
      </c>
      <c r="AK259" s="719" t="s">
        <v>1189</v>
      </c>
      <c r="AL259" s="202">
        <v>25</v>
      </c>
      <c r="AM259" s="358"/>
      <c r="AN259" s="751"/>
      <c r="AO259" s="359"/>
      <c r="AP259" s="358"/>
      <c r="AQ259" s="768"/>
      <c r="AR259" s="359"/>
      <c r="AS259" s="200" t="s">
        <v>1222</v>
      </c>
      <c r="AT259" s="201" t="s">
        <v>1205</v>
      </c>
      <c r="AU259" s="360">
        <v>15</v>
      </c>
      <c r="AV259" s="786"/>
      <c r="AW259" s="355"/>
      <c r="AX259" s="362"/>
    </row>
    <row r="260" spans="1:240" s="39" customFormat="1" ht="52.1" customHeight="1" x14ac:dyDescent="0.3">
      <c r="A260" s="183">
        <v>206</v>
      </c>
      <c r="B260" s="605" t="s">
        <v>8662</v>
      </c>
      <c r="C260" s="355">
        <v>13</v>
      </c>
      <c r="D260" s="355" t="s">
        <v>1188</v>
      </c>
      <c r="E260" s="616" t="s">
        <v>1178</v>
      </c>
      <c r="F260" s="355">
        <v>15269</v>
      </c>
      <c r="G260" s="605" t="s">
        <v>1264</v>
      </c>
      <c r="H260" s="355">
        <v>2016</v>
      </c>
      <c r="I260" s="616" t="s">
        <v>1328</v>
      </c>
      <c r="J260" s="659">
        <v>40121.15</v>
      </c>
      <c r="K260" s="355" t="s">
        <v>694</v>
      </c>
      <c r="L260" s="188" t="s">
        <v>1230</v>
      </c>
      <c r="M260" s="188" t="s">
        <v>1281</v>
      </c>
      <c r="N260" s="188" t="s">
        <v>1266</v>
      </c>
      <c r="O260" s="188" t="s">
        <v>1267</v>
      </c>
      <c r="P260" s="356">
        <v>4933</v>
      </c>
      <c r="Q260" s="111">
        <f t="shared" si="8"/>
        <v>44.14</v>
      </c>
      <c r="R260" s="111">
        <v>4.7201352941176475</v>
      </c>
      <c r="S260" s="185">
        <v>11</v>
      </c>
      <c r="T260" s="185">
        <v>57</v>
      </c>
      <c r="U260" s="111">
        <f t="shared" si="7"/>
        <v>72.720135294117654</v>
      </c>
      <c r="V260" s="185">
        <v>100</v>
      </c>
      <c r="W260" s="357">
        <v>45</v>
      </c>
      <c r="X260" s="196" t="s">
        <v>1187</v>
      </c>
      <c r="Y260" s="185">
        <v>6</v>
      </c>
      <c r="Z260" s="185">
        <v>1</v>
      </c>
      <c r="AA260" s="185">
        <v>5</v>
      </c>
      <c r="AB260" s="185">
        <v>60</v>
      </c>
      <c r="AC260" s="355" t="s">
        <v>1325</v>
      </c>
      <c r="AD260" s="185">
        <v>0</v>
      </c>
      <c r="AE260" s="197">
        <v>5</v>
      </c>
      <c r="AF260" s="191">
        <v>100</v>
      </c>
      <c r="AG260" s="198" t="s">
        <v>1188</v>
      </c>
      <c r="AH260" s="683" t="s">
        <v>1178</v>
      </c>
      <c r="AI260" s="199">
        <v>40</v>
      </c>
      <c r="AJ260" s="200" t="s">
        <v>1198</v>
      </c>
      <c r="AK260" s="719" t="s">
        <v>1189</v>
      </c>
      <c r="AL260" s="202">
        <v>30</v>
      </c>
      <c r="AM260" s="358"/>
      <c r="AN260" s="751"/>
      <c r="AO260" s="359"/>
      <c r="AP260" s="358"/>
      <c r="AQ260" s="768"/>
      <c r="AR260" s="359"/>
      <c r="AS260" s="200"/>
      <c r="AT260" s="201"/>
      <c r="AU260" s="360"/>
      <c r="AV260" s="786"/>
      <c r="AW260" s="355"/>
      <c r="AX260" s="362"/>
    </row>
    <row r="261" spans="1:240" s="39" customFormat="1" ht="52.1" customHeight="1" x14ac:dyDescent="0.3">
      <c r="A261" s="183">
        <v>206</v>
      </c>
      <c r="B261" s="605" t="s">
        <v>8662</v>
      </c>
      <c r="C261" s="185">
        <v>15</v>
      </c>
      <c r="D261" s="106" t="s">
        <v>1329</v>
      </c>
      <c r="E261" s="605" t="s">
        <v>1206</v>
      </c>
      <c r="F261" s="185" t="s">
        <v>1207</v>
      </c>
      <c r="G261" s="605" t="s">
        <v>1330</v>
      </c>
      <c r="H261" s="185">
        <v>2017</v>
      </c>
      <c r="I261" s="605" t="s">
        <v>1331</v>
      </c>
      <c r="J261" s="660">
        <v>75051.34</v>
      </c>
      <c r="K261" s="185" t="s">
        <v>694</v>
      </c>
      <c r="L261" s="188" t="s">
        <v>1210</v>
      </c>
      <c r="M261" s="188" t="s">
        <v>1211</v>
      </c>
      <c r="N261" s="188" t="s">
        <v>1225</v>
      </c>
      <c r="O261" s="188" t="s">
        <v>1226</v>
      </c>
      <c r="P261" s="354">
        <v>4920</v>
      </c>
      <c r="Q261" s="111">
        <f t="shared" si="8"/>
        <v>26.14</v>
      </c>
      <c r="R261" s="111">
        <v>8.8295694117647052</v>
      </c>
      <c r="S261" s="185">
        <v>15</v>
      </c>
      <c r="T261" s="185">
        <v>35</v>
      </c>
      <c r="U261" s="111">
        <f>SUM(R261:T261)</f>
        <v>58.829569411764709</v>
      </c>
      <c r="V261" s="185">
        <v>0</v>
      </c>
      <c r="W261" s="111">
        <v>35</v>
      </c>
      <c r="X261" s="196" t="s">
        <v>1187</v>
      </c>
      <c r="Y261" s="185">
        <v>1</v>
      </c>
      <c r="Z261" s="185">
        <v>2</v>
      </c>
      <c r="AA261" s="185">
        <v>3</v>
      </c>
      <c r="AB261" s="185">
        <v>60</v>
      </c>
      <c r="AC261" s="355" t="s">
        <v>1332</v>
      </c>
      <c r="AD261" s="185">
        <v>0</v>
      </c>
      <c r="AE261" s="197">
        <v>5</v>
      </c>
      <c r="AF261" s="191">
        <v>100</v>
      </c>
      <c r="AG261" s="198" t="s">
        <v>1215</v>
      </c>
      <c r="AH261" s="683" t="s">
        <v>1206</v>
      </c>
      <c r="AI261" s="199">
        <v>100</v>
      </c>
      <c r="AJ261" s="200"/>
      <c r="AK261" s="719"/>
      <c r="AL261" s="202"/>
      <c r="AM261" s="200"/>
      <c r="AN261" s="719"/>
      <c r="AO261" s="202"/>
      <c r="AP261" s="200"/>
      <c r="AQ261" s="766"/>
      <c r="AR261" s="202"/>
      <c r="AS261" s="200"/>
      <c r="AT261" s="201"/>
      <c r="AU261" s="204"/>
      <c r="AV261" s="776"/>
      <c r="AW261" s="185"/>
      <c r="AX261" s="194"/>
    </row>
    <row r="262" spans="1:240" s="36" customFormat="1" ht="52.1" customHeight="1" x14ac:dyDescent="0.3">
      <c r="A262" s="183">
        <v>206</v>
      </c>
      <c r="B262" s="605" t="s">
        <v>8662</v>
      </c>
      <c r="C262" s="185">
        <v>12</v>
      </c>
      <c r="D262" s="106" t="s">
        <v>1198</v>
      </c>
      <c r="E262" s="605" t="s">
        <v>1290</v>
      </c>
      <c r="F262" s="185">
        <v>18475</v>
      </c>
      <c r="G262" s="605" t="s">
        <v>1333</v>
      </c>
      <c r="H262" s="185">
        <v>2017</v>
      </c>
      <c r="I262" s="605" t="s">
        <v>1334</v>
      </c>
      <c r="J262" s="660">
        <v>26789.32</v>
      </c>
      <c r="K262" s="185" t="s">
        <v>3006</v>
      </c>
      <c r="L262" s="188" t="s">
        <v>1230</v>
      </c>
      <c r="M262" s="188" t="s">
        <v>1281</v>
      </c>
      <c r="N262" s="188" t="s">
        <v>1335</v>
      </c>
      <c r="O262" s="188" t="s">
        <v>1336</v>
      </c>
      <c r="P262" s="354">
        <v>4929</v>
      </c>
      <c r="Q262" s="111">
        <f>U262-R262-10.82-13.04</f>
        <v>14.18</v>
      </c>
      <c r="R262" s="111">
        <v>4.2614752941176466</v>
      </c>
      <c r="S262" s="185">
        <v>25</v>
      </c>
      <c r="T262" s="185">
        <v>13.04</v>
      </c>
      <c r="U262" s="111">
        <f>SUM(R262:T262)</f>
        <v>42.301475294117644</v>
      </c>
      <c r="V262" s="185">
        <v>100</v>
      </c>
      <c r="W262" s="111">
        <v>28.3</v>
      </c>
      <c r="X262" s="196" t="s">
        <v>1187</v>
      </c>
      <c r="Y262" s="185">
        <v>3</v>
      </c>
      <c r="Z262" s="185">
        <v>11</v>
      </c>
      <c r="AA262" s="185">
        <v>4</v>
      </c>
      <c r="AB262" s="185">
        <v>60</v>
      </c>
      <c r="AC262" s="185"/>
      <c r="AD262" s="185">
        <v>0</v>
      </c>
      <c r="AE262" s="197">
        <v>5</v>
      </c>
      <c r="AF262" s="191">
        <v>100</v>
      </c>
      <c r="AG262" s="198" t="s">
        <v>1198</v>
      </c>
      <c r="AH262" s="683" t="s">
        <v>1189</v>
      </c>
      <c r="AI262" s="199">
        <v>50</v>
      </c>
      <c r="AJ262" s="200" t="s">
        <v>1188</v>
      </c>
      <c r="AK262" s="719" t="s">
        <v>1178</v>
      </c>
      <c r="AL262" s="202">
        <v>20</v>
      </c>
      <c r="AM262" s="200"/>
      <c r="AN262" s="719"/>
      <c r="AO262" s="202"/>
      <c r="AP262" s="200"/>
      <c r="AQ262" s="766"/>
      <c r="AR262" s="202"/>
      <c r="AS262" s="200" t="s">
        <v>1222</v>
      </c>
      <c r="AT262" s="201" t="s">
        <v>1205</v>
      </c>
      <c r="AU262" s="204">
        <v>30</v>
      </c>
      <c r="AV262" s="776"/>
      <c r="AW262" s="185"/>
      <c r="AX262" s="194"/>
      <c r="AY262" s="39"/>
      <c r="AZ262" s="39"/>
      <c r="BA262" s="39"/>
      <c r="BB262" s="39"/>
      <c r="BC262" s="39"/>
      <c r="BD262" s="39"/>
      <c r="BE262" s="39"/>
      <c r="BF262" s="39"/>
      <c r="BG262" s="39"/>
      <c r="BH262" s="39"/>
      <c r="BI262" s="39"/>
      <c r="BJ262" s="39"/>
      <c r="BK262" s="39"/>
      <c r="BL262" s="39"/>
      <c r="BM262" s="39"/>
      <c r="BN262" s="39"/>
      <c r="BO262" s="39"/>
      <c r="BP262" s="39"/>
      <c r="BQ262" s="39"/>
      <c r="BR262" s="39"/>
      <c r="BS262" s="39"/>
      <c r="BT262" s="39"/>
      <c r="BU262" s="39"/>
      <c r="BV262" s="39"/>
      <c r="BW262" s="39"/>
      <c r="BX262" s="39"/>
      <c r="BY262" s="39"/>
      <c r="BZ262" s="39"/>
      <c r="CA262" s="39"/>
      <c r="CB262" s="39"/>
      <c r="CC262" s="39"/>
      <c r="CD262" s="39"/>
      <c r="CE262" s="39"/>
      <c r="CF262" s="39"/>
      <c r="CG262" s="39"/>
      <c r="CH262" s="39"/>
      <c r="CI262" s="39"/>
      <c r="CJ262" s="39"/>
      <c r="CK262" s="39"/>
      <c r="CL262" s="39"/>
      <c r="CM262" s="39"/>
      <c r="CN262" s="39"/>
      <c r="CO262" s="39"/>
      <c r="CP262" s="39"/>
      <c r="CQ262" s="39"/>
      <c r="CR262" s="39"/>
      <c r="CS262" s="39"/>
      <c r="CT262" s="39"/>
      <c r="CU262" s="39"/>
      <c r="CV262" s="39"/>
      <c r="CW262" s="39"/>
      <c r="CX262" s="39"/>
      <c r="CY262" s="39"/>
      <c r="CZ262" s="39"/>
      <c r="DA262" s="39"/>
      <c r="DB262" s="39"/>
      <c r="DC262" s="39"/>
      <c r="DD262" s="39"/>
      <c r="DE262" s="39"/>
      <c r="DF262" s="39"/>
      <c r="DG262" s="39"/>
      <c r="DH262" s="39"/>
      <c r="DI262" s="39"/>
      <c r="DJ262" s="39"/>
      <c r="DK262" s="39"/>
      <c r="DL262" s="39"/>
      <c r="DM262" s="39"/>
      <c r="DN262" s="39"/>
      <c r="DO262" s="39"/>
      <c r="DP262" s="39"/>
      <c r="DQ262" s="39"/>
      <c r="DR262" s="39"/>
      <c r="DS262" s="39"/>
      <c r="DT262" s="39"/>
      <c r="DU262" s="39"/>
      <c r="DV262" s="39"/>
      <c r="DW262" s="39"/>
      <c r="DX262" s="39"/>
      <c r="DY262" s="39"/>
      <c r="DZ262" s="39"/>
      <c r="EA262" s="39"/>
      <c r="EB262" s="39"/>
      <c r="EC262" s="39"/>
      <c r="ED262" s="39"/>
      <c r="EE262" s="39"/>
      <c r="EF262" s="39"/>
      <c r="EG262" s="39"/>
      <c r="EH262" s="39"/>
      <c r="EI262" s="39"/>
      <c r="EJ262" s="39"/>
      <c r="EK262" s="39"/>
      <c r="EL262" s="39"/>
      <c r="EM262" s="39"/>
      <c r="EN262" s="39"/>
      <c r="EO262" s="39"/>
      <c r="EP262" s="39"/>
      <c r="EQ262" s="39"/>
      <c r="ER262" s="39"/>
      <c r="ES262" s="39"/>
      <c r="ET262" s="39"/>
      <c r="EU262" s="39"/>
      <c r="EV262" s="39"/>
      <c r="EW262" s="39"/>
      <c r="EX262" s="39"/>
      <c r="EY262" s="39"/>
      <c r="EZ262" s="39"/>
      <c r="FA262" s="39"/>
      <c r="FB262" s="39"/>
      <c r="FC262" s="39"/>
      <c r="FD262" s="39"/>
      <c r="FE262" s="39"/>
      <c r="FF262" s="39"/>
      <c r="FG262" s="39"/>
      <c r="FH262" s="39"/>
      <c r="FI262" s="39"/>
      <c r="FJ262" s="39"/>
      <c r="FK262" s="39"/>
      <c r="FL262" s="39"/>
      <c r="FM262" s="39"/>
      <c r="FN262" s="39"/>
      <c r="FO262" s="39"/>
      <c r="FP262" s="39"/>
      <c r="FQ262" s="39"/>
      <c r="FR262" s="39"/>
      <c r="FS262" s="39"/>
      <c r="FT262" s="39"/>
      <c r="FU262" s="39"/>
      <c r="FV262" s="39"/>
      <c r="FW262" s="39"/>
      <c r="FX262" s="39"/>
      <c r="FY262" s="39"/>
      <c r="FZ262" s="39"/>
      <c r="GA262" s="39"/>
      <c r="GB262" s="39"/>
      <c r="GC262" s="39"/>
      <c r="GD262" s="39"/>
      <c r="GE262" s="39"/>
      <c r="GF262" s="39"/>
      <c r="GG262" s="39"/>
      <c r="GH262" s="39"/>
      <c r="GI262" s="39"/>
      <c r="GJ262" s="39"/>
      <c r="GK262" s="39"/>
      <c r="GL262" s="39"/>
      <c r="GM262" s="39"/>
      <c r="GN262" s="39"/>
      <c r="GO262" s="39"/>
      <c r="GP262" s="39"/>
      <c r="GQ262" s="39"/>
      <c r="GR262" s="39"/>
      <c r="GS262" s="39"/>
      <c r="GT262" s="39"/>
      <c r="GU262" s="39"/>
      <c r="GV262" s="39"/>
      <c r="GW262" s="39"/>
      <c r="GX262" s="39"/>
      <c r="GY262" s="39"/>
      <c r="GZ262" s="39"/>
      <c r="HA262" s="39"/>
      <c r="HB262" s="39"/>
      <c r="HC262" s="39"/>
      <c r="HD262" s="39"/>
      <c r="HE262" s="39"/>
      <c r="HF262" s="39"/>
      <c r="HG262" s="39"/>
      <c r="HH262" s="39"/>
      <c r="HI262" s="39"/>
      <c r="HJ262" s="39"/>
      <c r="HK262" s="39"/>
      <c r="HL262" s="39"/>
      <c r="HM262" s="39"/>
      <c r="HN262" s="39"/>
      <c r="HO262" s="39"/>
      <c r="HP262" s="39"/>
      <c r="HQ262" s="39"/>
      <c r="HR262" s="39"/>
      <c r="HS262" s="39"/>
      <c r="HT262" s="39"/>
      <c r="HU262" s="39"/>
      <c r="HV262" s="39"/>
      <c r="HW262" s="39"/>
      <c r="HX262" s="39"/>
      <c r="HY262" s="39"/>
      <c r="HZ262" s="39"/>
      <c r="IA262" s="39"/>
      <c r="IB262" s="39"/>
      <c r="IC262" s="39"/>
      <c r="ID262" s="39"/>
      <c r="IE262" s="39"/>
      <c r="IF262" s="39"/>
    </row>
    <row r="263" spans="1:240" s="36" customFormat="1" ht="133.5" customHeight="1" x14ac:dyDescent="0.3">
      <c r="A263" s="183">
        <v>206</v>
      </c>
      <c r="B263" s="605" t="s">
        <v>8662</v>
      </c>
      <c r="C263" s="185">
        <v>12</v>
      </c>
      <c r="D263" s="106" t="s">
        <v>1198</v>
      </c>
      <c r="E263" s="605" t="s">
        <v>1189</v>
      </c>
      <c r="F263" s="185" t="s">
        <v>1190</v>
      </c>
      <c r="G263" s="605" t="s">
        <v>1337</v>
      </c>
      <c r="H263" s="185">
        <v>2018</v>
      </c>
      <c r="I263" s="605" t="s">
        <v>1338</v>
      </c>
      <c r="J263" s="661">
        <v>663370</v>
      </c>
      <c r="K263" s="185" t="s">
        <v>3006</v>
      </c>
      <c r="L263" s="188" t="s">
        <v>1230</v>
      </c>
      <c r="M263" s="188" t="s">
        <v>1281</v>
      </c>
      <c r="N263" s="188" t="s">
        <v>1339</v>
      </c>
      <c r="O263" s="188" t="s">
        <v>1340</v>
      </c>
      <c r="P263" s="354">
        <v>6181</v>
      </c>
      <c r="Q263" s="111">
        <f>U263-R263-10.82-13.04</f>
        <v>149.14000000000001</v>
      </c>
      <c r="R263" s="111">
        <v>84.609735294117641</v>
      </c>
      <c r="S263" s="185">
        <v>75</v>
      </c>
      <c r="T263" s="185">
        <v>98</v>
      </c>
      <c r="U263" s="111">
        <f>SUM(R263:T263)</f>
        <v>257.60973529411763</v>
      </c>
      <c r="V263" s="185">
        <v>100</v>
      </c>
      <c r="W263" s="111">
        <v>0</v>
      </c>
      <c r="X263" s="196" t="s">
        <v>1187</v>
      </c>
      <c r="Y263" s="185">
        <v>3</v>
      </c>
      <c r="Z263" s="185">
        <v>5</v>
      </c>
      <c r="AA263" s="185">
        <v>1</v>
      </c>
      <c r="AB263" s="185">
        <v>60</v>
      </c>
      <c r="AC263" s="185"/>
      <c r="AD263" s="185">
        <v>0</v>
      </c>
      <c r="AE263" s="197">
        <v>5</v>
      </c>
      <c r="AF263" s="191">
        <v>100</v>
      </c>
      <c r="AG263" s="198" t="s">
        <v>1198</v>
      </c>
      <c r="AH263" s="683" t="s">
        <v>1189</v>
      </c>
      <c r="AI263" s="199">
        <v>90</v>
      </c>
      <c r="AJ263" s="200"/>
      <c r="AK263" s="719"/>
      <c r="AL263" s="202"/>
      <c r="AM263" s="200"/>
      <c r="AN263" s="719"/>
      <c r="AO263" s="202"/>
      <c r="AP263" s="200"/>
      <c r="AQ263" s="766"/>
      <c r="AR263" s="202"/>
      <c r="AS263" s="200" t="s">
        <v>1204</v>
      </c>
      <c r="AT263" s="201" t="s">
        <v>1205</v>
      </c>
      <c r="AU263" s="204">
        <v>10</v>
      </c>
      <c r="AV263" s="776"/>
      <c r="AW263" s="185"/>
      <c r="AX263" s="194"/>
      <c r="AY263" s="39"/>
      <c r="AZ263" s="39"/>
      <c r="BA263" s="39"/>
      <c r="BB263" s="39"/>
      <c r="BC263" s="39"/>
      <c r="BD263" s="39"/>
      <c r="BE263" s="39"/>
      <c r="BF263" s="39"/>
      <c r="BG263" s="39"/>
      <c r="BH263" s="39"/>
      <c r="BI263" s="39"/>
      <c r="BJ263" s="39"/>
      <c r="BK263" s="39"/>
      <c r="BL263" s="39"/>
      <c r="BM263" s="39"/>
      <c r="BN263" s="39"/>
      <c r="BO263" s="39"/>
      <c r="BP263" s="39"/>
      <c r="BQ263" s="39"/>
      <c r="BR263" s="39"/>
      <c r="BS263" s="39"/>
      <c r="BT263" s="39"/>
      <c r="BU263" s="39"/>
      <c r="BV263" s="39"/>
      <c r="BW263" s="39"/>
      <c r="BX263" s="39"/>
      <c r="BY263" s="39"/>
      <c r="BZ263" s="39"/>
      <c r="CA263" s="39"/>
      <c r="CB263" s="39"/>
      <c r="CC263" s="39"/>
      <c r="CD263" s="39"/>
      <c r="CE263" s="39"/>
      <c r="CF263" s="39"/>
      <c r="CG263" s="39"/>
      <c r="CH263" s="39"/>
      <c r="CI263" s="39"/>
      <c r="CJ263" s="39"/>
      <c r="CK263" s="39"/>
      <c r="CL263" s="39"/>
      <c r="CM263" s="39"/>
      <c r="CN263" s="39"/>
      <c r="CO263" s="39"/>
      <c r="CP263" s="39"/>
      <c r="CQ263" s="39"/>
      <c r="CR263" s="39"/>
      <c r="CS263" s="39"/>
      <c r="CT263" s="39"/>
      <c r="CU263" s="39"/>
      <c r="CV263" s="39"/>
      <c r="CW263" s="39"/>
      <c r="CX263" s="39"/>
      <c r="CY263" s="39"/>
      <c r="CZ263" s="39"/>
      <c r="DA263" s="39"/>
      <c r="DB263" s="39"/>
      <c r="DC263" s="39"/>
      <c r="DD263" s="39"/>
      <c r="DE263" s="39"/>
      <c r="DF263" s="39"/>
      <c r="DG263" s="39"/>
      <c r="DH263" s="39"/>
      <c r="DI263" s="39"/>
      <c r="DJ263" s="39"/>
      <c r="DK263" s="39"/>
      <c r="DL263" s="39"/>
      <c r="DM263" s="39"/>
      <c r="DN263" s="39"/>
      <c r="DO263" s="39"/>
      <c r="DP263" s="39"/>
      <c r="DQ263" s="39"/>
      <c r="DR263" s="39"/>
      <c r="DS263" s="39"/>
      <c r="DT263" s="39"/>
      <c r="DU263" s="39"/>
      <c r="DV263" s="39"/>
      <c r="DW263" s="39"/>
      <c r="DX263" s="39"/>
      <c r="DY263" s="39"/>
      <c r="DZ263" s="39"/>
      <c r="EA263" s="39"/>
      <c r="EB263" s="39"/>
      <c r="EC263" s="39"/>
      <c r="ED263" s="39"/>
      <c r="EE263" s="39"/>
      <c r="EF263" s="39"/>
      <c r="EG263" s="39"/>
      <c r="EH263" s="39"/>
      <c r="EI263" s="39"/>
      <c r="EJ263" s="39"/>
      <c r="EK263" s="39"/>
      <c r="EL263" s="39"/>
      <c r="EM263" s="39"/>
      <c r="EN263" s="39"/>
      <c r="EO263" s="39"/>
      <c r="EP263" s="39"/>
      <c r="EQ263" s="39"/>
      <c r="ER263" s="39"/>
      <c r="ES263" s="39"/>
      <c r="ET263" s="39"/>
      <c r="EU263" s="39"/>
      <c r="EV263" s="39"/>
      <c r="EW263" s="39"/>
      <c r="EX263" s="39"/>
      <c r="EY263" s="39"/>
      <c r="EZ263" s="39"/>
      <c r="FA263" s="39"/>
      <c r="FB263" s="39"/>
      <c r="FC263" s="39"/>
      <c r="FD263" s="39"/>
      <c r="FE263" s="39"/>
      <c r="FF263" s="39"/>
      <c r="FG263" s="39"/>
      <c r="FH263" s="39"/>
      <c r="FI263" s="39"/>
      <c r="FJ263" s="39"/>
      <c r="FK263" s="39"/>
      <c r="FL263" s="39"/>
      <c r="FM263" s="39"/>
      <c r="FN263" s="39"/>
      <c r="FO263" s="39"/>
      <c r="FP263" s="39"/>
      <c r="FQ263" s="39"/>
      <c r="FR263" s="39"/>
      <c r="FS263" s="39"/>
      <c r="FT263" s="39"/>
      <c r="FU263" s="39"/>
      <c r="FV263" s="39"/>
      <c r="FW263" s="39"/>
      <c r="FX263" s="39"/>
      <c r="FY263" s="39"/>
      <c r="FZ263" s="39"/>
      <c r="GA263" s="39"/>
      <c r="GB263" s="39"/>
      <c r="GC263" s="39"/>
      <c r="GD263" s="39"/>
      <c r="GE263" s="39"/>
      <c r="GF263" s="39"/>
      <c r="GG263" s="39"/>
      <c r="GH263" s="39"/>
      <c r="GI263" s="39"/>
      <c r="GJ263" s="39"/>
      <c r="GK263" s="39"/>
      <c r="GL263" s="39"/>
      <c r="GM263" s="39"/>
      <c r="GN263" s="39"/>
      <c r="GO263" s="39"/>
      <c r="GP263" s="39"/>
      <c r="GQ263" s="39"/>
      <c r="GR263" s="39"/>
      <c r="GS263" s="39"/>
      <c r="GT263" s="39"/>
      <c r="GU263" s="39"/>
      <c r="GV263" s="39"/>
      <c r="GW263" s="39"/>
      <c r="GX263" s="39"/>
      <c r="GY263" s="39"/>
      <c r="GZ263" s="39"/>
      <c r="HA263" s="39"/>
      <c r="HB263" s="39"/>
      <c r="HC263" s="39"/>
      <c r="HD263" s="39"/>
      <c r="HE263" s="39"/>
      <c r="HF263" s="39"/>
      <c r="HG263" s="39"/>
      <c r="HH263" s="39"/>
      <c r="HI263" s="39"/>
      <c r="HJ263" s="39"/>
      <c r="HK263" s="39"/>
      <c r="HL263" s="39"/>
      <c r="HM263" s="39"/>
      <c r="HN263" s="39"/>
      <c r="HO263" s="39"/>
      <c r="HP263" s="39"/>
      <c r="HQ263" s="39"/>
      <c r="HR263" s="39"/>
      <c r="HS263" s="39"/>
      <c r="HT263" s="39"/>
      <c r="HU263" s="39"/>
      <c r="HV263" s="39"/>
      <c r="HW263" s="39"/>
      <c r="HX263" s="39"/>
      <c r="HY263" s="39"/>
      <c r="HZ263" s="39"/>
      <c r="IA263" s="39"/>
      <c r="IB263" s="39"/>
      <c r="IC263" s="39"/>
      <c r="ID263" s="39"/>
      <c r="IE263" s="39"/>
      <c r="IF263" s="39"/>
    </row>
    <row r="264" spans="1:240" s="37" customFormat="1" ht="234" customHeight="1" x14ac:dyDescent="0.3">
      <c r="A264" s="107">
        <v>215</v>
      </c>
      <c r="B264" s="607" t="s">
        <v>1341</v>
      </c>
      <c r="C264" s="108" t="s">
        <v>6184</v>
      </c>
      <c r="D264" s="109" t="s">
        <v>830</v>
      </c>
      <c r="E264" s="625" t="s">
        <v>6185</v>
      </c>
      <c r="F264" s="108" t="s">
        <v>6186</v>
      </c>
      <c r="G264" s="625" t="s">
        <v>6187</v>
      </c>
      <c r="H264" s="108">
        <v>2007</v>
      </c>
      <c r="I264" s="625" t="s">
        <v>6188</v>
      </c>
      <c r="J264" s="655">
        <v>79517</v>
      </c>
      <c r="K264" s="109" t="s">
        <v>655</v>
      </c>
      <c r="L264" s="72" t="s">
        <v>6189</v>
      </c>
      <c r="M264" s="72" t="s">
        <v>6190</v>
      </c>
      <c r="N264" s="72" t="s">
        <v>6191</v>
      </c>
      <c r="O264" s="72" t="s">
        <v>6192</v>
      </c>
      <c r="P264" s="108" t="s">
        <v>6193</v>
      </c>
      <c r="Q264" s="109">
        <v>111.16</v>
      </c>
      <c r="R264" s="109">
        <v>0</v>
      </c>
      <c r="S264" s="109">
        <v>11.16</v>
      </c>
      <c r="T264" s="109">
        <v>100</v>
      </c>
      <c r="U264" s="109">
        <v>111.16</v>
      </c>
      <c r="V264" s="108">
        <v>25</v>
      </c>
      <c r="W264" s="108">
        <v>100</v>
      </c>
      <c r="X264" s="109" t="s">
        <v>6194</v>
      </c>
      <c r="Y264" s="108">
        <v>4</v>
      </c>
      <c r="Z264" s="108">
        <v>9</v>
      </c>
      <c r="AA264" s="108"/>
      <c r="AB264" s="108">
        <v>60</v>
      </c>
      <c r="AC264" s="108">
        <v>6</v>
      </c>
      <c r="AD264" s="109">
        <v>60.25</v>
      </c>
      <c r="AE264" s="242">
        <v>5</v>
      </c>
      <c r="AF264" s="236">
        <v>70</v>
      </c>
      <c r="AG264" s="351" t="s">
        <v>830</v>
      </c>
      <c r="AH264" s="687" t="s">
        <v>6195</v>
      </c>
      <c r="AI264" s="238">
        <v>10</v>
      </c>
      <c r="AJ264" s="352"/>
      <c r="AK264" s="734"/>
      <c r="AL264" s="241"/>
      <c r="AM264" s="352"/>
      <c r="AN264" s="734"/>
      <c r="AO264" s="241"/>
      <c r="AP264" s="352"/>
      <c r="AQ264" s="767"/>
      <c r="AR264" s="241"/>
      <c r="AS264" s="352" t="s">
        <v>4108</v>
      </c>
      <c r="AT264" s="353" t="s">
        <v>6195</v>
      </c>
      <c r="AU264" s="242">
        <v>90</v>
      </c>
      <c r="AV264" s="785"/>
      <c r="AW264" s="108"/>
      <c r="AX264" s="342"/>
      <c r="AY264" s="81"/>
      <c r="AZ264" s="81"/>
      <c r="BA264" s="81"/>
      <c r="BB264" s="81"/>
      <c r="BC264" s="81"/>
      <c r="BD264" s="81"/>
      <c r="BE264" s="81"/>
      <c r="BF264" s="81"/>
      <c r="BG264" s="81"/>
      <c r="BH264" s="81"/>
      <c r="BI264" s="81"/>
      <c r="BJ264" s="81"/>
      <c r="BK264" s="81"/>
      <c r="BL264" s="81"/>
      <c r="BM264" s="81"/>
      <c r="BN264" s="81"/>
    </row>
    <row r="265" spans="1:240" s="37" customFormat="1" ht="311.95" customHeight="1" x14ac:dyDescent="0.3">
      <c r="A265" s="107">
        <v>215</v>
      </c>
      <c r="B265" s="607" t="s">
        <v>1341</v>
      </c>
      <c r="C265" s="108" t="s">
        <v>6196</v>
      </c>
      <c r="D265" s="109" t="s">
        <v>6197</v>
      </c>
      <c r="E265" s="625" t="s">
        <v>6198</v>
      </c>
      <c r="F265" s="108" t="s">
        <v>6199</v>
      </c>
      <c r="G265" s="625" t="s">
        <v>6200</v>
      </c>
      <c r="H265" s="108">
        <v>2005</v>
      </c>
      <c r="I265" s="625" t="s">
        <v>6201</v>
      </c>
      <c r="J265" s="655">
        <v>172449</v>
      </c>
      <c r="K265" s="109" t="s">
        <v>664</v>
      </c>
      <c r="L265" s="72" t="s">
        <v>6202</v>
      </c>
      <c r="M265" s="72" t="s">
        <v>6203</v>
      </c>
      <c r="N265" s="72" t="s">
        <v>6204</v>
      </c>
      <c r="O265" s="72" t="s">
        <v>6205</v>
      </c>
      <c r="P265" s="108" t="s">
        <v>6206</v>
      </c>
      <c r="Q265" s="109">
        <v>150</v>
      </c>
      <c r="R265" s="109">
        <v>0</v>
      </c>
      <c r="S265" s="109">
        <v>89.25</v>
      </c>
      <c r="T265" s="109">
        <v>60.75</v>
      </c>
      <c r="U265" s="109">
        <v>150</v>
      </c>
      <c r="V265" s="108">
        <v>20</v>
      </c>
      <c r="W265" s="108">
        <v>100</v>
      </c>
      <c r="X265" s="109" t="s">
        <v>6207</v>
      </c>
      <c r="Y265" s="108">
        <v>4</v>
      </c>
      <c r="Z265" s="108">
        <v>9</v>
      </c>
      <c r="AA265" s="108"/>
      <c r="AB265" s="108">
        <v>60</v>
      </c>
      <c r="AC265" s="108" t="s">
        <v>6208</v>
      </c>
      <c r="AD265" s="109">
        <v>60.25</v>
      </c>
      <c r="AE265" s="242">
        <v>4</v>
      </c>
      <c r="AF265" s="236">
        <v>19</v>
      </c>
      <c r="AG265" s="351" t="s">
        <v>6197</v>
      </c>
      <c r="AH265" s="687" t="s">
        <v>6195</v>
      </c>
      <c r="AI265" s="238">
        <v>10</v>
      </c>
      <c r="AJ265" s="352"/>
      <c r="AK265" s="734"/>
      <c r="AL265" s="241"/>
      <c r="AM265" s="352"/>
      <c r="AN265" s="734"/>
      <c r="AO265" s="241"/>
      <c r="AP265" s="352"/>
      <c r="AQ265" s="767"/>
      <c r="AR265" s="241"/>
      <c r="AS265" s="352" t="s">
        <v>4108</v>
      </c>
      <c r="AT265" s="353" t="s">
        <v>6195</v>
      </c>
      <c r="AU265" s="242">
        <v>9</v>
      </c>
      <c r="AV265" s="785"/>
      <c r="AW265" s="108"/>
      <c r="AX265" s="342"/>
      <c r="AY265" s="81"/>
      <c r="AZ265" s="81"/>
      <c r="BA265" s="81"/>
      <c r="BB265" s="81"/>
      <c r="BC265" s="81"/>
      <c r="BD265" s="81"/>
      <c r="BE265" s="81"/>
      <c r="BF265" s="81"/>
      <c r="BG265" s="81"/>
      <c r="BH265" s="81"/>
      <c r="BI265" s="81"/>
      <c r="BJ265" s="81"/>
      <c r="BK265" s="81"/>
      <c r="BL265" s="81"/>
      <c r="BM265" s="81"/>
      <c r="BN265" s="81"/>
    </row>
    <row r="266" spans="1:240" s="37" customFormat="1" ht="130.05000000000001" customHeight="1" x14ac:dyDescent="0.3">
      <c r="A266" s="107">
        <v>215</v>
      </c>
      <c r="B266" s="607" t="s">
        <v>1341</v>
      </c>
      <c r="C266" s="108" t="s">
        <v>6209</v>
      </c>
      <c r="D266" s="109" t="s">
        <v>6210</v>
      </c>
      <c r="E266" s="625" t="s">
        <v>6211</v>
      </c>
      <c r="F266" s="108">
        <v>11338</v>
      </c>
      <c r="G266" s="625" t="s">
        <v>6212</v>
      </c>
      <c r="H266" s="108">
        <v>2005</v>
      </c>
      <c r="I266" s="625" t="s">
        <v>6213</v>
      </c>
      <c r="J266" s="655">
        <v>50075</v>
      </c>
      <c r="K266" s="109" t="s">
        <v>664</v>
      </c>
      <c r="L266" s="72" t="s">
        <v>6214</v>
      </c>
      <c r="M266" s="72" t="s">
        <v>6215</v>
      </c>
      <c r="N266" s="72" t="s">
        <v>6216</v>
      </c>
      <c r="O266" s="72" t="s">
        <v>6217</v>
      </c>
      <c r="P266" s="108">
        <v>15531</v>
      </c>
      <c r="Q266" s="109">
        <v>23</v>
      </c>
      <c r="R266" s="109">
        <v>0</v>
      </c>
      <c r="S266" s="109">
        <v>8</v>
      </c>
      <c r="T266" s="109">
        <v>15</v>
      </c>
      <c r="U266" s="109">
        <v>23</v>
      </c>
      <c r="V266" s="108">
        <v>75</v>
      </c>
      <c r="W266" s="108">
        <v>100</v>
      </c>
      <c r="X266" s="109" t="s">
        <v>6218</v>
      </c>
      <c r="Y266" s="108">
        <v>6</v>
      </c>
      <c r="Z266" s="108">
        <v>4</v>
      </c>
      <c r="AA266" s="108" t="s">
        <v>6219</v>
      </c>
      <c r="AB266" s="108">
        <v>60</v>
      </c>
      <c r="AC266" s="108">
        <v>2</v>
      </c>
      <c r="AD266" s="109">
        <v>15</v>
      </c>
      <c r="AE266" s="242">
        <v>5</v>
      </c>
      <c r="AF266" s="236">
        <v>85</v>
      </c>
      <c r="AG266" s="351" t="s">
        <v>6210</v>
      </c>
      <c r="AH266" s="687" t="s">
        <v>6195</v>
      </c>
      <c r="AI266" s="238">
        <v>25</v>
      </c>
      <c r="AJ266" s="352" t="s">
        <v>830</v>
      </c>
      <c r="AK266" s="734" t="s">
        <v>6195</v>
      </c>
      <c r="AL266" s="241">
        <v>50</v>
      </c>
      <c r="AM266" s="352" t="s">
        <v>6197</v>
      </c>
      <c r="AN266" s="734" t="s">
        <v>6195</v>
      </c>
      <c r="AO266" s="241">
        <v>10</v>
      </c>
      <c r="AP266" s="352"/>
      <c r="AQ266" s="767"/>
      <c r="AR266" s="241"/>
      <c r="AS266" s="352"/>
      <c r="AT266" s="353"/>
      <c r="AU266" s="242"/>
      <c r="AV266" s="785"/>
      <c r="AW266" s="108"/>
      <c r="AX266" s="342"/>
      <c r="AY266" s="81"/>
      <c r="AZ266" s="81"/>
      <c r="BA266" s="81"/>
      <c r="BB266" s="81"/>
      <c r="BC266" s="81"/>
      <c r="BD266" s="81"/>
      <c r="BE266" s="81"/>
      <c r="BF266" s="81"/>
      <c r="BG266" s="81"/>
      <c r="BH266" s="81"/>
      <c r="BI266" s="81"/>
      <c r="BJ266" s="81"/>
      <c r="BK266" s="81"/>
      <c r="BL266" s="81"/>
      <c r="BM266" s="81"/>
      <c r="BN266" s="81"/>
    </row>
    <row r="267" spans="1:240" s="37" customFormat="1" ht="194.95" customHeight="1" x14ac:dyDescent="0.3">
      <c r="A267" s="107">
        <v>215</v>
      </c>
      <c r="B267" s="607" t="s">
        <v>1341</v>
      </c>
      <c r="C267" s="108" t="s">
        <v>6196</v>
      </c>
      <c r="D267" s="109" t="s">
        <v>6197</v>
      </c>
      <c r="E267" s="625" t="s">
        <v>6220</v>
      </c>
      <c r="F267" s="108">
        <v>4862</v>
      </c>
      <c r="G267" s="625" t="s">
        <v>6221</v>
      </c>
      <c r="H267" s="108">
        <v>2015</v>
      </c>
      <c r="I267" s="625" t="s">
        <v>6222</v>
      </c>
      <c r="J267" s="655">
        <v>85312.82</v>
      </c>
      <c r="K267" s="109" t="s">
        <v>694</v>
      </c>
      <c r="L267" s="72" t="s">
        <v>6223</v>
      </c>
      <c r="M267" s="72" t="s">
        <v>6224</v>
      </c>
      <c r="N267" s="72" t="s">
        <v>6225</v>
      </c>
      <c r="O267" s="72" t="s">
        <v>6226</v>
      </c>
      <c r="P267" s="108">
        <v>16698</v>
      </c>
      <c r="Q267" s="109">
        <v>19.64</v>
      </c>
      <c r="R267" s="109">
        <v>9.1199999999999992</v>
      </c>
      <c r="S267" s="109">
        <v>6.6</v>
      </c>
      <c r="T267" s="109">
        <v>8.61</v>
      </c>
      <c r="U267" s="109">
        <v>24.33</v>
      </c>
      <c r="V267" s="108">
        <v>5</v>
      </c>
      <c r="W267" s="108">
        <v>20</v>
      </c>
      <c r="X267" s="109" t="s">
        <v>6227</v>
      </c>
      <c r="Y267" s="108">
        <v>4</v>
      </c>
      <c r="Z267" s="108">
        <v>4</v>
      </c>
      <c r="AA267" s="108">
        <v>1</v>
      </c>
      <c r="AB267" s="108">
        <v>4</v>
      </c>
      <c r="AC267" s="108" t="s">
        <v>6228</v>
      </c>
      <c r="AD267" s="109">
        <v>8.61</v>
      </c>
      <c r="AE267" s="242">
        <v>5</v>
      </c>
      <c r="AF267" s="236">
        <v>18</v>
      </c>
      <c r="AG267" s="351" t="s">
        <v>6197</v>
      </c>
      <c r="AH267" s="687" t="s">
        <v>6195</v>
      </c>
      <c r="AI267" s="238">
        <v>12</v>
      </c>
      <c r="AJ267" s="352"/>
      <c r="AK267" s="734"/>
      <c r="AL267" s="241"/>
      <c r="AM267" s="352"/>
      <c r="AN267" s="734"/>
      <c r="AO267" s="241"/>
      <c r="AP267" s="352"/>
      <c r="AQ267" s="767"/>
      <c r="AR267" s="241"/>
      <c r="AS267" s="352" t="s">
        <v>6229</v>
      </c>
      <c r="AT267" s="353" t="s">
        <v>6230</v>
      </c>
      <c r="AU267" s="242">
        <v>6</v>
      </c>
      <c r="AV267" s="785"/>
      <c r="AW267" s="108"/>
      <c r="AX267" s="342"/>
      <c r="AY267" s="81"/>
      <c r="AZ267" s="81"/>
      <c r="BA267" s="81"/>
      <c r="BB267" s="81"/>
      <c r="BC267" s="81"/>
      <c r="BD267" s="81"/>
      <c r="BE267" s="81"/>
      <c r="BF267" s="81"/>
      <c r="BG267" s="81"/>
      <c r="BH267" s="81"/>
      <c r="BI267" s="81"/>
      <c r="BJ267" s="81"/>
      <c r="BK267" s="81"/>
      <c r="BL267" s="81"/>
      <c r="BM267" s="81"/>
      <c r="BN267" s="81"/>
    </row>
    <row r="268" spans="1:240" s="36" customFormat="1" ht="129.75" customHeight="1" x14ac:dyDescent="0.3">
      <c r="A268" s="183">
        <v>302</v>
      </c>
      <c r="B268" s="605" t="s">
        <v>2456</v>
      </c>
      <c r="C268" s="185">
        <v>1</v>
      </c>
      <c r="D268" s="106"/>
      <c r="E268" s="605" t="s">
        <v>2457</v>
      </c>
      <c r="F268" s="185">
        <v>8007</v>
      </c>
      <c r="G268" s="605" t="s">
        <v>2458</v>
      </c>
      <c r="H268" s="185">
        <v>2015</v>
      </c>
      <c r="I268" s="605" t="s">
        <v>2459</v>
      </c>
      <c r="J268" s="650">
        <v>116668.15999999999</v>
      </c>
      <c r="K268" s="185" t="s">
        <v>8657</v>
      </c>
      <c r="L268" s="188" t="s">
        <v>2460</v>
      </c>
      <c r="M268" s="188" t="s">
        <v>2461</v>
      </c>
      <c r="N268" s="188" t="s">
        <v>2462</v>
      </c>
      <c r="O268" s="188" t="s">
        <v>2463</v>
      </c>
      <c r="P268" s="185" t="s">
        <v>2464</v>
      </c>
      <c r="Q268" s="112">
        <v>36.049999999999997</v>
      </c>
      <c r="R268" s="112">
        <v>6.4</v>
      </c>
      <c r="S268" s="112">
        <v>10.06</v>
      </c>
      <c r="T268" s="112">
        <v>19.59</v>
      </c>
      <c r="U268" s="112">
        <f>R268+S268+T268</f>
        <v>36.049999999999997</v>
      </c>
      <c r="V268" s="185">
        <v>100</v>
      </c>
      <c r="W268" s="185">
        <v>15</v>
      </c>
      <c r="X268" s="196" t="s">
        <v>2465</v>
      </c>
      <c r="Y268" s="185">
        <v>4</v>
      </c>
      <c r="Z268" s="185">
        <v>6</v>
      </c>
      <c r="AA268" s="185">
        <v>3</v>
      </c>
      <c r="AB268" s="185">
        <v>35</v>
      </c>
      <c r="AC268" s="185"/>
      <c r="AD268" s="185"/>
      <c r="AE268" s="197">
        <v>5</v>
      </c>
      <c r="AF268" s="191">
        <v>100</v>
      </c>
      <c r="AG268" s="198" t="s">
        <v>2466</v>
      </c>
      <c r="AH268" s="683" t="s">
        <v>2467</v>
      </c>
      <c r="AI268" s="199">
        <v>80</v>
      </c>
      <c r="AJ268" s="200" t="s">
        <v>2468</v>
      </c>
      <c r="AK268" s="719"/>
      <c r="AL268" s="202">
        <v>20</v>
      </c>
      <c r="AM268" s="200"/>
      <c r="AN268" s="719"/>
      <c r="AO268" s="202"/>
      <c r="AP268" s="200"/>
      <c r="AQ268" s="766"/>
      <c r="AR268" s="202"/>
      <c r="AS268" s="200"/>
      <c r="AT268" s="201"/>
      <c r="AU268" s="204"/>
      <c r="AV268" s="776"/>
      <c r="AW268" s="185"/>
      <c r="AX268" s="194"/>
    </row>
    <row r="269" spans="1:240" s="36" customFormat="1" ht="156.05000000000001" customHeight="1" x14ac:dyDescent="0.3">
      <c r="A269" s="183">
        <v>302</v>
      </c>
      <c r="B269" s="605" t="s">
        <v>2456</v>
      </c>
      <c r="C269" s="185">
        <v>2</v>
      </c>
      <c r="D269" s="106"/>
      <c r="E269" s="605" t="s">
        <v>2469</v>
      </c>
      <c r="F269" s="185">
        <v>8800</v>
      </c>
      <c r="G269" s="605" t="s">
        <v>2470</v>
      </c>
      <c r="H269" s="185">
        <v>2015</v>
      </c>
      <c r="I269" s="605" t="s">
        <v>2471</v>
      </c>
      <c r="J269" s="650">
        <v>80825</v>
      </c>
      <c r="K269" s="185" t="s">
        <v>8656</v>
      </c>
      <c r="L269" s="188" t="s">
        <v>2460</v>
      </c>
      <c r="M269" s="188" t="s">
        <v>2461</v>
      </c>
      <c r="N269" s="188" t="s">
        <v>2472</v>
      </c>
      <c r="O269" s="188" t="s">
        <v>2473</v>
      </c>
      <c r="P269" s="185">
        <v>39017</v>
      </c>
      <c r="Q269" s="112">
        <v>37.22</v>
      </c>
      <c r="R269" s="112">
        <v>6.47</v>
      </c>
      <c r="S269" s="112">
        <v>10.050000000000001</v>
      </c>
      <c r="T269" s="112">
        <v>20.7</v>
      </c>
      <c r="U269" s="112">
        <f>R269+S269+T269</f>
        <v>37.22</v>
      </c>
      <c r="V269" s="185">
        <v>100</v>
      </c>
      <c r="W269" s="185">
        <v>0</v>
      </c>
      <c r="X269" s="196" t="s">
        <v>2465</v>
      </c>
      <c r="Y269" s="185">
        <v>6</v>
      </c>
      <c r="Z269" s="185">
        <v>4</v>
      </c>
      <c r="AA269" s="185">
        <v>2</v>
      </c>
      <c r="AB269" s="185">
        <v>60</v>
      </c>
      <c r="AC269" s="185"/>
      <c r="AD269" s="185"/>
      <c r="AE269" s="197">
        <v>5</v>
      </c>
      <c r="AF269" s="191">
        <v>100</v>
      </c>
      <c r="AG269" s="198" t="s">
        <v>2474</v>
      </c>
      <c r="AH269" s="683" t="s">
        <v>2475</v>
      </c>
      <c r="AI269" s="199">
        <v>80</v>
      </c>
      <c r="AJ269" s="200" t="s">
        <v>2476</v>
      </c>
      <c r="AK269" s="719" t="s">
        <v>2477</v>
      </c>
      <c r="AL269" s="202">
        <v>20</v>
      </c>
      <c r="AM269" s="200"/>
      <c r="AN269" s="719"/>
      <c r="AO269" s="202"/>
      <c r="AP269" s="200"/>
      <c r="AQ269" s="766"/>
      <c r="AR269" s="202"/>
      <c r="AS269" s="200"/>
      <c r="AT269" s="201"/>
      <c r="AU269" s="204"/>
      <c r="AV269" s="776"/>
      <c r="AW269" s="185"/>
      <c r="AX269" s="194"/>
    </row>
    <row r="270" spans="1:240" s="36" customFormat="1" ht="208" customHeight="1" x14ac:dyDescent="0.3">
      <c r="A270" s="183">
        <v>302</v>
      </c>
      <c r="B270" s="605" t="s">
        <v>2456</v>
      </c>
      <c r="C270" s="185">
        <v>3</v>
      </c>
      <c r="D270" s="106"/>
      <c r="E270" s="605" t="s">
        <v>2478</v>
      </c>
      <c r="F270" s="185">
        <v>14575</v>
      </c>
      <c r="G270" s="605" t="s">
        <v>2479</v>
      </c>
      <c r="H270" s="185">
        <v>2016</v>
      </c>
      <c r="I270" s="605" t="s">
        <v>2480</v>
      </c>
      <c r="J270" s="650">
        <v>274963.21000000002</v>
      </c>
      <c r="K270" s="185" t="s">
        <v>694</v>
      </c>
      <c r="L270" s="188" t="s">
        <v>2460</v>
      </c>
      <c r="M270" s="188" t="s">
        <v>2461</v>
      </c>
      <c r="N270" s="188" t="s">
        <v>2481</v>
      </c>
      <c r="O270" s="188" t="s">
        <v>2482</v>
      </c>
      <c r="P270" s="185" t="s">
        <v>2483</v>
      </c>
      <c r="Q270" s="112">
        <v>49.58</v>
      </c>
      <c r="R270" s="112">
        <v>20.58</v>
      </c>
      <c r="S270" s="112">
        <v>8.61</v>
      </c>
      <c r="T270" s="112">
        <v>20.38</v>
      </c>
      <c r="U270" s="112">
        <v>49.58</v>
      </c>
      <c r="V270" s="185">
        <v>100</v>
      </c>
      <c r="W270" s="185">
        <v>0</v>
      </c>
      <c r="X270" s="196" t="s">
        <v>2465</v>
      </c>
      <c r="Y270" s="185">
        <v>4</v>
      </c>
      <c r="Z270" s="185">
        <v>7</v>
      </c>
      <c r="AA270" s="185">
        <v>5</v>
      </c>
      <c r="AB270" s="185">
        <v>60</v>
      </c>
      <c r="AC270" s="185" t="s">
        <v>2484</v>
      </c>
      <c r="AD270" s="185"/>
      <c r="AE270" s="197">
        <v>5</v>
      </c>
      <c r="AF270" s="191">
        <v>100</v>
      </c>
      <c r="AG270" s="198" t="s">
        <v>2474</v>
      </c>
      <c r="AH270" s="683" t="s">
        <v>2485</v>
      </c>
      <c r="AI270" s="199">
        <v>80</v>
      </c>
      <c r="AJ270" s="200" t="s">
        <v>2476</v>
      </c>
      <c r="AK270" s="719" t="s">
        <v>2477</v>
      </c>
      <c r="AL270" s="202">
        <v>20</v>
      </c>
      <c r="AM270" s="200"/>
      <c r="AN270" s="719"/>
      <c r="AO270" s="202"/>
      <c r="AP270" s="200"/>
      <c r="AQ270" s="766"/>
      <c r="AR270" s="202"/>
      <c r="AS270" s="200"/>
      <c r="AT270" s="201"/>
      <c r="AU270" s="204"/>
      <c r="AV270" s="776"/>
      <c r="AW270" s="185"/>
      <c r="AX270" s="194"/>
    </row>
    <row r="271" spans="1:240" s="36" customFormat="1" ht="117" customHeight="1" x14ac:dyDescent="0.3">
      <c r="A271" s="334">
        <v>309</v>
      </c>
      <c r="B271" s="608" t="s">
        <v>1342</v>
      </c>
      <c r="C271" s="185">
        <v>1</v>
      </c>
      <c r="D271" s="106"/>
      <c r="E271" s="605" t="s">
        <v>1343</v>
      </c>
      <c r="F271" s="185" t="s">
        <v>1344</v>
      </c>
      <c r="G271" s="605" t="s">
        <v>1345</v>
      </c>
      <c r="H271" s="185">
        <v>2005</v>
      </c>
      <c r="I271" s="605" t="s">
        <v>1346</v>
      </c>
      <c r="J271" s="650">
        <v>41729</v>
      </c>
      <c r="K271" s="185" t="s">
        <v>867</v>
      </c>
      <c r="L271" s="188" t="s">
        <v>1347</v>
      </c>
      <c r="M271" s="188" t="s">
        <v>1348</v>
      </c>
      <c r="N271" s="188" t="s">
        <v>1349</v>
      </c>
      <c r="O271" s="188" t="s">
        <v>1350</v>
      </c>
      <c r="P271" s="185">
        <v>343536</v>
      </c>
      <c r="Q271" s="185">
        <v>130</v>
      </c>
      <c r="R271" s="185">
        <v>0</v>
      </c>
      <c r="S271" s="185">
        <v>20</v>
      </c>
      <c r="T271" s="185">
        <v>110</v>
      </c>
      <c r="U271" s="185">
        <v>130</v>
      </c>
      <c r="V271" s="185">
        <v>80</v>
      </c>
      <c r="W271" s="185">
        <v>100</v>
      </c>
      <c r="X271" s="196" t="s">
        <v>1351</v>
      </c>
      <c r="Y271" s="185">
        <v>4</v>
      </c>
      <c r="Z271" s="185">
        <v>7</v>
      </c>
      <c r="AA271" s="185">
        <v>2</v>
      </c>
      <c r="AB271" s="185">
        <v>17</v>
      </c>
      <c r="AC271" s="185">
        <v>13.13</v>
      </c>
      <c r="AD271" s="185">
        <v>5</v>
      </c>
      <c r="AE271" s="197">
        <v>10</v>
      </c>
      <c r="AF271" s="191">
        <v>50</v>
      </c>
      <c r="AG271" s="198" t="s">
        <v>1352</v>
      </c>
      <c r="AH271" s="683"/>
      <c r="AI271" s="199">
        <v>50</v>
      </c>
      <c r="AJ271" s="200"/>
      <c r="AK271" s="719"/>
      <c r="AL271" s="202"/>
      <c r="AM271" s="200"/>
      <c r="AN271" s="719"/>
      <c r="AO271" s="202"/>
      <c r="AP271" s="200"/>
      <c r="AQ271" s="766"/>
      <c r="AR271" s="202"/>
      <c r="AS271" s="200"/>
      <c r="AT271" s="201"/>
      <c r="AU271" s="204"/>
      <c r="AV271" s="776"/>
      <c r="AW271" s="185"/>
      <c r="AX271" s="194"/>
    </row>
    <row r="272" spans="1:240" s="37" customFormat="1" ht="273.05" customHeight="1" x14ac:dyDescent="0.3">
      <c r="A272" s="107">
        <v>311</v>
      </c>
      <c r="B272" s="607" t="s">
        <v>6231</v>
      </c>
      <c r="C272" s="108">
        <v>2</v>
      </c>
      <c r="D272" s="109" t="s">
        <v>6232</v>
      </c>
      <c r="E272" s="625" t="s">
        <v>6233</v>
      </c>
      <c r="F272" s="108">
        <v>20605</v>
      </c>
      <c r="G272" s="625" t="s">
        <v>6234</v>
      </c>
      <c r="H272" s="108">
        <v>2002</v>
      </c>
      <c r="I272" s="625" t="s">
        <v>6235</v>
      </c>
      <c r="J272" s="655">
        <v>114266.1</v>
      </c>
      <c r="K272" s="109" t="s">
        <v>1991</v>
      </c>
      <c r="L272" s="72" t="s">
        <v>6236</v>
      </c>
      <c r="M272" s="72" t="s">
        <v>6237</v>
      </c>
      <c r="N272" s="72" t="s">
        <v>6238</v>
      </c>
      <c r="O272" s="72" t="s">
        <v>6239</v>
      </c>
      <c r="P272" s="108">
        <v>7722</v>
      </c>
      <c r="Q272" s="109">
        <v>28.45</v>
      </c>
      <c r="R272" s="109">
        <v>0</v>
      </c>
      <c r="S272" s="109">
        <v>1.8</v>
      </c>
      <c r="T272" s="109">
        <v>26.65</v>
      </c>
      <c r="U272" s="109">
        <v>28.45</v>
      </c>
      <c r="V272" s="108">
        <v>65</v>
      </c>
      <c r="W272" s="108">
        <v>100</v>
      </c>
      <c r="X272" s="109" t="s">
        <v>6240</v>
      </c>
      <c r="Y272" s="108"/>
      <c r="Z272" s="108"/>
      <c r="AA272" s="108"/>
      <c r="AB272" s="108">
        <v>11</v>
      </c>
      <c r="AC272" s="108"/>
      <c r="AD272" s="109"/>
      <c r="AE272" s="242"/>
      <c r="AF272" s="236">
        <v>55</v>
      </c>
      <c r="AG272" s="351"/>
      <c r="AH272" s="687"/>
      <c r="AI272" s="238">
        <v>0</v>
      </c>
      <c r="AJ272" s="352" t="s">
        <v>6241</v>
      </c>
      <c r="AK272" s="734" t="s">
        <v>6242</v>
      </c>
      <c r="AL272" s="241">
        <v>5</v>
      </c>
      <c r="AM272" s="352" t="s">
        <v>6243</v>
      </c>
      <c r="AN272" s="734" t="s">
        <v>6244</v>
      </c>
      <c r="AO272" s="241">
        <v>15</v>
      </c>
      <c r="AP272" s="352" t="s">
        <v>6245</v>
      </c>
      <c r="AQ272" s="767" t="s">
        <v>6246</v>
      </c>
      <c r="AR272" s="241">
        <v>0</v>
      </c>
      <c r="AS272" s="352" t="s">
        <v>6247</v>
      </c>
      <c r="AT272" s="353" t="s">
        <v>6248</v>
      </c>
      <c r="AU272" s="242">
        <v>35</v>
      </c>
      <c r="AV272" s="785"/>
      <c r="AW272" s="108"/>
      <c r="AX272" s="342"/>
      <c r="AY272" s="81"/>
      <c r="AZ272" s="81"/>
      <c r="BA272" s="81"/>
      <c r="BB272" s="81"/>
      <c r="BC272" s="81"/>
      <c r="BD272" s="81"/>
      <c r="BE272" s="81"/>
      <c r="BF272" s="81"/>
      <c r="BG272" s="81"/>
      <c r="BH272" s="81"/>
      <c r="BI272" s="81"/>
      <c r="BJ272" s="81"/>
      <c r="BK272" s="81"/>
      <c r="BL272" s="81"/>
      <c r="BM272" s="81"/>
      <c r="BN272" s="81"/>
    </row>
    <row r="273" spans="1:66" s="37" customFormat="1" ht="91" customHeight="1" x14ac:dyDescent="0.3">
      <c r="A273" s="107">
        <v>312</v>
      </c>
      <c r="B273" s="607" t="s">
        <v>6249</v>
      </c>
      <c r="C273" s="108">
        <v>1</v>
      </c>
      <c r="D273" s="109"/>
      <c r="E273" s="625" t="s">
        <v>6250</v>
      </c>
      <c r="F273" s="108">
        <v>15637</v>
      </c>
      <c r="G273" s="625" t="s">
        <v>6251</v>
      </c>
      <c r="H273" s="108">
        <v>2004</v>
      </c>
      <c r="I273" s="625" t="s">
        <v>6252</v>
      </c>
      <c r="J273" s="655">
        <v>45474.41</v>
      </c>
      <c r="K273" s="109" t="s">
        <v>867</v>
      </c>
      <c r="L273" s="72" t="s">
        <v>6253</v>
      </c>
      <c r="M273" s="72" t="s">
        <v>6254</v>
      </c>
      <c r="N273" s="72" t="s">
        <v>6255</v>
      </c>
      <c r="O273" s="72" t="s">
        <v>6256</v>
      </c>
      <c r="P273" s="108">
        <v>9838</v>
      </c>
      <c r="Q273" s="109">
        <v>5.35</v>
      </c>
      <c r="R273" s="109">
        <v>5.35</v>
      </c>
      <c r="S273" s="109"/>
      <c r="T273" s="109"/>
      <c r="U273" s="109">
        <v>5.35</v>
      </c>
      <c r="V273" s="108">
        <v>50</v>
      </c>
      <c r="W273" s="108">
        <v>20</v>
      </c>
      <c r="X273" s="109" t="s">
        <v>6257</v>
      </c>
      <c r="Y273" s="108"/>
      <c r="Z273" s="108"/>
      <c r="AA273" s="108"/>
      <c r="AB273" s="108">
        <v>17</v>
      </c>
      <c r="AC273" s="108"/>
      <c r="AD273" s="109"/>
      <c r="AE273" s="242"/>
      <c r="AF273" s="236">
        <v>30</v>
      </c>
      <c r="AG273" s="351" t="s">
        <v>6258</v>
      </c>
      <c r="AH273" s="687" t="s">
        <v>6250</v>
      </c>
      <c r="AI273" s="238">
        <v>100</v>
      </c>
      <c r="AJ273" s="352" t="s">
        <v>6259</v>
      </c>
      <c r="AK273" s="734" t="s">
        <v>6260</v>
      </c>
      <c r="AL273" s="241"/>
      <c r="AM273" s="352" t="s">
        <v>6261</v>
      </c>
      <c r="AN273" s="734" t="s">
        <v>6260</v>
      </c>
      <c r="AO273" s="241"/>
      <c r="AP273" s="352" t="s">
        <v>6262</v>
      </c>
      <c r="AQ273" s="767"/>
      <c r="AR273" s="241"/>
      <c r="AS273" s="352"/>
      <c r="AT273" s="353"/>
      <c r="AU273" s="242"/>
      <c r="AV273" s="785"/>
      <c r="AW273" s="108"/>
      <c r="AX273" s="342"/>
      <c r="AY273" s="81"/>
      <c r="AZ273" s="81"/>
      <c r="BA273" s="81"/>
      <c r="BB273" s="81"/>
      <c r="BC273" s="81"/>
      <c r="BD273" s="81"/>
      <c r="BE273" s="81"/>
      <c r="BF273" s="81"/>
      <c r="BG273" s="81"/>
      <c r="BH273" s="81"/>
      <c r="BI273" s="81"/>
      <c r="BJ273" s="81"/>
      <c r="BK273" s="81"/>
      <c r="BL273" s="81"/>
      <c r="BM273" s="81"/>
      <c r="BN273" s="81"/>
    </row>
    <row r="274" spans="1:66" s="37" customFormat="1" ht="143.05000000000001" customHeight="1" x14ac:dyDescent="0.3">
      <c r="A274" s="107">
        <v>312</v>
      </c>
      <c r="B274" s="607" t="s">
        <v>6249</v>
      </c>
      <c r="C274" s="108">
        <v>26</v>
      </c>
      <c r="D274" s="109"/>
      <c r="E274" s="625" t="s">
        <v>6263</v>
      </c>
      <c r="F274" s="108">
        <v>8789</v>
      </c>
      <c r="G274" s="625" t="s">
        <v>6264</v>
      </c>
      <c r="H274" s="108">
        <v>2005</v>
      </c>
      <c r="I274" s="625" t="s">
        <v>6265</v>
      </c>
      <c r="J274" s="655">
        <v>18387.400000000001</v>
      </c>
      <c r="K274" s="109" t="s">
        <v>664</v>
      </c>
      <c r="L274" s="72" t="s">
        <v>6266</v>
      </c>
      <c r="M274" s="72" t="s">
        <v>6267</v>
      </c>
      <c r="N274" s="72" t="s">
        <v>6268</v>
      </c>
      <c r="O274" s="72" t="s">
        <v>6269</v>
      </c>
      <c r="P274" s="108">
        <v>51818</v>
      </c>
      <c r="Q274" s="109">
        <v>2.16</v>
      </c>
      <c r="R274" s="109">
        <v>2.16</v>
      </c>
      <c r="S274" s="109"/>
      <c r="T274" s="109"/>
      <c r="U274" s="109">
        <v>2.16</v>
      </c>
      <c r="V274" s="108">
        <v>30</v>
      </c>
      <c r="W274" s="108">
        <v>20</v>
      </c>
      <c r="X274" s="109" t="s">
        <v>6257</v>
      </c>
      <c r="Y274" s="108"/>
      <c r="Z274" s="108"/>
      <c r="AA274" s="108"/>
      <c r="AB274" s="108">
        <v>17</v>
      </c>
      <c r="AC274" s="108"/>
      <c r="AD274" s="109"/>
      <c r="AE274" s="242"/>
      <c r="AF274" s="236">
        <v>30</v>
      </c>
      <c r="AG274" s="351" t="s">
        <v>6270</v>
      </c>
      <c r="AH274" s="687" t="s">
        <v>6271</v>
      </c>
      <c r="AI274" s="238">
        <v>0</v>
      </c>
      <c r="AJ274" s="352" t="s">
        <v>6272</v>
      </c>
      <c r="AK274" s="734" t="s">
        <v>6271</v>
      </c>
      <c r="AL274" s="241">
        <v>0</v>
      </c>
      <c r="AM274" s="352" t="s">
        <v>6273</v>
      </c>
      <c r="AN274" s="734" t="s">
        <v>6271</v>
      </c>
      <c r="AO274" s="241">
        <v>30</v>
      </c>
      <c r="AP274" s="352" t="s">
        <v>6274</v>
      </c>
      <c r="AQ274" s="767" t="s">
        <v>6271</v>
      </c>
      <c r="AR274" s="241">
        <v>70</v>
      </c>
      <c r="AS274" s="352"/>
      <c r="AT274" s="353"/>
      <c r="AU274" s="242"/>
      <c r="AV274" s="785"/>
      <c r="AW274" s="108"/>
      <c r="AX274" s="342"/>
      <c r="AY274" s="81"/>
      <c r="AZ274" s="81"/>
      <c r="BA274" s="81"/>
      <c r="BB274" s="81"/>
      <c r="BC274" s="81"/>
      <c r="BD274" s="81"/>
      <c r="BE274" s="81"/>
      <c r="BF274" s="81"/>
      <c r="BG274" s="81"/>
      <c r="BH274" s="81"/>
      <c r="BI274" s="81"/>
      <c r="BJ274" s="81"/>
      <c r="BK274" s="81"/>
      <c r="BL274" s="81"/>
      <c r="BM274" s="81"/>
      <c r="BN274" s="81"/>
    </row>
    <row r="275" spans="1:66" s="37" customFormat="1" ht="64.95" customHeight="1" x14ac:dyDescent="0.3">
      <c r="A275" s="107">
        <v>312</v>
      </c>
      <c r="B275" s="607" t="s">
        <v>6249</v>
      </c>
      <c r="C275" s="108">
        <v>16</v>
      </c>
      <c r="D275" s="109"/>
      <c r="E275" s="625" t="s">
        <v>6275</v>
      </c>
      <c r="F275" s="108">
        <v>30442</v>
      </c>
      <c r="G275" s="625" t="s">
        <v>6276</v>
      </c>
      <c r="H275" s="108">
        <v>2002</v>
      </c>
      <c r="I275" s="625" t="s">
        <v>6277</v>
      </c>
      <c r="J275" s="655">
        <v>11193.34</v>
      </c>
      <c r="K275" s="109" t="s">
        <v>867</v>
      </c>
      <c r="L275" s="72" t="s">
        <v>6278</v>
      </c>
      <c r="M275" s="72" t="s">
        <v>6279</v>
      </c>
      <c r="N275" s="72" t="s">
        <v>6280</v>
      </c>
      <c r="O275" s="72" t="s">
        <v>6281</v>
      </c>
      <c r="P275" s="108">
        <v>38638</v>
      </c>
      <c r="Q275" s="109">
        <v>1.32</v>
      </c>
      <c r="R275" s="109">
        <v>1.32</v>
      </c>
      <c r="S275" s="109"/>
      <c r="T275" s="109"/>
      <c r="U275" s="109">
        <v>1.32</v>
      </c>
      <c r="V275" s="108"/>
      <c r="W275" s="108">
        <v>0</v>
      </c>
      <c r="X275" s="109" t="s">
        <v>6257</v>
      </c>
      <c r="Y275" s="108"/>
      <c r="Z275" s="108"/>
      <c r="AA275" s="108"/>
      <c r="AB275" s="108">
        <v>17</v>
      </c>
      <c r="AC275" s="108"/>
      <c r="AD275" s="109"/>
      <c r="AE275" s="242"/>
      <c r="AF275" s="236">
        <v>0</v>
      </c>
      <c r="AG275" s="351" t="s">
        <v>6282</v>
      </c>
      <c r="AH275" s="687" t="s">
        <v>6283</v>
      </c>
      <c r="AI275" s="238"/>
      <c r="AJ275" s="352" t="s">
        <v>6284</v>
      </c>
      <c r="AK275" s="734" t="s">
        <v>6283</v>
      </c>
      <c r="AL275" s="241"/>
      <c r="AM275" s="352"/>
      <c r="AN275" s="734"/>
      <c r="AO275" s="241"/>
      <c r="AP275" s="352"/>
      <c r="AQ275" s="767"/>
      <c r="AR275" s="241"/>
      <c r="AS275" s="352"/>
      <c r="AT275" s="353"/>
      <c r="AU275" s="242"/>
      <c r="AV275" s="785"/>
      <c r="AW275" s="108"/>
      <c r="AX275" s="342"/>
      <c r="AY275" s="81"/>
      <c r="AZ275" s="81"/>
      <c r="BA275" s="81"/>
      <c r="BB275" s="81"/>
      <c r="BC275" s="81"/>
      <c r="BD275" s="81"/>
      <c r="BE275" s="81"/>
      <c r="BF275" s="81"/>
      <c r="BG275" s="81"/>
      <c r="BH275" s="81"/>
      <c r="BI275" s="81"/>
      <c r="BJ275" s="81"/>
      <c r="BK275" s="81"/>
      <c r="BL275" s="81"/>
      <c r="BM275" s="81"/>
      <c r="BN275" s="81"/>
    </row>
    <row r="276" spans="1:66" s="37" customFormat="1" ht="130.05000000000001" customHeight="1" x14ac:dyDescent="0.3">
      <c r="A276" s="107">
        <v>312</v>
      </c>
      <c r="B276" s="607" t="s">
        <v>6249</v>
      </c>
      <c r="C276" s="108">
        <v>9</v>
      </c>
      <c r="D276" s="109" t="s">
        <v>6285</v>
      </c>
      <c r="E276" s="625" t="s">
        <v>6286</v>
      </c>
      <c r="F276" s="108">
        <v>11736</v>
      </c>
      <c r="G276" s="625" t="s">
        <v>6287</v>
      </c>
      <c r="H276" s="108">
        <v>2006</v>
      </c>
      <c r="I276" s="625" t="s">
        <v>6288</v>
      </c>
      <c r="J276" s="655">
        <v>139558.21</v>
      </c>
      <c r="K276" s="109" t="s">
        <v>664</v>
      </c>
      <c r="L276" s="72" t="s">
        <v>6289</v>
      </c>
      <c r="M276" s="72" t="s">
        <v>6290</v>
      </c>
      <c r="N276" s="72" t="s">
        <v>6291</v>
      </c>
      <c r="O276" s="72" t="s">
        <v>6292</v>
      </c>
      <c r="P276" s="108">
        <v>23973</v>
      </c>
      <c r="Q276" s="109">
        <v>16.420000000000002</v>
      </c>
      <c r="R276" s="109">
        <v>16.420000000000002</v>
      </c>
      <c r="S276" s="109"/>
      <c r="T276" s="109"/>
      <c r="U276" s="109">
        <v>16.420000000000002</v>
      </c>
      <c r="V276" s="108"/>
      <c r="W276" s="108">
        <v>20</v>
      </c>
      <c r="X276" s="109" t="s">
        <v>6257</v>
      </c>
      <c r="Y276" s="108"/>
      <c r="Z276" s="108"/>
      <c r="AA276" s="108"/>
      <c r="AB276" s="108">
        <v>17</v>
      </c>
      <c r="AC276" s="108"/>
      <c r="AD276" s="109"/>
      <c r="AE276" s="242"/>
      <c r="AF276" s="236">
        <v>36</v>
      </c>
      <c r="AG276" s="351" t="s">
        <v>6285</v>
      </c>
      <c r="AH276" s="687" t="s">
        <v>6293</v>
      </c>
      <c r="AI276" s="238"/>
      <c r="AJ276" s="352"/>
      <c r="AK276" s="734"/>
      <c r="AL276" s="241"/>
      <c r="AM276" s="352"/>
      <c r="AN276" s="734"/>
      <c r="AO276" s="241"/>
      <c r="AP276" s="352"/>
      <c r="AQ276" s="767"/>
      <c r="AR276" s="241"/>
      <c r="AS276" s="352"/>
      <c r="AT276" s="353"/>
      <c r="AU276" s="242"/>
      <c r="AV276" s="785"/>
      <c r="AW276" s="108"/>
      <c r="AX276" s="342"/>
      <c r="AY276" s="81"/>
      <c r="AZ276" s="81"/>
      <c r="BA276" s="81"/>
      <c r="BB276" s="81"/>
      <c r="BC276" s="81"/>
      <c r="BD276" s="81"/>
      <c r="BE276" s="81"/>
      <c r="BF276" s="81"/>
      <c r="BG276" s="81"/>
      <c r="BH276" s="81"/>
      <c r="BI276" s="81"/>
      <c r="BJ276" s="81"/>
      <c r="BK276" s="81"/>
      <c r="BL276" s="81"/>
      <c r="BM276" s="81"/>
      <c r="BN276" s="81"/>
    </row>
    <row r="277" spans="1:66" s="37" customFormat="1" ht="143.05000000000001" customHeight="1" x14ac:dyDescent="0.3">
      <c r="A277" s="107">
        <v>312</v>
      </c>
      <c r="B277" s="607" t="s">
        <v>6249</v>
      </c>
      <c r="C277" s="108">
        <v>17</v>
      </c>
      <c r="D277" s="109"/>
      <c r="E277" s="625" t="s">
        <v>6294</v>
      </c>
      <c r="F277" s="108">
        <v>10511</v>
      </c>
      <c r="G277" s="625" t="s">
        <v>6295</v>
      </c>
      <c r="H277" s="108">
        <v>2008</v>
      </c>
      <c r="I277" s="625" t="s">
        <v>6296</v>
      </c>
      <c r="J277" s="655">
        <v>374087.48</v>
      </c>
      <c r="K277" s="109" t="s">
        <v>655</v>
      </c>
      <c r="L277" s="72" t="s">
        <v>6297</v>
      </c>
      <c r="M277" s="72" t="s">
        <v>6298</v>
      </c>
      <c r="N277" s="72" t="s">
        <v>6299</v>
      </c>
      <c r="O277" s="72" t="s">
        <v>6300</v>
      </c>
      <c r="P277" s="108">
        <v>78779</v>
      </c>
      <c r="Q277" s="109">
        <v>44.01</v>
      </c>
      <c r="R277" s="109">
        <v>44.01</v>
      </c>
      <c r="S277" s="109"/>
      <c r="T277" s="109"/>
      <c r="U277" s="109">
        <v>44.01</v>
      </c>
      <c r="V277" s="108"/>
      <c r="W277" s="108">
        <v>20</v>
      </c>
      <c r="X277" s="109" t="s">
        <v>6257</v>
      </c>
      <c r="Y277" s="108"/>
      <c r="Z277" s="108"/>
      <c r="AA277" s="108"/>
      <c r="AB277" s="108">
        <v>17</v>
      </c>
      <c r="AC277" s="108"/>
      <c r="AD277" s="109"/>
      <c r="AE277" s="242"/>
      <c r="AF277" s="236">
        <v>15</v>
      </c>
      <c r="AG277" s="351" t="s">
        <v>6301</v>
      </c>
      <c r="AH277" s="687" t="s">
        <v>6294</v>
      </c>
      <c r="AI277" s="238"/>
      <c r="AJ277" s="352"/>
      <c r="AK277" s="734"/>
      <c r="AL277" s="241"/>
      <c r="AM277" s="352"/>
      <c r="AN277" s="734"/>
      <c r="AO277" s="241"/>
      <c r="AP277" s="352"/>
      <c r="AQ277" s="767"/>
      <c r="AR277" s="241"/>
      <c r="AS277" s="352"/>
      <c r="AT277" s="353"/>
      <c r="AU277" s="242"/>
      <c r="AV277" s="785"/>
      <c r="AW277" s="108"/>
      <c r="AX277" s="342"/>
      <c r="AY277" s="81"/>
      <c r="AZ277" s="81"/>
      <c r="BA277" s="81"/>
      <c r="BB277" s="81"/>
      <c r="BC277" s="81"/>
      <c r="BD277" s="81"/>
      <c r="BE277" s="81"/>
      <c r="BF277" s="81"/>
      <c r="BG277" s="81"/>
      <c r="BH277" s="81"/>
      <c r="BI277" s="81"/>
      <c r="BJ277" s="81"/>
      <c r="BK277" s="81"/>
      <c r="BL277" s="81"/>
      <c r="BM277" s="81"/>
      <c r="BN277" s="81"/>
    </row>
    <row r="278" spans="1:66" s="37" customFormat="1" ht="156.05000000000001" customHeight="1" x14ac:dyDescent="0.3">
      <c r="A278" s="107">
        <v>312</v>
      </c>
      <c r="B278" s="607" t="s">
        <v>6249</v>
      </c>
      <c r="C278" s="108">
        <v>8</v>
      </c>
      <c r="D278" s="109"/>
      <c r="E278" s="625" t="s">
        <v>6302</v>
      </c>
      <c r="F278" s="108">
        <v>10458</v>
      </c>
      <c r="G278" s="625" t="s">
        <v>6303</v>
      </c>
      <c r="H278" s="108">
        <v>2007</v>
      </c>
      <c r="I278" s="625" t="s">
        <v>6304</v>
      </c>
      <c r="J278" s="655">
        <v>49406.21</v>
      </c>
      <c r="K278" s="109" t="s">
        <v>655</v>
      </c>
      <c r="L278" s="72"/>
      <c r="M278" s="72"/>
      <c r="N278" s="72"/>
      <c r="O278" s="72"/>
      <c r="P278" s="108" t="s">
        <v>6305</v>
      </c>
      <c r="Q278" s="109">
        <v>5.81</v>
      </c>
      <c r="R278" s="109">
        <v>5.81</v>
      </c>
      <c r="S278" s="109"/>
      <c r="T278" s="109"/>
      <c r="U278" s="109">
        <v>5.81</v>
      </c>
      <c r="V278" s="108"/>
      <c r="W278" s="108">
        <v>20</v>
      </c>
      <c r="X278" s="109" t="s">
        <v>6257</v>
      </c>
      <c r="Y278" s="108"/>
      <c r="Z278" s="108"/>
      <c r="AA278" s="108"/>
      <c r="AB278" s="108">
        <v>17</v>
      </c>
      <c r="AC278" s="108"/>
      <c r="AD278" s="109"/>
      <c r="AE278" s="242"/>
      <c r="AF278" s="236">
        <v>0</v>
      </c>
      <c r="AG278" s="351"/>
      <c r="AH278" s="687"/>
      <c r="AI278" s="238"/>
      <c r="AJ278" s="352"/>
      <c r="AK278" s="734"/>
      <c r="AL278" s="241"/>
      <c r="AM278" s="352"/>
      <c r="AN278" s="734"/>
      <c r="AO278" s="241"/>
      <c r="AP278" s="352"/>
      <c r="AQ278" s="767"/>
      <c r="AR278" s="241"/>
      <c r="AS278" s="352"/>
      <c r="AT278" s="353"/>
      <c r="AU278" s="242"/>
      <c r="AV278" s="785"/>
      <c r="AW278" s="108"/>
      <c r="AX278" s="342"/>
      <c r="AY278" s="81"/>
      <c r="AZ278" s="81"/>
      <c r="BA278" s="81"/>
      <c r="BB278" s="81"/>
      <c r="BC278" s="81"/>
      <c r="BD278" s="81"/>
      <c r="BE278" s="81"/>
      <c r="BF278" s="81"/>
      <c r="BG278" s="81"/>
      <c r="BH278" s="81"/>
      <c r="BI278" s="81"/>
      <c r="BJ278" s="81"/>
      <c r="BK278" s="81"/>
      <c r="BL278" s="81"/>
      <c r="BM278" s="81"/>
      <c r="BN278" s="81"/>
    </row>
    <row r="279" spans="1:66" s="37" customFormat="1" ht="104" customHeight="1" x14ac:dyDescent="0.3">
      <c r="A279" s="107">
        <v>312</v>
      </c>
      <c r="B279" s="607" t="s">
        <v>6249</v>
      </c>
      <c r="C279" s="108">
        <v>35</v>
      </c>
      <c r="D279" s="109"/>
      <c r="E279" s="625" t="s">
        <v>6306</v>
      </c>
      <c r="F279" s="108">
        <v>9160</v>
      </c>
      <c r="G279" s="625" t="s">
        <v>6307</v>
      </c>
      <c r="H279" s="108">
        <v>2005</v>
      </c>
      <c r="I279" s="625" t="s">
        <v>6308</v>
      </c>
      <c r="J279" s="655">
        <v>67807.97</v>
      </c>
      <c r="K279" s="109" t="s">
        <v>867</v>
      </c>
      <c r="L279" s="72" t="s">
        <v>6309</v>
      </c>
      <c r="M279" s="72" t="s">
        <v>6310</v>
      </c>
      <c r="N279" s="72" t="s">
        <v>6311</v>
      </c>
      <c r="O279" s="72"/>
      <c r="P279" s="108">
        <v>5440</v>
      </c>
      <c r="Q279" s="109">
        <v>7.98</v>
      </c>
      <c r="R279" s="109">
        <v>7.98</v>
      </c>
      <c r="S279" s="109"/>
      <c r="T279" s="109"/>
      <c r="U279" s="109">
        <v>7.98</v>
      </c>
      <c r="V279" s="108"/>
      <c r="W279" s="108">
        <v>20</v>
      </c>
      <c r="X279" s="109" t="s">
        <v>6257</v>
      </c>
      <c r="Y279" s="108"/>
      <c r="Z279" s="108"/>
      <c r="AA279" s="108"/>
      <c r="AB279" s="108">
        <v>17</v>
      </c>
      <c r="AC279" s="108"/>
      <c r="AD279" s="109"/>
      <c r="AE279" s="242"/>
      <c r="AF279" s="236">
        <v>0</v>
      </c>
      <c r="AG279" s="351" t="s">
        <v>6312</v>
      </c>
      <c r="AH279" s="687" t="s">
        <v>6306</v>
      </c>
      <c r="AI279" s="238"/>
      <c r="AJ279" s="352" t="s">
        <v>6313</v>
      </c>
      <c r="AK279" s="734" t="s">
        <v>6314</v>
      </c>
      <c r="AL279" s="241"/>
      <c r="AM279" s="352"/>
      <c r="AN279" s="734"/>
      <c r="AO279" s="241"/>
      <c r="AP279" s="352"/>
      <c r="AQ279" s="767"/>
      <c r="AR279" s="241"/>
      <c r="AS279" s="352"/>
      <c r="AT279" s="353"/>
      <c r="AU279" s="242"/>
      <c r="AV279" s="785"/>
      <c r="AW279" s="108"/>
      <c r="AX279" s="342"/>
      <c r="AY279" s="81"/>
      <c r="AZ279" s="81"/>
      <c r="BA279" s="81"/>
      <c r="BB279" s="81"/>
      <c r="BC279" s="81"/>
      <c r="BD279" s="81"/>
      <c r="BE279" s="81"/>
      <c r="BF279" s="81"/>
      <c r="BG279" s="81"/>
      <c r="BH279" s="81"/>
      <c r="BI279" s="81"/>
      <c r="BJ279" s="81"/>
      <c r="BK279" s="81"/>
      <c r="BL279" s="81"/>
      <c r="BM279" s="81"/>
      <c r="BN279" s="81"/>
    </row>
    <row r="280" spans="1:66" s="37" customFormat="1" ht="64.95" customHeight="1" x14ac:dyDescent="0.3">
      <c r="A280" s="107">
        <v>312</v>
      </c>
      <c r="B280" s="607" t="s">
        <v>6249</v>
      </c>
      <c r="C280" s="108"/>
      <c r="D280" s="109" t="s">
        <v>6315</v>
      </c>
      <c r="E280" s="625" t="s">
        <v>6316</v>
      </c>
      <c r="F280" s="108">
        <v>24206</v>
      </c>
      <c r="G280" s="625" t="s">
        <v>6317</v>
      </c>
      <c r="H280" s="108">
        <v>2016</v>
      </c>
      <c r="I280" s="625" t="s">
        <v>6318</v>
      </c>
      <c r="J280" s="655">
        <v>99125</v>
      </c>
      <c r="K280" s="109" t="s">
        <v>694</v>
      </c>
      <c r="L280" s="72" t="s">
        <v>6319</v>
      </c>
      <c r="M280" s="72" t="s">
        <v>6320</v>
      </c>
      <c r="N280" s="72" t="s">
        <v>6321</v>
      </c>
      <c r="O280" s="72" t="s">
        <v>6322</v>
      </c>
      <c r="P280" s="108">
        <v>2300131643</v>
      </c>
      <c r="Q280" s="109">
        <v>50</v>
      </c>
      <c r="R280" s="109">
        <v>17</v>
      </c>
      <c r="S280" s="109">
        <v>13</v>
      </c>
      <c r="T280" s="109">
        <v>81</v>
      </c>
      <c r="U280" s="109">
        <v>111</v>
      </c>
      <c r="V280" s="108">
        <v>60</v>
      </c>
      <c r="W280" s="108">
        <v>20</v>
      </c>
      <c r="X280" s="109" t="s">
        <v>6323</v>
      </c>
      <c r="Y280" s="108">
        <v>4</v>
      </c>
      <c r="Z280" s="108"/>
      <c r="AA280" s="108"/>
      <c r="AB280" s="108">
        <v>17</v>
      </c>
      <c r="AC280" s="108" t="s">
        <v>6324</v>
      </c>
      <c r="AD280" s="109">
        <v>160</v>
      </c>
      <c r="AE280" s="242">
        <v>5</v>
      </c>
      <c r="AF280" s="236">
        <v>60</v>
      </c>
      <c r="AG280" s="351" t="s">
        <v>6315</v>
      </c>
      <c r="AH280" s="687" t="s">
        <v>6325</v>
      </c>
      <c r="AI280" s="238">
        <v>100</v>
      </c>
      <c r="AJ280" s="352"/>
      <c r="AK280" s="734"/>
      <c r="AL280" s="241"/>
      <c r="AM280" s="352"/>
      <c r="AN280" s="734"/>
      <c r="AO280" s="241"/>
      <c r="AP280" s="352"/>
      <c r="AQ280" s="767"/>
      <c r="AR280" s="241"/>
      <c r="AS280" s="352"/>
      <c r="AT280" s="353"/>
      <c r="AU280" s="242"/>
      <c r="AV280" s="785"/>
      <c r="AW280" s="108"/>
      <c r="AX280" s="342"/>
      <c r="AY280" s="81"/>
      <c r="AZ280" s="81"/>
      <c r="BA280" s="81"/>
      <c r="BB280" s="81"/>
      <c r="BC280" s="81"/>
      <c r="BD280" s="81"/>
      <c r="BE280" s="81"/>
      <c r="BF280" s="81"/>
      <c r="BG280" s="81"/>
      <c r="BH280" s="81"/>
      <c r="BI280" s="81"/>
      <c r="BJ280" s="81"/>
      <c r="BK280" s="81"/>
      <c r="BL280" s="81"/>
      <c r="BM280" s="81"/>
      <c r="BN280" s="81"/>
    </row>
    <row r="281" spans="1:66" s="41" customFormat="1" ht="68.3" customHeight="1" x14ac:dyDescent="0.3">
      <c r="A281" s="99">
        <v>334</v>
      </c>
      <c r="B281" s="606" t="s">
        <v>5138</v>
      </c>
      <c r="C281" s="100">
        <v>1</v>
      </c>
      <c r="D281" s="100" t="s">
        <v>3960</v>
      </c>
      <c r="E281" s="606" t="s">
        <v>5139</v>
      </c>
      <c r="F281" s="100">
        <v>13343</v>
      </c>
      <c r="G281" s="606" t="s">
        <v>5140</v>
      </c>
      <c r="H281" s="100">
        <v>2004</v>
      </c>
      <c r="I281" s="606" t="s">
        <v>5141</v>
      </c>
      <c r="J281" s="655">
        <v>80104.36</v>
      </c>
      <c r="K281" s="100" t="s">
        <v>867</v>
      </c>
      <c r="L281" s="71" t="s">
        <v>5142</v>
      </c>
      <c r="M281" s="71" t="s">
        <v>5143</v>
      </c>
      <c r="N281" s="71" t="s">
        <v>5144</v>
      </c>
      <c r="O281" s="71" t="s">
        <v>5145</v>
      </c>
      <c r="P281" s="105">
        <v>91804</v>
      </c>
      <c r="Q281" s="104">
        <v>60.15</v>
      </c>
      <c r="R281" s="104">
        <v>9.42</v>
      </c>
      <c r="S281" s="104">
        <v>6.38</v>
      </c>
      <c r="T281" s="104">
        <v>44.35</v>
      </c>
      <c r="U281" s="104">
        <v>60.150000000000006</v>
      </c>
      <c r="V281" s="105" t="s">
        <v>5146</v>
      </c>
      <c r="W281" s="104">
        <v>100</v>
      </c>
      <c r="X281" s="105" t="s">
        <v>5147</v>
      </c>
      <c r="Y281" s="105">
        <v>2</v>
      </c>
      <c r="Z281" s="363">
        <v>5</v>
      </c>
      <c r="AA281" s="363">
        <v>1</v>
      </c>
      <c r="AB281" s="363">
        <v>17</v>
      </c>
      <c r="AC281" s="100">
        <v>24</v>
      </c>
      <c r="AD281" s="105"/>
      <c r="AE281" s="364">
        <v>5</v>
      </c>
      <c r="AF281" s="365">
        <v>100</v>
      </c>
      <c r="AG281" s="366" t="s">
        <v>3960</v>
      </c>
      <c r="AH281" s="698" t="s">
        <v>5148</v>
      </c>
      <c r="AI281" s="367">
        <v>71</v>
      </c>
      <c r="AJ281" s="368"/>
      <c r="AK281" s="735"/>
      <c r="AL281" s="369"/>
      <c r="AM281" s="370"/>
      <c r="AN281" s="753"/>
      <c r="AO281" s="371"/>
      <c r="AP281" s="372"/>
      <c r="AQ281" s="610"/>
      <c r="AR281" s="373"/>
      <c r="AS281" s="374" t="s">
        <v>5149</v>
      </c>
      <c r="AT281" s="375" t="s">
        <v>5148</v>
      </c>
      <c r="AU281" s="376"/>
      <c r="AV281" s="787"/>
      <c r="AW281" s="377"/>
      <c r="AX281" s="376"/>
    </row>
    <row r="282" spans="1:66" s="41" customFormat="1" ht="72.7" customHeight="1" x14ac:dyDescent="0.3">
      <c r="A282" s="334">
        <v>334</v>
      </c>
      <c r="B282" s="606" t="s">
        <v>5138</v>
      </c>
      <c r="C282" s="105">
        <v>1</v>
      </c>
      <c r="D282" s="105" t="s">
        <v>2468</v>
      </c>
      <c r="E282" s="606" t="s">
        <v>5150</v>
      </c>
      <c r="F282" s="105">
        <v>1324</v>
      </c>
      <c r="G282" s="606" t="s">
        <v>5151</v>
      </c>
      <c r="H282" s="105">
        <v>2007</v>
      </c>
      <c r="I282" s="622" t="s">
        <v>5152</v>
      </c>
      <c r="J282" s="659">
        <v>124380.07</v>
      </c>
      <c r="K282" s="100" t="s">
        <v>655</v>
      </c>
      <c r="L282" s="71" t="s">
        <v>5153</v>
      </c>
      <c r="M282" s="71" t="s">
        <v>5154</v>
      </c>
      <c r="N282" s="71" t="s">
        <v>5155</v>
      </c>
      <c r="O282" s="71" t="s">
        <v>5156</v>
      </c>
      <c r="P282" s="105">
        <v>102090</v>
      </c>
      <c r="Q282" s="104">
        <v>68.14</v>
      </c>
      <c r="R282" s="104">
        <v>14.63</v>
      </c>
      <c r="S282" s="104">
        <v>9.16</v>
      </c>
      <c r="T282" s="104">
        <v>44.35</v>
      </c>
      <c r="U282" s="104">
        <v>68.14</v>
      </c>
      <c r="V282" s="105">
        <v>0</v>
      </c>
      <c r="W282" s="104">
        <v>100</v>
      </c>
      <c r="X282" s="105" t="s">
        <v>5147</v>
      </c>
      <c r="Y282" s="105">
        <v>3</v>
      </c>
      <c r="Z282" s="363">
        <v>3</v>
      </c>
      <c r="AA282" s="363">
        <v>4</v>
      </c>
      <c r="AB282" s="363">
        <v>17</v>
      </c>
      <c r="AC282" s="100">
        <v>29</v>
      </c>
      <c r="AD282" s="105"/>
      <c r="AE282" s="364">
        <v>5</v>
      </c>
      <c r="AF282" s="365">
        <v>100</v>
      </c>
      <c r="AG282" s="366" t="s">
        <v>2468</v>
      </c>
      <c r="AH282" s="698" t="s">
        <v>5157</v>
      </c>
      <c r="AI282" s="367">
        <v>100</v>
      </c>
      <c r="AJ282" s="368"/>
      <c r="AK282" s="735"/>
      <c r="AL282" s="378"/>
      <c r="AM282" s="370"/>
      <c r="AN282" s="753"/>
      <c r="AO282" s="371"/>
      <c r="AP282" s="372"/>
      <c r="AQ282" s="610"/>
      <c r="AR282" s="379"/>
      <c r="AS282" s="380" t="s">
        <v>5158</v>
      </c>
      <c r="AT282" s="381" t="s">
        <v>5157</v>
      </c>
      <c r="AU282" s="376"/>
      <c r="AV282" s="787"/>
      <c r="AW282" s="377"/>
      <c r="AX282" s="376"/>
    </row>
    <row r="283" spans="1:66" s="41" customFormat="1" ht="59.95" customHeight="1" x14ac:dyDescent="0.3">
      <c r="A283" s="334">
        <v>334</v>
      </c>
      <c r="B283" s="606" t="s">
        <v>5138</v>
      </c>
      <c r="C283" s="105">
        <v>1</v>
      </c>
      <c r="D283" s="105" t="s">
        <v>3960</v>
      </c>
      <c r="E283" s="606" t="s">
        <v>5139</v>
      </c>
      <c r="F283" s="100">
        <v>13343</v>
      </c>
      <c r="G283" s="606" t="s">
        <v>5159</v>
      </c>
      <c r="H283" s="105">
        <v>2008</v>
      </c>
      <c r="I283" s="622" t="s">
        <v>5160</v>
      </c>
      <c r="J283" s="659">
        <v>149642.26</v>
      </c>
      <c r="K283" s="100" t="s">
        <v>655</v>
      </c>
      <c r="L283" s="71" t="s">
        <v>5161</v>
      </c>
      <c r="M283" s="71" t="s">
        <v>5162</v>
      </c>
      <c r="N283" s="71" t="s">
        <v>5163</v>
      </c>
      <c r="O283" s="71" t="s">
        <v>5164</v>
      </c>
      <c r="P283" s="105">
        <v>107963</v>
      </c>
      <c r="Q283" s="104">
        <v>69.86</v>
      </c>
      <c r="R283" s="104">
        <v>17.600000000000001</v>
      </c>
      <c r="S283" s="104">
        <v>7.91</v>
      </c>
      <c r="T283" s="104">
        <v>44.35</v>
      </c>
      <c r="U283" s="104">
        <v>69.86</v>
      </c>
      <c r="V283" s="105" t="s">
        <v>5165</v>
      </c>
      <c r="W283" s="104">
        <v>100</v>
      </c>
      <c r="X283" s="105" t="s">
        <v>5147</v>
      </c>
      <c r="Y283" s="105">
        <v>3</v>
      </c>
      <c r="Z283" s="382">
        <v>4</v>
      </c>
      <c r="AA283" s="363">
        <v>7</v>
      </c>
      <c r="AB283" s="363">
        <v>17</v>
      </c>
      <c r="AC283" s="100">
        <v>26</v>
      </c>
      <c r="AD283" s="105"/>
      <c r="AE283" s="364">
        <v>5</v>
      </c>
      <c r="AF283" s="365">
        <v>100</v>
      </c>
      <c r="AG283" s="366" t="s">
        <v>3960</v>
      </c>
      <c r="AH283" s="698" t="s">
        <v>5148</v>
      </c>
      <c r="AI283" s="367">
        <v>100</v>
      </c>
      <c r="AJ283" s="368"/>
      <c r="AK283" s="735"/>
      <c r="AL283" s="369"/>
      <c r="AM283" s="370"/>
      <c r="AN283" s="753"/>
      <c r="AO283" s="371"/>
      <c r="AP283" s="372"/>
      <c r="AQ283" s="610"/>
      <c r="AR283" s="379"/>
      <c r="AS283" s="380" t="s">
        <v>5166</v>
      </c>
      <c r="AT283" s="381" t="s">
        <v>5148</v>
      </c>
      <c r="AU283" s="376"/>
      <c r="AV283" s="787"/>
      <c r="AW283" s="377"/>
      <c r="AX283" s="376"/>
    </row>
    <row r="284" spans="1:66" s="41" customFormat="1" ht="50.3" customHeight="1" x14ac:dyDescent="0.3">
      <c r="A284" s="334">
        <v>334</v>
      </c>
      <c r="B284" s="606" t="s">
        <v>5138</v>
      </c>
      <c r="C284" s="105">
        <v>3</v>
      </c>
      <c r="D284" s="105" t="s">
        <v>5167</v>
      </c>
      <c r="E284" s="606" t="s">
        <v>5168</v>
      </c>
      <c r="F284" s="105" t="s">
        <v>5169</v>
      </c>
      <c r="G284" s="606" t="s">
        <v>5170</v>
      </c>
      <c r="H284" s="105">
        <v>2008</v>
      </c>
      <c r="I284" s="622" t="s">
        <v>5171</v>
      </c>
      <c r="J284" s="659">
        <v>201585.8</v>
      </c>
      <c r="K284" s="100" t="s">
        <v>655</v>
      </c>
      <c r="L284" s="71" t="s">
        <v>5172</v>
      </c>
      <c r="M284" s="71" t="s">
        <v>5173</v>
      </c>
      <c r="N284" s="71" t="s">
        <v>5174</v>
      </c>
      <c r="O284" s="71" t="s">
        <v>5175</v>
      </c>
      <c r="P284" s="105">
        <v>108244</v>
      </c>
      <c r="Q284" s="104">
        <v>76.180000000000007</v>
      </c>
      <c r="R284" s="104">
        <v>23.72</v>
      </c>
      <c r="S284" s="104">
        <v>8.11</v>
      </c>
      <c r="T284" s="104">
        <v>44.35</v>
      </c>
      <c r="U284" s="104">
        <v>76.180000000000007</v>
      </c>
      <c r="V284" s="105">
        <v>100</v>
      </c>
      <c r="W284" s="104">
        <v>100</v>
      </c>
      <c r="X284" s="105" t="s">
        <v>5147</v>
      </c>
      <c r="Y284" s="105">
        <v>4</v>
      </c>
      <c r="Z284" s="382">
        <v>8</v>
      </c>
      <c r="AA284" s="363">
        <v>2</v>
      </c>
      <c r="AB284" s="363">
        <v>17</v>
      </c>
      <c r="AC284" s="100">
        <v>31</v>
      </c>
      <c r="AD284" s="105"/>
      <c r="AE284" s="364">
        <v>5</v>
      </c>
      <c r="AF284" s="365">
        <v>100</v>
      </c>
      <c r="AG284" s="366"/>
      <c r="AH284" s="698"/>
      <c r="AI284" s="367"/>
      <c r="AJ284" s="368"/>
      <c r="AK284" s="735"/>
      <c r="AL284" s="369"/>
      <c r="AM284" s="370"/>
      <c r="AN284" s="753"/>
      <c r="AO284" s="371"/>
      <c r="AP284" s="372"/>
      <c r="AQ284" s="610"/>
      <c r="AR284" s="379"/>
      <c r="AS284" s="380" t="s">
        <v>5176</v>
      </c>
      <c r="AT284" s="381" t="s">
        <v>5177</v>
      </c>
      <c r="AU284" s="376"/>
      <c r="AV284" s="787"/>
      <c r="AW284" s="377"/>
      <c r="AX284" s="376"/>
    </row>
    <row r="285" spans="1:66" s="41" customFormat="1" ht="52.1" customHeight="1" x14ac:dyDescent="0.3">
      <c r="A285" s="334">
        <v>334</v>
      </c>
      <c r="B285" s="606" t="s">
        <v>5138</v>
      </c>
      <c r="C285" s="105">
        <v>1</v>
      </c>
      <c r="D285" s="105" t="s">
        <v>3960</v>
      </c>
      <c r="E285" s="622" t="s">
        <v>5139</v>
      </c>
      <c r="F285" s="105">
        <v>13343</v>
      </c>
      <c r="G285" s="606" t="s">
        <v>5178</v>
      </c>
      <c r="H285" s="105">
        <v>2010</v>
      </c>
      <c r="I285" s="643" t="s">
        <v>5179</v>
      </c>
      <c r="J285" s="659">
        <v>140377.67000000001</v>
      </c>
      <c r="K285" s="303" t="s">
        <v>677</v>
      </c>
      <c r="L285" s="73" t="s">
        <v>5180</v>
      </c>
      <c r="M285" s="73" t="s">
        <v>5181</v>
      </c>
      <c r="N285" s="73" t="s">
        <v>5182</v>
      </c>
      <c r="O285" s="73" t="s">
        <v>5183</v>
      </c>
      <c r="P285" s="105">
        <v>113029</v>
      </c>
      <c r="Q285" s="104">
        <v>68.94</v>
      </c>
      <c r="R285" s="104">
        <v>16.52</v>
      </c>
      <c r="S285" s="104">
        <v>8.07</v>
      </c>
      <c r="T285" s="104">
        <v>44.35</v>
      </c>
      <c r="U285" s="104">
        <v>68.94</v>
      </c>
      <c r="V285" s="100" t="s">
        <v>5184</v>
      </c>
      <c r="W285" s="104">
        <v>100</v>
      </c>
      <c r="X285" s="105" t="s">
        <v>5147</v>
      </c>
      <c r="Y285" s="100">
        <v>2</v>
      </c>
      <c r="Z285" s="363">
        <v>5</v>
      </c>
      <c r="AA285" s="363">
        <v>1</v>
      </c>
      <c r="AB285" s="363">
        <v>17</v>
      </c>
      <c r="AC285" s="105">
        <v>25</v>
      </c>
      <c r="AD285" s="105"/>
      <c r="AE285" s="364">
        <v>5</v>
      </c>
      <c r="AF285" s="384">
        <v>100</v>
      </c>
      <c r="AG285" s="366" t="s">
        <v>3960</v>
      </c>
      <c r="AH285" s="698" t="s">
        <v>5148</v>
      </c>
      <c r="AI285" s="385">
        <v>100</v>
      </c>
      <c r="AJ285" s="368"/>
      <c r="AK285" s="735"/>
      <c r="AL285" s="369"/>
      <c r="AM285" s="370"/>
      <c r="AN285" s="753"/>
      <c r="AO285" s="371"/>
      <c r="AP285" s="372"/>
      <c r="AQ285" s="610"/>
      <c r="AR285" s="379"/>
      <c r="AS285" s="380" t="s">
        <v>5166</v>
      </c>
      <c r="AT285" s="381" t="s">
        <v>5148</v>
      </c>
      <c r="AU285" s="376"/>
      <c r="AV285" s="787"/>
      <c r="AW285" s="377"/>
      <c r="AX285" s="376"/>
    </row>
    <row r="286" spans="1:66" s="42" customFormat="1" ht="52.1" customHeight="1" x14ac:dyDescent="0.3">
      <c r="A286" s="334">
        <v>334</v>
      </c>
      <c r="B286" s="606" t="s">
        <v>5138</v>
      </c>
      <c r="C286" s="105">
        <v>6</v>
      </c>
      <c r="D286" s="105" t="s">
        <v>5185</v>
      </c>
      <c r="E286" s="622" t="s">
        <v>5186</v>
      </c>
      <c r="F286" s="105" t="s">
        <v>5187</v>
      </c>
      <c r="G286" s="606" t="s">
        <v>5188</v>
      </c>
      <c r="H286" s="105">
        <v>2010</v>
      </c>
      <c r="I286" s="643" t="s">
        <v>5189</v>
      </c>
      <c r="J286" s="659">
        <v>131237.98000000001</v>
      </c>
      <c r="K286" s="303" t="s">
        <v>677</v>
      </c>
      <c r="L286" s="73" t="s">
        <v>5190</v>
      </c>
      <c r="M286" s="73" t="s">
        <v>5191</v>
      </c>
      <c r="N286" s="73" t="s">
        <v>5192</v>
      </c>
      <c r="O286" s="73" t="s">
        <v>5193</v>
      </c>
      <c r="P286" s="105">
        <v>112439</v>
      </c>
      <c r="Q286" s="104">
        <v>70.05</v>
      </c>
      <c r="R286" s="104">
        <v>15.44</v>
      </c>
      <c r="S286" s="104">
        <v>10.26</v>
      </c>
      <c r="T286" s="104">
        <v>44.35</v>
      </c>
      <c r="U286" s="104">
        <v>70.05</v>
      </c>
      <c r="V286" s="105">
        <v>100</v>
      </c>
      <c r="W286" s="104">
        <v>100</v>
      </c>
      <c r="X286" s="105" t="s">
        <v>5147</v>
      </c>
      <c r="Y286" s="105">
        <v>4</v>
      </c>
      <c r="Z286" s="363">
        <v>8</v>
      </c>
      <c r="AA286" s="382">
        <v>2</v>
      </c>
      <c r="AB286" s="363">
        <v>17</v>
      </c>
      <c r="AC286" s="105">
        <v>27</v>
      </c>
      <c r="AD286" s="105"/>
      <c r="AE286" s="364">
        <v>5</v>
      </c>
      <c r="AF286" s="384">
        <v>100</v>
      </c>
      <c r="AG286" s="386" t="s">
        <v>5185</v>
      </c>
      <c r="AH286" s="699" t="s">
        <v>5194</v>
      </c>
      <c r="AI286" s="387">
        <v>5</v>
      </c>
      <c r="AJ286" s="388"/>
      <c r="AK286" s="736"/>
      <c r="AL286" s="389"/>
      <c r="AM286" s="390"/>
      <c r="AN286" s="753"/>
      <c r="AO286" s="391"/>
      <c r="AP286" s="392"/>
      <c r="AQ286" s="610"/>
      <c r="AR286" s="393"/>
      <c r="AS286" s="394" t="s">
        <v>5195</v>
      </c>
      <c r="AT286" s="395" t="s">
        <v>5196</v>
      </c>
      <c r="AU286" s="376"/>
      <c r="AV286" s="787"/>
      <c r="AW286" s="377"/>
      <c r="AX286" s="376"/>
      <c r="AY286" s="82"/>
      <c r="AZ286" s="82"/>
      <c r="BA286" s="82"/>
      <c r="BB286" s="82"/>
      <c r="BC286" s="82"/>
      <c r="BD286" s="82"/>
      <c r="BE286" s="82"/>
      <c r="BF286" s="82"/>
      <c r="BG286" s="82"/>
      <c r="BH286" s="82"/>
      <c r="BI286" s="82"/>
      <c r="BJ286" s="82"/>
      <c r="BK286" s="82"/>
      <c r="BL286" s="82"/>
      <c r="BM286" s="82"/>
      <c r="BN286" s="82"/>
    </row>
    <row r="287" spans="1:66" s="42" customFormat="1" ht="64.95" customHeight="1" x14ac:dyDescent="0.3">
      <c r="A287" s="334">
        <v>334</v>
      </c>
      <c r="B287" s="606" t="s">
        <v>5138</v>
      </c>
      <c r="C287" s="105">
        <v>1</v>
      </c>
      <c r="D287" s="105" t="s">
        <v>5197</v>
      </c>
      <c r="E287" s="622" t="s">
        <v>5198</v>
      </c>
      <c r="F287" s="105">
        <v>11040</v>
      </c>
      <c r="G287" s="606" t="s">
        <v>5199</v>
      </c>
      <c r="H287" s="105">
        <v>2012</v>
      </c>
      <c r="I287" s="643" t="s">
        <v>5200</v>
      </c>
      <c r="J287" s="655">
        <v>35001.599999999999</v>
      </c>
      <c r="K287" s="396" t="s">
        <v>8651</v>
      </c>
      <c r="L287" s="73" t="s">
        <v>5201</v>
      </c>
      <c r="M287" s="73" t="s">
        <v>5202</v>
      </c>
      <c r="N287" s="73" t="s">
        <v>5203</v>
      </c>
      <c r="O287" s="73" t="s">
        <v>5204</v>
      </c>
      <c r="P287" s="105">
        <v>119053</v>
      </c>
      <c r="Q287" s="104">
        <v>54.737835294117644</v>
      </c>
      <c r="R287" s="104">
        <v>4.117835294117647</v>
      </c>
      <c r="S287" s="104">
        <v>6.27</v>
      </c>
      <c r="T287" s="104">
        <v>44.35</v>
      </c>
      <c r="U287" s="104">
        <v>54.737835294117644</v>
      </c>
      <c r="V287" s="105">
        <v>100</v>
      </c>
      <c r="W287" s="104">
        <v>100</v>
      </c>
      <c r="X287" s="397" t="s">
        <v>5205</v>
      </c>
      <c r="Y287" s="105">
        <v>4</v>
      </c>
      <c r="Z287" s="363">
        <v>7</v>
      </c>
      <c r="AA287" s="382">
        <v>5</v>
      </c>
      <c r="AB287" s="363"/>
      <c r="AC287" s="105"/>
      <c r="AD287" s="105"/>
      <c r="AE287" s="364">
        <v>5</v>
      </c>
      <c r="AF287" s="384">
        <v>100</v>
      </c>
      <c r="AG287" s="386" t="s">
        <v>5197</v>
      </c>
      <c r="AH287" s="699" t="s">
        <v>5206</v>
      </c>
      <c r="AI287" s="387">
        <v>43</v>
      </c>
      <c r="AJ287" s="388"/>
      <c r="AK287" s="736"/>
      <c r="AL287" s="398"/>
      <c r="AM287" s="399"/>
      <c r="AN287" s="754"/>
      <c r="AO287" s="400"/>
      <c r="AP287" s="401"/>
      <c r="AQ287" s="769"/>
      <c r="AR287" s="402"/>
      <c r="AS287" s="394" t="s">
        <v>5158</v>
      </c>
      <c r="AT287" s="395" t="s">
        <v>5206</v>
      </c>
      <c r="AU287" s="376"/>
      <c r="AV287" s="787"/>
      <c r="AW287" s="377"/>
      <c r="AX287" s="376"/>
      <c r="AY287" s="82"/>
      <c r="AZ287" s="82"/>
      <c r="BA287" s="82"/>
      <c r="BB287" s="82"/>
      <c r="BC287" s="82"/>
      <c r="BD287" s="82"/>
      <c r="BE287" s="82"/>
      <c r="BF287" s="82"/>
      <c r="BG287" s="82"/>
      <c r="BH287" s="82"/>
      <c r="BI287" s="82"/>
      <c r="BJ287" s="82"/>
      <c r="BK287" s="82"/>
      <c r="BL287" s="82"/>
      <c r="BM287" s="82"/>
      <c r="BN287" s="82"/>
    </row>
    <row r="288" spans="1:66" s="43" customFormat="1" ht="64.95" customHeight="1" x14ac:dyDescent="0.3">
      <c r="A288" s="289">
        <v>334</v>
      </c>
      <c r="B288" s="609" t="s">
        <v>5138</v>
      </c>
      <c r="C288" s="290">
        <v>1</v>
      </c>
      <c r="D288" s="105" t="s">
        <v>5197</v>
      </c>
      <c r="E288" s="609" t="s">
        <v>5198</v>
      </c>
      <c r="F288" s="290">
        <v>11040</v>
      </c>
      <c r="G288" s="622" t="s">
        <v>5207</v>
      </c>
      <c r="H288" s="290">
        <v>2017</v>
      </c>
      <c r="I288" s="622" t="s">
        <v>5208</v>
      </c>
      <c r="J288" s="662">
        <v>89260.26</v>
      </c>
      <c r="K288" s="290" t="s">
        <v>694</v>
      </c>
      <c r="L288" s="73" t="s">
        <v>5201</v>
      </c>
      <c r="M288" s="403" t="s">
        <v>5202</v>
      </c>
      <c r="N288" s="73" t="s">
        <v>5209</v>
      </c>
      <c r="O288" s="73" t="s">
        <v>5210</v>
      </c>
      <c r="P288" s="290" t="s">
        <v>5211</v>
      </c>
      <c r="Q288" s="283">
        <v>58.48</v>
      </c>
      <c r="R288" s="283">
        <v>7.65</v>
      </c>
      <c r="S288" s="283">
        <v>6.46</v>
      </c>
      <c r="T288" s="283">
        <v>44.35</v>
      </c>
      <c r="U288" s="104">
        <v>58.46</v>
      </c>
      <c r="V288" s="290"/>
      <c r="W288" s="290">
        <v>37.43</v>
      </c>
      <c r="X288" s="404" t="s">
        <v>5205</v>
      </c>
      <c r="Y288" s="290">
        <v>4</v>
      </c>
      <c r="Z288" s="290">
        <v>7</v>
      </c>
      <c r="AA288" s="290">
        <v>5</v>
      </c>
      <c r="AB288" s="290">
        <v>10</v>
      </c>
      <c r="AC288" s="290"/>
      <c r="AD288" s="290"/>
      <c r="AE288" s="405">
        <v>5</v>
      </c>
      <c r="AF288" s="406">
        <v>100</v>
      </c>
      <c r="AG288" s="407" t="s">
        <v>5197</v>
      </c>
      <c r="AH288" s="700" t="s">
        <v>5206</v>
      </c>
      <c r="AI288" s="408">
        <v>80</v>
      </c>
      <c r="AJ288" s="409"/>
      <c r="AK288" s="737"/>
      <c r="AL288" s="378"/>
      <c r="AM288" s="410"/>
      <c r="AN288" s="700"/>
      <c r="AO288" s="408"/>
      <c r="AP288" s="411"/>
      <c r="AQ288" s="770"/>
      <c r="AR288" s="413"/>
      <c r="AS288" s="411" t="s">
        <v>5158</v>
      </c>
      <c r="AT288" s="412" t="s">
        <v>5206</v>
      </c>
      <c r="AU288" s="291"/>
      <c r="AV288" s="780"/>
      <c r="AW288" s="290"/>
      <c r="AX288" s="291"/>
      <c r="AY288" s="83"/>
      <c r="AZ288" s="83"/>
      <c r="BA288" s="83"/>
      <c r="BB288" s="83"/>
      <c r="BC288" s="83"/>
      <c r="BD288" s="83"/>
      <c r="BE288" s="83"/>
      <c r="BF288" s="83"/>
      <c r="BG288" s="83"/>
      <c r="BH288" s="83"/>
      <c r="BI288" s="83"/>
      <c r="BJ288" s="83"/>
      <c r="BK288" s="83"/>
      <c r="BL288" s="83"/>
      <c r="BM288" s="83"/>
      <c r="BN288" s="83"/>
    </row>
    <row r="289" spans="1:66" s="44" customFormat="1" ht="371.25" customHeight="1" x14ac:dyDescent="0.3">
      <c r="A289" s="99">
        <v>381</v>
      </c>
      <c r="B289" s="606" t="s">
        <v>8004</v>
      </c>
      <c r="C289" s="100">
        <v>30</v>
      </c>
      <c r="D289" s="100"/>
      <c r="E289" s="606" t="s">
        <v>8005</v>
      </c>
      <c r="F289" s="100" t="s">
        <v>8006</v>
      </c>
      <c r="G289" s="606" t="s">
        <v>8007</v>
      </c>
      <c r="H289" s="100">
        <v>2003</v>
      </c>
      <c r="I289" s="606" t="s">
        <v>8008</v>
      </c>
      <c r="J289" s="655">
        <v>459021.87</v>
      </c>
      <c r="K289" s="100" t="s">
        <v>867</v>
      </c>
      <c r="L289" s="71" t="s">
        <v>8009</v>
      </c>
      <c r="M289" s="71" t="s">
        <v>8010</v>
      </c>
      <c r="N289" s="71" t="s">
        <v>8011</v>
      </c>
      <c r="O289" s="71" t="s">
        <v>8012</v>
      </c>
      <c r="P289" s="100" t="s">
        <v>8013</v>
      </c>
      <c r="Q289" s="100" t="s">
        <v>8014</v>
      </c>
      <c r="R289" s="101" t="s">
        <v>8015</v>
      </c>
      <c r="S289" s="100"/>
      <c r="T289" s="100" t="s">
        <v>8014</v>
      </c>
      <c r="U289" s="100" t="s">
        <v>8014</v>
      </c>
      <c r="V289" s="100">
        <v>10</v>
      </c>
      <c r="W289" s="100">
        <v>100</v>
      </c>
      <c r="X289" s="219" t="s">
        <v>8016</v>
      </c>
      <c r="Y289" s="100">
        <v>4</v>
      </c>
      <c r="Z289" s="100">
        <v>6</v>
      </c>
      <c r="AA289" s="100">
        <v>1</v>
      </c>
      <c r="AB289" s="100">
        <v>35</v>
      </c>
      <c r="AC289" s="100" t="s">
        <v>867</v>
      </c>
      <c r="AD289" s="100" t="s">
        <v>8017</v>
      </c>
      <c r="AE289" s="414" t="s">
        <v>8018</v>
      </c>
      <c r="AF289" s="236">
        <v>0</v>
      </c>
      <c r="AG289" s="415" t="s">
        <v>8019</v>
      </c>
      <c r="AH289" s="701" t="s">
        <v>8020</v>
      </c>
      <c r="AI289" s="417">
        <v>50</v>
      </c>
      <c r="AJ289" s="418"/>
      <c r="AK289" s="686"/>
      <c r="AL289" s="247"/>
      <c r="AM289" s="250"/>
      <c r="AN289" s="686"/>
      <c r="AO289" s="247"/>
      <c r="AP289" s="250"/>
      <c r="AQ289" s="686"/>
      <c r="AR289" s="247"/>
      <c r="AS289" s="418"/>
      <c r="AT289" s="416"/>
      <c r="AU289" s="419"/>
      <c r="AV289" s="779"/>
      <c r="AW289" s="100"/>
      <c r="AX289" s="342"/>
      <c r="AY289" s="84"/>
      <c r="AZ289" s="84"/>
      <c r="BA289" s="84"/>
      <c r="BB289" s="84"/>
      <c r="BC289" s="84"/>
      <c r="BD289" s="84"/>
      <c r="BE289" s="84"/>
      <c r="BF289" s="84"/>
      <c r="BG289" s="84"/>
      <c r="BH289" s="84"/>
      <c r="BI289" s="84"/>
      <c r="BJ289" s="84"/>
      <c r="BK289" s="84"/>
      <c r="BL289" s="84"/>
      <c r="BM289" s="84"/>
      <c r="BN289" s="84"/>
    </row>
    <row r="290" spans="1:66" s="44" customFormat="1" ht="370.55" customHeight="1" x14ac:dyDescent="0.3">
      <c r="A290" s="99">
        <v>381</v>
      </c>
      <c r="B290" s="606" t="s">
        <v>8004</v>
      </c>
      <c r="C290" s="100">
        <v>30</v>
      </c>
      <c r="D290" s="100"/>
      <c r="E290" s="606" t="s">
        <v>8005</v>
      </c>
      <c r="F290" s="100" t="s">
        <v>8006</v>
      </c>
      <c r="G290" s="606" t="s">
        <v>8007</v>
      </c>
      <c r="H290" s="100">
        <v>2003</v>
      </c>
      <c r="I290" s="606" t="s">
        <v>8008</v>
      </c>
      <c r="J290" s="655">
        <v>459021.87</v>
      </c>
      <c r="K290" s="100" t="s">
        <v>867</v>
      </c>
      <c r="L290" s="71" t="s">
        <v>8009</v>
      </c>
      <c r="M290" s="71" t="s">
        <v>8010</v>
      </c>
      <c r="N290" s="71" t="s">
        <v>8011</v>
      </c>
      <c r="O290" s="71" t="s">
        <v>8012</v>
      </c>
      <c r="P290" s="100" t="s">
        <v>8021</v>
      </c>
      <c r="Q290" s="100" t="s">
        <v>8022</v>
      </c>
      <c r="R290" s="101" t="s">
        <v>8015</v>
      </c>
      <c r="S290" s="100"/>
      <c r="T290" s="100" t="s">
        <v>8022</v>
      </c>
      <c r="U290" s="100" t="s">
        <v>8022</v>
      </c>
      <c r="V290" s="100">
        <v>0</v>
      </c>
      <c r="W290" s="100">
        <v>100</v>
      </c>
      <c r="X290" s="100" t="s">
        <v>8016</v>
      </c>
      <c r="Y290" s="100">
        <v>4</v>
      </c>
      <c r="Z290" s="100">
        <v>6</v>
      </c>
      <c r="AA290" s="100">
        <v>1</v>
      </c>
      <c r="AB290" s="100">
        <v>35</v>
      </c>
      <c r="AC290" s="100" t="s">
        <v>867</v>
      </c>
      <c r="AD290" s="100" t="s">
        <v>8017</v>
      </c>
      <c r="AE290" s="414" t="s">
        <v>8018</v>
      </c>
      <c r="AF290" s="236">
        <v>0</v>
      </c>
      <c r="AG290" s="415" t="s">
        <v>8019</v>
      </c>
      <c r="AH290" s="701" t="s">
        <v>8020</v>
      </c>
      <c r="AI290" s="417">
        <v>40</v>
      </c>
      <c r="AJ290" s="418"/>
      <c r="AK290" s="686"/>
      <c r="AL290" s="247"/>
      <c r="AM290" s="250"/>
      <c r="AN290" s="686"/>
      <c r="AO290" s="247"/>
      <c r="AP290" s="250"/>
      <c r="AQ290" s="686"/>
      <c r="AR290" s="247"/>
      <c r="AS290" s="418"/>
      <c r="AT290" s="416"/>
      <c r="AU290" s="419"/>
      <c r="AV290" s="779"/>
      <c r="AW290" s="100"/>
      <c r="AX290" s="342"/>
      <c r="AY290" s="84"/>
      <c r="AZ290" s="84"/>
      <c r="BA290" s="84"/>
      <c r="BB290" s="84"/>
      <c r="BC290" s="84"/>
      <c r="BD290" s="84"/>
      <c r="BE290" s="84"/>
      <c r="BF290" s="84"/>
      <c r="BG290" s="84"/>
      <c r="BH290" s="84"/>
      <c r="BI290" s="84"/>
      <c r="BJ290" s="84"/>
      <c r="BK290" s="84"/>
      <c r="BL290" s="84"/>
      <c r="BM290" s="84"/>
      <c r="BN290" s="84"/>
    </row>
    <row r="291" spans="1:66" s="45" customFormat="1" ht="294.8" customHeight="1" x14ac:dyDescent="0.3">
      <c r="A291" s="99">
        <v>381</v>
      </c>
      <c r="B291" s="606" t="s">
        <v>8004</v>
      </c>
      <c r="C291" s="100">
        <v>30</v>
      </c>
      <c r="D291" s="100"/>
      <c r="E291" s="606" t="s">
        <v>8005</v>
      </c>
      <c r="F291" s="100" t="s">
        <v>8006</v>
      </c>
      <c r="G291" s="606" t="s">
        <v>8007</v>
      </c>
      <c r="H291" s="100">
        <v>2003</v>
      </c>
      <c r="I291" s="606" t="s">
        <v>8008</v>
      </c>
      <c r="J291" s="655">
        <v>459021.87</v>
      </c>
      <c r="K291" s="100" t="s">
        <v>867</v>
      </c>
      <c r="L291" s="71" t="s">
        <v>8009</v>
      </c>
      <c r="M291" s="71" t="s">
        <v>8010</v>
      </c>
      <c r="N291" s="71" t="s">
        <v>8011</v>
      </c>
      <c r="O291" s="71" t="s">
        <v>8012</v>
      </c>
      <c r="P291" s="100" t="s">
        <v>8023</v>
      </c>
      <c r="Q291" s="100" t="s">
        <v>8024</v>
      </c>
      <c r="R291" s="420" t="s">
        <v>8015</v>
      </c>
      <c r="S291" s="100"/>
      <c r="T291" s="100" t="s">
        <v>8024</v>
      </c>
      <c r="U291" s="100" t="s">
        <v>8024</v>
      </c>
      <c r="V291" s="100">
        <v>0</v>
      </c>
      <c r="W291" s="100">
        <v>100</v>
      </c>
      <c r="X291" s="100" t="s">
        <v>8016</v>
      </c>
      <c r="Y291" s="100">
        <v>2</v>
      </c>
      <c r="Z291" s="100">
        <v>2</v>
      </c>
      <c r="AA291" s="100">
        <v>2</v>
      </c>
      <c r="AB291" s="100">
        <v>35</v>
      </c>
      <c r="AC291" s="100" t="s">
        <v>867</v>
      </c>
      <c r="AD291" s="100" t="s">
        <v>8025</v>
      </c>
      <c r="AE291" s="414" t="s">
        <v>8018</v>
      </c>
      <c r="AF291" s="236">
        <v>0</v>
      </c>
      <c r="AG291" s="415" t="s">
        <v>8019</v>
      </c>
      <c r="AH291" s="701"/>
      <c r="AI291" s="417"/>
      <c r="AJ291" s="418"/>
      <c r="AK291" s="686"/>
      <c r="AL291" s="247"/>
      <c r="AM291" s="250"/>
      <c r="AN291" s="686"/>
      <c r="AO291" s="247"/>
      <c r="AP291" s="250"/>
      <c r="AQ291" s="686"/>
      <c r="AR291" s="247"/>
      <c r="AS291" s="418"/>
      <c r="AT291" s="416"/>
      <c r="AU291" s="419"/>
      <c r="AV291" s="779"/>
      <c r="AW291" s="100"/>
      <c r="AX291" s="342"/>
      <c r="AY291" s="46"/>
      <c r="AZ291" s="46"/>
      <c r="BA291" s="46"/>
      <c r="BB291" s="46"/>
      <c r="BC291" s="46"/>
      <c r="BD291" s="46"/>
      <c r="BE291" s="46"/>
      <c r="BF291" s="46"/>
      <c r="BG291" s="46"/>
      <c r="BH291" s="46"/>
      <c r="BI291" s="46"/>
      <c r="BJ291" s="46"/>
      <c r="BK291" s="46"/>
      <c r="BL291" s="46"/>
      <c r="BM291" s="46"/>
      <c r="BN291" s="46"/>
    </row>
    <row r="292" spans="1:66" s="45" customFormat="1" ht="294.8" customHeight="1" x14ac:dyDescent="0.3">
      <c r="A292" s="99">
        <v>381</v>
      </c>
      <c r="B292" s="606" t="s">
        <v>8004</v>
      </c>
      <c r="C292" s="100">
        <v>30</v>
      </c>
      <c r="D292" s="100"/>
      <c r="E292" s="606" t="s">
        <v>8005</v>
      </c>
      <c r="F292" s="100" t="s">
        <v>8006</v>
      </c>
      <c r="G292" s="606" t="s">
        <v>8007</v>
      </c>
      <c r="H292" s="100">
        <v>2003</v>
      </c>
      <c r="I292" s="606" t="s">
        <v>8008</v>
      </c>
      <c r="J292" s="655">
        <v>459021.87</v>
      </c>
      <c r="K292" s="100" t="s">
        <v>867</v>
      </c>
      <c r="L292" s="71" t="s">
        <v>8009</v>
      </c>
      <c r="M292" s="71" t="s">
        <v>8010</v>
      </c>
      <c r="N292" s="71" t="s">
        <v>8011</v>
      </c>
      <c r="O292" s="71" t="s">
        <v>8012</v>
      </c>
      <c r="P292" s="100" t="s">
        <v>8026</v>
      </c>
      <c r="Q292" s="100" t="s">
        <v>8027</v>
      </c>
      <c r="R292" s="420" t="s">
        <v>8015</v>
      </c>
      <c r="S292" s="100"/>
      <c r="T292" s="100" t="s">
        <v>8027</v>
      </c>
      <c r="U292" s="100" t="s">
        <v>8027</v>
      </c>
      <c r="V292" s="100">
        <v>0</v>
      </c>
      <c r="W292" s="100">
        <v>100</v>
      </c>
      <c r="X292" s="100" t="s">
        <v>8016</v>
      </c>
      <c r="Y292" s="100">
        <v>3</v>
      </c>
      <c r="Z292" s="100">
        <v>2</v>
      </c>
      <c r="AA292" s="100">
        <v>1</v>
      </c>
      <c r="AB292" s="100">
        <v>35</v>
      </c>
      <c r="AC292" s="100" t="s">
        <v>867</v>
      </c>
      <c r="AD292" s="100" t="s">
        <v>8025</v>
      </c>
      <c r="AE292" s="414" t="s">
        <v>8018</v>
      </c>
      <c r="AF292" s="236">
        <v>0</v>
      </c>
      <c r="AG292" s="415" t="s">
        <v>8019</v>
      </c>
      <c r="AH292" s="701"/>
      <c r="AI292" s="417"/>
      <c r="AJ292" s="418"/>
      <c r="AK292" s="686"/>
      <c r="AL292" s="247"/>
      <c r="AM292" s="250"/>
      <c r="AN292" s="686"/>
      <c r="AO292" s="247"/>
      <c r="AP292" s="250"/>
      <c r="AQ292" s="686"/>
      <c r="AR292" s="247"/>
      <c r="AS292" s="418"/>
      <c r="AT292" s="416"/>
      <c r="AU292" s="419"/>
      <c r="AV292" s="779"/>
      <c r="AW292" s="100"/>
      <c r="AX292" s="342"/>
      <c r="AY292" s="46"/>
      <c r="AZ292" s="46"/>
      <c r="BA292" s="46"/>
      <c r="BB292" s="46"/>
      <c r="BC292" s="46"/>
      <c r="BD292" s="46"/>
      <c r="BE292" s="46"/>
      <c r="BF292" s="46"/>
      <c r="BG292" s="46"/>
      <c r="BH292" s="46"/>
      <c r="BI292" s="46"/>
      <c r="BJ292" s="46"/>
      <c r="BK292" s="46"/>
      <c r="BL292" s="46"/>
      <c r="BM292" s="46"/>
      <c r="BN292" s="46"/>
    </row>
    <row r="293" spans="1:66" s="46" customFormat="1" ht="165.05" customHeight="1" x14ac:dyDescent="0.3">
      <c r="A293" s="99">
        <v>381</v>
      </c>
      <c r="B293" s="606" t="s">
        <v>8004</v>
      </c>
      <c r="C293" s="100">
        <v>32</v>
      </c>
      <c r="D293" s="100"/>
      <c r="E293" s="606" t="s">
        <v>2488</v>
      </c>
      <c r="F293" s="100">
        <v>3702</v>
      </c>
      <c r="G293" s="606" t="s">
        <v>8028</v>
      </c>
      <c r="H293" s="100" t="s">
        <v>8029</v>
      </c>
      <c r="I293" s="606" t="s">
        <v>8030</v>
      </c>
      <c r="J293" s="655">
        <v>132820.73000000001</v>
      </c>
      <c r="K293" s="100" t="s">
        <v>867</v>
      </c>
      <c r="L293" s="71" t="s">
        <v>8031</v>
      </c>
      <c r="M293" s="71" t="s">
        <v>8032</v>
      </c>
      <c r="N293" s="71" t="s">
        <v>8033</v>
      </c>
      <c r="O293" s="71" t="s">
        <v>8034</v>
      </c>
      <c r="P293" s="100"/>
      <c r="Q293" s="101" t="s">
        <v>8035</v>
      </c>
      <c r="R293" s="101">
        <v>0</v>
      </c>
      <c r="S293" s="101">
        <v>18000</v>
      </c>
      <c r="T293" s="101">
        <v>18000</v>
      </c>
      <c r="U293" s="101">
        <v>36000</v>
      </c>
      <c r="V293" s="100">
        <v>100</v>
      </c>
      <c r="W293" s="100">
        <v>100</v>
      </c>
      <c r="X293" s="219" t="s">
        <v>8036</v>
      </c>
      <c r="Y293" s="100" t="s">
        <v>8037</v>
      </c>
      <c r="Z293" s="100" t="s">
        <v>8038</v>
      </c>
      <c r="AA293" s="100" t="s">
        <v>8039</v>
      </c>
      <c r="AB293" s="100" t="s">
        <v>8040</v>
      </c>
      <c r="AC293" s="100"/>
      <c r="AD293" s="100" t="s">
        <v>8041</v>
      </c>
      <c r="AE293" s="414" t="s">
        <v>8018</v>
      </c>
      <c r="AF293" s="236">
        <v>100</v>
      </c>
      <c r="AG293" s="421" t="s">
        <v>8042</v>
      </c>
      <c r="AH293" s="685"/>
      <c r="AI293" s="238">
        <v>100</v>
      </c>
      <c r="AJ293" s="257"/>
      <c r="AK293" s="721"/>
      <c r="AL293" s="241"/>
      <c r="AM293" s="257"/>
      <c r="AN293" s="721"/>
      <c r="AO293" s="241"/>
      <c r="AP293" s="257"/>
      <c r="AQ293" s="721"/>
      <c r="AR293" s="241"/>
      <c r="AS293" s="239"/>
      <c r="AT293" s="240"/>
      <c r="AU293" s="242"/>
      <c r="AV293" s="779"/>
      <c r="AW293" s="100"/>
      <c r="AX293" s="342"/>
    </row>
    <row r="294" spans="1:66" s="46" customFormat="1" ht="80.349999999999994" customHeight="1" x14ac:dyDescent="0.3">
      <c r="A294" s="99">
        <v>381</v>
      </c>
      <c r="B294" s="606" t="s">
        <v>8004</v>
      </c>
      <c r="C294" s="100">
        <v>14</v>
      </c>
      <c r="D294" s="100"/>
      <c r="E294" s="606" t="s">
        <v>8043</v>
      </c>
      <c r="F294" s="100">
        <v>16345</v>
      </c>
      <c r="G294" s="606" t="s">
        <v>8044</v>
      </c>
      <c r="H294" s="100">
        <v>2002</v>
      </c>
      <c r="I294" s="606" t="s">
        <v>8045</v>
      </c>
      <c r="J294" s="655">
        <v>105201</v>
      </c>
      <c r="K294" s="100" t="s">
        <v>867</v>
      </c>
      <c r="L294" s="71" t="s">
        <v>8046</v>
      </c>
      <c r="M294" s="71" t="s">
        <v>8047</v>
      </c>
      <c r="N294" s="71" t="s">
        <v>8048</v>
      </c>
      <c r="O294" s="71" t="s">
        <v>8049</v>
      </c>
      <c r="P294" s="100" t="s">
        <v>8050</v>
      </c>
      <c r="Q294" s="101" t="s">
        <v>8051</v>
      </c>
      <c r="R294" s="101">
        <v>0</v>
      </c>
      <c r="S294" s="101">
        <v>35</v>
      </c>
      <c r="T294" s="101">
        <v>30</v>
      </c>
      <c r="U294" s="101">
        <v>10</v>
      </c>
      <c r="V294" s="106">
        <v>55</v>
      </c>
      <c r="W294" s="100">
        <v>100</v>
      </c>
      <c r="X294" s="219" t="s">
        <v>8052</v>
      </c>
      <c r="Y294" s="100">
        <v>6</v>
      </c>
      <c r="Z294" s="100">
        <v>4</v>
      </c>
      <c r="AA294" s="100">
        <v>7</v>
      </c>
      <c r="AB294" s="100" t="s">
        <v>8053</v>
      </c>
      <c r="AC294" s="100" t="s">
        <v>867</v>
      </c>
      <c r="AD294" s="100" t="s">
        <v>8054</v>
      </c>
      <c r="AE294" s="414" t="s">
        <v>8055</v>
      </c>
      <c r="AF294" s="236">
        <v>65</v>
      </c>
      <c r="AG294" s="421" t="s">
        <v>8056</v>
      </c>
      <c r="AH294" s="685" t="s">
        <v>8057</v>
      </c>
      <c r="AI294" s="238">
        <v>35</v>
      </c>
      <c r="AJ294" s="239" t="s">
        <v>8058</v>
      </c>
      <c r="AK294" s="721" t="s">
        <v>8059</v>
      </c>
      <c r="AL294" s="241">
        <v>20</v>
      </c>
      <c r="AM294" s="239" t="s">
        <v>8060</v>
      </c>
      <c r="AN294" s="721" t="s">
        <v>8061</v>
      </c>
      <c r="AO294" s="241">
        <v>10</v>
      </c>
      <c r="AP294" s="239"/>
      <c r="AQ294" s="721"/>
      <c r="AR294" s="241"/>
      <c r="AS294" s="239"/>
      <c r="AT294" s="240"/>
      <c r="AU294" s="242"/>
      <c r="AV294" s="779"/>
      <c r="AW294" s="100"/>
      <c r="AX294" s="342"/>
    </row>
    <row r="295" spans="1:66" s="46" customFormat="1" ht="91" customHeight="1" x14ac:dyDescent="0.3">
      <c r="A295" s="99">
        <v>381</v>
      </c>
      <c r="B295" s="606" t="s">
        <v>8004</v>
      </c>
      <c r="C295" s="100">
        <v>20</v>
      </c>
      <c r="D295" s="100"/>
      <c r="E295" s="606" t="s">
        <v>8062</v>
      </c>
      <c r="F295" s="105">
        <v>9275</v>
      </c>
      <c r="G295" s="606" t="s">
        <v>8063</v>
      </c>
      <c r="H295" s="100" t="s">
        <v>8064</v>
      </c>
      <c r="I295" s="606" t="s">
        <v>8065</v>
      </c>
      <c r="J295" s="655">
        <v>107800</v>
      </c>
      <c r="K295" s="100" t="s">
        <v>867</v>
      </c>
      <c r="L295" s="71" t="s">
        <v>8066</v>
      </c>
      <c r="M295" s="71" t="s">
        <v>8067</v>
      </c>
      <c r="N295" s="71" t="s">
        <v>8068</v>
      </c>
      <c r="O295" s="71" t="s">
        <v>8069</v>
      </c>
      <c r="P295" s="100" t="s">
        <v>8070</v>
      </c>
      <c r="Q295" s="101" t="s">
        <v>8041</v>
      </c>
      <c r="R295" s="101">
        <v>0</v>
      </c>
      <c r="S295" s="101" t="s">
        <v>8071</v>
      </c>
      <c r="T295" s="101" t="s">
        <v>8072</v>
      </c>
      <c r="U295" s="101" t="s">
        <v>8073</v>
      </c>
      <c r="V295" s="106">
        <v>60</v>
      </c>
      <c r="W295" s="100">
        <v>100</v>
      </c>
      <c r="X295" s="100" t="s">
        <v>8074</v>
      </c>
      <c r="Y295" s="100" t="s">
        <v>371</v>
      </c>
      <c r="Z295" s="100" t="s">
        <v>394</v>
      </c>
      <c r="AA295" s="100" t="s">
        <v>396</v>
      </c>
      <c r="AB295" s="100">
        <v>4</v>
      </c>
      <c r="AC295" s="100" t="s">
        <v>867</v>
      </c>
      <c r="AD295" s="100" t="s">
        <v>8075</v>
      </c>
      <c r="AE295" s="414" t="s">
        <v>8055</v>
      </c>
      <c r="AF295" s="236">
        <v>0</v>
      </c>
      <c r="AG295" s="350" t="s">
        <v>8076</v>
      </c>
      <c r="AH295" s="685" t="s">
        <v>8062</v>
      </c>
      <c r="AI295" s="238"/>
      <c r="AJ295" s="239" t="s">
        <v>8077</v>
      </c>
      <c r="AK295" s="721" t="s">
        <v>8078</v>
      </c>
      <c r="AL295" s="241"/>
      <c r="AM295" s="239"/>
      <c r="AN295" s="721"/>
      <c r="AO295" s="241"/>
      <c r="AP295" s="239"/>
      <c r="AQ295" s="721"/>
      <c r="AR295" s="241"/>
      <c r="AS295" s="239"/>
      <c r="AT295" s="240"/>
      <c r="AU295" s="242"/>
      <c r="AV295" s="779"/>
      <c r="AW295" s="100"/>
      <c r="AX295" s="342"/>
    </row>
    <row r="296" spans="1:66" s="46" customFormat="1" ht="77.3" customHeight="1" x14ac:dyDescent="0.3">
      <c r="A296" s="99">
        <v>381</v>
      </c>
      <c r="B296" s="606" t="s">
        <v>8004</v>
      </c>
      <c r="C296" s="100">
        <v>29</v>
      </c>
      <c r="D296" s="100"/>
      <c r="E296" s="606" t="s">
        <v>8079</v>
      </c>
      <c r="F296" s="100">
        <v>10331</v>
      </c>
      <c r="G296" s="606" t="s">
        <v>8080</v>
      </c>
      <c r="H296" s="100">
        <v>2002</v>
      </c>
      <c r="I296" s="606" t="s">
        <v>8081</v>
      </c>
      <c r="J296" s="655">
        <v>96075</v>
      </c>
      <c r="K296" s="100" t="s">
        <v>867</v>
      </c>
      <c r="L296" s="71" t="s">
        <v>8082</v>
      </c>
      <c r="M296" s="71" t="s">
        <v>8083</v>
      </c>
      <c r="N296" s="71" t="s">
        <v>8084</v>
      </c>
      <c r="O296" s="71" t="s">
        <v>8085</v>
      </c>
      <c r="P296" s="100" t="s">
        <v>8086</v>
      </c>
      <c r="Q296" s="422" t="s">
        <v>8087</v>
      </c>
      <c r="R296" s="101">
        <v>0</v>
      </c>
      <c r="S296" s="422">
        <v>5000</v>
      </c>
      <c r="T296" s="422" t="s">
        <v>8041</v>
      </c>
      <c r="U296" s="422" t="s">
        <v>8087</v>
      </c>
      <c r="V296" s="100"/>
      <c r="W296" s="100">
        <v>100</v>
      </c>
      <c r="X296" s="100" t="s">
        <v>8088</v>
      </c>
      <c r="Y296" s="100">
        <v>1</v>
      </c>
      <c r="Z296" s="100">
        <v>4</v>
      </c>
      <c r="AA296" s="100">
        <v>3</v>
      </c>
      <c r="AB296" s="100">
        <v>17.62</v>
      </c>
      <c r="AC296" s="100" t="s">
        <v>867</v>
      </c>
      <c r="AD296" s="100"/>
      <c r="AE296" s="414" t="s">
        <v>8055</v>
      </c>
      <c r="AF296" s="236">
        <v>2.5</v>
      </c>
      <c r="AG296" s="421" t="s">
        <v>8089</v>
      </c>
      <c r="AH296" s="685" t="s">
        <v>2499</v>
      </c>
      <c r="AI296" s="238">
        <v>2.5</v>
      </c>
      <c r="AJ296" s="239"/>
      <c r="AK296" s="721"/>
      <c r="AL296" s="241"/>
      <c r="AM296" s="239"/>
      <c r="AN296" s="721"/>
      <c r="AO296" s="241"/>
      <c r="AP296" s="239"/>
      <c r="AQ296" s="721"/>
      <c r="AR296" s="241"/>
      <c r="AS296" s="239"/>
      <c r="AT296" s="240"/>
      <c r="AU296" s="242"/>
      <c r="AV296" s="779"/>
      <c r="AW296" s="100"/>
      <c r="AX296" s="342"/>
    </row>
    <row r="297" spans="1:66" s="46" customFormat="1" ht="272.25" customHeight="1" x14ac:dyDescent="0.3">
      <c r="A297" s="99">
        <v>381</v>
      </c>
      <c r="B297" s="606" t="s">
        <v>8004</v>
      </c>
      <c r="C297" s="100">
        <v>15</v>
      </c>
      <c r="D297" s="100"/>
      <c r="E297" s="606" t="s">
        <v>8090</v>
      </c>
      <c r="F297" s="100" t="s">
        <v>8091</v>
      </c>
      <c r="G297" s="606" t="s">
        <v>8092</v>
      </c>
      <c r="H297" s="100">
        <v>2002</v>
      </c>
      <c r="I297" s="606" t="s">
        <v>8093</v>
      </c>
      <c r="J297" s="655">
        <v>107426</v>
      </c>
      <c r="K297" s="100" t="s">
        <v>867</v>
      </c>
      <c r="L297" s="71" t="s">
        <v>8094</v>
      </c>
      <c r="M297" s="71" t="s">
        <v>8095</v>
      </c>
      <c r="N297" s="70" t="s">
        <v>8096</v>
      </c>
      <c r="O297" s="71" t="s">
        <v>8097</v>
      </c>
      <c r="P297" s="100" t="s">
        <v>8098</v>
      </c>
      <c r="Q297" s="101" t="s">
        <v>8099</v>
      </c>
      <c r="R297" s="101">
        <v>0</v>
      </c>
      <c r="S297" s="101">
        <v>730</v>
      </c>
      <c r="T297" s="101">
        <v>104</v>
      </c>
      <c r="U297" s="101">
        <v>834</v>
      </c>
      <c r="V297" s="100">
        <v>70</v>
      </c>
      <c r="W297" s="100">
        <v>100</v>
      </c>
      <c r="X297" s="100"/>
      <c r="Y297" s="100"/>
      <c r="Z297" s="100"/>
      <c r="AA297" s="100"/>
      <c r="AB297" s="100"/>
      <c r="AC297" s="100"/>
      <c r="AD297" s="100"/>
      <c r="AE297" s="414" t="s">
        <v>8055</v>
      </c>
      <c r="AF297" s="236">
        <v>40</v>
      </c>
      <c r="AG297" s="421" t="s">
        <v>8060</v>
      </c>
      <c r="AH297" s="685" t="s">
        <v>8100</v>
      </c>
      <c r="AI297" s="238">
        <v>100</v>
      </c>
      <c r="AJ297" s="239"/>
      <c r="AK297" s="721"/>
      <c r="AL297" s="241"/>
      <c r="AM297" s="239"/>
      <c r="AN297" s="721"/>
      <c r="AO297" s="241"/>
      <c r="AP297" s="239"/>
      <c r="AQ297" s="721"/>
      <c r="AR297" s="241"/>
      <c r="AS297" s="239"/>
      <c r="AT297" s="240"/>
      <c r="AU297" s="242"/>
      <c r="AV297" s="779"/>
      <c r="AW297" s="100"/>
      <c r="AX297" s="342"/>
    </row>
    <row r="298" spans="1:66" s="46" customFormat="1" ht="52.5" customHeight="1" x14ac:dyDescent="0.3">
      <c r="A298" s="99">
        <v>381</v>
      </c>
      <c r="B298" s="606" t="s">
        <v>8004</v>
      </c>
      <c r="C298" s="100">
        <v>52</v>
      </c>
      <c r="D298" s="100"/>
      <c r="E298" s="606" t="s">
        <v>8101</v>
      </c>
      <c r="F298" s="100">
        <v>13229</v>
      </c>
      <c r="G298" s="606" t="s">
        <v>8102</v>
      </c>
      <c r="H298" s="100">
        <v>2002</v>
      </c>
      <c r="I298" s="606" t="s">
        <v>8103</v>
      </c>
      <c r="J298" s="655">
        <v>72727</v>
      </c>
      <c r="K298" s="100" t="s">
        <v>867</v>
      </c>
      <c r="L298" s="71"/>
      <c r="M298" s="71"/>
      <c r="N298" s="71" t="s">
        <v>8104</v>
      </c>
      <c r="O298" s="71" t="s">
        <v>8105</v>
      </c>
      <c r="P298" s="100" t="s">
        <v>8106</v>
      </c>
      <c r="Q298" s="101">
        <f>+U298</f>
        <v>0</v>
      </c>
      <c r="R298" s="101">
        <v>0</v>
      </c>
      <c r="S298" s="101">
        <v>0</v>
      </c>
      <c r="T298" s="101">
        <v>0</v>
      </c>
      <c r="U298" s="101">
        <f>+R298</f>
        <v>0</v>
      </c>
      <c r="V298" s="100"/>
      <c r="W298" s="100">
        <v>100</v>
      </c>
      <c r="X298" s="100"/>
      <c r="Y298" s="100"/>
      <c r="Z298" s="100"/>
      <c r="AA298" s="100"/>
      <c r="AB298" s="100"/>
      <c r="AC298" s="100"/>
      <c r="AD298" s="100"/>
      <c r="AE298" s="414" t="s">
        <v>8055</v>
      </c>
      <c r="AF298" s="236">
        <v>0</v>
      </c>
      <c r="AG298" s="421"/>
      <c r="AH298" s="685"/>
      <c r="AI298" s="238">
        <v>0</v>
      </c>
      <c r="AJ298" s="239"/>
      <c r="AK298" s="721"/>
      <c r="AL298" s="241"/>
      <c r="AM298" s="239"/>
      <c r="AN298" s="721"/>
      <c r="AO298" s="241"/>
      <c r="AP298" s="239"/>
      <c r="AQ298" s="721"/>
      <c r="AR298" s="241"/>
      <c r="AS298" s="239"/>
      <c r="AT298" s="240"/>
      <c r="AU298" s="242"/>
      <c r="AV298" s="779"/>
      <c r="AW298" s="100"/>
      <c r="AX298" s="342"/>
    </row>
    <row r="299" spans="1:66" s="46" customFormat="1" ht="347.95" customHeight="1" x14ac:dyDescent="0.3">
      <c r="A299" s="99">
        <v>381</v>
      </c>
      <c r="B299" s="606" t="s">
        <v>8004</v>
      </c>
      <c r="C299" s="100">
        <v>1</v>
      </c>
      <c r="D299" s="100"/>
      <c r="E299" s="606" t="s">
        <v>8107</v>
      </c>
      <c r="F299" s="100">
        <v>13310</v>
      </c>
      <c r="G299" s="606" t="s">
        <v>8108</v>
      </c>
      <c r="H299" s="100">
        <v>2003</v>
      </c>
      <c r="I299" s="606" t="s">
        <v>8109</v>
      </c>
      <c r="J299" s="655">
        <v>41062</v>
      </c>
      <c r="K299" s="100" t="s">
        <v>867</v>
      </c>
      <c r="L299" s="70" t="s">
        <v>8110</v>
      </c>
      <c r="M299" s="70" t="s">
        <v>8111</v>
      </c>
      <c r="N299" s="70" t="s">
        <v>8112</v>
      </c>
      <c r="O299" s="70" t="s">
        <v>8113</v>
      </c>
      <c r="P299" s="100">
        <v>851</v>
      </c>
      <c r="Q299" s="101" t="s">
        <v>8114</v>
      </c>
      <c r="R299" s="101" t="s">
        <v>8115</v>
      </c>
      <c r="S299" s="101" t="s">
        <v>8116</v>
      </c>
      <c r="T299" s="101" t="s">
        <v>8117</v>
      </c>
      <c r="U299" s="101" t="s">
        <v>8118</v>
      </c>
      <c r="V299" s="100">
        <v>30</v>
      </c>
      <c r="W299" s="100">
        <v>100</v>
      </c>
      <c r="X299" s="100"/>
      <c r="Y299" s="100"/>
      <c r="Z299" s="100"/>
      <c r="AA299" s="100"/>
      <c r="AB299" s="100"/>
      <c r="AC299" s="100"/>
      <c r="AD299" s="100"/>
      <c r="AE299" s="414" t="s">
        <v>8055</v>
      </c>
      <c r="AF299" s="236">
        <v>30</v>
      </c>
      <c r="AG299" s="350" t="s">
        <v>8119</v>
      </c>
      <c r="AH299" s="685" t="s">
        <v>8120</v>
      </c>
      <c r="AI299" s="238">
        <v>10</v>
      </c>
      <c r="AJ299" s="257" t="s">
        <v>8121</v>
      </c>
      <c r="AK299" s="721" t="s">
        <v>8107</v>
      </c>
      <c r="AL299" s="241">
        <v>20</v>
      </c>
      <c r="AM299" s="257"/>
      <c r="AN299" s="721"/>
      <c r="AO299" s="241"/>
      <c r="AP299" s="239"/>
      <c r="AQ299" s="721"/>
      <c r="AR299" s="241"/>
      <c r="AS299" s="239"/>
      <c r="AT299" s="240"/>
      <c r="AU299" s="242"/>
      <c r="AV299" s="779"/>
      <c r="AW299" s="100"/>
      <c r="AX299" s="342"/>
    </row>
    <row r="300" spans="1:66" s="46" customFormat="1" ht="149.30000000000001" customHeight="1" x14ac:dyDescent="0.3">
      <c r="A300" s="99">
        <v>381</v>
      </c>
      <c r="B300" s="606" t="s">
        <v>8004</v>
      </c>
      <c r="C300" s="100">
        <v>5</v>
      </c>
      <c r="D300" s="100"/>
      <c r="E300" s="606" t="s">
        <v>4470</v>
      </c>
      <c r="F300" s="100">
        <v>6777</v>
      </c>
      <c r="G300" s="606" t="s">
        <v>8122</v>
      </c>
      <c r="H300" s="100">
        <v>2002</v>
      </c>
      <c r="I300" s="606" t="s">
        <v>8123</v>
      </c>
      <c r="J300" s="655">
        <v>54248</v>
      </c>
      <c r="K300" s="100" t="s">
        <v>867</v>
      </c>
      <c r="L300" s="71" t="s">
        <v>8124</v>
      </c>
      <c r="M300" s="71" t="s">
        <v>8125</v>
      </c>
      <c r="N300" s="71" t="s">
        <v>8126</v>
      </c>
      <c r="O300" s="71" t="s">
        <v>8127</v>
      </c>
      <c r="P300" s="100" t="s">
        <v>8128</v>
      </c>
      <c r="Q300" s="109">
        <v>0</v>
      </c>
      <c r="R300" s="101">
        <v>0</v>
      </c>
      <c r="S300" s="109">
        <v>0</v>
      </c>
      <c r="T300" s="109">
        <v>0</v>
      </c>
      <c r="U300" s="109">
        <v>0</v>
      </c>
      <c r="V300" s="106">
        <v>65</v>
      </c>
      <c r="W300" s="100">
        <v>100</v>
      </c>
      <c r="X300" s="423" t="s">
        <v>8129</v>
      </c>
      <c r="Y300" s="100">
        <v>2</v>
      </c>
      <c r="Z300" s="100">
        <v>2</v>
      </c>
      <c r="AA300" s="100">
        <v>2</v>
      </c>
      <c r="AB300" s="100"/>
      <c r="AC300" s="100" t="s">
        <v>867</v>
      </c>
      <c r="AD300" s="100" t="s">
        <v>8130</v>
      </c>
      <c r="AE300" s="414" t="s">
        <v>8018</v>
      </c>
      <c r="AF300" s="236">
        <v>50</v>
      </c>
      <c r="AG300" s="421" t="s">
        <v>8131</v>
      </c>
      <c r="AH300" s="685" t="s">
        <v>8132</v>
      </c>
      <c r="AI300" s="238">
        <v>25</v>
      </c>
      <c r="AJ300" s="239" t="s">
        <v>8133</v>
      </c>
      <c r="AK300" s="721" t="s">
        <v>8134</v>
      </c>
      <c r="AL300" s="241">
        <v>25</v>
      </c>
      <c r="AM300" s="239"/>
      <c r="AN300" s="721"/>
      <c r="AO300" s="241"/>
      <c r="AP300" s="239"/>
      <c r="AQ300" s="721"/>
      <c r="AR300" s="241"/>
      <c r="AS300" s="239"/>
      <c r="AT300" s="240"/>
      <c r="AU300" s="242"/>
      <c r="AV300" s="779"/>
      <c r="AW300" s="100"/>
      <c r="AX300" s="342"/>
    </row>
    <row r="301" spans="1:66" s="46" customFormat="1" ht="63.7" customHeight="1" x14ac:dyDescent="0.3">
      <c r="A301" s="99">
        <v>381</v>
      </c>
      <c r="B301" s="606" t="s">
        <v>8004</v>
      </c>
      <c r="C301" s="100">
        <v>10</v>
      </c>
      <c r="D301" s="100"/>
      <c r="E301" s="606" t="s">
        <v>8135</v>
      </c>
      <c r="F301" s="100">
        <v>2013</v>
      </c>
      <c r="G301" s="606" t="s">
        <v>8136</v>
      </c>
      <c r="H301" s="100">
        <v>2002</v>
      </c>
      <c r="I301" s="606" t="s">
        <v>8137</v>
      </c>
      <c r="J301" s="655">
        <v>34693</v>
      </c>
      <c r="K301" s="100" t="s">
        <v>1991</v>
      </c>
      <c r="L301" s="71" t="s">
        <v>8138</v>
      </c>
      <c r="M301" s="71" t="s">
        <v>8139</v>
      </c>
      <c r="N301" s="71" t="s">
        <v>8140</v>
      </c>
      <c r="O301" s="71" t="s">
        <v>8141</v>
      </c>
      <c r="P301" s="100"/>
      <c r="Q301" s="101" t="s">
        <v>8142</v>
      </c>
      <c r="R301" s="101">
        <v>0</v>
      </c>
      <c r="S301" s="101" t="s">
        <v>8143</v>
      </c>
      <c r="T301" s="101" t="s">
        <v>8144</v>
      </c>
      <c r="U301" s="101" t="s">
        <v>8142</v>
      </c>
      <c r="V301" s="100"/>
      <c r="W301" s="100">
        <v>100</v>
      </c>
      <c r="X301" s="219" t="s">
        <v>8145</v>
      </c>
      <c r="Y301" s="100">
        <v>3</v>
      </c>
      <c r="Z301" s="100">
        <v>4</v>
      </c>
      <c r="AA301" s="100">
        <v>7</v>
      </c>
      <c r="AB301" s="100">
        <v>4</v>
      </c>
      <c r="AC301" s="100" t="s">
        <v>1991</v>
      </c>
      <c r="AD301" s="100" t="s">
        <v>8017</v>
      </c>
      <c r="AE301" s="414" t="s">
        <v>8055</v>
      </c>
      <c r="AF301" s="236">
        <v>90</v>
      </c>
      <c r="AG301" s="421" t="s">
        <v>2512</v>
      </c>
      <c r="AH301" s="685" t="s">
        <v>8146</v>
      </c>
      <c r="AI301" s="241">
        <v>40</v>
      </c>
      <c r="AJ301" s="239" t="s">
        <v>8147</v>
      </c>
      <c r="AK301" s="721" t="s">
        <v>8148</v>
      </c>
      <c r="AL301" s="241">
        <v>40</v>
      </c>
      <c r="AM301" s="239"/>
      <c r="AN301" s="721"/>
      <c r="AO301" s="241"/>
      <c r="AP301" s="239"/>
      <c r="AQ301" s="721"/>
      <c r="AR301" s="241"/>
      <c r="AS301" s="239"/>
      <c r="AT301" s="240"/>
      <c r="AU301" s="242"/>
      <c r="AV301" s="779"/>
      <c r="AW301" s="100"/>
      <c r="AX301" s="342"/>
    </row>
    <row r="302" spans="1:66" s="44" customFormat="1" ht="325" customHeight="1" x14ac:dyDescent="0.3">
      <c r="A302" s="99">
        <v>381</v>
      </c>
      <c r="B302" s="606" t="s">
        <v>8004</v>
      </c>
      <c r="C302" s="100">
        <v>30</v>
      </c>
      <c r="D302" s="100"/>
      <c r="E302" s="606" t="s">
        <v>8149</v>
      </c>
      <c r="F302" s="100">
        <v>6013</v>
      </c>
      <c r="G302" s="606" t="s">
        <v>8150</v>
      </c>
      <c r="H302" s="100">
        <v>2005</v>
      </c>
      <c r="I302" s="606" t="s">
        <v>8151</v>
      </c>
      <c r="J302" s="655">
        <v>312969.45</v>
      </c>
      <c r="K302" s="100" t="s">
        <v>664</v>
      </c>
      <c r="L302" s="71" t="s">
        <v>8009</v>
      </c>
      <c r="M302" s="71" t="s">
        <v>8010</v>
      </c>
      <c r="N302" s="71" t="s">
        <v>8152</v>
      </c>
      <c r="O302" s="71" t="s">
        <v>8153</v>
      </c>
      <c r="P302" s="100" t="s">
        <v>8154</v>
      </c>
      <c r="Q302" s="100" t="s">
        <v>8155</v>
      </c>
      <c r="R302" s="101">
        <v>0</v>
      </c>
      <c r="S302" s="100"/>
      <c r="T302" s="100" t="s">
        <v>8155</v>
      </c>
      <c r="U302" s="100" t="s">
        <v>8155</v>
      </c>
      <c r="V302" s="100">
        <v>10</v>
      </c>
      <c r="W302" s="100">
        <v>100</v>
      </c>
      <c r="X302" s="100" t="s">
        <v>8016</v>
      </c>
      <c r="Y302" s="100">
        <v>4</v>
      </c>
      <c r="Z302" s="100">
        <v>6</v>
      </c>
      <c r="AA302" s="100">
        <v>1</v>
      </c>
      <c r="AB302" s="100">
        <v>35</v>
      </c>
      <c r="AC302" s="100" t="s">
        <v>664</v>
      </c>
      <c r="AD302" s="100" t="s">
        <v>8017</v>
      </c>
      <c r="AE302" s="414" t="s">
        <v>8055</v>
      </c>
      <c r="AF302" s="236">
        <v>0</v>
      </c>
      <c r="AG302" s="415" t="s">
        <v>8019</v>
      </c>
      <c r="AH302" s="685"/>
      <c r="AI302" s="238">
        <v>80</v>
      </c>
      <c r="AJ302" s="239"/>
      <c r="AK302" s="721"/>
      <c r="AL302" s="241"/>
      <c r="AM302" s="239"/>
      <c r="AN302" s="721"/>
      <c r="AO302" s="241"/>
      <c r="AP302" s="239"/>
      <c r="AQ302" s="721"/>
      <c r="AR302" s="241"/>
      <c r="AS302" s="239"/>
      <c r="AT302" s="240"/>
      <c r="AU302" s="242"/>
      <c r="AV302" s="779"/>
      <c r="AW302" s="100"/>
      <c r="AX302" s="342"/>
      <c r="AY302" s="84"/>
      <c r="AZ302" s="84"/>
      <c r="BA302" s="84"/>
      <c r="BB302" s="84"/>
      <c r="BC302" s="84"/>
      <c r="BD302" s="84"/>
      <c r="BE302" s="84"/>
      <c r="BF302" s="84"/>
      <c r="BG302" s="84"/>
      <c r="BH302" s="84"/>
      <c r="BI302" s="84"/>
      <c r="BJ302" s="84"/>
      <c r="BK302" s="84"/>
      <c r="BL302" s="84"/>
      <c r="BM302" s="84"/>
      <c r="BN302" s="84"/>
    </row>
    <row r="303" spans="1:66" s="46" customFormat="1" ht="104" customHeight="1" x14ac:dyDescent="0.3">
      <c r="A303" s="99">
        <v>381</v>
      </c>
      <c r="B303" s="606" t="s">
        <v>8004</v>
      </c>
      <c r="C303" s="100">
        <v>20</v>
      </c>
      <c r="D303" s="100"/>
      <c r="E303" s="606" t="s">
        <v>8062</v>
      </c>
      <c r="F303" s="105">
        <v>9275</v>
      </c>
      <c r="G303" s="606" t="s">
        <v>8156</v>
      </c>
      <c r="H303" s="100">
        <v>2005</v>
      </c>
      <c r="I303" s="606" t="s">
        <v>8157</v>
      </c>
      <c r="J303" s="655">
        <v>133707</v>
      </c>
      <c r="K303" s="100" t="s">
        <v>664</v>
      </c>
      <c r="L303" s="71" t="s">
        <v>8066</v>
      </c>
      <c r="M303" s="71" t="s">
        <v>8067</v>
      </c>
      <c r="N303" s="71" t="s">
        <v>8158</v>
      </c>
      <c r="O303" s="71" t="s">
        <v>8159</v>
      </c>
      <c r="P303" s="100" t="s">
        <v>8160</v>
      </c>
      <c r="Q303" s="101" t="s">
        <v>8161</v>
      </c>
      <c r="R303" s="101">
        <v>0</v>
      </c>
      <c r="S303" s="101" t="s">
        <v>8162</v>
      </c>
      <c r="T303" s="101" t="s">
        <v>8163</v>
      </c>
      <c r="U303" s="101" t="s">
        <v>8161</v>
      </c>
      <c r="V303" s="106">
        <v>60</v>
      </c>
      <c r="W303" s="100">
        <v>100</v>
      </c>
      <c r="X303" s="100" t="s">
        <v>8074</v>
      </c>
      <c r="Y303" s="100">
        <v>4</v>
      </c>
      <c r="Z303" s="100">
        <v>6</v>
      </c>
      <c r="AA303" s="100" t="s">
        <v>85</v>
      </c>
      <c r="AB303" s="100">
        <v>4</v>
      </c>
      <c r="AC303" s="100" t="s">
        <v>664</v>
      </c>
      <c r="AD303" s="100" t="s">
        <v>8075</v>
      </c>
      <c r="AE303" s="414" t="s">
        <v>8055</v>
      </c>
      <c r="AF303" s="236">
        <v>0</v>
      </c>
      <c r="AG303" s="253" t="s">
        <v>8077</v>
      </c>
      <c r="AH303" s="685" t="s">
        <v>8078</v>
      </c>
      <c r="AI303" s="238">
        <v>0</v>
      </c>
      <c r="AJ303" s="257"/>
      <c r="AK303" s="721"/>
      <c r="AL303" s="241"/>
      <c r="AM303" s="257"/>
      <c r="AN303" s="721"/>
      <c r="AO303" s="241"/>
      <c r="AP303" s="257"/>
      <c r="AQ303" s="721"/>
      <c r="AR303" s="241"/>
      <c r="AS303" s="239"/>
      <c r="AT303" s="240"/>
      <c r="AU303" s="242"/>
      <c r="AV303" s="779"/>
      <c r="AW303" s="100"/>
      <c r="AX303" s="342"/>
    </row>
    <row r="304" spans="1:66" s="46" customFormat="1" ht="134.35" customHeight="1" x14ac:dyDescent="0.3">
      <c r="A304" s="99">
        <v>381</v>
      </c>
      <c r="B304" s="606" t="s">
        <v>8004</v>
      </c>
      <c r="C304" s="100">
        <v>32</v>
      </c>
      <c r="D304" s="100"/>
      <c r="E304" s="606" t="s">
        <v>8164</v>
      </c>
      <c r="F304" s="100">
        <v>15666</v>
      </c>
      <c r="G304" s="606" t="s">
        <v>8165</v>
      </c>
      <c r="H304" s="100">
        <v>2005</v>
      </c>
      <c r="I304" s="606" t="s">
        <v>8166</v>
      </c>
      <c r="J304" s="655">
        <v>208646</v>
      </c>
      <c r="K304" s="100" t="s">
        <v>664</v>
      </c>
      <c r="L304" s="71" t="s">
        <v>2493</v>
      </c>
      <c r="M304" s="71" t="s">
        <v>2494</v>
      </c>
      <c r="N304" s="71" t="s">
        <v>8167</v>
      </c>
      <c r="O304" s="71" t="s">
        <v>8168</v>
      </c>
      <c r="P304" s="100" t="s">
        <v>8169</v>
      </c>
      <c r="Q304" s="101" t="s">
        <v>8170</v>
      </c>
      <c r="R304" s="101">
        <v>1920</v>
      </c>
      <c r="S304" s="101">
        <v>6000</v>
      </c>
      <c r="T304" s="101">
        <v>18000</v>
      </c>
      <c r="U304" s="101">
        <f>+R304+S304+T304</f>
        <v>25920</v>
      </c>
      <c r="V304" s="100">
        <v>100</v>
      </c>
      <c r="W304" s="100">
        <v>93</v>
      </c>
      <c r="X304" s="219" t="s">
        <v>8036</v>
      </c>
      <c r="Y304" s="100">
        <v>4</v>
      </c>
      <c r="Z304" s="100">
        <v>5</v>
      </c>
      <c r="AA304" s="100">
        <v>5</v>
      </c>
      <c r="AB304" s="100">
        <v>10</v>
      </c>
      <c r="AC304" s="100"/>
      <c r="AD304" s="100" t="s">
        <v>8175</v>
      </c>
      <c r="AE304" s="414" t="s">
        <v>8018</v>
      </c>
      <c r="AF304" s="236">
        <v>100</v>
      </c>
      <c r="AG304" s="421" t="s">
        <v>8042</v>
      </c>
      <c r="AH304" s="685"/>
      <c r="AI304" s="238">
        <v>90</v>
      </c>
      <c r="AJ304" s="257" t="s">
        <v>8176</v>
      </c>
      <c r="AK304" s="721"/>
      <c r="AL304" s="241">
        <v>10</v>
      </c>
      <c r="AM304" s="257"/>
      <c r="AN304" s="721"/>
      <c r="AO304" s="241"/>
      <c r="AP304" s="257"/>
      <c r="AQ304" s="721"/>
      <c r="AR304" s="241"/>
      <c r="AS304" s="239"/>
      <c r="AT304" s="240"/>
      <c r="AU304" s="242"/>
      <c r="AV304" s="779"/>
      <c r="AW304" s="100"/>
      <c r="AX304" s="342"/>
    </row>
    <row r="305" spans="1:50" s="46" customFormat="1" ht="80.349999999999994" customHeight="1" x14ac:dyDescent="0.3">
      <c r="A305" s="99">
        <v>381</v>
      </c>
      <c r="B305" s="606" t="s">
        <v>8004</v>
      </c>
      <c r="C305" s="100">
        <v>10</v>
      </c>
      <c r="D305" s="100"/>
      <c r="E305" s="606" t="s">
        <v>8135</v>
      </c>
      <c r="F305" s="100">
        <v>2013</v>
      </c>
      <c r="G305" s="606" t="s">
        <v>8177</v>
      </c>
      <c r="H305" s="100">
        <v>2005</v>
      </c>
      <c r="I305" s="606"/>
      <c r="J305" s="655" t="s">
        <v>8178</v>
      </c>
      <c r="K305" s="100" t="s">
        <v>664</v>
      </c>
      <c r="L305" s="71" t="s">
        <v>8138</v>
      </c>
      <c r="M305" s="71" t="s">
        <v>8139</v>
      </c>
      <c r="N305" s="71" t="s">
        <v>8179</v>
      </c>
      <c r="O305" s="71" t="s">
        <v>8180</v>
      </c>
      <c r="P305" s="100" t="s">
        <v>8181</v>
      </c>
      <c r="Q305" s="101" t="s">
        <v>8182</v>
      </c>
      <c r="R305" s="101">
        <v>3366</v>
      </c>
      <c r="S305" s="101" t="s">
        <v>8183</v>
      </c>
      <c r="T305" s="101" t="s">
        <v>8072</v>
      </c>
      <c r="U305" s="101" t="s">
        <v>8182</v>
      </c>
      <c r="V305" s="100"/>
      <c r="W305" s="100">
        <v>98</v>
      </c>
      <c r="X305" s="219" t="s">
        <v>8145</v>
      </c>
      <c r="Y305" s="100">
        <v>3</v>
      </c>
      <c r="Z305" s="100">
        <v>4</v>
      </c>
      <c r="AA305" s="100">
        <v>7</v>
      </c>
      <c r="AB305" s="100">
        <v>4</v>
      </c>
      <c r="AC305" s="100" t="s">
        <v>664</v>
      </c>
      <c r="AD305" s="100" t="s">
        <v>8017</v>
      </c>
      <c r="AE305" s="414" t="s">
        <v>8055</v>
      </c>
      <c r="AF305" s="236">
        <v>90</v>
      </c>
      <c r="AG305" s="421" t="s">
        <v>2512</v>
      </c>
      <c r="AH305" s="685" t="s">
        <v>8184</v>
      </c>
      <c r="AI305" s="424">
        <v>90</v>
      </c>
      <c r="AJ305" s="239"/>
      <c r="AK305" s="721"/>
      <c r="AL305" s="241"/>
      <c r="AM305" s="239"/>
      <c r="AN305" s="721"/>
      <c r="AO305" s="241"/>
      <c r="AP305" s="239"/>
      <c r="AQ305" s="721"/>
      <c r="AR305" s="241"/>
      <c r="AS305" s="239"/>
      <c r="AT305" s="240"/>
      <c r="AU305" s="242"/>
      <c r="AV305" s="779"/>
      <c r="AW305" s="100"/>
      <c r="AX305" s="342"/>
    </row>
    <row r="306" spans="1:50" s="46" customFormat="1" ht="174.75" customHeight="1" x14ac:dyDescent="0.3">
      <c r="A306" s="99">
        <v>381</v>
      </c>
      <c r="B306" s="606" t="s">
        <v>8004</v>
      </c>
      <c r="C306" s="100">
        <v>4</v>
      </c>
      <c r="D306" s="100"/>
      <c r="E306" s="606" t="s">
        <v>8185</v>
      </c>
      <c r="F306" s="100">
        <v>8279</v>
      </c>
      <c r="G306" s="606" t="s">
        <v>8186</v>
      </c>
      <c r="H306" s="100">
        <v>2005</v>
      </c>
      <c r="I306" s="606" t="s">
        <v>8187</v>
      </c>
      <c r="J306" s="655">
        <v>101110</v>
      </c>
      <c r="K306" s="100" t="s">
        <v>664</v>
      </c>
      <c r="L306" s="71" t="s">
        <v>8188</v>
      </c>
      <c r="M306" s="71" t="s">
        <v>8189</v>
      </c>
      <c r="N306" s="71" t="s">
        <v>8190</v>
      </c>
      <c r="O306" s="71" t="s">
        <v>8191</v>
      </c>
      <c r="P306" s="100" t="s">
        <v>8192</v>
      </c>
      <c r="Q306" s="101" t="s">
        <v>8193</v>
      </c>
      <c r="R306" s="101">
        <v>0</v>
      </c>
      <c r="S306" s="101" t="s">
        <v>8194</v>
      </c>
      <c r="T306" s="101" t="s">
        <v>8195</v>
      </c>
      <c r="U306" s="101" t="s">
        <v>8193</v>
      </c>
      <c r="V306" s="100">
        <v>0</v>
      </c>
      <c r="W306" s="100">
        <v>100</v>
      </c>
      <c r="X306" s="100" t="s">
        <v>8196</v>
      </c>
      <c r="Y306" s="100">
        <v>3</v>
      </c>
      <c r="Z306" s="100">
        <v>4</v>
      </c>
      <c r="AA306" s="100">
        <v>7</v>
      </c>
      <c r="AB306" s="100">
        <v>11</v>
      </c>
      <c r="AC306" s="100" t="s">
        <v>664</v>
      </c>
      <c r="AD306" s="101" t="s">
        <v>8195</v>
      </c>
      <c r="AE306" s="414" t="s">
        <v>8055</v>
      </c>
      <c r="AF306" s="236">
        <v>0</v>
      </c>
      <c r="AG306" s="421" t="s">
        <v>8197</v>
      </c>
      <c r="AH306" s="685" t="s">
        <v>8020</v>
      </c>
      <c r="AI306" s="238">
        <v>5</v>
      </c>
      <c r="AJ306" s="239"/>
      <c r="AK306" s="721"/>
      <c r="AL306" s="241"/>
      <c r="AM306" s="239"/>
      <c r="AN306" s="721"/>
      <c r="AO306" s="241"/>
      <c r="AP306" s="239"/>
      <c r="AQ306" s="721"/>
      <c r="AR306" s="241"/>
      <c r="AS306" s="239"/>
      <c r="AT306" s="240"/>
      <c r="AU306" s="242"/>
      <c r="AV306" s="779"/>
      <c r="AW306" s="100"/>
      <c r="AX306" s="342"/>
    </row>
    <row r="307" spans="1:50" s="46" customFormat="1" ht="101.25" customHeight="1" x14ac:dyDescent="0.3">
      <c r="A307" s="99">
        <v>381</v>
      </c>
      <c r="B307" s="606" t="s">
        <v>8004</v>
      </c>
      <c r="C307" s="425">
        <v>29</v>
      </c>
      <c r="D307" s="425"/>
      <c r="E307" s="626" t="s">
        <v>8079</v>
      </c>
      <c r="F307" s="425">
        <v>10331</v>
      </c>
      <c r="G307" s="626" t="s">
        <v>8198</v>
      </c>
      <c r="H307" s="425" t="s">
        <v>8199</v>
      </c>
      <c r="I307" s="626" t="s">
        <v>8200</v>
      </c>
      <c r="J307" s="655">
        <v>29472.78</v>
      </c>
      <c r="K307" s="425" t="s">
        <v>664</v>
      </c>
      <c r="L307" s="426" t="s">
        <v>8201</v>
      </c>
      <c r="M307" s="426" t="s">
        <v>8083</v>
      </c>
      <c r="N307" s="70" t="s">
        <v>8202</v>
      </c>
      <c r="O307" s="70" t="s">
        <v>8203</v>
      </c>
      <c r="P307" s="100" t="s">
        <v>8204</v>
      </c>
      <c r="Q307" s="422" t="s">
        <v>8205</v>
      </c>
      <c r="R307" s="101">
        <v>0</v>
      </c>
      <c r="S307" s="422">
        <v>500</v>
      </c>
      <c r="T307" s="422" t="s">
        <v>8206</v>
      </c>
      <c r="U307" s="422" t="s">
        <v>8207</v>
      </c>
      <c r="V307" s="100"/>
      <c r="W307" s="100">
        <v>100</v>
      </c>
      <c r="X307" s="100" t="s">
        <v>8088</v>
      </c>
      <c r="Y307" s="100">
        <v>3</v>
      </c>
      <c r="Z307" s="100">
        <v>4</v>
      </c>
      <c r="AA307" s="100">
        <v>7</v>
      </c>
      <c r="AB307" s="100">
        <v>17</v>
      </c>
      <c r="AC307" s="100" t="s">
        <v>664</v>
      </c>
      <c r="AD307" s="100"/>
      <c r="AE307" s="414" t="s">
        <v>8055</v>
      </c>
      <c r="AF307" s="236">
        <v>5</v>
      </c>
      <c r="AG307" s="421" t="s">
        <v>8089</v>
      </c>
      <c r="AH307" s="685" t="s">
        <v>2499</v>
      </c>
      <c r="AI307" s="238">
        <v>5</v>
      </c>
      <c r="AJ307" s="239"/>
      <c r="AK307" s="721"/>
      <c r="AL307" s="241"/>
      <c r="AM307" s="239"/>
      <c r="AN307" s="721"/>
      <c r="AO307" s="241"/>
      <c r="AP307" s="239"/>
      <c r="AQ307" s="721"/>
      <c r="AR307" s="241"/>
      <c r="AS307" s="239"/>
      <c r="AT307" s="240"/>
      <c r="AU307" s="242"/>
      <c r="AV307" s="779"/>
      <c r="AW307" s="100"/>
      <c r="AX307" s="342"/>
    </row>
    <row r="308" spans="1:50" s="46" customFormat="1" ht="75.75" customHeight="1" x14ac:dyDescent="0.3">
      <c r="A308" s="99">
        <v>381</v>
      </c>
      <c r="B308" s="606" t="s">
        <v>8004</v>
      </c>
      <c r="C308" s="425"/>
      <c r="D308" s="425"/>
      <c r="E308" s="626"/>
      <c r="F308" s="425"/>
      <c r="G308" s="626"/>
      <c r="H308" s="425"/>
      <c r="I308" s="626"/>
      <c r="J308" s="655">
        <v>30584.42</v>
      </c>
      <c r="K308" s="425"/>
      <c r="L308" s="426"/>
      <c r="M308" s="426"/>
      <c r="N308" s="70" t="s">
        <v>8208</v>
      </c>
      <c r="O308" s="70" t="s">
        <v>8209</v>
      </c>
      <c r="P308" s="100" t="s">
        <v>8210</v>
      </c>
      <c r="Q308" s="422" t="s">
        <v>8211</v>
      </c>
      <c r="R308" s="101">
        <v>0</v>
      </c>
      <c r="S308" s="422">
        <v>1500</v>
      </c>
      <c r="T308" s="422" t="s">
        <v>8206</v>
      </c>
      <c r="U308" s="422" t="s">
        <v>8211</v>
      </c>
      <c r="V308" s="100"/>
      <c r="W308" s="100">
        <v>100</v>
      </c>
      <c r="X308" s="100" t="s">
        <v>8088</v>
      </c>
      <c r="Y308" s="100">
        <v>3</v>
      </c>
      <c r="Z308" s="100">
        <v>4</v>
      </c>
      <c r="AA308" s="100">
        <v>7</v>
      </c>
      <c r="AB308" s="100">
        <v>17</v>
      </c>
      <c r="AC308" s="100" t="s">
        <v>664</v>
      </c>
      <c r="AD308" s="100"/>
      <c r="AE308" s="414" t="s">
        <v>8055</v>
      </c>
      <c r="AF308" s="236">
        <v>10</v>
      </c>
      <c r="AG308" s="421" t="s">
        <v>8089</v>
      </c>
      <c r="AH308" s="685" t="s">
        <v>2499</v>
      </c>
      <c r="AI308" s="238">
        <v>10</v>
      </c>
      <c r="AJ308" s="239"/>
      <c r="AK308" s="721"/>
      <c r="AL308" s="241"/>
      <c r="AM308" s="239"/>
      <c r="AN308" s="721"/>
      <c r="AO308" s="241"/>
      <c r="AP308" s="239"/>
      <c r="AQ308" s="721"/>
      <c r="AR308" s="241"/>
      <c r="AS308" s="239"/>
      <c r="AT308" s="240"/>
      <c r="AU308" s="242"/>
      <c r="AV308" s="779"/>
      <c r="AW308" s="100"/>
      <c r="AX308" s="342"/>
    </row>
    <row r="309" spans="1:50" s="46" customFormat="1" ht="75.05" customHeight="1" x14ac:dyDescent="0.3">
      <c r="A309" s="99">
        <v>381</v>
      </c>
      <c r="B309" s="606" t="s">
        <v>8004</v>
      </c>
      <c r="C309" s="100">
        <v>14</v>
      </c>
      <c r="D309" s="100"/>
      <c r="E309" s="606" t="s">
        <v>8212</v>
      </c>
      <c r="F309" s="100">
        <v>8289</v>
      </c>
      <c r="G309" s="606" t="s">
        <v>8213</v>
      </c>
      <c r="H309" s="100" t="s">
        <v>8214</v>
      </c>
      <c r="I309" s="606" t="s">
        <v>8215</v>
      </c>
      <c r="J309" s="655">
        <v>69097</v>
      </c>
      <c r="K309" s="100" t="s">
        <v>664</v>
      </c>
      <c r="L309" s="71" t="s">
        <v>8216</v>
      </c>
      <c r="M309" s="71" t="s">
        <v>8217</v>
      </c>
      <c r="N309" s="71" t="s">
        <v>8218</v>
      </c>
      <c r="O309" s="71" t="s">
        <v>8219</v>
      </c>
      <c r="P309" s="100" t="s">
        <v>8220</v>
      </c>
      <c r="Q309" s="109">
        <v>0</v>
      </c>
      <c r="R309" s="101">
        <v>0</v>
      </c>
      <c r="S309" s="100">
        <v>197.93</v>
      </c>
      <c r="T309" s="101">
        <v>0</v>
      </c>
      <c r="U309" s="100">
        <f>+R309+S309+T309</f>
        <v>197.93</v>
      </c>
      <c r="V309" s="100"/>
      <c r="W309" s="100">
        <v>100</v>
      </c>
      <c r="X309" s="100" t="s">
        <v>8074</v>
      </c>
      <c r="Y309" s="100">
        <v>4</v>
      </c>
      <c r="Z309" s="100">
        <v>6</v>
      </c>
      <c r="AA309" s="100" t="s">
        <v>8221</v>
      </c>
      <c r="AB309" s="100">
        <v>4</v>
      </c>
      <c r="AC309" s="100" t="s">
        <v>664</v>
      </c>
      <c r="AD309" s="100"/>
      <c r="AE309" s="414" t="s">
        <v>8055</v>
      </c>
      <c r="AF309" s="236">
        <v>50</v>
      </c>
      <c r="AG309" s="421" t="s">
        <v>8056</v>
      </c>
      <c r="AH309" s="685" t="s">
        <v>2499</v>
      </c>
      <c r="AI309" s="238">
        <v>25</v>
      </c>
      <c r="AJ309" s="427" t="s">
        <v>8222</v>
      </c>
      <c r="AK309" s="721" t="s">
        <v>2499</v>
      </c>
      <c r="AL309" s="241">
        <v>10</v>
      </c>
      <c r="AM309" s="239" t="s">
        <v>8060</v>
      </c>
      <c r="AN309" s="721" t="s">
        <v>2499</v>
      </c>
      <c r="AO309" s="241">
        <v>15</v>
      </c>
      <c r="AP309" s="427"/>
      <c r="AQ309" s="721"/>
      <c r="AR309" s="241"/>
      <c r="AS309" s="239"/>
      <c r="AT309" s="240"/>
      <c r="AU309" s="242"/>
      <c r="AV309" s="779"/>
      <c r="AW309" s="100"/>
      <c r="AX309" s="342"/>
    </row>
    <row r="310" spans="1:50" s="46" customFormat="1" ht="183.75" customHeight="1" x14ac:dyDescent="0.3">
      <c r="A310" s="99">
        <v>381</v>
      </c>
      <c r="B310" s="606" t="s">
        <v>8004</v>
      </c>
      <c r="C310" s="100">
        <v>5</v>
      </c>
      <c r="D310" s="100"/>
      <c r="E310" s="606" t="s">
        <v>4470</v>
      </c>
      <c r="F310" s="100">
        <v>6777</v>
      </c>
      <c r="G310" s="606" t="s">
        <v>8223</v>
      </c>
      <c r="H310" s="100">
        <v>2005</v>
      </c>
      <c r="I310" s="606" t="s">
        <v>8224</v>
      </c>
      <c r="J310" s="655">
        <v>66834</v>
      </c>
      <c r="K310" s="100" t="s">
        <v>664</v>
      </c>
      <c r="L310" s="71" t="s">
        <v>8124</v>
      </c>
      <c r="M310" s="71" t="s">
        <v>8125</v>
      </c>
      <c r="N310" s="71" t="s">
        <v>8225</v>
      </c>
      <c r="O310" s="71" t="s">
        <v>8226</v>
      </c>
      <c r="P310" s="100" t="s">
        <v>8227</v>
      </c>
      <c r="Q310" s="109">
        <v>0</v>
      </c>
      <c r="R310" s="101">
        <v>0</v>
      </c>
      <c r="S310" s="109">
        <v>0</v>
      </c>
      <c r="T310" s="109">
        <v>0</v>
      </c>
      <c r="U310" s="109">
        <v>0</v>
      </c>
      <c r="V310" s="100">
        <v>70</v>
      </c>
      <c r="W310" s="100">
        <v>100</v>
      </c>
      <c r="X310" s="423" t="s">
        <v>8129</v>
      </c>
      <c r="Y310" s="100">
        <v>3</v>
      </c>
      <c r="Z310" s="100">
        <v>2</v>
      </c>
      <c r="AA310" s="100">
        <v>1</v>
      </c>
      <c r="AB310" s="100">
        <v>4</v>
      </c>
      <c r="AC310" s="100" t="s">
        <v>664</v>
      </c>
      <c r="AD310" s="100" t="s">
        <v>8130</v>
      </c>
      <c r="AE310" s="414" t="s">
        <v>8055</v>
      </c>
      <c r="AF310" s="236">
        <v>0</v>
      </c>
      <c r="AG310" s="421" t="s">
        <v>8131</v>
      </c>
      <c r="AH310" s="685" t="s">
        <v>8132</v>
      </c>
      <c r="AI310" s="238">
        <v>0</v>
      </c>
      <c r="AJ310" s="239" t="s">
        <v>8228</v>
      </c>
      <c r="AK310" s="721" t="s">
        <v>8134</v>
      </c>
      <c r="AL310" s="241">
        <v>0</v>
      </c>
      <c r="AM310" s="239"/>
      <c r="AN310" s="721"/>
      <c r="AO310" s="241"/>
      <c r="AP310" s="239"/>
      <c r="AQ310" s="721"/>
      <c r="AR310" s="241"/>
      <c r="AS310" s="239"/>
      <c r="AT310" s="240"/>
      <c r="AU310" s="242"/>
      <c r="AV310" s="779"/>
      <c r="AW310" s="100"/>
      <c r="AX310" s="342"/>
    </row>
    <row r="311" spans="1:50" s="46" customFormat="1" ht="104.3" customHeight="1" x14ac:dyDescent="0.3">
      <c r="A311" s="99">
        <v>381</v>
      </c>
      <c r="B311" s="606" t="s">
        <v>8004</v>
      </c>
      <c r="C311" s="100">
        <v>12</v>
      </c>
      <c r="D311" s="100"/>
      <c r="E311" s="606" t="s">
        <v>8229</v>
      </c>
      <c r="F311" s="100">
        <v>7705</v>
      </c>
      <c r="G311" s="606" t="s">
        <v>8230</v>
      </c>
      <c r="H311" s="100" t="s">
        <v>8231</v>
      </c>
      <c r="I311" s="606" t="s">
        <v>8232</v>
      </c>
      <c r="J311" s="655">
        <v>51198</v>
      </c>
      <c r="K311" s="100" t="s">
        <v>664</v>
      </c>
      <c r="L311" s="71" t="s">
        <v>8233</v>
      </c>
      <c r="M311" s="71" t="s">
        <v>8234</v>
      </c>
      <c r="N311" s="428" t="s">
        <v>8235</v>
      </c>
      <c r="O311" s="71" t="s">
        <v>8236</v>
      </c>
      <c r="P311" s="100" t="s">
        <v>8237</v>
      </c>
      <c r="Q311" s="101">
        <v>0</v>
      </c>
      <c r="R311" s="101">
        <v>0</v>
      </c>
      <c r="S311" s="101">
        <v>0</v>
      </c>
      <c r="T311" s="101">
        <v>0</v>
      </c>
      <c r="U311" s="101">
        <f>+R311</f>
        <v>0</v>
      </c>
      <c r="V311" s="100"/>
      <c r="W311" s="100">
        <v>100</v>
      </c>
      <c r="X311" s="219" t="s">
        <v>8238</v>
      </c>
      <c r="Y311" s="100">
        <v>6</v>
      </c>
      <c r="Z311" s="100">
        <v>1</v>
      </c>
      <c r="AA311" s="100">
        <v>1</v>
      </c>
      <c r="AB311" s="100">
        <v>14</v>
      </c>
      <c r="AC311" s="100">
        <v>255</v>
      </c>
      <c r="AD311" s="100">
        <v>0</v>
      </c>
      <c r="AE311" s="414" t="s">
        <v>8239</v>
      </c>
      <c r="AF311" s="236">
        <v>100</v>
      </c>
      <c r="AG311" s="421" t="s">
        <v>8240</v>
      </c>
      <c r="AH311" s="685"/>
      <c r="AI311" s="238">
        <v>100</v>
      </c>
      <c r="AJ311" s="239"/>
      <c r="AK311" s="721"/>
      <c r="AL311" s="241"/>
      <c r="AM311" s="239"/>
      <c r="AN311" s="721"/>
      <c r="AO311" s="241"/>
      <c r="AP311" s="239"/>
      <c r="AQ311" s="721"/>
      <c r="AR311" s="241"/>
      <c r="AS311" s="239"/>
      <c r="AT311" s="240"/>
      <c r="AU311" s="242"/>
      <c r="AV311" s="779"/>
      <c r="AW311" s="100"/>
      <c r="AX311" s="342"/>
    </row>
    <row r="312" spans="1:50" s="46" customFormat="1" ht="114.8" customHeight="1" x14ac:dyDescent="0.3">
      <c r="A312" s="99">
        <v>381</v>
      </c>
      <c r="B312" s="606" t="s">
        <v>8004</v>
      </c>
      <c r="C312" s="100">
        <v>20</v>
      </c>
      <c r="D312" s="100"/>
      <c r="E312" s="606" t="s">
        <v>8062</v>
      </c>
      <c r="F312" s="105">
        <v>9275</v>
      </c>
      <c r="G312" s="606" t="s">
        <v>8241</v>
      </c>
      <c r="H312" s="100">
        <v>2005</v>
      </c>
      <c r="I312" s="606" t="s">
        <v>8242</v>
      </c>
      <c r="J312" s="655">
        <v>53557</v>
      </c>
      <c r="K312" s="100" t="s">
        <v>664</v>
      </c>
      <c r="L312" s="71" t="s">
        <v>8066</v>
      </c>
      <c r="M312" s="71" t="s">
        <v>8067</v>
      </c>
      <c r="N312" s="71" t="s">
        <v>8243</v>
      </c>
      <c r="O312" s="71" t="s">
        <v>8244</v>
      </c>
      <c r="P312" s="100" t="s">
        <v>8245</v>
      </c>
      <c r="Q312" s="101" t="s">
        <v>8246</v>
      </c>
      <c r="R312" s="101">
        <v>0</v>
      </c>
      <c r="S312" s="101" t="s">
        <v>8041</v>
      </c>
      <c r="T312" s="101" t="s">
        <v>8207</v>
      </c>
      <c r="U312" s="101" t="s">
        <v>8246</v>
      </c>
      <c r="V312" s="106">
        <v>60</v>
      </c>
      <c r="W312" s="100">
        <v>100</v>
      </c>
      <c r="X312" s="100" t="s">
        <v>8074</v>
      </c>
      <c r="Y312" s="100">
        <v>4</v>
      </c>
      <c r="Z312" s="100">
        <v>6</v>
      </c>
      <c r="AA312" s="100">
        <v>5</v>
      </c>
      <c r="AB312" s="100">
        <v>4</v>
      </c>
      <c r="AC312" s="100" t="s">
        <v>664</v>
      </c>
      <c r="AD312" s="100" t="s">
        <v>8075</v>
      </c>
      <c r="AE312" s="414" t="s">
        <v>8055</v>
      </c>
      <c r="AF312" s="236">
        <v>0</v>
      </c>
      <c r="AG312" s="244" t="s">
        <v>8077</v>
      </c>
      <c r="AH312" s="685" t="s">
        <v>8078</v>
      </c>
      <c r="AI312" s="238">
        <v>0</v>
      </c>
      <c r="AJ312" s="239"/>
      <c r="AK312" s="721"/>
      <c r="AL312" s="241"/>
      <c r="AM312" s="239"/>
      <c r="AN312" s="721"/>
      <c r="AO312" s="241"/>
      <c r="AP312" s="239"/>
      <c r="AQ312" s="721"/>
      <c r="AR312" s="241"/>
      <c r="AS312" s="239"/>
      <c r="AT312" s="240"/>
      <c r="AU312" s="242"/>
      <c r="AV312" s="779"/>
      <c r="AW312" s="100"/>
      <c r="AX312" s="342"/>
    </row>
    <row r="313" spans="1:50" s="46" customFormat="1" ht="130.05000000000001" customHeight="1" x14ac:dyDescent="0.3">
      <c r="A313" s="99">
        <v>381</v>
      </c>
      <c r="B313" s="606" t="s">
        <v>8004</v>
      </c>
      <c r="C313" s="100">
        <v>12</v>
      </c>
      <c r="D313" s="100"/>
      <c r="E313" s="606" t="s">
        <v>8247</v>
      </c>
      <c r="F313" s="100">
        <v>4041</v>
      </c>
      <c r="G313" s="606" t="s">
        <v>8248</v>
      </c>
      <c r="H313" s="100" t="s">
        <v>8231</v>
      </c>
      <c r="I313" s="608" t="s">
        <v>8249</v>
      </c>
      <c r="J313" s="655">
        <v>51639</v>
      </c>
      <c r="K313" s="100" t="s">
        <v>664</v>
      </c>
      <c r="L313" s="71" t="s">
        <v>8233</v>
      </c>
      <c r="M313" s="71" t="s">
        <v>8250</v>
      </c>
      <c r="N313" s="428" t="s">
        <v>8251</v>
      </c>
      <c r="O313" s="71" t="s">
        <v>8252</v>
      </c>
      <c r="P313" s="100" t="s">
        <v>8253</v>
      </c>
      <c r="Q313" s="101">
        <v>0</v>
      </c>
      <c r="R313" s="101">
        <v>0</v>
      </c>
      <c r="S313" s="101">
        <v>0</v>
      </c>
      <c r="T313" s="101">
        <v>0</v>
      </c>
      <c r="U313" s="101">
        <v>0</v>
      </c>
      <c r="V313" s="100"/>
      <c r="W313" s="100">
        <v>100</v>
      </c>
      <c r="X313" s="219" t="s">
        <v>8238</v>
      </c>
      <c r="Y313" s="100">
        <v>6</v>
      </c>
      <c r="Z313" s="100">
        <v>1</v>
      </c>
      <c r="AA313" s="100">
        <v>2</v>
      </c>
      <c r="AB313" s="100" t="s">
        <v>8254</v>
      </c>
      <c r="AC313" s="100">
        <v>256</v>
      </c>
      <c r="AD313" s="100">
        <v>0</v>
      </c>
      <c r="AE313" s="414" t="s">
        <v>8255</v>
      </c>
      <c r="AF313" s="236">
        <v>100</v>
      </c>
      <c r="AG313" s="421" t="s">
        <v>8256</v>
      </c>
      <c r="AH313" s="685" t="s">
        <v>8257</v>
      </c>
      <c r="AI313" s="238">
        <v>100</v>
      </c>
      <c r="AJ313" s="239"/>
      <c r="AK313" s="721"/>
      <c r="AL313" s="241"/>
      <c r="AM313" s="239"/>
      <c r="AN313" s="721"/>
      <c r="AO313" s="241"/>
      <c r="AP313" s="239"/>
      <c r="AQ313" s="721"/>
      <c r="AR313" s="241"/>
      <c r="AS313" s="239"/>
      <c r="AT313" s="240"/>
      <c r="AU313" s="242"/>
      <c r="AV313" s="779"/>
      <c r="AW313" s="100"/>
      <c r="AX313" s="342"/>
    </row>
    <row r="314" spans="1:50" s="46" customFormat="1" ht="77.95" customHeight="1" x14ac:dyDescent="0.3">
      <c r="A314" s="99">
        <v>381</v>
      </c>
      <c r="B314" s="606" t="s">
        <v>8004</v>
      </c>
      <c r="C314" s="100">
        <v>33</v>
      </c>
      <c r="D314" s="100"/>
      <c r="E314" s="606" t="s">
        <v>8061</v>
      </c>
      <c r="F314" s="100">
        <v>7702</v>
      </c>
      <c r="G314" s="606" t="s">
        <v>8258</v>
      </c>
      <c r="H314" s="100" t="s">
        <v>8259</v>
      </c>
      <c r="I314" s="606" t="s">
        <v>8260</v>
      </c>
      <c r="J314" s="655">
        <v>50532</v>
      </c>
      <c r="K314" s="100" t="s">
        <v>664</v>
      </c>
      <c r="L314" s="71" t="s">
        <v>8261</v>
      </c>
      <c r="M314" s="71" t="s">
        <v>8262</v>
      </c>
      <c r="N314" s="71" t="s">
        <v>8263</v>
      </c>
      <c r="O314" s="71" t="s">
        <v>8264</v>
      </c>
      <c r="P314" s="100"/>
      <c r="Q314" s="101">
        <v>0</v>
      </c>
      <c r="R314" s="101">
        <v>0</v>
      </c>
      <c r="S314" s="101">
        <v>45</v>
      </c>
      <c r="T314" s="101">
        <v>50</v>
      </c>
      <c r="U314" s="101">
        <f>+R314+S314+T314</f>
        <v>95</v>
      </c>
      <c r="V314" s="100">
        <v>100</v>
      </c>
      <c r="W314" s="100">
        <v>100</v>
      </c>
      <c r="X314" s="219" t="s">
        <v>8265</v>
      </c>
      <c r="Y314" s="100">
        <v>3</v>
      </c>
      <c r="Z314" s="100">
        <v>3</v>
      </c>
      <c r="AA314" s="100">
        <v>1</v>
      </c>
      <c r="AB314" s="100" t="s">
        <v>8266</v>
      </c>
      <c r="AC314" s="100" t="s">
        <v>664</v>
      </c>
      <c r="AD314" s="100"/>
      <c r="AE314" s="414" t="s">
        <v>8055</v>
      </c>
      <c r="AF314" s="236">
        <v>100</v>
      </c>
      <c r="AG314" s="421" t="s">
        <v>8060</v>
      </c>
      <c r="AH314" s="685" t="s">
        <v>8267</v>
      </c>
      <c r="AI314" s="238">
        <v>60</v>
      </c>
      <c r="AJ314" s="239" t="s">
        <v>8268</v>
      </c>
      <c r="AK314" s="734">
        <v>18825.070019999999</v>
      </c>
      <c r="AL314" s="241">
        <v>20</v>
      </c>
      <c r="AM314" s="239" t="s">
        <v>8269</v>
      </c>
      <c r="AN314" s="721" t="s">
        <v>8270</v>
      </c>
      <c r="AO314" s="241">
        <v>20</v>
      </c>
      <c r="AP314" s="239"/>
      <c r="AQ314" s="721"/>
      <c r="AR314" s="241"/>
      <c r="AS314" s="239"/>
      <c r="AT314" s="240"/>
      <c r="AU314" s="242"/>
      <c r="AV314" s="779"/>
      <c r="AW314" s="100"/>
      <c r="AX314" s="342"/>
    </row>
    <row r="315" spans="1:50" s="46" customFormat="1" ht="105.8" customHeight="1" x14ac:dyDescent="0.3">
      <c r="A315" s="99">
        <v>381</v>
      </c>
      <c r="B315" s="606" t="s">
        <v>8004</v>
      </c>
      <c r="C315" s="100">
        <v>12</v>
      </c>
      <c r="D315" s="100"/>
      <c r="E315" s="606" t="s">
        <v>8229</v>
      </c>
      <c r="F315" s="100">
        <v>7705</v>
      </c>
      <c r="G315" s="606" t="s">
        <v>8271</v>
      </c>
      <c r="H315" s="100" t="s">
        <v>8231</v>
      </c>
      <c r="I315" s="608" t="s">
        <v>8272</v>
      </c>
      <c r="J315" s="655">
        <v>50168</v>
      </c>
      <c r="K315" s="100" t="s">
        <v>664</v>
      </c>
      <c r="L315" s="71" t="s">
        <v>8233</v>
      </c>
      <c r="M315" s="71" t="s">
        <v>8234</v>
      </c>
      <c r="N315" s="428" t="s">
        <v>8273</v>
      </c>
      <c r="O315" s="71" t="s">
        <v>8274</v>
      </c>
      <c r="P315" s="100" t="s">
        <v>8275</v>
      </c>
      <c r="Q315" s="101">
        <v>0</v>
      </c>
      <c r="R315" s="101">
        <v>0</v>
      </c>
      <c r="S315" s="101">
        <v>0</v>
      </c>
      <c r="T315" s="101">
        <v>0</v>
      </c>
      <c r="U315" s="101">
        <v>0</v>
      </c>
      <c r="V315" s="100"/>
      <c r="W315" s="100">
        <v>100</v>
      </c>
      <c r="X315" s="219" t="s">
        <v>8238</v>
      </c>
      <c r="Y315" s="100">
        <v>6</v>
      </c>
      <c r="Z315" s="100">
        <v>1</v>
      </c>
      <c r="AA315" s="100">
        <v>2</v>
      </c>
      <c r="AB315" s="100">
        <v>14.19</v>
      </c>
      <c r="AC315" s="100">
        <v>254</v>
      </c>
      <c r="AD315" s="100">
        <v>0</v>
      </c>
      <c r="AE315" s="414" t="s">
        <v>8055</v>
      </c>
      <c r="AF315" s="236">
        <v>100</v>
      </c>
      <c r="AG315" s="421" t="s">
        <v>8240</v>
      </c>
      <c r="AH315" s="685"/>
      <c r="AI315" s="238">
        <v>100</v>
      </c>
      <c r="AJ315" s="239"/>
      <c r="AK315" s="721"/>
      <c r="AL315" s="241"/>
      <c r="AM315" s="239"/>
      <c r="AN315" s="721"/>
      <c r="AO315" s="241"/>
      <c r="AP315" s="239"/>
      <c r="AQ315" s="721"/>
      <c r="AR315" s="241"/>
      <c r="AS315" s="239"/>
      <c r="AT315" s="240"/>
      <c r="AU315" s="242"/>
      <c r="AV315" s="779"/>
      <c r="AW315" s="100"/>
      <c r="AX315" s="342"/>
    </row>
    <row r="316" spans="1:50" s="46" customFormat="1" ht="102.05" customHeight="1" x14ac:dyDescent="0.3">
      <c r="A316" s="99">
        <v>381</v>
      </c>
      <c r="B316" s="606" t="s">
        <v>8004</v>
      </c>
      <c r="C316" s="100">
        <v>12</v>
      </c>
      <c r="D316" s="100"/>
      <c r="E316" s="606" t="s">
        <v>8257</v>
      </c>
      <c r="F316" s="100">
        <v>8992</v>
      </c>
      <c r="G316" s="606" t="s">
        <v>8276</v>
      </c>
      <c r="H316" s="100" t="s">
        <v>8231</v>
      </c>
      <c r="I316" s="608" t="s">
        <v>8277</v>
      </c>
      <c r="J316" s="655">
        <v>48308</v>
      </c>
      <c r="K316" s="100" t="s">
        <v>664</v>
      </c>
      <c r="L316" s="71" t="s">
        <v>8233</v>
      </c>
      <c r="M316" s="71" t="s">
        <v>8278</v>
      </c>
      <c r="N316" s="428" t="s">
        <v>8279</v>
      </c>
      <c r="O316" s="71" t="s">
        <v>8280</v>
      </c>
      <c r="P316" s="100" t="s">
        <v>8281</v>
      </c>
      <c r="Q316" s="101">
        <v>0</v>
      </c>
      <c r="R316" s="101">
        <v>0</v>
      </c>
      <c r="S316" s="101">
        <v>0</v>
      </c>
      <c r="T316" s="101">
        <v>0</v>
      </c>
      <c r="U316" s="101">
        <v>0</v>
      </c>
      <c r="V316" s="100"/>
      <c r="W316" s="100">
        <v>100</v>
      </c>
      <c r="X316" s="219" t="s">
        <v>8238</v>
      </c>
      <c r="Y316" s="100">
        <v>6</v>
      </c>
      <c r="Z316" s="100">
        <v>1</v>
      </c>
      <c r="AA316" s="100">
        <v>1</v>
      </c>
      <c r="AB316" s="100" t="s">
        <v>8254</v>
      </c>
      <c r="AC316" s="100">
        <v>253</v>
      </c>
      <c r="AD316" s="100">
        <v>0</v>
      </c>
      <c r="AE316" s="414" t="s">
        <v>8239</v>
      </c>
      <c r="AF316" s="236">
        <v>100</v>
      </c>
      <c r="AG316" s="421" t="s">
        <v>8282</v>
      </c>
      <c r="AH316" s="685" t="s">
        <v>8257</v>
      </c>
      <c r="AI316" s="238">
        <v>100</v>
      </c>
      <c r="AJ316" s="239"/>
      <c r="AK316" s="721"/>
      <c r="AL316" s="241"/>
      <c r="AM316" s="239"/>
      <c r="AN316" s="721"/>
      <c r="AO316" s="241"/>
      <c r="AP316" s="239"/>
      <c r="AQ316" s="721"/>
      <c r="AR316" s="241"/>
      <c r="AS316" s="239"/>
      <c r="AT316" s="240"/>
      <c r="AU316" s="242"/>
      <c r="AV316" s="779"/>
      <c r="AW316" s="100"/>
      <c r="AX316" s="342"/>
    </row>
    <row r="317" spans="1:50" s="46" customFormat="1" ht="64.95" customHeight="1" x14ac:dyDescent="0.3">
      <c r="A317" s="99">
        <v>381</v>
      </c>
      <c r="B317" s="606" t="s">
        <v>8004</v>
      </c>
      <c r="C317" s="100">
        <v>15</v>
      </c>
      <c r="D317" s="100"/>
      <c r="E317" s="606" t="s">
        <v>8283</v>
      </c>
      <c r="F317" s="100">
        <v>5232</v>
      </c>
      <c r="G317" s="606" t="s">
        <v>8284</v>
      </c>
      <c r="H317" s="100">
        <v>2005</v>
      </c>
      <c r="I317" s="606" t="s">
        <v>8285</v>
      </c>
      <c r="J317" s="655">
        <v>41037</v>
      </c>
      <c r="K317" s="100" t="s">
        <v>664</v>
      </c>
      <c r="L317" s="71" t="s">
        <v>8286</v>
      </c>
      <c r="M317" s="71" t="s">
        <v>8287</v>
      </c>
      <c r="N317" s="71"/>
      <c r="O317" s="71"/>
      <c r="P317" s="100" t="s">
        <v>8288</v>
      </c>
      <c r="Q317" s="101" t="s">
        <v>8289</v>
      </c>
      <c r="R317" s="101">
        <v>0</v>
      </c>
      <c r="S317" s="101">
        <v>27</v>
      </c>
      <c r="T317" s="101">
        <v>28</v>
      </c>
      <c r="U317" s="101">
        <f>+T317+S317+R317</f>
        <v>55</v>
      </c>
      <c r="V317" s="100">
        <v>70</v>
      </c>
      <c r="W317" s="100">
        <v>100</v>
      </c>
      <c r="X317" s="100"/>
      <c r="Y317" s="100">
        <v>4</v>
      </c>
      <c r="Z317" s="100">
        <v>7</v>
      </c>
      <c r="AA317" s="100">
        <v>5</v>
      </c>
      <c r="AB317" s="100">
        <v>17</v>
      </c>
      <c r="AC317" s="100" t="s">
        <v>664</v>
      </c>
      <c r="AD317" s="100"/>
      <c r="AE317" s="414" t="s">
        <v>8055</v>
      </c>
      <c r="AF317" s="236">
        <v>45</v>
      </c>
      <c r="AG317" s="421" t="s">
        <v>8060</v>
      </c>
      <c r="AH317" s="685" t="s">
        <v>8061</v>
      </c>
      <c r="AI317" s="238">
        <v>100</v>
      </c>
      <c r="AJ317" s="239"/>
      <c r="AK317" s="721"/>
      <c r="AL317" s="241"/>
      <c r="AM317" s="239"/>
      <c r="AN317" s="721"/>
      <c r="AO317" s="241"/>
      <c r="AP317" s="239"/>
      <c r="AQ317" s="721"/>
      <c r="AR317" s="241"/>
      <c r="AS317" s="239"/>
      <c r="AT317" s="240"/>
      <c r="AU317" s="242"/>
      <c r="AV317" s="779"/>
      <c r="AW317" s="100"/>
      <c r="AX317" s="342"/>
    </row>
    <row r="318" spans="1:50" s="46" customFormat="1" ht="77.95" customHeight="1" x14ac:dyDescent="0.3">
      <c r="A318" s="99">
        <v>381</v>
      </c>
      <c r="B318" s="606" t="s">
        <v>8004</v>
      </c>
      <c r="C318" s="102">
        <v>5</v>
      </c>
      <c r="D318" s="102"/>
      <c r="E318" s="606" t="s">
        <v>4470</v>
      </c>
      <c r="F318" s="100">
        <v>6777</v>
      </c>
      <c r="G318" s="606" t="s">
        <v>8290</v>
      </c>
      <c r="H318" s="100">
        <v>2007</v>
      </c>
      <c r="I318" s="641" t="s">
        <v>8291</v>
      </c>
      <c r="J318" s="659">
        <v>42928</v>
      </c>
      <c r="K318" s="104" t="s">
        <v>655</v>
      </c>
      <c r="L318" s="71" t="s">
        <v>8124</v>
      </c>
      <c r="M318" s="71" t="s">
        <v>8125</v>
      </c>
      <c r="N318" s="71" t="s">
        <v>8292</v>
      </c>
      <c r="O318" s="71" t="s">
        <v>8293</v>
      </c>
      <c r="P318" s="100" t="s">
        <v>8294</v>
      </c>
      <c r="Q318" s="101">
        <v>0</v>
      </c>
      <c r="R318" s="101">
        <v>0</v>
      </c>
      <c r="S318" s="101">
        <v>0</v>
      </c>
      <c r="T318" s="101">
        <v>0</v>
      </c>
      <c r="U318" s="101">
        <f>+R318</f>
        <v>0</v>
      </c>
      <c r="V318" s="100"/>
      <c r="W318" s="100">
        <v>100</v>
      </c>
      <c r="X318" s="423" t="s">
        <v>8129</v>
      </c>
      <c r="Y318" s="100">
        <v>4</v>
      </c>
      <c r="Z318" s="100">
        <v>6</v>
      </c>
      <c r="AA318" s="100">
        <v>2</v>
      </c>
      <c r="AB318" s="100">
        <v>4</v>
      </c>
      <c r="AC318" s="100" t="s">
        <v>655</v>
      </c>
      <c r="AD318" s="100" t="s">
        <v>8130</v>
      </c>
      <c r="AE318" s="414" t="s">
        <v>8055</v>
      </c>
      <c r="AF318" s="236">
        <v>31</v>
      </c>
      <c r="AG318" s="429" t="s">
        <v>8295</v>
      </c>
      <c r="AH318" s="685" t="s">
        <v>8296</v>
      </c>
      <c r="AI318" s="238">
        <v>15.5</v>
      </c>
      <c r="AJ318" s="257" t="s">
        <v>8297</v>
      </c>
      <c r="AK318" s="721" t="s">
        <v>8134</v>
      </c>
      <c r="AL318" s="241">
        <v>15.5</v>
      </c>
      <c r="AM318" s="257"/>
      <c r="AN318" s="721"/>
      <c r="AO318" s="241"/>
      <c r="AP318" s="257"/>
      <c r="AQ318" s="721"/>
      <c r="AR318" s="241"/>
      <c r="AS318" s="239"/>
      <c r="AT318" s="240"/>
      <c r="AU318" s="242"/>
      <c r="AV318" s="779"/>
      <c r="AW318" s="100"/>
      <c r="AX318" s="342"/>
    </row>
    <row r="319" spans="1:50" s="46" customFormat="1" ht="77.95" customHeight="1" x14ac:dyDescent="0.3">
      <c r="A319" s="99">
        <v>381</v>
      </c>
      <c r="B319" s="606" t="s">
        <v>8004</v>
      </c>
      <c r="C319" s="102">
        <v>5</v>
      </c>
      <c r="D319" s="102"/>
      <c r="E319" s="606" t="s">
        <v>4470</v>
      </c>
      <c r="F319" s="100">
        <v>6777</v>
      </c>
      <c r="G319" s="606" t="s">
        <v>8298</v>
      </c>
      <c r="H319" s="100">
        <v>2007</v>
      </c>
      <c r="I319" s="641" t="s">
        <v>8299</v>
      </c>
      <c r="J319" s="659">
        <v>25196</v>
      </c>
      <c r="K319" s="104" t="s">
        <v>655</v>
      </c>
      <c r="L319" s="71" t="s">
        <v>8124</v>
      </c>
      <c r="M319" s="71" t="s">
        <v>8125</v>
      </c>
      <c r="N319" s="71" t="s">
        <v>8300</v>
      </c>
      <c r="O319" s="71" t="s">
        <v>8301</v>
      </c>
      <c r="P319" s="100" t="s">
        <v>8302</v>
      </c>
      <c r="Q319" s="101">
        <v>0</v>
      </c>
      <c r="R319" s="101">
        <v>0</v>
      </c>
      <c r="S319" s="101">
        <v>0</v>
      </c>
      <c r="T319" s="101">
        <v>0</v>
      </c>
      <c r="U319" s="101">
        <f>+R319</f>
        <v>0</v>
      </c>
      <c r="V319" s="106">
        <v>60</v>
      </c>
      <c r="W319" s="100">
        <v>100</v>
      </c>
      <c r="X319" s="423" t="s">
        <v>8129</v>
      </c>
      <c r="Y319" s="100"/>
      <c r="Z319" s="100"/>
      <c r="AA319" s="100"/>
      <c r="AB319" s="100">
        <v>4</v>
      </c>
      <c r="AC319" s="100"/>
      <c r="AD319" s="100"/>
      <c r="AE319" s="414" t="s">
        <v>8055</v>
      </c>
      <c r="AF319" s="236">
        <v>7</v>
      </c>
      <c r="AG319" s="421" t="s">
        <v>8303</v>
      </c>
      <c r="AH319" s="685"/>
      <c r="AI319" s="430">
        <v>7</v>
      </c>
      <c r="AJ319" s="339"/>
      <c r="AK319" s="721" t="s">
        <v>8134</v>
      </c>
      <c r="AL319" s="241"/>
      <c r="AM319" s="239"/>
      <c r="AN319" s="721"/>
      <c r="AO319" s="241"/>
      <c r="AP319" s="257"/>
      <c r="AQ319" s="721"/>
      <c r="AR319" s="241"/>
      <c r="AS319" s="239"/>
      <c r="AT319" s="240"/>
      <c r="AU319" s="242"/>
      <c r="AV319" s="779"/>
      <c r="AW319" s="100"/>
      <c r="AX319" s="342"/>
    </row>
    <row r="320" spans="1:50" s="46" customFormat="1" ht="96.8" customHeight="1" x14ac:dyDescent="0.3">
      <c r="A320" s="99">
        <v>381</v>
      </c>
      <c r="B320" s="606" t="s">
        <v>8004</v>
      </c>
      <c r="C320" s="102">
        <v>10</v>
      </c>
      <c r="D320" s="102"/>
      <c r="E320" s="606" t="s">
        <v>8304</v>
      </c>
      <c r="F320" s="100">
        <v>2013</v>
      </c>
      <c r="G320" s="606" t="s">
        <v>8305</v>
      </c>
      <c r="H320" s="100" t="s">
        <v>8306</v>
      </c>
      <c r="I320" s="641" t="s">
        <v>7220</v>
      </c>
      <c r="J320" s="655" t="s">
        <v>8307</v>
      </c>
      <c r="K320" s="109" t="s">
        <v>8308</v>
      </c>
      <c r="L320" s="71" t="s">
        <v>8309</v>
      </c>
      <c r="M320" s="71" t="s">
        <v>8310</v>
      </c>
      <c r="N320" s="70" t="s">
        <v>8311</v>
      </c>
      <c r="O320" s="71" t="s">
        <v>8312</v>
      </c>
      <c r="P320" s="100" t="s">
        <v>8313</v>
      </c>
      <c r="Q320" s="422">
        <f>+ROUND((U320/1700),2)</f>
        <v>4.09</v>
      </c>
      <c r="R320" s="101">
        <v>4329</v>
      </c>
      <c r="S320" s="101">
        <v>1800</v>
      </c>
      <c r="T320" s="101">
        <v>827</v>
      </c>
      <c r="U320" s="101">
        <f>+R320+S320+T320</f>
        <v>6956</v>
      </c>
      <c r="V320" s="106">
        <v>90</v>
      </c>
      <c r="W320" s="100">
        <v>83.86</v>
      </c>
      <c r="X320" s="219" t="s">
        <v>8145</v>
      </c>
      <c r="Y320" s="100">
        <v>3</v>
      </c>
      <c r="Z320" s="100">
        <v>4</v>
      </c>
      <c r="AA320" s="100">
        <v>7</v>
      </c>
      <c r="AB320" s="100">
        <v>4</v>
      </c>
      <c r="AC320" s="100" t="s">
        <v>655</v>
      </c>
      <c r="AD320" s="100" t="s">
        <v>8017</v>
      </c>
      <c r="AE320" s="414" t="s">
        <v>8055</v>
      </c>
      <c r="AF320" s="236">
        <v>90</v>
      </c>
      <c r="AG320" s="421" t="s">
        <v>2512</v>
      </c>
      <c r="AH320" s="685" t="s">
        <v>8314</v>
      </c>
      <c r="AI320" s="238">
        <v>90</v>
      </c>
      <c r="AJ320" s="239"/>
      <c r="AK320" s="721"/>
      <c r="AL320" s="241"/>
      <c r="AM320" s="239"/>
      <c r="AN320" s="721"/>
      <c r="AO320" s="241"/>
      <c r="AP320" s="239"/>
      <c r="AQ320" s="721"/>
      <c r="AR320" s="241"/>
      <c r="AS320" s="239"/>
      <c r="AT320" s="240"/>
      <c r="AU320" s="242"/>
      <c r="AV320" s="779"/>
      <c r="AW320" s="100"/>
      <c r="AX320" s="342"/>
    </row>
    <row r="321" spans="1:66" s="46" customFormat="1" ht="107.35" customHeight="1" x14ac:dyDescent="0.3">
      <c r="A321" s="99">
        <v>381</v>
      </c>
      <c r="B321" s="606" t="s">
        <v>8004</v>
      </c>
      <c r="C321" s="102">
        <v>29</v>
      </c>
      <c r="D321" s="102"/>
      <c r="E321" s="606" t="s">
        <v>8315</v>
      </c>
      <c r="F321" s="100">
        <v>7264</v>
      </c>
      <c r="G321" s="606" t="s">
        <v>8316</v>
      </c>
      <c r="H321" s="100" t="s">
        <v>8317</v>
      </c>
      <c r="I321" s="641" t="s">
        <v>8318</v>
      </c>
      <c r="J321" s="659">
        <v>162501</v>
      </c>
      <c r="K321" s="104" t="s">
        <v>655</v>
      </c>
      <c r="L321" s="71" t="s">
        <v>8201</v>
      </c>
      <c r="M321" s="71" t="s">
        <v>8083</v>
      </c>
      <c r="N321" s="73" t="s">
        <v>8319</v>
      </c>
      <c r="O321" s="73" t="s">
        <v>8320</v>
      </c>
      <c r="P321" s="100" t="s">
        <v>8321</v>
      </c>
      <c r="Q321" s="101">
        <v>0</v>
      </c>
      <c r="R321" s="101">
        <v>0</v>
      </c>
      <c r="S321" s="101">
        <v>0</v>
      </c>
      <c r="T321" s="101">
        <v>0</v>
      </c>
      <c r="U321" s="101">
        <f>+R321+S321+T321</f>
        <v>0</v>
      </c>
      <c r="V321" s="100"/>
      <c r="W321" s="100">
        <v>100</v>
      </c>
      <c r="X321" s="100" t="s">
        <v>8088</v>
      </c>
      <c r="Y321" s="100">
        <v>2</v>
      </c>
      <c r="Z321" s="100">
        <v>5</v>
      </c>
      <c r="AA321" s="100">
        <v>6</v>
      </c>
      <c r="AB321" s="100">
        <v>17</v>
      </c>
      <c r="AC321" s="100" t="s">
        <v>655</v>
      </c>
      <c r="AD321" s="100"/>
      <c r="AE321" s="414" t="s">
        <v>8055</v>
      </c>
      <c r="AF321" s="236">
        <v>100</v>
      </c>
      <c r="AG321" s="421" t="s">
        <v>8089</v>
      </c>
      <c r="AH321" s="685" t="s">
        <v>2499</v>
      </c>
      <c r="AI321" s="238">
        <v>100</v>
      </c>
      <c r="AJ321" s="239"/>
      <c r="AK321" s="721"/>
      <c r="AL321" s="241"/>
      <c r="AM321" s="239"/>
      <c r="AN321" s="721"/>
      <c r="AO321" s="241"/>
      <c r="AP321" s="239"/>
      <c r="AQ321" s="721"/>
      <c r="AR321" s="241"/>
      <c r="AS321" s="239"/>
      <c r="AT321" s="240"/>
      <c r="AU321" s="242"/>
      <c r="AV321" s="779"/>
      <c r="AW321" s="100"/>
      <c r="AX321" s="342"/>
    </row>
    <row r="322" spans="1:66" s="46" customFormat="1" ht="52.1" customHeight="1" x14ac:dyDescent="0.3">
      <c r="A322" s="99">
        <v>381</v>
      </c>
      <c r="B322" s="606" t="s">
        <v>8004</v>
      </c>
      <c r="C322" s="102"/>
      <c r="D322" s="102"/>
      <c r="E322" s="606"/>
      <c r="F322" s="100"/>
      <c r="G322" s="606"/>
      <c r="H322" s="100"/>
      <c r="I322" s="641"/>
      <c r="J322" s="659"/>
      <c r="K322" s="104"/>
      <c r="L322" s="71"/>
      <c r="M322" s="71"/>
      <c r="N322" s="73"/>
      <c r="O322" s="73"/>
      <c r="P322" s="100" t="s">
        <v>8322</v>
      </c>
      <c r="Q322" s="101">
        <v>0</v>
      </c>
      <c r="R322" s="101">
        <v>0</v>
      </c>
      <c r="S322" s="101">
        <v>0</v>
      </c>
      <c r="T322" s="101">
        <v>0</v>
      </c>
      <c r="U322" s="101">
        <v>0</v>
      </c>
      <c r="V322" s="100"/>
      <c r="W322" s="100">
        <v>100</v>
      </c>
      <c r="X322" s="100" t="s">
        <v>8088</v>
      </c>
      <c r="Y322" s="100">
        <v>2</v>
      </c>
      <c r="Z322" s="100">
        <v>5</v>
      </c>
      <c r="AA322" s="100">
        <v>6</v>
      </c>
      <c r="AB322" s="100">
        <v>17</v>
      </c>
      <c r="AC322" s="100" t="s">
        <v>655</v>
      </c>
      <c r="AD322" s="100"/>
      <c r="AE322" s="414" t="s">
        <v>8055</v>
      </c>
      <c r="AF322" s="236">
        <v>100</v>
      </c>
      <c r="AG322" s="421" t="s">
        <v>8089</v>
      </c>
      <c r="AH322" s="685" t="s">
        <v>2499</v>
      </c>
      <c r="AI322" s="238">
        <v>100</v>
      </c>
      <c r="AJ322" s="239"/>
      <c r="AK322" s="721"/>
      <c r="AL322" s="241"/>
      <c r="AM322" s="239"/>
      <c r="AN322" s="721"/>
      <c r="AO322" s="241"/>
      <c r="AP322" s="239"/>
      <c r="AQ322" s="721"/>
      <c r="AR322" s="241"/>
      <c r="AS322" s="239"/>
      <c r="AT322" s="240"/>
      <c r="AU322" s="242"/>
      <c r="AV322" s="779"/>
      <c r="AW322" s="100"/>
      <c r="AX322" s="342"/>
    </row>
    <row r="323" spans="1:66" s="46" customFormat="1" ht="133.5" customHeight="1" x14ac:dyDescent="0.3">
      <c r="A323" s="99">
        <v>381</v>
      </c>
      <c r="B323" s="606" t="s">
        <v>8004</v>
      </c>
      <c r="C323" s="102">
        <v>32</v>
      </c>
      <c r="D323" s="102"/>
      <c r="E323" s="606" t="s">
        <v>2488</v>
      </c>
      <c r="F323" s="100">
        <v>3702</v>
      </c>
      <c r="G323" s="606" t="s">
        <v>8323</v>
      </c>
      <c r="H323" s="100" t="s">
        <v>8324</v>
      </c>
      <c r="I323" s="641" t="s">
        <v>8325</v>
      </c>
      <c r="J323" s="659">
        <v>83883</v>
      </c>
      <c r="K323" s="104" t="s">
        <v>655</v>
      </c>
      <c r="L323" s="71" t="s">
        <v>2493</v>
      </c>
      <c r="M323" s="71" t="s">
        <v>2494</v>
      </c>
      <c r="N323" s="71" t="s">
        <v>2495</v>
      </c>
      <c r="O323" s="71" t="s">
        <v>2496</v>
      </c>
      <c r="P323" s="100"/>
      <c r="Q323" s="101" t="s">
        <v>8326</v>
      </c>
      <c r="R323" s="101">
        <v>0</v>
      </c>
      <c r="S323" s="101">
        <v>3000</v>
      </c>
      <c r="T323" s="101">
        <v>18000</v>
      </c>
      <c r="U323" s="101">
        <v>21000</v>
      </c>
      <c r="V323" s="100">
        <v>100</v>
      </c>
      <c r="W323" s="100">
        <v>100</v>
      </c>
      <c r="X323" s="219" t="s">
        <v>8036</v>
      </c>
      <c r="Y323" s="100">
        <v>4</v>
      </c>
      <c r="Z323" s="100">
        <v>5</v>
      </c>
      <c r="AA323" s="100">
        <v>5</v>
      </c>
      <c r="AB323" s="100">
        <v>10</v>
      </c>
      <c r="AC323" s="100"/>
      <c r="AD323" s="100" t="s">
        <v>8041</v>
      </c>
      <c r="AE323" s="414" t="s">
        <v>8018</v>
      </c>
      <c r="AF323" s="236">
        <v>100</v>
      </c>
      <c r="AG323" s="421" t="s">
        <v>8042</v>
      </c>
      <c r="AH323" s="685"/>
      <c r="AI323" s="238">
        <v>90</v>
      </c>
      <c r="AJ323" s="257" t="s">
        <v>8176</v>
      </c>
      <c r="AK323" s="721"/>
      <c r="AL323" s="241">
        <v>10</v>
      </c>
      <c r="AM323" s="257"/>
      <c r="AN323" s="721"/>
      <c r="AO323" s="241"/>
      <c r="AP323" s="257"/>
      <c r="AQ323" s="721"/>
      <c r="AR323" s="241"/>
      <c r="AS323" s="239"/>
      <c r="AT323" s="240"/>
      <c r="AU323" s="242"/>
      <c r="AV323" s="779"/>
      <c r="AW323" s="100"/>
      <c r="AX323" s="342"/>
    </row>
    <row r="324" spans="1:66" s="46" customFormat="1" ht="117" customHeight="1" x14ac:dyDescent="0.3">
      <c r="A324" s="99">
        <v>381</v>
      </c>
      <c r="B324" s="606" t="s">
        <v>8004</v>
      </c>
      <c r="C324" s="102">
        <v>12</v>
      </c>
      <c r="D324" s="102"/>
      <c r="E324" s="606" t="s">
        <v>8229</v>
      </c>
      <c r="F324" s="100">
        <v>7705</v>
      </c>
      <c r="G324" s="606" t="s">
        <v>8327</v>
      </c>
      <c r="H324" s="100" t="s">
        <v>8317</v>
      </c>
      <c r="I324" s="608" t="s">
        <v>8328</v>
      </c>
      <c r="J324" s="659">
        <v>131219</v>
      </c>
      <c r="K324" s="104" t="s">
        <v>655</v>
      </c>
      <c r="L324" s="71" t="s">
        <v>8233</v>
      </c>
      <c r="M324" s="71" t="s">
        <v>8234</v>
      </c>
      <c r="N324" s="428" t="s">
        <v>8329</v>
      </c>
      <c r="O324" s="71" t="s">
        <v>8330</v>
      </c>
      <c r="P324" s="100" t="s">
        <v>8331</v>
      </c>
      <c r="Q324" s="101">
        <v>0</v>
      </c>
      <c r="R324" s="101">
        <v>2028</v>
      </c>
      <c r="S324" s="101">
        <v>0</v>
      </c>
      <c r="T324" s="101">
        <v>0</v>
      </c>
      <c r="U324" s="101">
        <f>+R324+S324+T324</f>
        <v>2028</v>
      </c>
      <c r="V324" s="100"/>
      <c r="W324" s="100">
        <v>95.4</v>
      </c>
      <c r="X324" s="100" t="s">
        <v>8332</v>
      </c>
      <c r="Y324" s="100">
        <v>6</v>
      </c>
      <c r="Z324" s="100">
        <v>1</v>
      </c>
      <c r="AA324" s="100">
        <v>2</v>
      </c>
      <c r="AB324" s="100">
        <v>19</v>
      </c>
      <c r="AC324" s="100">
        <v>124</v>
      </c>
      <c r="AD324" s="100">
        <v>0</v>
      </c>
      <c r="AE324" s="414" t="s">
        <v>8055</v>
      </c>
      <c r="AF324" s="236">
        <v>100</v>
      </c>
      <c r="AG324" s="421" t="s">
        <v>8240</v>
      </c>
      <c r="AH324" s="685"/>
      <c r="AI324" s="238">
        <v>100</v>
      </c>
      <c r="AJ324" s="239"/>
      <c r="AK324" s="721"/>
      <c r="AL324" s="241"/>
      <c r="AM324" s="239"/>
      <c r="AN324" s="721"/>
      <c r="AO324" s="241"/>
      <c r="AP324" s="239"/>
      <c r="AQ324" s="721"/>
      <c r="AR324" s="241"/>
      <c r="AS324" s="239"/>
      <c r="AT324" s="240"/>
      <c r="AU324" s="242"/>
      <c r="AV324" s="779"/>
      <c r="AW324" s="100"/>
      <c r="AX324" s="342"/>
    </row>
    <row r="325" spans="1:66" s="46" customFormat="1" ht="117" customHeight="1" x14ac:dyDescent="0.3">
      <c r="A325" s="99">
        <v>381</v>
      </c>
      <c r="B325" s="606" t="s">
        <v>8004</v>
      </c>
      <c r="C325" s="102">
        <v>15</v>
      </c>
      <c r="D325" s="102"/>
      <c r="E325" s="606" t="s">
        <v>8333</v>
      </c>
      <c r="F325" s="100">
        <v>15243</v>
      </c>
      <c r="G325" s="606" t="s">
        <v>8334</v>
      </c>
      <c r="H325" s="100" t="s">
        <v>8317</v>
      </c>
      <c r="I325" s="641" t="s">
        <v>8335</v>
      </c>
      <c r="J325" s="659">
        <v>94200</v>
      </c>
      <c r="K325" s="104" t="s">
        <v>655</v>
      </c>
      <c r="L325" s="71" t="s">
        <v>8336</v>
      </c>
      <c r="M325" s="71" t="s">
        <v>8287</v>
      </c>
      <c r="N325" s="73"/>
      <c r="O325" s="73"/>
      <c r="P325" s="100" t="s">
        <v>8337</v>
      </c>
      <c r="Q325" s="101" t="s">
        <v>8338</v>
      </c>
      <c r="R325" s="101">
        <v>0</v>
      </c>
      <c r="S325" s="101">
        <v>87</v>
      </c>
      <c r="T325" s="101">
        <v>104</v>
      </c>
      <c r="U325" s="101">
        <v>210</v>
      </c>
      <c r="V325" s="100">
        <v>100</v>
      </c>
      <c r="W325" s="100">
        <v>100</v>
      </c>
      <c r="X325" s="100"/>
      <c r="Y325" s="100"/>
      <c r="Z325" s="100"/>
      <c r="AA325" s="100"/>
      <c r="AB325" s="100"/>
      <c r="AC325" s="100"/>
      <c r="AD325" s="100"/>
      <c r="AE325" s="414" t="s">
        <v>8055</v>
      </c>
      <c r="AF325" s="236">
        <v>100</v>
      </c>
      <c r="AG325" s="421" t="s">
        <v>8060</v>
      </c>
      <c r="AH325" s="685" t="s">
        <v>8100</v>
      </c>
      <c r="AI325" s="238">
        <v>100</v>
      </c>
      <c r="AJ325" s="239"/>
      <c r="AK325" s="721"/>
      <c r="AL325" s="241"/>
      <c r="AM325" s="239"/>
      <c r="AN325" s="721"/>
      <c r="AO325" s="241"/>
      <c r="AP325" s="239"/>
      <c r="AQ325" s="721"/>
      <c r="AR325" s="241"/>
      <c r="AS325" s="239"/>
      <c r="AT325" s="240"/>
      <c r="AU325" s="242"/>
      <c r="AV325" s="779"/>
      <c r="AW325" s="100"/>
      <c r="AX325" s="342"/>
    </row>
    <row r="326" spans="1:66" s="40" customFormat="1" ht="52.1" customHeight="1" x14ac:dyDescent="0.3">
      <c r="A326" s="99">
        <v>381</v>
      </c>
      <c r="B326" s="606" t="s">
        <v>8004</v>
      </c>
      <c r="C326" s="102">
        <v>15</v>
      </c>
      <c r="D326" s="105"/>
      <c r="E326" s="606" t="s">
        <v>8283</v>
      </c>
      <c r="F326" s="100">
        <v>5232</v>
      </c>
      <c r="G326" s="606" t="s">
        <v>8339</v>
      </c>
      <c r="H326" s="100" t="s">
        <v>8340</v>
      </c>
      <c r="I326" s="606" t="s">
        <v>8341</v>
      </c>
      <c r="J326" s="659">
        <v>114113</v>
      </c>
      <c r="K326" s="104" t="s">
        <v>1991</v>
      </c>
      <c r="L326" s="71" t="s">
        <v>8342</v>
      </c>
      <c r="M326" s="71" t="s">
        <v>8343</v>
      </c>
      <c r="N326" s="73"/>
      <c r="O326" s="73"/>
      <c r="P326" s="100" t="s">
        <v>8344</v>
      </c>
      <c r="Q326" s="101" t="s">
        <v>8345</v>
      </c>
      <c r="R326" s="101"/>
      <c r="S326" s="101">
        <v>70</v>
      </c>
      <c r="T326" s="101">
        <v>35</v>
      </c>
      <c r="U326" s="101">
        <v>145</v>
      </c>
      <c r="V326" s="105">
        <v>100</v>
      </c>
      <c r="W326" s="105">
        <v>100</v>
      </c>
      <c r="X326" s="105"/>
      <c r="Y326" s="105">
        <v>6</v>
      </c>
      <c r="Z326" s="105">
        <v>4</v>
      </c>
      <c r="AA326" s="105">
        <v>2</v>
      </c>
      <c r="AB326" s="105">
        <v>17</v>
      </c>
      <c r="AC326" s="105" t="s">
        <v>1991</v>
      </c>
      <c r="AD326" s="105"/>
      <c r="AE326" s="364" t="s">
        <v>8055</v>
      </c>
      <c r="AF326" s="245">
        <v>100</v>
      </c>
      <c r="AG326" s="421" t="s">
        <v>8060</v>
      </c>
      <c r="AH326" s="685" t="s">
        <v>8061</v>
      </c>
      <c r="AI326" s="238">
        <v>100</v>
      </c>
      <c r="AJ326" s="257"/>
      <c r="AK326" s="723"/>
      <c r="AL326" s="258"/>
      <c r="AM326" s="257"/>
      <c r="AN326" s="723"/>
      <c r="AO326" s="258"/>
      <c r="AP326" s="257"/>
      <c r="AQ326" s="723"/>
      <c r="AR326" s="258"/>
      <c r="AS326" s="257"/>
      <c r="AT326" s="263"/>
      <c r="AU326" s="326"/>
      <c r="AV326" s="783"/>
      <c r="AW326" s="105"/>
      <c r="AX326" s="327"/>
    </row>
    <row r="327" spans="1:66" s="40" customFormat="1" ht="104" customHeight="1" x14ac:dyDescent="0.3">
      <c r="A327" s="99">
        <v>381</v>
      </c>
      <c r="B327" s="606" t="s">
        <v>8004</v>
      </c>
      <c r="C327" s="102">
        <v>5</v>
      </c>
      <c r="D327" s="102"/>
      <c r="E327" s="606" t="s">
        <v>4470</v>
      </c>
      <c r="F327" s="100">
        <v>6777</v>
      </c>
      <c r="G327" s="606" t="s">
        <v>8346</v>
      </c>
      <c r="H327" s="105">
        <v>2000</v>
      </c>
      <c r="I327" s="622" t="s">
        <v>8347</v>
      </c>
      <c r="J327" s="659">
        <v>53678</v>
      </c>
      <c r="K327" s="105" t="s">
        <v>1991</v>
      </c>
      <c r="L327" s="73"/>
      <c r="M327" s="71" t="s">
        <v>8125</v>
      </c>
      <c r="N327" s="71" t="s">
        <v>8348</v>
      </c>
      <c r="O327" s="71" t="s">
        <v>8349</v>
      </c>
      <c r="P327" s="100" t="s">
        <v>8350</v>
      </c>
      <c r="Q327" s="103">
        <v>0</v>
      </c>
      <c r="R327" s="103">
        <v>0</v>
      </c>
      <c r="S327" s="104">
        <v>0</v>
      </c>
      <c r="T327" s="104">
        <v>0</v>
      </c>
      <c r="U327" s="104">
        <v>0</v>
      </c>
      <c r="V327" s="102">
        <v>70</v>
      </c>
      <c r="W327" s="105">
        <v>100</v>
      </c>
      <c r="X327" s="423" t="s">
        <v>8129</v>
      </c>
      <c r="Y327" s="105">
        <v>3</v>
      </c>
      <c r="Z327" s="105">
        <v>11</v>
      </c>
      <c r="AA327" s="105">
        <v>5</v>
      </c>
      <c r="AB327" s="105">
        <v>4</v>
      </c>
      <c r="AC327" s="105" t="s">
        <v>1991</v>
      </c>
      <c r="AD327" s="105" t="s">
        <v>8130</v>
      </c>
      <c r="AE327" s="364" t="s">
        <v>8018</v>
      </c>
      <c r="AF327" s="245">
        <v>21</v>
      </c>
      <c r="AG327" s="253"/>
      <c r="AH327" s="695"/>
      <c r="AI327" s="325"/>
      <c r="AJ327" s="257"/>
      <c r="AK327" s="721" t="s">
        <v>8134</v>
      </c>
      <c r="AL327" s="258">
        <v>21</v>
      </c>
      <c r="AM327" s="257"/>
      <c r="AN327" s="723"/>
      <c r="AO327" s="258"/>
      <c r="AP327" s="257"/>
      <c r="AQ327" s="723"/>
      <c r="AR327" s="258"/>
      <c r="AS327" s="257"/>
      <c r="AT327" s="263"/>
      <c r="AU327" s="326"/>
      <c r="AV327" s="783"/>
      <c r="AW327" s="105"/>
      <c r="AX327" s="327"/>
      <c r="AY327" s="51"/>
      <c r="AZ327" s="51"/>
      <c r="BA327" s="51"/>
      <c r="BB327" s="51"/>
      <c r="BC327" s="51"/>
      <c r="BD327" s="51"/>
      <c r="BE327" s="51"/>
      <c r="BF327" s="51"/>
      <c r="BG327" s="51"/>
      <c r="BH327" s="51"/>
      <c r="BI327" s="51"/>
      <c r="BJ327" s="51"/>
      <c r="BK327" s="51"/>
      <c r="BL327" s="51"/>
      <c r="BM327" s="51"/>
      <c r="BN327" s="51"/>
    </row>
    <row r="328" spans="1:66" s="40" customFormat="1" ht="104" customHeight="1" x14ac:dyDescent="0.3">
      <c r="A328" s="99">
        <v>381</v>
      </c>
      <c r="B328" s="606" t="s">
        <v>8004</v>
      </c>
      <c r="C328" s="102">
        <v>5</v>
      </c>
      <c r="D328" s="102"/>
      <c r="E328" s="606" t="s">
        <v>4470</v>
      </c>
      <c r="F328" s="100">
        <v>6777</v>
      </c>
      <c r="G328" s="606" t="s">
        <v>8346</v>
      </c>
      <c r="H328" s="105">
        <v>2000</v>
      </c>
      <c r="I328" s="622" t="s">
        <v>8347</v>
      </c>
      <c r="J328" s="659">
        <v>53678</v>
      </c>
      <c r="K328" s="105" t="s">
        <v>1991</v>
      </c>
      <c r="L328" s="73"/>
      <c r="M328" s="71" t="s">
        <v>8125</v>
      </c>
      <c r="N328" s="71" t="s">
        <v>8348</v>
      </c>
      <c r="O328" s="71" t="s">
        <v>8349</v>
      </c>
      <c r="P328" s="100" t="s">
        <v>8351</v>
      </c>
      <c r="Q328" s="103">
        <v>0</v>
      </c>
      <c r="R328" s="103">
        <v>0</v>
      </c>
      <c r="S328" s="104">
        <v>0</v>
      </c>
      <c r="T328" s="104">
        <v>0</v>
      </c>
      <c r="U328" s="104">
        <v>0</v>
      </c>
      <c r="V328" s="105">
        <v>70</v>
      </c>
      <c r="W328" s="105">
        <v>100</v>
      </c>
      <c r="X328" s="423" t="s">
        <v>8129</v>
      </c>
      <c r="Y328" s="105"/>
      <c r="Z328" s="105"/>
      <c r="AA328" s="105"/>
      <c r="AB328" s="105">
        <v>4</v>
      </c>
      <c r="AC328" s="105"/>
      <c r="AD328" s="105"/>
      <c r="AE328" s="364" t="s">
        <v>8055</v>
      </c>
      <c r="AF328" s="245">
        <v>21</v>
      </c>
      <c r="AG328" s="431"/>
      <c r="AH328" s="695"/>
      <c r="AI328" s="325"/>
      <c r="AJ328" s="257"/>
      <c r="AK328" s="723"/>
      <c r="AL328" s="258"/>
      <c r="AM328" s="257"/>
      <c r="AN328" s="723"/>
      <c r="AO328" s="258"/>
      <c r="AP328" s="257"/>
      <c r="AQ328" s="723"/>
      <c r="AR328" s="258"/>
      <c r="AS328" s="257"/>
      <c r="AT328" s="263"/>
      <c r="AU328" s="326"/>
      <c r="AV328" s="783"/>
      <c r="AW328" s="105"/>
      <c r="AX328" s="327"/>
      <c r="AY328" s="51"/>
      <c r="AZ328" s="51"/>
      <c r="BA328" s="51"/>
      <c r="BB328" s="51"/>
      <c r="BC328" s="51"/>
      <c r="BD328" s="51"/>
      <c r="BE328" s="51"/>
      <c r="BF328" s="51"/>
      <c r="BG328" s="51"/>
      <c r="BH328" s="51"/>
      <c r="BI328" s="51"/>
      <c r="BJ328" s="51"/>
      <c r="BK328" s="51"/>
      <c r="BL328" s="51"/>
      <c r="BM328" s="51"/>
      <c r="BN328" s="51"/>
    </row>
    <row r="329" spans="1:66" s="40" customFormat="1" ht="104" customHeight="1" x14ac:dyDescent="0.3">
      <c r="A329" s="99">
        <v>381</v>
      </c>
      <c r="B329" s="606" t="s">
        <v>8004</v>
      </c>
      <c r="C329" s="102">
        <v>5</v>
      </c>
      <c r="D329" s="102"/>
      <c r="E329" s="606" t="s">
        <v>4470</v>
      </c>
      <c r="F329" s="100">
        <v>6777</v>
      </c>
      <c r="G329" s="606" t="s">
        <v>8346</v>
      </c>
      <c r="H329" s="105">
        <v>2000</v>
      </c>
      <c r="I329" s="622" t="s">
        <v>8347</v>
      </c>
      <c r="J329" s="659">
        <v>53678</v>
      </c>
      <c r="K329" s="105" t="s">
        <v>1991</v>
      </c>
      <c r="L329" s="73"/>
      <c r="M329" s="71" t="s">
        <v>8125</v>
      </c>
      <c r="N329" s="71" t="s">
        <v>8348</v>
      </c>
      <c r="O329" s="71" t="s">
        <v>8349</v>
      </c>
      <c r="P329" s="100" t="s">
        <v>8352</v>
      </c>
      <c r="Q329" s="103">
        <v>0</v>
      </c>
      <c r="R329" s="103">
        <v>0</v>
      </c>
      <c r="S329" s="104">
        <v>0</v>
      </c>
      <c r="T329" s="104">
        <v>0</v>
      </c>
      <c r="U329" s="104">
        <v>0</v>
      </c>
      <c r="V329" s="105">
        <v>50</v>
      </c>
      <c r="W329" s="105">
        <v>100</v>
      </c>
      <c r="X329" s="423" t="s">
        <v>8129</v>
      </c>
      <c r="Y329" s="105"/>
      <c r="Z329" s="105"/>
      <c r="AA329" s="105"/>
      <c r="AB329" s="105">
        <v>4</v>
      </c>
      <c r="AC329" s="105"/>
      <c r="AD329" s="105"/>
      <c r="AE329" s="364" t="s">
        <v>8055</v>
      </c>
      <c r="AF329" s="245">
        <v>21</v>
      </c>
      <c r="AG329" s="350"/>
      <c r="AH329" s="695"/>
      <c r="AI329" s="325"/>
      <c r="AJ329" s="257"/>
      <c r="AK329" s="723"/>
      <c r="AL329" s="258"/>
      <c r="AM329" s="257"/>
      <c r="AN329" s="723"/>
      <c r="AO329" s="258"/>
      <c r="AP329" s="257"/>
      <c r="AQ329" s="723"/>
      <c r="AR329" s="258"/>
      <c r="AS329" s="257"/>
      <c r="AT329" s="263"/>
      <c r="AU329" s="326"/>
      <c r="AV329" s="783"/>
      <c r="AW329" s="105"/>
      <c r="AX329" s="327"/>
      <c r="AY329" s="51"/>
      <c r="AZ329" s="51"/>
      <c r="BA329" s="51"/>
      <c r="BB329" s="51"/>
      <c r="BC329" s="51"/>
      <c r="BD329" s="51"/>
      <c r="BE329" s="51"/>
      <c r="BF329" s="51"/>
      <c r="BG329" s="51"/>
      <c r="BH329" s="51"/>
      <c r="BI329" s="51"/>
      <c r="BJ329" s="51"/>
      <c r="BK329" s="51"/>
      <c r="BL329" s="51"/>
      <c r="BM329" s="51"/>
      <c r="BN329" s="51"/>
    </row>
    <row r="330" spans="1:66" s="40" customFormat="1" ht="105.8" customHeight="1" x14ac:dyDescent="0.3">
      <c r="A330" s="99">
        <v>381</v>
      </c>
      <c r="B330" s="606" t="s">
        <v>8004</v>
      </c>
      <c r="C330" s="105">
        <v>29</v>
      </c>
      <c r="D330" s="105"/>
      <c r="E330" s="606" t="s">
        <v>8353</v>
      </c>
      <c r="F330" s="105">
        <v>10337</v>
      </c>
      <c r="G330" s="606" t="s">
        <v>4464</v>
      </c>
      <c r="H330" s="105">
        <v>2006</v>
      </c>
      <c r="I330" s="622" t="s">
        <v>2980</v>
      </c>
      <c r="J330" s="655" t="s">
        <v>8354</v>
      </c>
      <c r="K330" s="105"/>
      <c r="L330" s="71" t="s">
        <v>8355</v>
      </c>
      <c r="M330" s="71" t="s">
        <v>8356</v>
      </c>
      <c r="N330" s="71" t="s">
        <v>8357</v>
      </c>
      <c r="O330" s="71" t="s">
        <v>8358</v>
      </c>
      <c r="P330" s="100" t="s">
        <v>8359</v>
      </c>
      <c r="Q330" s="101" t="s">
        <v>8360</v>
      </c>
      <c r="R330" s="101">
        <v>0</v>
      </c>
      <c r="S330" s="422">
        <v>1800</v>
      </c>
      <c r="T330" s="422" t="s">
        <v>8361</v>
      </c>
      <c r="U330" s="422" t="s">
        <v>8211</v>
      </c>
      <c r="V330" s="105">
        <v>90</v>
      </c>
      <c r="W330" s="105">
        <v>100</v>
      </c>
      <c r="X330" s="100" t="s">
        <v>8088</v>
      </c>
      <c r="Y330" s="105">
        <v>4</v>
      </c>
      <c r="Z330" s="105">
        <v>7</v>
      </c>
      <c r="AA330" s="105">
        <v>5</v>
      </c>
      <c r="AB330" s="105">
        <v>4</v>
      </c>
      <c r="AC330" s="105"/>
      <c r="AD330" s="100" t="s">
        <v>8362</v>
      </c>
      <c r="AE330" s="364" t="s">
        <v>8055</v>
      </c>
      <c r="AF330" s="245">
        <v>90</v>
      </c>
      <c r="AG330" s="429" t="s">
        <v>8089</v>
      </c>
      <c r="AH330" s="685" t="s">
        <v>8363</v>
      </c>
      <c r="AI330" s="325">
        <v>90</v>
      </c>
      <c r="AJ330" s="257"/>
      <c r="AK330" s="723"/>
      <c r="AL330" s="258"/>
      <c r="AM330" s="257"/>
      <c r="AN330" s="723"/>
      <c r="AO330" s="258"/>
      <c r="AP330" s="257"/>
      <c r="AQ330" s="723"/>
      <c r="AR330" s="258"/>
      <c r="AS330" s="257"/>
      <c r="AT330" s="263"/>
      <c r="AU330" s="326"/>
      <c r="AV330" s="783"/>
      <c r="AW330" s="105"/>
      <c r="AX330" s="327"/>
      <c r="AY330" s="51"/>
      <c r="AZ330" s="51"/>
      <c r="BA330" s="51"/>
      <c r="BB330" s="51"/>
      <c r="BC330" s="51"/>
      <c r="BD330" s="51"/>
      <c r="BE330" s="51"/>
      <c r="BF330" s="51"/>
      <c r="BG330" s="51"/>
      <c r="BH330" s="51"/>
      <c r="BI330" s="51"/>
      <c r="BJ330" s="51"/>
      <c r="BK330" s="51"/>
      <c r="BL330" s="51"/>
      <c r="BM330" s="51"/>
      <c r="BN330" s="51"/>
    </row>
    <row r="331" spans="1:66" s="40" customFormat="1" ht="165.75" customHeight="1" x14ac:dyDescent="0.3">
      <c r="A331" s="99">
        <v>381</v>
      </c>
      <c r="B331" s="606" t="s">
        <v>8004</v>
      </c>
      <c r="C331" s="105">
        <v>32</v>
      </c>
      <c r="D331" s="105"/>
      <c r="E331" s="606" t="s">
        <v>8364</v>
      </c>
      <c r="F331" s="100" t="s">
        <v>8365</v>
      </c>
      <c r="G331" s="606" t="s">
        <v>8366</v>
      </c>
      <c r="H331" s="105">
        <v>2001</v>
      </c>
      <c r="I331" s="606" t="s">
        <v>8367</v>
      </c>
      <c r="J331" s="659">
        <v>81613</v>
      </c>
      <c r="K331" s="105" t="s">
        <v>1991</v>
      </c>
      <c r="L331" s="71" t="s">
        <v>8368</v>
      </c>
      <c r="M331" s="71" t="s">
        <v>8369</v>
      </c>
      <c r="N331" s="71" t="s">
        <v>8370</v>
      </c>
      <c r="O331" s="71" t="s">
        <v>8371</v>
      </c>
      <c r="P331" s="105"/>
      <c r="Q331" s="101" t="s">
        <v>8035</v>
      </c>
      <c r="R331" s="101">
        <v>0</v>
      </c>
      <c r="S331" s="101">
        <v>18000</v>
      </c>
      <c r="T331" s="101">
        <v>18000</v>
      </c>
      <c r="U331" s="101">
        <v>36000</v>
      </c>
      <c r="V331" s="105">
        <v>100</v>
      </c>
      <c r="W331" s="105">
        <v>100</v>
      </c>
      <c r="X331" s="219" t="s">
        <v>8036</v>
      </c>
      <c r="Y331" s="100">
        <v>4</v>
      </c>
      <c r="Z331" s="100">
        <v>5</v>
      </c>
      <c r="AA331" s="100">
        <v>5</v>
      </c>
      <c r="AB331" s="100">
        <v>10</v>
      </c>
      <c r="AC331" s="105"/>
      <c r="AD331" s="100" t="s">
        <v>8041</v>
      </c>
      <c r="AE331" s="414" t="s">
        <v>8018</v>
      </c>
      <c r="AF331" s="245">
        <v>100</v>
      </c>
      <c r="AG331" s="429" t="s">
        <v>8042</v>
      </c>
      <c r="AH331" s="695"/>
      <c r="AI331" s="325">
        <v>100</v>
      </c>
      <c r="AJ331" s="257"/>
      <c r="AK331" s="723"/>
      <c r="AL331" s="258"/>
      <c r="AM331" s="257"/>
      <c r="AN331" s="723"/>
      <c r="AO331" s="258"/>
      <c r="AP331" s="257"/>
      <c r="AQ331" s="723"/>
      <c r="AR331" s="258"/>
      <c r="AS331" s="257"/>
      <c r="AT331" s="263"/>
      <c r="AU331" s="326"/>
      <c r="AV331" s="783"/>
      <c r="AW331" s="105"/>
      <c r="AX331" s="327"/>
      <c r="AY331" s="51"/>
      <c r="AZ331" s="51"/>
      <c r="BA331" s="51"/>
      <c r="BB331" s="51"/>
      <c r="BC331" s="51"/>
      <c r="BD331" s="51"/>
      <c r="BE331" s="51"/>
      <c r="BF331" s="51"/>
      <c r="BG331" s="51"/>
      <c r="BH331" s="51"/>
      <c r="BI331" s="51"/>
      <c r="BJ331" s="51"/>
      <c r="BK331" s="51"/>
      <c r="BL331" s="51"/>
      <c r="BM331" s="51"/>
      <c r="BN331" s="51"/>
    </row>
    <row r="332" spans="1:66" s="40" customFormat="1" ht="167.95" customHeight="1" x14ac:dyDescent="0.3">
      <c r="A332" s="99">
        <v>381</v>
      </c>
      <c r="B332" s="606" t="s">
        <v>8004</v>
      </c>
      <c r="C332" s="105">
        <v>32</v>
      </c>
      <c r="D332" s="105"/>
      <c r="E332" s="606" t="s">
        <v>8372</v>
      </c>
      <c r="F332" s="100" t="s">
        <v>8365</v>
      </c>
      <c r="G332" s="622" t="s">
        <v>8373</v>
      </c>
      <c r="H332" s="105">
        <v>2001</v>
      </c>
      <c r="I332" s="622" t="s">
        <v>8374</v>
      </c>
      <c r="J332" s="659">
        <v>91632</v>
      </c>
      <c r="K332" s="105" t="s">
        <v>1991</v>
      </c>
      <c r="L332" s="71" t="s">
        <v>8368</v>
      </c>
      <c r="M332" s="71" t="s">
        <v>8369</v>
      </c>
      <c r="N332" s="71" t="s">
        <v>8370</v>
      </c>
      <c r="O332" s="71" t="s">
        <v>8375</v>
      </c>
      <c r="P332" s="105"/>
      <c r="Q332" s="101" t="s">
        <v>8035</v>
      </c>
      <c r="R332" s="101">
        <v>0</v>
      </c>
      <c r="S332" s="101">
        <v>18000</v>
      </c>
      <c r="T332" s="101">
        <v>18000</v>
      </c>
      <c r="U332" s="101">
        <v>36000</v>
      </c>
      <c r="V332" s="105">
        <v>100</v>
      </c>
      <c r="W332" s="105">
        <v>100</v>
      </c>
      <c r="X332" s="219" t="s">
        <v>8036</v>
      </c>
      <c r="Y332" s="100">
        <v>4</v>
      </c>
      <c r="Z332" s="100">
        <v>5</v>
      </c>
      <c r="AA332" s="100">
        <v>5</v>
      </c>
      <c r="AB332" s="100">
        <v>10</v>
      </c>
      <c r="AC332" s="105"/>
      <c r="AD332" s="100" t="s">
        <v>8041</v>
      </c>
      <c r="AE332" s="414" t="s">
        <v>8018</v>
      </c>
      <c r="AF332" s="245">
        <v>100</v>
      </c>
      <c r="AG332" s="429" t="s">
        <v>8042</v>
      </c>
      <c r="AH332" s="695"/>
      <c r="AI332" s="325">
        <v>100</v>
      </c>
      <c r="AJ332" s="257"/>
      <c r="AK332" s="723"/>
      <c r="AL332" s="258"/>
      <c r="AM332" s="257"/>
      <c r="AN332" s="723"/>
      <c r="AO332" s="258"/>
      <c r="AP332" s="257"/>
      <c r="AQ332" s="723"/>
      <c r="AR332" s="258"/>
      <c r="AS332" s="257"/>
      <c r="AT332" s="263"/>
      <c r="AU332" s="326"/>
      <c r="AV332" s="783"/>
      <c r="AW332" s="105"/>
      <c r="AX332" s="327"/>
      <c r="AY332" s="51"/>
      <c r="AZ332" s="51"/>
      <c r="BA332" s="51"/>
      <c r="BB332" s="51"/>
      <c r="BC332" s="51"/>
      <c r="BD332" s="51"/>
      <c r="BE332" s="51"/>
      <c r="BF332" s="51"/>
      <c r="BG332" s="51"/>
      <c r="BH332" s="51"/>
      <c r="BI332" s="51"/>
      <c r="BJ332" s="51"/>
      <c r="BK332" s="51"/>
      <c r="BL332" s="51"/>
      <c r="BM332" s="51"/>
      <c r="BN332" s="51"/>
    </row>
    <row r="333" spans="1:66" s="44" customFormat="1" ht="260.35000000000002" customHeight="1" x14ac:dyDescent="0.3">
      <c r="A333" s="99">
        <v>381</v>
      </c>
      <c r="B333" s="606" t="s">
        <v>8004</v>
      </c>
      <c r="C333" s="106">
        <v>30</v>
      </c>
      <c r="D333" s="100"/>
      <c r="E333" s="606" t="s">
        <v>8376</v>
      </c>
      <c r="F333" s="100" t="s">
        <v>8006</v>
      </c>
      <c r="G333" s="606" t="s">
        <v>8377</v>
      </c>
      <c r="H333" s="101" t="s">
        <v>8378</v>
      </c>
      <c r="I333" s="644" t="s">
        <v>8379</v>
      </c>
      <c r="J333" s="655">
        <v>95927.93</v>
      </c>
      <c r="K333" s="100" t="s">
        <v>655</v>
      </c>
      <c r="L333" s="71" t="s">
        <v>8009</v>
      </c>
      <c r="M333" s="71" t="s">
        <v>8380</v>
      </c>
      <c r="N333" s="432" t="s">
        <v>8381</v>
      </c>
      <c r="O333" s="70" t="s">
        <v>8382</v>
      </c>
      <c r="P333" s="117" t="s">
        <v>8383</v>
      </c>
      <c r="Q333" s="106" t="s">
        <v>8384</v>
      </c>
      <c r="R333" s="101">
        <v>0</v>
      </c>
      <c r="S333" s="101">
        <v>0</v>
      </c>
      <c r="T333" s="106" t="s">
        <v>8385</v>
      </c>
      <c r="U333" s="106" t="s">
        <v>8385</v>
      </c>
      <c r="V333" s="106">
        <v>80</v>
      </c>
      <c r="W333" s="100">
        <v>100</v>
      </c>
      <c r="X333" s="100" t="s">
        <v>8016</v>
      </c>
      <c r="Y333" s="100">
        <v>4</v>
      </c>
      <c r="Z333" s="100">
        <v>6</v>
      </c>
      <c r="AA333" s="100">
        <v>1</v>
      </c>
      <c r="AB333" s="100">
        <v>35</v>
      </c>
      <c r="AC333" s="100" t="s">
        <v>655</v>
      </c>
      <c r="AD333" s="100" t="s">
        <v>8017</v>
      </c>
      <c r="AE333" s="414" t="s">
        <v>8018</v>
      </c>
      <c r="AF333" s="236">
        <v>0</v>
      </c>
      <c r="AG333" s="415" t="s">
        <v>8019</v>
      </c>
      <c r="AH333" s="685"/>
      <c r="AI333" s="238">
        <v>50</v>
      </c>
      <c r="AJ333" s="239"/>
      <c r="AK333" s="721"/>
      <c r="AL333" s="241"/>
      <c r="AM333" s="433"/>
      <c r="AN333" s="721"/>
      <c r="AO333" s="241"/>
      <c r="AP333" s="433"/>
      <c r="AQ333" s="721"/>
      <c r="AR333" s="241"/>
      <c r="AS333" s="239"/>
      <c r="AT333" s="240"/>
      <c r="AU333" s="242"/>
      <c r="AV333" s="779"/>
      <c r="AW333" s="100"/>
      <c r="AX333" s="342"/>
      <c r="AY333" s="84"/>
      <c r="AZ333" s="84"/>
      <c r="BA333" s="84"/>
      <c r="BB333" s="84"/>
      <c r="BC333" s="84"/>
      <c r="BD333" s="84"/>
      <c r="BE333" s="84"/>
      <c r="BF333" s="84"/>
      <c r="BG333" s="84"/>
      <c r="BH333" s="84"/>
      <c r="BI333" s="84"/>
      <c r="BJ333" s="84"/>
      <c r="BK333" s="84"/>
      <c r="BL333" s="84"/>
      <c r="BM333" s="84"/>
      <c r="BN333" s="84"/>
    </row>
    <row r="334" spans="1:66" s="44" customFormat="1" ht="294.8" customHeight="1" x14ac:dyDescent="0.3">
      <c r="A334" s="99">
        <v>381</v>
      </c>
      <c r="B334" s="606" t="s">
        <v>8004</v>
      </c>
      <c r="C334" s="106"/>
      <c r="D334" s="100"/>
      <c r="E334" s="606"/>
      <c r="F334" s="100"/>
      <c r="G334" s="606"/>
      <c r="H334" s="101"/>
      <c r="I334" s="644"/>
      <c r="J334" s="655"/>
      <c r="K334" s="100"/>
      <c r="L334" s="71"/>
      <c r="M334" s="71"/>
      <c r="N334" s="432"/>
      <c r="O334" s="70"/>
      <c r="P334" s="117" t="s">
        <v>8386</v>
      </c>
      <c r="Q334" s="100" t="s">
        <v>8014</v>
      </c>
      <c r="R334" s="434">
        <v>0</v>
      </c>
      <c r="S334" s="101">
        <v>0</v>
      </c>
      <c r="T334" s="100" t="s">
        <v>8014</v>
      </c>
      <c r="U334" s="100" t="s">
        <v>8014</v>
      </c>
      <c r="V334" s="100">
        <v>10</v>
      </c>
      <c r="W334" s="100">
        <v>100</v>
      </c>
      <c r="X334" s="100" t="s">
        <v>8016</v>
      </c>
      <c r="Y334" s="100">
        <v>4</v>
      </c>
      <c r="Z334" s="100">
        <v>2</v>
      </c>
      <c r="AA334" s="100">
        <v>1</v>
      </c>
      <c r="AB334" s="100">
        <v>35</v>
      </c>
      <c r="AC334" s="100" t="s">
        <v>655</v>
      </c>
      <c r="AD334" s="100" t="s">
        <v>8017</v>
      </c>
      <c r="AE334" s="414" t="s">
        <v>8018</v>
      </c>
      <c r="AF334" s="236">
        <v>0</v>
      </c>
      <c r="AG334" s="415" t="s">
        <v>8019</v>
      </c>
      <c r="AH334" s="685"/>
      <c r="AI334" s="238">
        <v>70</v>
      </c>
      <c r="AJ334" s="239"/>
      <c r="AK334" s="721"/>
      <c r="AL334" s="241"/>
      <c r="AM334" s="433"/>
      <c r="AN334" s="721"/>
      <c r="AO334" s="241"/>
      <c r="AP334" s="433"/>
      <c r="AQ334" s="721"/>
      <c r="AR334" s="241"/>
      <c r="AS334" s="239"/>
      <c r="AT334" s="240"/>
      <c r="AU334" s="242"/>
      <c r="AV334" s="779"/>
      <c r="AW334" s="100"/>
      <c r="AX334" s="342"/>
      <c r="AY334" s="84"/>
      <c r="AZ334" s="84"/>
      <c r="BA334" s="84"/>
      <c r="BB334" s="84"/>
      <c r="BC334" s="84"/>
      <c r="BD334" s="84"/>
      <c r="BE334" s="84"/>
      <c r="BF334" s="84"/>
      <c r="BG334" s="84"/>
      <c r="BH334" s="84"/>
      <c r="BI334" s="84"/>
      <c r="BJ334" s="84"/>
      <c r="BK334" s="84"/>
      <c r="BL334" s="84"/>
      <c r="BM334" s="84"/>
      <c r="BN334" s="84"/>
    </row>
    <row r="335" spans="1:66" s="40" customFormat="1" ht="91" customHeight="1" x14ac:dyDescent="0.3">
      <c r="A335" s="99">
        <v>381</v>
      </c>
      <c r="B335" s="606" t="s">
        <v>8004</v>
      </c>
      <c r="C335" s="102"/>
      <c r="D335" s="105"/>
      <c r="E335" s="622" t="s">
        <v>8387</v>
      </c>
      <c r="F335" s="105">
        <v>10990</v>
      </c>
      <c r="G335" s="606" t="s">
        <v>8388</v>
      </c>
      <c r="H335" s="105">
        <v>2009</v>
      </c>
      <c r="I335" s="628" t="s">
        <v>8389</v>
      </c>
      <c r="J335" s="659">
        <v>138627.62</v>
      </c>
      <c r="K335" s="303" t="s">
        <v>677</v>
      </c>
      <c r="L335" s="71" t="s">
        <v>8390</v>
      </c>
      <c r="M335" s="71" t="s">
        <v>8391</v>
      </c>
      <c r="N335" s="71" t="s">
        <v>8392</v>
      </c>
      <c r="O335" s="71" t="s">
        <v>8393</v>
      </c>
      <c r="P335" s="100" t="s">
        <v>8394</v>
      </c>
      <c r="Q335" s="435" t="s">
        <v>8395</v>
      </c>
      <c r="R335" s="103">
        <v>1153</v>
      </c>
      <c r="S335" s="436">
        <v>13.75</v>
      </c>
      <c r="T335" s="436">
        <v>19.600000000000001</v>
      </c>
      <c r="U335" s="436">
        <f>+R335+S335+T335</f>
        <v>1186.3499999999999</v>
      </c>
      <c r="V335" s="383">
        <v>50</v>
      </c>
      <c r="W335" s="105">
        <v>98.17</v>
      </c>
      <c r="X335" s="219" t="s">
        <v>8396</v>
      </c>
      <c r="Y335" s="105">
        <v>4</v>
      </c>
      <c r="Z335" s="105">
        <v>7</v>
      </c>
      <c r="AA335" s="105">
        <v>4</v>
      </c>
      <c r="AB335" s="105" t="s">
        <v>8397</v>
      </c>
      <c r="AC335" s="105" t="s">
        <v>677</v>
      </c>
      <c r="AD335" s="100" t="s">
        <v>8398</v>
      </c>
      <c r="AE335" s="364" t="s">
        <v>8055</v>
      </c>
      <c r="AF335" s="245">
        <v>70</v>
      </c>
      <c r="AG335" s="253" t="s">
        <v>8058</v>
      </c>
      <c r="AH335" s="702" t="s">
        <v>2499</v>
      </c>
      <c r="AI335" s="325">
        <v>50</v>
      </c>
      <c r="AJ335" s="257" t="s">
        <v>8399</v>
      </c>
      <c r="AK335" s="702" t="s">
        <v>2499</v>
      </c>
      <c r="AL335" s="258">
        <v>50</v>
      </c>
      <c r="AM335" s="257"/>
      <c r="AN335" s="723"/>
      <c r="AO335" s="258"/>
      <c r="AP335" s="257"/>
      <c r="AQ335" s="723"/>
      <c r="AR335" s="258"/>
      <c r="AS335" s="257"/>
      <c r="AT335" s="263"/>
      <c r="AU335" s="326"/>
      <c r="AV335" s="783"/>
      <c r="AW335" s="105"/>
      <c r="AX335" s="327"/>
      <c r="AY335" s="51"/>
      <c r="AZ335" s="51"/>
      <c r="BA335" s="51"/>
      <c r="BB335" s="51"/>
      <c r="BC335" s="51"/>
      <c r="BD335" s="51"/>
      <c r="BE335" s="51"/>
      <c r="BF335" s="51"/>
      <c r="BG335" s="51"/>
      <c r="BH335" s="51"/>
      <c r="BI335" s="51"/>
      <c r="BJ335" s="51"/>
      <c r="BK335" s="51"/>
      <c r="BL335" s="51"/>
      <c r="BM335" s="51"/>
      <c r="BN335" s="51"/>
    </row>
    <row r="336" spans="1:66" s="44" customFormat="1" ht="294.8" customHeight="1" x14ac:dyDescent="0.3">
      <c r="A336" s="99">
        <v>381</v>
      </c>
      <c r="B336" s="606" t="s">
        <v>8004</v>
      </c>
      <c r="C336" s="100">
        <v>30</v>
      </c>
      <c r="D336" s="100"/>
      <c r="E336" s="606" t="s">
        <v>8400</v>
      </c>
      <c r="F336" s="100">
        <v>6135</v>
      </c>
      <c r="G336" s="606" t="s">
        <v>8401</v>
      </c>
      <c r="H336" s="100">
        <v>2009</v>
      </c>
      <c r="I336" s="606" t="s">
        <v>8402</v>
      </c>
      <c r="J336" s="655">
        <v>14000</v>
      </c>
      <c r="K336" s="396" t="s">
        <v>2903</v>
      </c>
      <c r="L336" s="71" t="s">
        <v>8403</v>
      </c>
      <c r="M336" s="71" t="s">
        <v>8404</v>
      </c>
      <c r="N336" s="71" t="s">
        <v>8405</v>
      </c>
      <c r="O336" s="71" t="s">
        <v>8406</v>
      </c>
      <c r="P336" s="100" t="s">
        <v>8407</v>
      </c>
      <c r="Q336" s="438">
        <v>0</v>
      </c>
      <c r="R336" s="101">
        <v>0</v>
      </c>
      <c r="S336" s="101">
        <v>0</v>
      </c>
      <c r="T336" s="101">
        <v>0</v>
      </c>
      <c r="U336" s="101">
        <v>0</v>
      </c>
      <c r="V336" s="100">
        <v>50</v>
      </c>
      <c r="W336" s="100">
        <v>100</v>
      </c>
      <c r="X336" s="219" t="s">
        <v>8408</v>
      </c>
      <c r="Y336" s="100">
        <v>4</v>
      </c>
      <c r="Z336" s="100">
        <v>7</v>
      </c>
      <c r="AA336" s="100">
        <v>6</v>
      </c>
      <c r="AB336" s="100" t="s">
        <v>8409</v>
      </c>
      <c r="AC336" s="100" t="s">
        <v>677</v>
      </c>
      <c r="AD336" s="100" t="s">
        <v>8398</v>
      </c>
      <c r="AE336" s="414">
        <v>5</v>
      </c>
      <c r="AF336" s="236">
        <v>0</v>
      </c>
      <c r="AG336" s="415" t="s">
        <v>8410</v>
      </c>
      <c r="AH336" s="702" t="s">
        <v>8411</v>
      </c>
      <c r="AI336" s="439">
        <v>0</v>
      </c>
      <c r="AJ336" s="440"/>
      <c r="AK336" s="702"/>
      <c r="AL336" s="439"/>
      <c r="AM336" s="440"/>
      <c r="AN336" s="702"/>
      <c r="AO336" s="439"/>
      <c r="AP336" s="440"/>
      <c r="AQ336" s="702"/>
      <c r="AR336" s="439"/>
      <c r="AS336" s="440"/>
      <c r="AT336" s="437"/>
      <c r="AU336" s="441"/>
      <c r="AV336" s="779"/>
      <c r="AW336" s="100"/>
      <c r="AX336" s="342"/>
      <c r="AY336" s="84"/>
      <c r="AZ336" s="84"/>
      <c r="BA336" s="84"/>
      <c r="BB336" s="84"/>
      <c r="BC336" s="84"/>
      <c r="BD336" s="84"/>
      <c r="BE336" s="84"/>
      <c r="BF336" s="84"/>
      <c r="BG336" s="84"/>
      <c r="BH336" s="84"/>
      <c r="BI336" s="84"/>
      <c r="BJ336" s="84"/>
      <c r="BK336" s="84"/>
      <c r="BL336" s="84"/>
      <c r="BM336" s="84"/>
      <c r="BN336" s="84"/>
    </row>
    <row r="337" spans="1:66" s="44" customFormat="1" ht="294.8" customHeight="1" x14ac:dyDescent="0.3">
      <c r="A337" s="99">
        <v>381</v>
      </c>
      <c r="B337" s="606" t="s">
        <v>8004</v>
      </c>
      <c r="C337" s="100">
        <v>30</v>
      </c>
      <c r="D337" s="100"/>
      <c r="E337" s="606" t="s">
        <v>8400</v>
      </c>
      <c r="F337" s="100">
        <v>6136</v>
      </c>
      <c r="G337" s="606" t="s">
        <v>8412</v>
      </c>
      <c r="H337" s="100">
        <v>2009</v>
      </c>
      <c r="I337" s="606" t="s">
        <v>8413</v>
      </c>
      <c r="J337" s="655">
        <v>72918.880000000005</v>
      </c>
      <c r="K337" s="396" t="s">
        <v>677</v>
      </c>
      <c r="L337" s="71" t="s">
        <v>8403</v>
      </c>
      <c r="M337" s="71" t="s">
        <v>8404</v>
      </c>
      <c r="N337" s="71" t="s">
        <v>8414</v>
      </c>
      <c r="O337" s="71" t="s">
        <v>8415</v>
      </c>
      <c r="P337" s="100" t="s">
        <v>8407</v>
      </c>
      <c r="Q337" s="101">
        <v>0</v>
      </c>
      <c r="R337" s="101">
        <v>0</v>
      </c>
      <c r="S337" s="101">
        <v>0</v>
      </c>
      <c r="T337" s="101">
        <v>0</v>
      </c>
      <c r="U337" s="101">
        <v>0</v>
      </c>
      <c r="V337" s="100">
        <v>60</v>
      </c>
      <c r="W337" s="100">
        <v>100</v>
      </c>
      <c r="X337" s="219" t="s">
        <v>8416</v>
      </c>
      <c r="Y337" s="100">
        <v>3</v>
      </c>
      <c r="Z337" s="100">
        <v>1</v>
      </c>
      <c r="AA337" s="100">
        <v>4</v>
      </c>
      <c r="AB337" s="100" t="s">
        <v>8174</v>
      </c>
      <c r="AC337" s="100" t="s">
        <v>677</v>
      </c>
      <c r="AD337" s="100" t="s">
        <v>8417</v>
      </c>
      <c r="AE337" s="414">
        <v>5</v>
      </c>
      <c r="AF337" s="236">
        <v>70</v>
      </c>
      <c r="AG337" s="244" t="s">
        <v>8410</v>
      </c>
      <c r="AH337" s="685" t="s">
        <v>8411</v>
      </c>
      <c r="AI337" s="238">
        <v>75</v>
      </c>
      <c r="AJ337" s="239"/>
      <c r="AK337" s="721"/>
      <c r="AL337" s="241"/>
      <c r="AM337" s="239"/>
      <c r="AN337" s="702"/>
      <c r="AO337" s="439"/>
      <c r="AP337" s="440"/>
      <c r="AQ337" s="702"/>
      <c r="AR337" s="439"/>
      <c r="AS337" s="440"/>
      <c r="AT337" s="437"/>
      <c r="AU337" s="441"/>
      <c r="AV337" s="779"/>
      <c r="AW337" s="100"/>
      <c r="AX337" s="342"/>
      <c r="AY337" s="84"/>
      <c r="AZ337" s="84"/>
      <c r="BA337" s="84"/>
      <c r="BB337" s="84"/>
      <c r="BC337" s="84"/>
      <c r="BD337" s="84"/>
      <c r="BE337" s="84"/>
      <c r="BF337" s="84"/>
      <c r="BG337" s="84"/>
      <c r="BH337" s="84"/>
      <c r="BI337" s="84"/>
      <c r="BJ337" s="84"/>
      <c r="BK337" s="84"/>
      <c r="BL337" s="84"/>
      <c r="BM337" s="84"/>
      <c r="BN337" s="84"/>
    </row>
    <row r="338" spans="1:66" s="40" customFormat="1" ht="298.95" customHeight="1" x14ac:dyDescent="0.3">
      <c r="A338" s="99">
        <v>381</v>
      </c>
      <c r="B338" s="606" t="s">
        <v>8004</v>
      </c>
      <c r="C338" s="105"/>
      <c r="D338" s="105"/>
      <c r="E338" s="622" t="s">
        <v>8257</v>
      </c>
      <c r="F338" s="105">
        <v>8992</v>
      </c>
      <c r="G338" s="606" t="s">
        <v>8418</v>
      </c>
      <c r="H338" s="100" t="s">
        <v>8419</v>
      </c>
      <c r="I338" s="606" t="s">
        <v>8420</v>
      </c>
      <c r="J338" s="659">
        <v>99962.14</v>
      </c>
      <c r="K338" s="303" t="s">
        <v>677</v>
      </c>
      <c r="L338" s="71" t="s">
        <v>8233</v>
      </c>
      <c r="M338" s="71" t="s">
        <v>8234</v>
      </c>
      <c r="N338" s="428" t="s">
        <v>8421</v>
      </c>
      <c r="O338" s="71" t="s">
        <v>8422</v>
      </c>
      <c r="P338" s="100" t="s">
        <v>8423</v>
      </c>
      <c r="Q338" s="101">
        <v>0</v>
      </c>
      <c r="R338" s="101">
        <v>0</v>
      </c>
      <c r="S338" s="101">
        <v>0</v>
      </c>
      <c r="T338" s="101">
        <v>0</v>
      </c>
      <c r="U338" s="101">
        <v>0</v>
      </c>
      <c r="V338" s="105">
        <v>0</v>
      </c>
      <c r="W338" s="105">
        <v>75</v>
      </c>
      <c r="X338" s="219" t="s">
        <v>8238</v>
      </c>
      <c r="Y338" s="105">
        <v>6</v>
      </c>
      <c r="Z338" s="105">
        <v>1</v>
      </c>
      <c r="AA338" s="105">
        <v>1</v>
      </c>
      <c r="AB338" s="105" t="s">
        <v>8254</v>
      </c>
      <c r="AC338" s="105">
        <v>122</v>
      </c>
      <c r="AD338" s="105">
        <v>0</v>
      </c>
      <c r="AE338" s="364" t="s">
        <v>8424</v>
      </c>
      <c r="AF338" s="245">
        <v>100</v>
      </c>
      <c r="AG338" s="244" t="s">
        <v>8240</v>
      </c>
      <c r="AH338" s="695"/>
      <c r="AI338" s="325">
        <v>100</v>
      </c>
      <c r="AJ338" s="257"/>
      <c r="AK338" s="723"/>
      <c r="AL338" s="258"/>
      <c r="AM338" s="257"/>
      <c r="AN338" s="723"/>
      <c r="AO338" s="258"/>
      <c r="AP338" s="257"/>
      <c r="AQ338" s="723"/>
      <c r="AR338" s="258"/>
      <c r="AS338" s="257"/>
      <c r="AT338" s="263"/>
      <c r="AU338" s="326"/>
      <c r="AV338" s="783"/>
      <c r="AW338" s="105"/>
      <c r="AX338" s="327"/>
      <c r="AY338" s="51"/>
      <c r="AZ338" s="51"/>
      <c r="BA338" s="51"/>
      <c r="BB338" s="51"/>
      <c r="BC338" s="51"/>
      <c r="BD338" s="51"/>
      <c r="BE338" s="51"/>
      <c r="BF338" s="51"/>
      <c r="BG338" s="51"/>
      <c r="BH338" s="51"/>
      <c r="BI338" s="51"/>
      <c r="BJ338" s="51"/>
      <c r="BK338" s="51"/>
      <c r="BL338" s="51"/>
      <c r="BM338" s="51"/>
      <c r="BN338" s="51"/>
    </row>
    <row r="339" spans="1:66" s="47" customFormat="1" ht="163.55000000000001" customHeight="1" x14ac:dyDescent="0.3">
      <c r="A339" s="99">
        <v>381</v>
      </c>
      <c r="B339" s="606" t="s">
        <v>8004</v>
      </c>
      <c r="C339" s="102"/>
      <c r="D339" s="102"/>
      <c r="E339" s="606" t="s">
        <v>2488</v>
      </c>
      <c r="F339" s="100">
        <v>3702</v>
      </c>
      <c r="G339" s="606" t="s">
        <v>8425</v>
      </c>
      <c r="H339" s="100" t="s">
        <v>8426</v>
      </c>
      <c r="I339" s="606"/>
      <c r="J339" s="655" t="s">
        <v>8427</v>
      </c>
      <c r="K339" s="396" t="s">
        <v>8428</v>
      </c>
      <c r="L339" s="71" t="s">
        <v>2493</v>
      </c>
      <c r="M339" s="71" t="s">
        <v>2494</v>
      </c>
      <c r="N339" s="71" t="s">
        <v>2495</v>
      </c>
      <c r="O339" s="71" t="s">
        <v>2496</v>
      </c>
      <c r="P339" s="100" t="s">
        <v>8429</v>
      </c>
      <c r="Q339" s="422">
        <f>+ROUND((U339/1700),2)</f>
        <v>3.59</v>
      </c>
      <c r="R339" s="101">
        <v>6097.18</v>
      </c>
      <c r="S339" s="101">
        <v>0</v>
      </c>
      <c r="T339" s="101">
        <v>0</v>
      </c>
      <c r="U339" s="101">
        <f>+R339+S339+T339</f>
        <v>6097.18</v>
      </c>
      <c r="V339" s="100">
        <v>100</v>
      </c>
      <c r="W339" s="100">
        <v>85</v>
      </c>
      <c r="X339" s="219" t="s">
        <v>8036</v>
      </c>
      <c r="Y339" s="100" t="s">
        <v>8171</v>
      </c>
      <c r="Z339" s="100" t="s">
        <v>8172</v>
      </c>
      <c r="AA339" s="100" t="s">
        <v>8173</v>
      </c>
      <c r="AB339" s="100" t="s">
        <v>8174</v>
      </c>
      <c r="AC339" s="100"/>
      <c r="AD339" s="100" t="s">
        <v>8175</v>
      </c>
      <c r="AE339" s="414" t="s">
        <v>8018</v>
      </c>
      <c r="AF339" s="245">
        <v>100</v>
      </c>
      <c r="AG339" s="429" t="s">
        <v>8042</v>
      </c>
      <c r="AH339" s="685" t="s">
        <v>2499</v>
      </c>
      <c r="AI339" s="325">
        <v>100</v>
      </c>
      <c r="AJ339" s="239"/>
      <c r="AK339" s="721"/>
      <c r="AL339" s="241"/>
      <c r="AM339" s="239"/>
      <c r="AN339" s="721"/>
      <c r="AO339" s="241"/>
      <c r="AP339" s="239"/>
      <c r="AQ339" s="721"/>
      <c r="AR339" s="241"/>
      <c r="AS339" s="239"/>
      <c r="AT339" s="240"/>
      <c r="AU339" s="242"/>
      <c r="AV339" s="779"/>
      <c r="AW339" s="100"/>
      <c r="AX339" s="342"/>
      <c r="AY339" s="85"/>
      <c r="AZ339" s="85"/>
      <c r="BA339" s="85"/>
      <c r="BB339" s="85"/>
      <c r="BC339" s="85"/>
      <c r="BD339" s="85"/>
      <c r="BE339" s="85"/>
      <c r="BF339" s="85"/>
      <c r="BG339" s="85"/>
      <c r="BH339" s="85"/>
      <c r="BI339" s="85"/>
      <c r="BJ339" s="85"/>
      <c r="BK339" s="85"/>
      <c r="BL339" s="85"/>
      <c r="BM339" s="85"/>
      <c r="BN339" s="85"/>
    </row>
    <row r="340" spans="1:66" s="47" customFormat="1" ht="171.7" customHeight="1" x14ac:dyDescent="0.3">
      <c r="A340" s="99">
        <v>381</v>
      </c>
      <c r="B340" s="606" t="s">
        <v>8004</v>
      </c>
      <c r="C340" s="102">
        <v>30</v>
      </c>
      <c r="D340" s="102"/>
      <c r="E340" s="606" t="s">
        <v>8149</v>
      </c>
      <c r="F340" s="100">
        <v>6013</v>
      </c>
      <c r="G340" s="606" t="s">
        <v>8430</v>
      </c>
      <c r="H340" s="100">
        <v>2011</v>
      </c>
      <c r="I340" s="606" t="s">
        <v>8431</v>
      </c>
      <c r="J340" s="655">
        <v>159300</v>
      </c>
      <c r="K340" s="303" t="s">
        <v>677</v>
      </c>
      <c r="L340" s="71" t="s">
        <v>8009</v>
      </c>
      <c r="M340" s="71" t="s">
        <v>8432</v>
      </c>
      <c r="N340" s="71" t="s">
        <v>8433</v>
      </c>
      <c r="O340" s="71" t="s">
        <v>8434</v>
      </c>
      <c r="P340" s="100">
        <v>1102675</v>
      </c>
      <c r="Q340" s="101">
        <f>+U340/1700</f>
        <v>0</v>
      </c>
      <c r="R340" s="101">
        <v>0</v>
      </c>
      <c r="S340" s="101">
        <v>0</v>
      </c>
      <c r="T340" s="100" t="s">
        <v>8435</v>
      </c>
      <c r="U340" s="101">
        <f>+R340</f>
        <v>0</v>
      </c>
      <c r="V340" s="100">
        <v>20</v>
      </c>
      <c r="W340" s="100">
        <v>100</v>
      </c>
      <c r="X340" s="219" t="s">
        <v>8436</v>
      </c>
      <c r="Y340" s="100">
        <v>4</v>
      </c>
      <c r="Z340" s="100">
        <v>6</v>
      </c>
      <c r="AA340" s="100">
        <v>3</v>
      </c>
      <c r="AB340" s="100">
        <v>35</v>
      </c>
      <c r="AC340" s="100" t="s">
        <v>677</v>
      </c>
      <c r="AD340" s="100" t="s">
        <v>8017</v>
      </c>
      <c r="AE340" s="414" t="s">
        <v>8018</v>
      </c>
      <c r="AF340" s="236">
        <v>0</v>
      </c>
      <c r="AG340" s="415" t="s">
        <v>8437</v>
      </c>
      <c r="AH340" s="685"/>
      <c r="AI340" s="238">
        <v>0</v>
      </c>
      <c r="AJ340" s="239"/>
      <c r="AK340" s="721"/>
      <c r="AL340" s="241"/>
      <c r="AM340" s="239"/>
      <c r="AN340" s="721"/>
      <c r="AO340" s="241"/>
      <c r="AP340" s="239"/>
      <c r="AQ340" s="721"/>
      <c r="AR340" s="241"/>
      <c r="AS340" s="239"/>
      <c r="AT340" s="240"/>
      <c r="AU340" s="242"/>
      <c r="AV340" s="779"/>
      <c r="AW340" s="100"/>
      <c r="AX340" s="342"/>
      <c r="AY340" s="85"/>
      <c r="AZ340" s="85"/>
      <c r="BA340" s="85"/>
      <c r="BB340" s="85"/>
      <c r="BC340" s="85"/>
      <c r="BD340" s="85"/>
      <c r="BE340" s="85"/>
      <c r="BF340" s="85"/>
      <c r="BG340" s="85"/>
      <c r="BH340" s="85"/>
      <c r="BI340" s="85"/>
      <c r="BJ340" s="85"/>
      <c r="BK340" s="85"/>
      <c r="BL340" s="85"/>
      <c r="BM340" s="85"/>
      <c r="BN340" s="85"/>
    </row>
    <row r="341" spans="1:66" s="47" customFormat="1" ht="346.6" customHeight="1" x14ac:dyDescent="0.3">
      <c r="A341" s="99">
        <v>381</v>
      </c>
      <c r="B341" s="606" t="s">
        <v>8004</v>
      </c>
      <c r="C341" s="102"/>
      <c r="D341" s="102"/>
      <c r="E341" s="606" t="s">
        <v>8061</v>
      </c>
      <c r="F341" s="100"/>
      <c r="G341" s="606" t="s">
        <v>8438</v>
      </c>
      <c r="H341" s="100">
        <v>2011</v>
      </c>
      <c r="I341" s="606"/>
      <c r="J341" s="655">
        <v>1975374.27</v>
      </c>
      <c r="K341" s="303" t="s">
        <v>677</v>
      </c>
      <c r="L341" s="71" t="s">
        <v>8439</v>
      </c>
      <c r="M341" s="71" t="s">
        <v>8440</v>
      </c>
      <c r="N341" s="71" t="s">
        <v>8441</v>
      </c>
      <c r="O341" s="71" t="s">
        <v>8442</v>
      </c>
      <c r="P341" s="100">
        <v>1403656</v>
      </c>
      <c r="Q341" s="100" t="s">
        <v>8443</v>
      </c>
      <c r="R341" s="101">
        <v>197.99</v>
      </c>
      <c r="S341" s="101">
        <v>160000</v>
      </c>
      <c r="T341" s="100" t="s">
        <v>8444</v>
      </c>
      <c r="U341" s="101">
        <f>+R341+S341+50</f>
        <v>160247.99</v>
      </c>
      <c r="V341" s="117">
        <v>90</v>
      </c>
      <c r="W341" s="117">
        <v>99.86</v>
      </c>
      <c r="X341" s="219" t="s">
        <v>8265</v>
      </c>
      <c r="Y341" s="100">
        <v>3</v>
      </c>
      <c r="Z341" s="100">
        <v>3</v>
      </c>
      <c r="AA341" s="100">
        <v>1</v>
      </c>
      <c r="AB341" s="100">
        <v>10.7</v>
      </c>
      <c r="AC341" s="100" t="s">
        <v>677</v>
      </c>
      <c r="AD341" s="100">
        <v>50</v>
      </c>
      <c r="AE341" s="414" t="s">
        <v>8055</v>
      </c>
      <c r="AF341" s="236">
        <v>80</v>
      </c>
      <c r="AG341" s="415" t="s">
        <v>8060</v>
      </c>
      <c r="AH341" s="685" t="s">
        <v>8445</v>
      </c>
      <c r="AI341" s="238">
        <v>40</v>
      </c>
      <c r="AJ341" s="239" t="s">
        <v>8446</v>
      </c>
      <c r="AK341" s="721">
        <v>5380</v>
      </c>
      <c r="AL341" s="241">
        <v>20</v>
      </c>
      <c r="AM341" s="239" t="s">
        <v>8447</v>
      </c>
      <c r="AN341" s="721">
        <v>10921</v>
      </c>
      <c r="AO341" s="241">
        <v>10</v>
      </c>
      <c r="AP341" s="239" t="s">
        <v>8448</v>
      </c>
      <c r="AQ341" s="721">
        <v>17893</v>
      </c>
      <c r="AR341" s="241">
        <v>10</v>
      </c>
      <c r="AS341" s="239"/>
      <c r="AT341" s="240"/>
      <c r="AU341" s="242"/>
      <c r="AV341" s="779"/>
      <c r="AW341" s="100"/>
      <c r="AX341" s="342"/>
      <c r="AY341" s="85"/>
      <c r="AZ341" s="85"/>
      <c r="BA341" s="85"/>
      <c r="BB341" s="85"/>
      <c r="BC341" s="85"/>
      <c r="BD341" s="85"/>
      <c r="BE341" s="85"/>
      <c r="BF341" s="85"/>
      <c r="BG341" s="85"/>
      <c r="BH341" s="85"/>
      <c r="BI341" s="85"/>
      <c r="BJ341" s="85"/>
      <c r="BK341" s="85"/>
      <c r="BL341" s="85"/>
      <c r="BM341" s="85"/>
      <c r="BN341" s="85"/>
    </row>
    <row r="342" spans="1:66" s="47" customFormat="1" ht="48.05" customHeight="1" x14ac:dyDescent="0.3">
      <c r="A342" s="99">
        <v>381</v>
      </c>
      <c r="B342" s="606" t="s">
        <v>8004</v>
      </c>
      <c r="C342" s="100">
        <v>29</v>
      </c>
      <c r="D342" s="102"/>
      <c r="E342" s="606" t="s">
        <v>8079</v>
      </c>
      <c r="F342" s="100">
        <v>10331</v>
      </c>
      <c r="G342" s="606" t="s">
        <v>8449</v>
      </c>
      <c r="H342" s="100">
        <v>2012</v>
      </c>
      <c r="I342" s="606" t="s">
        <v>8450</v>
      </c>
      <c r="J342" s="655">
        <v>23370</v>
      </c>
      <c r="K342" s="396" t="s">
        <v>8652</v>
      </c>
      <c r="L342" s="71" t="s">
        <v>8201</v>
      </c>
      <c r="M342" s="71" t="s">
        <v>8083</v>
      </c>
      <c r="N342" s="71" t="s">
        <v>8451</v>
      </c>
      <c r="O342" s="71" t="s">
        <v>8452</v>
      </c>
      <c r="P342" s="105" t="s">
        <v>8453</v>
      </c>
      <c r="Q342" s="100" t="s">
        <v>8454</v>
      </c>
      <c r="R342" s="101">
        <v>0</v>
      </c>
      <c r="S342" s="101">
        <v>5000</v>
      </c>
      <c r="T342" s="100" t="s">
        <v>8360</v>
      </c>
      <c r="U342" s="101">
        <f>+R342+S342+28</f>
        <v>5028</v>
      </c>
      <c r="V342" s="100">
        <v>50</v>
      </c>
      <c r="W342" s="117">
        <v>80</v>
      </c>
      <c r="X342" s="442" t="s">
        <v>8088</v>
      </c>
      <c r="Y342" s="100">
        <v>2</v>
      </c>
      <c r="Z342" s="100">
        <v>5</v>
      </c>
      <c r="AA342" s="100">
        <v>6</v>
      </c>
      <c r="AB342" s="100">
        <v>17</v>
      </c>
      <c r="AC342" s="100" t="s">
        <v>8455</v>
      </c>
      <c r="AD342" s="100"/>
      <c r="AE342" s="414" t="s">
        <v>8055</v>
      </c>
      <c r="AF342" s="236">
        <v>50</v>
      </c>
      <c r="AG342" s="244" t="s">
        <v>8089</v>
      </c>
      <c r="AH342" s="685" t="s">
        <v>2499</v>
      </c>
      <c r="AI342" s="238">
        <v>90</v>
      </c>
      <c r="AJ342" s="239"/>
      <c r="AK342" s="721"/>
      <c r="AL342" s="241"/>
      <c r="AM342" s="239"/>
      <c r="AN342" s="721"/>
      <c r="AO342" s="241"/>
      <c r="AP342" s="239"/>
      <c r="AQ342" s="721"/>
      <c r="AR342" s="241"/>
      <c r="AS342" s="239"/>
      <c r="AT342" s="240"/>
      <c r="AU342" s="242"/>
      <c r="AV342" s="779"/>
      <c r="AW342" s="100"/>
      <c r="AX342" s="342"/>
      <c r="AY342" s="85"/>
      <c r="AZ342" s="85"/>
      <c r="BA342" s="85"/>
      <c r="BB342" s="85"/>
      <c r="BC342" s="85"/>
      <c r="BD342" s="85"/>
      <c r="BE342" s="85"/>
      <c r="BF342" s="85"/>
      <c r="BG342" s="85"/>
      <c r="BH342" s="85"/>
      <c r="BI342" s="85"/>
      <c r="BJ342" s="85"/>
      <c r="BK342" s="85"/>
      <c r="BL342" s="85"/>
      <c r="BM342" s="85"/>
      <c r="BN342" s="85"/>
    </row>
    <row r="343" spans="1:66" s="47" customFormat="1" ht="53.35" customHeight="1" x14ac:dyDescent="0.25">
      <c r="A343" s="99">
        <v>381</v>
      </c>
      <c r="B343" s="606" t="s">
        <v>8004</v>
      </c>
      <c r="C343" s="100"/>
      <c r="D343" s="102"/>
      <c r="E343" s="606" t="s">
        <v>8314</v>
      </c>
      <c r="F343" s="100">
        <v>18326</v>
      </c>
      <c r="G343" s="606" t="s">
        <v>8456</v>
      </c>
      <c r="H343" s="100">
        <v>2015</v>
      </c>
      <c r="I343" s="606"/>
      <c r="J343" s="655">
        <v>30903.94</v>
      </c>
      <c r="K343" s="396" t="s">
        <v>694</v>
      </c>
      <c r="L343" s="71" t="s">
        <v>8457</v>
      </c>
      <c r="M343" s="71"/>
      <c r="N343" s="71"/>
      <c r="O343" s="71"/>
      <c r="P343" s="105"/>
      <c r="Q343" s="101"/>
      <c r="R343" s="101"/>
      <c r="S343" s="101"/>
      <c r="T343" s="101"/>
      <c r="U343" s="101"/>
      <c r="V343" s="106"/>
      <c r="W343" s="100"/>
      <c r="X343" s="219"/>
      <c r="Y343" s="100"/>
      <c r="Z343" s="100"/>
      <c r="AA343" s="100"/>
      <c r="AB343" s="100"/>
      <c r="AC343" s="100"/>
      <c r="AD343" s="100"/>
      <c r="AE343" s="414"/>
      <c r="AF343" s="236"/>
      <c r="AG343" s="421"/>
      <c r="AH343" s="685"/>
      <c r="AI343" s="238"/>
      <c r="AJ343" s="239"/>
      <c r="AK343" s="721"/>
      <c r="AL343" s="241"/>
      <c r="AM343" s="239"/>
      <c r="AN343" s="721"/>
      <c r="AO343" s="241"/>
      <c r="AP343" s="239"/>
      <c r="AQ343" s="721"/>
      <c r="AR343" s="241"/>
      <c r="AS343" s="239"/>
      <c r="AT343" s="240"/>
      <c r="AU343" s="242"/>
      <c r="AV343" s="779"/>
      <c r="AW343" s="100"/>
      <c r="AX343" s="342"/>
    </row>
    <row r="344" spans="1:66" s="47" customFormat="1" ht="89.35" customHeight="1" x14ac:dyDescent="0.3">
      <c r="A344" s="99">
        <v>381</v>
      </c>
      <c r="B344" s="606" t="s">
        <v>8004</v>
      </c>
      <c r="C344" s="100"/>
      <c r="D344" s="102"/>
      <c r="E344" s="627" t="s">
        <v>2488</v>
      </c>
      <c r="F344" s="100">
        <v>3702</v>
      </c>
      <c r="G344" s="606" t="s">
        <v>8458</v>
      </c>
      <c r="H344" s="100">
        <v>2015</v>
      </c>
      <c r="I344" s="606"/>
      <c r="J344" s="655">
        <v>20788.8</v>
      </c>
      <c r="K344" s="396" t="s">
        <v>694</v>
      </c>
      <c r="L344" s="71" t="s">
        <v>8459</v>
      </c>
      <c r="M344" s="71" t="s">
        <v>2494</v>
      </c>
      <c r="N344" s="71" t="s">
        <v>2495</v>
      </c>
      <c r="O344" s="71" t="s">
        <v>2496</v>
      </c>
      <c r="P344" s="100" t="s">
        <v>8429</v>
      </c>
      <c r="Q344" s="101">
        <v>0</v>
      </c>
      <c r="R344" s="101">
        <v>0</v>
      </c>
      <c r="S344" s="101">
        <v>0</v>
      </c>
      <c r="T344" s="101">
        <v>0</v>
      </c>
      <c r="U344" s="101">
        <v>0</v>
      </c>
      <c r="V344" s="100">
        <v>100</v>
      </c>
      <c r="W344" s="100">
        <v>85</v>
      </c>
      <c r="X344" s="219" t="s">
        <v>8036</v>
      </c>
      <c r="Y344" s="100">
        <v>4</v>
      </c>
      <c r="Z344" s="100">
        <v>5</v>
      </c>
      <c r="AA344" s="100">
        <v>5</v>
      </c>
      <c r="AB344" s="100">
        <v>10</v>
      </c>
      <c r="AC344" s="100"/>
      <c r="AD344" s="100" t="s">
        <v>8175</v>
      </c>
      <c r="AE344" s="414" t="s">
        <v>8018</v>
      </c>
      <c r="AF344" s="245">
        <v>100</v>
      </c>
      <c r="AG344" s="429" t="s">
        <v>8042</v>
      </c>
      <c r="AH344" s="685" t="s">
        <v>2499</v>
      </c>
      <c r="AI344" s="325">
        <v>100</v>
      </c>
      <c r="AJ344" s="239"/>
      <c r="AK344" s="721"/>
      <c r="AL344" s="241"/>
      <c r="AM344" s="239"/>
      <c r="AN344" s="721"/>
      <c r="AO344" s="241"/>
      <c r="AP344" s="239"/>
      <c r="AQ344" s="721"/>
      <c r="AR344" s="241"/>
      <c r="AS344" s="239"/>
      <c r="AT344" s="240"/>
      <c r="AU344" s="242"/>
      <c r="AV344" s="779"/>
      <c r="AW344" s="100"/>
      <c r="AX344" s="342"/>
      <c r="AY344" s="85"/>
      <c r="AZ344" s="85"/>
      <c r="BA344" s="85"/>
      <c r="BB344" s="85"/>
      <c r="BC344" s="85"/>
      <c r="BD344" s="85"/>
      <c r="BE344" s="85"/>
      <c r="BF344" s="85"/>
      <c r="BG344" s="85"/>
      <c r="BH344" s="85"/>
      <c r="BI344" s="85"/>
      <c r="BJ344" s="85"/>
      <c r="BK344" s="85"/>
      <c r="BL344" s="85"/>
      <c r="BM344" s="85"/>
      <c r="BN344" s="85"/>
    </row>
    <row r="345" spans="1:66" s="47" customFormat="1" ht="90.7" customHeight="1" x14ac:dyDescent="0.3">
      <c r="A345" s="99">
        <v>381</v>
      </c>
      <c r="B345" s="606" t="s">
        <v>8004</v>
      </c>
      <c r="C345" s="100"/>
      <c r="D345" s="102"/>
      <c r="E345" s="627" t="s">
        <v>2488</v>
      </c>
      <c r="F345" s="100">
        <v>3702</v>
      </c>
      <c r="G345" s="606" t="s">
        <v>8460</v>
      </c>
      <c r="H345" s="100">
        <v>2016</v>
      </c>
      <c r="I345" s="606" t="s">
        <v>8461</v>
      </c>
      <c r="J345" s="655">
        <v>31175.22</v>
      </c>
      <c r="K345" s="396" t="s">
        <v>694</v>
      </c>
      <c r="L345" s="71" t="s">
        <v>2493</v>
      </c>
      <c r="M345" s="71" t="s">
        <v>2494</v>
      </c>
      <c r="N345" s="71" t="s">
        <v>2495</v>
      </c>
      <c r="O345" s="71" t="s">
        <v>2496</v>
      </c>
      <c r="P345" s="105">
        <v>1403997</v>
      </c>
      <c r="Q345" s="422">
        <f t="shared" ref="Q345:Q350" si="9">+ROUND((U345/1700),2)</f>
        <v>3.63</v>
      </c>
      <c r="R345" s="101">
        <v>6167.58</v>
      </c>
      <c r="S345" s="101">
        <v>0</v>
      </c>
      <c r="T345" s="101">
        <v>0</v>
      </c>
      <c r="U345" s="101">
        <f>+R345+T345+S345</f>
        <v>6167.58</v>
      </c>
      <c r="V345" s="100">
        <v>100</v>
      </c>
      <c r="W345" s="100">
        <v>16.670000000000002</v>
      </c>
      <c r="X345" s="219" t="s">
        <v>8036</v>
      </c>
      <c r="Y345" s="100">
        <v>4</v>
      </c>
      <c r="Z345" s="100">
        <v>5</v>
      </c>
      <c r="AA345" s="100">
        <v>5</v>
      </c>
      <c r="AB345" s="100">
        <v>10</v>
      </c>
      <c r="AC345" s="100"/>
      <c r="AD345" s="100" t="s">
        <v>8175</v>
      </c>
      <c r="AE345" s="414" t="s">
        <v>8018</v>
      </c>
      <c r="AF345" s="245">
        <v>100</v>
      </c>
      <c r="AG345" s="429" t="s">
        <v>8042</v>
      </c>
      <c r="AH345" s="685" t="s">
        <v>2499</v>
      </c>
      <c r="AI345" s="325">
        <v>100</v>
      </c>
      <c r="AJ345" s="239"/>
      <c r="AK345" s="721"/>
      <c r="AL345" s="241"/>
      <c r="AM345" s="239"/>
      <c r="AN345" s="721"/>
      <c r="AO345" s="241"/>
      <c r="AP345" s="239"/>
      <c r="AQ345" s="721"/>
      <c r="AR345" s="241"/>
      <c r="AS345" s="239"/>
      <c r="AT345" s="240"/>
      <c r="AU345" s="242"/>
      <c r="AV345" s="779"/>
      <c r="AW345" s="100"/>
      <c r="AX345" s="342"/>
      <c r="AY345" s="85"/>
      <c r="AZ345" s="85"/>
      <c r="BA345" s="85"/>
      <c r="BB345" s="85"/>
      <c r="BC345" s="85"/>
      <c r="BD345" s="85"/>
      <c r="BE345" s="85"/>
      <c r="BF345" s="85"/>
      <c r="BG345" s="85"/>
      <c r="BH345" s="85"/>
      <c r="BI345" s="85"/>
      <c r="BJ345" s="85"/>
      <c r="BK345" s="85"/>
      <c r="BL345" s="85"/>
      <c r="BM345" s="85"/>
      <c r="BN345" s="85"/>
    </row>
    <row r="346" spans="1:66" s="47" customFormat="1" ht="90.7" customHeight="1" x14ac:dyDescent="0.3">
      <c r="A346" s="99">
        <v>381</v>
      </c>
      <c r="B346" s="606" t="s">
        <v>8004</v>
      </c>
      <c r="C346" s="100"/>
      <c r="D346" s="102"/>
      <c r="E346" s="627" t="s">
        <v>2488</v>
      </c>
      <c r="F346" s="100">
        <v>3702</v>
      </c>
      <c r="G346" s="606" t="s">
        <v>8462</v>
      </c>
      <c r="H346" s="100">
        <v>2016</v>
      </c>
      <c r="I346" s="606" t="s">
        <v>8463</v>
      </c>
      <c r="J346" s="655">
        <v>47989.37</v>
      </c>
      <c r="K346" s="396" t="s">
        <v>694</v>
      </c>
      <c r="L346" s="71" t="s">
        <v>2493</v>
      </c>
      <c r="M346" s="71" t="s">
        <v>2494</v>
      </c>
      <c r="N346" s="71" t="s">
        <v>4328</v>
      </c>
      <c r="O346" s="71" t="s">
        <v>8464</v>
      </c>
      <c r="P346" s="105">
        <v>1404036</v>
      </c>
      <c r="Q346" s="422">
        <f t="shared" si="9"/>
        <v>5.58</v>
      </c>
      <c r="R346" s="101">
        <v>9494.02</v>
      </c>
      <c r="S346" s="101">
        <v>0</v>
      </c>
      <c r="T346" s="101">
        <v>0</v>
      </c>
      <c r="U346" s="101">
        <f>+R346+S346+T346</f>
        <v>9494.02</v>
      </c>
      <c r="V346" s="100">
        <v>100</v>
      </c>
      <c r="W346" s="100">
        <v>10</v>
      </c>
      <c r="X346" s="219" t="s">
        <v>8036</v>
      </c>
      <c r="Y346" s="100">
        <v>4</v>
      </c>
      <c r="Z346" s="100">
        <v>5</v>
      </c>
      <c r="AA346" s="100">
        <v>5</v>
      </c>
      <c r="AB346" s="100">
        <v>10</v>
      </c>
      <c r="AC346" s="100"/>
      <c r="AD346" s="100" t="s">
        <v>8175</v>
      </c>
      <c r="AE346" s="414" t="s">
        <v>8018</v>
      </c>
      <c r="AF346" s="245">
        <v>100</v>
      </c>
      <c r="AG346" s="429" t="s">
        <v>8666</v>
      </c>
      <c r="AH346" s="685" t="s">
        <v>2499</v>
      </c>
      <c r="AI346" s="325">
        <v>100</v>
      </c>
      <c r="AJ346" s="239"/>
      <c r="AK346" s="721"/>
      <c r="AL346" s="241"/>
      <c r="AM346" s="239"/>
      <c r="AN346" s="721"/>
      <c r="AO346" s="241"/>
      <c r="AP346" s="239"/>
      <c r="AQ346" s="721"/>
      <c r="AR346" s="241"/>
      <c r="AS346" s="239"/>
      <c r="AT346" s="240"/>
      <c r="AU346" s="242"/>
      <c r="AV346" s="779"/>
      <c r="AW346" s="100"/>
      <c r="AX346" s="342"/>
      <c r="AY346" s="85"/>
      <c r="AZ346" s="85"/>
      <c r="BA346" s="85"/>
      <c r="BB346" s="85"/>
      <c r="BC346" s="85"/>
      <c r="BD346" s="85"/>
      <c r="BE346" s="85"/>
      <c r="BF346" s="85"/>
      <c r="BG346" s="85"/>
      <c r="BH346" s="85"/>
      <c r="BI346" s="85"/>
      <c r="BJ346" s="85"/>
      <c r="BK346" s="85"/>
      <c r="BL346" s="85"/>
      <c r="BM346" s="85"/>
      <c r="BN346" s="85"/>
    </row>
    <row r="347" spans="1:66" s="47" customFormat="1" ht="84.05" customHeight="1" x14ac:dyDescent="0.25">
      <c r="A347" s="99">
        <v>381</v>
      </c>
      <c r="B347" s="606" t="s">
        <v>8004</v>
      </c>
      <c r="C347" s="100"/>
      <c r="D347" s="102"/>
      <c r="E347" s="627" t="s">
        <v>8062</v>
      </c>
      <c r="F347" s="100">
        <v>9275</v>
      </c>
      <c r="G347" s="606" t="s">
        <v>8466</v>
      </c>
      <c r="H347" s="100">
        <v>2016</v>
      </c>
      <c r="I347" s="606" t="s">
        <v>8467</v>
      </c>
      <c r="J347" s="655">
        <v>91143.21</v>
      </c>
      <c r="K347" s="396" t="s">
        <v>694</v>
      </c>
      <c r="L347" s="71"/>
      <c r="M347" s="71"/>
      <c r="N347" s="71" t="s">
        <v>8468</v>
      </c>
      <c r="O347" s="71"/>
      <c r="P347" s="105">
        <v>1304826</v>
      </c>
      <c r="Q347" s="422">
        <f t="shared" si="9"/>
        <v>10.61</v>
      </c>
      <c r="R347" s="101">
        <v>18031.41</v>
      </c>
      <c r="S347" s="101">
        <v>0</v>
      </c>
      <c r="T347" s="101">
        <v>0</v>
      </c>
      <c r="U347" s="101">
        <f>+R347+S347+T347</f>
        <v>18031.41</v>
      </c>
      <c r="V347" s="100"/>
      <c r="W347" s="100">
        <v>11.67</v>
      </c>
      <c r="X347" s="219"/>
      <c r="Y347" s="100"/>
      <c r="Z347" s="100"/>
      <c r="AA347" s="100"/>
      <c r="AB347" s="100"/>
      <c r="AC347" s="100"/>
      <c r="AD347" s="100"/>
      <c r="AE347" s="414"/>
      <c r="AF347" s="245"/>
      <c r="AG347" s="429"/>
      <c r="AH347" s="685"/>
      <c r="AI347" s="325"/>
      <c r="AJ347" s="239"/>
      <c r="AK347" s="721"/>
      <c r="AL347" s="241"/>
      <c r="AM347" s="239"/>
      <c r="AN347" s="721"/>
      <c r="AO347" s="241"/>
      <c r="AP347" s="239"/>
      <c r="AQ347" s="721"/>
      <c r="AR347" s="241"/>
      <c r="AS347" s="239"/>
      <c r="AT347" s="240"/>
      <c r="AU347" s="242"/>
      <c r="AV347" s="779"/>
      <c r="AW347" s="100"/>
      <c r="AX347" s="342"/>
    </row>
    <row r="348" spans="1:66" s="47" customFormat="1" ht="90.7" customHeight="1" x14ac:dyDescent="0.3">
      <c r="A348" s="99">
        <v>381</v>
      </c>
      <c r="B348" s="606" t="s">
        <v>8004</v>
      </c>
      <c r="C348" s="100"/>
      <c r="D348" s="102"/>
      <c r="E348" s="627" t="s">
        <v>8059</v>
      </c>
      <c r="F348" s="100">
        <v>21806</v>
      </c>
      <c r="G348" s="606" t="s">
        <v>8469</v>
      </c>
      <c r="H348" s="100">
        <v>2016</v>
      </c>
      <c r="I348" s="606" t="s">
        <v>8470</v>
      </c>
      <c r="J348" s="655">
        <v>38276.28</v>
      </c>
      <c r="K348" s="396" t="s">
        <v>694</v>
      </c>
      <c r="L348" s="71" t="s">
        <v>8471</v>
      </c>
      <c r="M348" s="71" t="s">
        <v>8472</v>
      </c>
      <c r="N348" s="71" t="s">
        <v>8473</v>
      </c>
      <c r="O348" s="71" t="s">
        <v>8474</v>
      </c>
      <c r="P348" s="105">
        <v>1404040</v>
      </c>
      <c r="Q348" s="422">
        <f t="shared" si="9"/>
        <v>4.45</v>
      </c>
      <c r="R348" s="101">
        <v>7572.23</v>
      </c>
      <c r="S348" s="101">
        <v>0</v>
      </c>
      <c r="T348" s="101">
        <v>0</v>
      </c>
      <c r="U348" s="101">
        <f>+R348+S348+T348</f>
        <v>7572.23</v>
      </c>
      <c r="V348" s="100"/>
      <c r="W348" s="100">
        <v>6.67</v>
      </c>
      <c r="X348" s="219" t="s">
        <v>8475</v>
      </c>
      <c r="Y348" s="100">
        <v>2</v>
      </c>
      <c r="Z348" s="100">
        <v>5</v>
      </c>
      <c r="AA348" s="100">
        <v>6</v>
      </c>
      <c r="AB348" s="100">
        <v>17</v>
      </c>
      <c r="AC348" s="100" t="s">
        <v>694</v>
      </c>
      <c r="AD348" s="100" t="s">
        <v>8075</v>
      </c>
      <c r="AE348" s="414" t="s">
        <v>8018</v>
      </c>
      <c r="AF348" s="245">
        <v>5</v>
      </c>
      <c r="AG348" s="429" t="s">
        <v>8476</v>
      </c>
      <c r="AH348" s="685" t="s">
        <v>2499</v>
      </c>
      <c r="AI348" s="325">
        <v>5</v>
      </c>
      <c r="AJ348" s="239"/>
      <c r="AK348" s="721"/>
      <c r="AL348" s="241"/>
      <c r="AM348" s="239"/>
      <c r="AN348" s="721"/>
      <c r="AO348" s="241"/>
      <c r="AP348" s="239"/>
      <c r="AQ348" s="721"/>
      <c r="AR348" s="241"/>
      <c r="AS348" s="239"/>
      <c r="AT348" s="240"/>
      <c r="AU348" s="242"/>
      <c r="AV348" s="779"/>
      <c r="AW348" s="100"/>
      <c r="AX348" s="342"/>
      <c r="AY348" s="85"/>
      <c r="AZ348" s="85"/>
      <c r="BA348" s="85"/>
      <c r="BB348" s="85"/>
      <c r="BC348" s="85"/>
      <c r="BD348" s="85"/>
      <c r="BE348" s="85"/>
      <c r="BF348" s="85"/>
      <c r="BG348" s="85"/>
      <c r="BH348" s="85"/>
      <c r="BI348" s="85"/>
      <c r="BJ348" s="85"/>
      <c r="BK348" s="85"/>
      <c r="BL348" s="85"/>
      <c r="BM348" s="85"/>
      <c r="BN348" s="85"/>
    </row>
    <row r="349" spans="1:66" s="47" customFormat="1" ht="90.7" customHeight="1" x14ac:dyDescent="0.3">
      <c r="A349" s="99">
        <v>381</v>
      </c>
      <c r="B349" s="606" t="s">
        <v>8004</v>
      </c>
      <c r="C349" s="100">
        <v>30</v>
      </c>
      <c r="D349" s="102"/>
      <c r="E349" s="627" t="s">
        <v>8400</v>
      </c>
      <c r="F349" s="100">
        <v>6135</v>
      </c>
      <c r="G349" s="606" t="s">
        <v>8477</v>
      </c>
      <c r="H349" s="100">
        <v>2016</v>
      </c>
      <c r="I349" s="606" t="s">
        <v>8478</v>
      </c>
      <c r="J349" s="655">
        <v>53898.51</v>
      </c>
      <c r="K349" s="396" t="s">
        <v>694</v>
      </c>
      <c r="L349" s="71" t="s">
        <v>8403</v>
      </c>
      <c r="M349" s="71" t="s">
        <v>8404</v>
      </c>
      <c r="N349" s="71" t="s">
        <v>8479</v>
      </c>
      <c r="O349" s="71" t="s">
        <v>8480</v>
      </c>
      <c r="P349" s="105">
        <v>1103429</v>
      </c>
      <c r="Q349" s="422">
        <f t="shared" si="9"/>
        <v>6.27</v>
      </c>
      <c r="R349" s="101">
        <v>10663.07</v>
      </c>
      <c r="S349" s="101">
        <v>0</v>
      </c>
      <c r="T349" s="101">
        <v>0</v>
      </c>
      <c r="U349" s="101">
        <f>+R349+S349+T349</f>
        <v>10663.07</v>
      </c>
      <c r="V349" s="341">
        <v>0.8</v>
      </c>
      <c r="W349" s="100">
        <v>3.33</v>
      </c>
      <c r="X349" s="219" t="s">
        <v>8481</v>
      </c>
      <c r="Y349" s="100">
        <v>3</v>
      </c>
      <c r="Z349" s="100">
        <v>2</v>
      </c>
      <c r="AA349" s="100">
        <v>1</v>
      </c>
      <c r="AB349" s="100">
        <v>4</v>
      </c>
      <c r="AC349" s="100" t="s">
        <v>694</v>
      </c>
      <c r="AD349" s="100">
        <v>0</v>
      </c>
      <c r="AE349" s="414" t="s">
        <v>8018</v>
      </c>
      <c r="AF349" s="245">
        <v>80</v>
      </c>
      <c r="AG349" s="429" t="s">
        <v>8482</v>
      </c>
      <c r="AH349" s="685" t="s">
        <v>8483</v>
      </c>
      <c r="AI349" s="325">
        <v>80</v>
      </c>
      <c r="AJ349" s="239" t="s">
        <v>8482</v>
      </c>
      <c r="AK349" s="721"/>
      <c r="AL349" s="241"/>
      <c r="AM349" s="239"/>
      <c r="AN349" s="721"/>
      <c r="AO349" s="241"/>
      <c r="AP349" s="239"/>
      <c r="AQ349" s="721"/>
      <c r="AR349" s="241"/>
      <c r="AS349" s="239"/>
      <c r="AT349" s="240"/>
      <c r="AU349" s="242"/>
      <c r="AV349" s="779"/>
      <c r="AW349" s="100"/>
      <c r="AX349" s="342"/>
      <c r="AY349" s="85"/>
      <c r="AZ349" s="85"/>
      <c r="BA349" s="85"/>
      <c r="BB349" s="85"/>
      <c r="BC349" s="85"/>
      <c r="BD349" s="85"/>
      <c r="BE349" s="85"/>
      <c r="BF349" s="85"/>
      <c r="BG349" s="85"/>
      <c r="BH349" s="85"/>
      <c r="BI349" s="85"/>
      <c r="BJ349" s="85"/>
      <c r="BK349" s="85"/>
      <c r="BL349" s="85"/>
      <c r="BM349" s="85"/>
      <c r="BN349" s="85"/>
    </row>
    <row r="350" spans="1:66" s="47" customFormat="1" ht="90.7" customHeight="1" x14ac:dyDescent="0.3">
      <c r="A350" s="99">
        <v>381</v>
      </c>
      <c r="B350" s="606" t="s">
        <v>8004</v>
      </c>
      <c r="C350" s="100">
        <v>30</v>
      </c>
      <c r="D350" s="102"/>
      <c r="E350" s="627" t="s">
        <v>8400</v>
      </c>
      <c r="F350" s="100">
        <v>6135</v>
      </c>
      <c r="G350" s="606" t="s">
        <v>8484</v>
      </c>
      <c r="H350" s="100">
        <v>2017</v>
      </c>
      <c r="I350" s="606" t="s">
        <v>8485</v>
      </c>
      <c r="J350" s="655">
        <v>114674.57</v>
      </c>
      <c r="K350" s="396" t="s">
        <v>694</v>
      </c>
      <c r="L350" s="71" t="s">
        <v>8403</v>
      </c>
      <c r="M350" s="71" t="s">
        <v>8404</v>
      </c>
      <c r="N350" s="71" t="s">
        <v>8479</v>
      </c>
      <c r="O350" s="71" t="s">
        <v>8480</v>
      </c>
      <c r="P350" s="105">
        <v>1103460</v>
      </c>
      <c r="Q350" s="422">
        <f t="shared" si="9"/>
        <v>13.35</v>
      </c>
      <c r="R350" s="101">
        <v>22686.77</v>
      </c>
      <c r="S350" s="101">
        <v>0</v>
      </c>
      <c r="T350" s="101">
        <v>0</v>
      </c>
      <c r="U350" s="101">
        <f>+R350+S350+T350</f>
        <v>22686.77</v>
      </c>
      <c r="V350" s="341"/>
      <c r="W350" s="100">
        <v>3.33</v>
      </c>
      <c r="X350" s="219" t="s">
        <v>8481</v>
      </c>
      <c r="Y350" s="100"/>
      <c r="Z350" s="100"/>
      <c r="AA350" s="100"/>
      <c r="AB350" s="100"/>
      <c r="AC350" s="100"/>
      <c r="AD350" s="100"/>
      <c r="AE350" s="414"/>
      <c r="AF350" s="245"/>
      <c r="AG350" s="429"/>
      <c r="AH350" s="685"/>
      <c r="AI350" s="325"/>
      <c r="AJ350" s="239"/>
      <c r="AK350" s="721"/>
      <c r="AL350" s="241"/>
      <c r="AM350" s="239"/>
      <c r="AN350" s="721"/>
      <c r="AO350" s="241"/>
      <c r="AP350" s="239"/>
      <c r="AQ350" s="721"/>
      <c r="AR350" s="241"/>
      <c r="AS350" s="239"/>
      <c r="AT350" s="240"/>
      <c r="AU350" s="242"/>
      <c r="AV350" s="779"/>
      <c r="AW350" s="100"/>
      <c r="AX350" s="342"/>
      <c r="AY350" s="85"/>
      <c r="AZ350" s="85"/>
      <c r="BA350" s="85"/>
      <c r="BB350" s="85"/>
      <c r="BC350" s="85"/>
      <c r="BD350" s="85"/>
      <c r="BE350" s="85"/>
      <c r="BF350" s="85"/>
      <c r="BG350" s="85"/>
      <c r="BH350" s="85"/>
      <c r="BI350" s="85"/>
      <c r="BJ350" s="85"/>
      <c r="BK350" s="85"/>
      <c r="BL350" s="85"/>
      <c r="BM350" s="85"/>
      <c r="BN350" s="85"/>
    </row>
    <row r="351" spans="1:66" s="47" customFormat="1" ht="90.7" customHeight="1" x14ac:dyDescent="0.25">
      <c r="A351" s="99">
        <v>381</v>
      </c>
      <c r="B351" s="606" t="s">
        <v>8004</v>
      </c>
      <c r="C351" s="100">
        <v>4</v>
      </c>
      <c r="D351" s="102"/>
      <c r="E351" s="627" t="s">
        <v>8185</v>
      </c>
      <c r="F351" s="100">
        <v>8279</v>
      </c>
      <c r="G351" s="606" t="s">
        <v>8486</v>
      </c>
      <c r="H351" s="100">
        <v>2017</v>
      </c>
      <c r="I351" s="606"/>
      <c r="J351" s="655">
        <v>34465</v>
      </c>
      <c r="K351" s="396" t="s">
        <v>8648</v>
      </c>
      <c r="L351" s="71" t="s">
        <v>8487</v>
      </c>
      <c r="M351" s="71" t="s">
        <v>8488</v>
      </c>
      <c r="N351" s="71" t="s">
        <v>8489</v>
      </c>
      <c r="O351" s="71" t="s">
        <v>8490</v>
      </c>
      <c r="P351" s="105" t="s">
        <v>8491</v>
      </c>
      <c r="Q351" s="422" t="s">
        <v>8492</v>
      </c>
      <c r="R351" s="101">
        <v>6818.42</v>
      </c>
      <c r="S351" s="101">
        <v>0</v>
      </c>
      <c r="T351" s="101">
        <v>0</v>
      </c>
      <c r="U351" s="101">
        <v>3409.2</v>
      </c>
      <c r="V351" s="341"/>
      <c r="W351" s="100"/>
      <c r="X351" s="219"/>
      <c r="Y351" s="100"/>
      <c r="Z351" s="100"/>
      <c r="AA351" s="100"/>
      <c r="AB351" s="100"/>
      <c r="AC351" s="100"/>
      <c r="AD351" s="100"/>
      <c r="AE351" s="414" t="s">
        <v>8493</v>
      </c>
      <c r="AF351" s="245"/>
      <c r="AG351" s="253" t="s">
        <v>8494</v>
      </c>
      <c r="AH351" s="685" t="s">
        <v>8495</v>
      </c>
      <c r="AI351" s="325"/>
      <c r="AJ351" s="239"/>
      <c r="AK351" s="721"/>
      <c r="AL351" s="241"/>
      <c r="AM351" s="239"/>
      <c r="AN351" s="721"/>
      <c r="AO351" s="241"/>
      <c r="AP351" s="239"/>
      <c r="AQ351" s="721"/>
      <c r="AR351" s="241"/>
      <c r="AS351" s="239"/>
      <c r="AT351" s="240"/>
      <c r="AU351" s="242"/>
      <c r="AV351" s="779"/>
      <c r="AW351" s="100"/>
      <c r="AX351" s="342"/>
    </row>
    <row r="352" spans="1:66" s="47" customFormat="1" ht="90.7" customHeight="1" x14ac:dyDescent="0.3">
      <c r="A352" s="99">
        <v>381</v>
      </c>
      <c r="B352" s="606" t="s">
        <v>8004</v>
      </c>
      <c r="C352" s="100">
        <v>10</v>
      </c>
      <c r="D352" s="102" t="s">
        <v>2512</v>
      </c>
      <c r="E352" s="628" t="s">
        <v>8496</v>
      </c>
      <c r="F352" s="100" t="s">
        <v>8497</v>
      </c>
      <c r="G352" s="606" t="s">
        <v>8498</v>
      </c>
      <c r="H352" s="100">
        <v>2018</v>
      </c>
      <c r="I352" s="606" t="s">
        <v>8499</v>
      </c>
      <c r="J352" s="655">
        <v>50788.6</v>
      </c>
      <c r="K352" s="396" t="s">
        <v>800</v>
      </c>
      <c r="L352" s="71" t="s">
        <v>8500</v>
      </c>
      <c r="M352" s="71" t="s">
        <v>8501</v>
      </c>
      <c r="N352" s="71" t="s">
        <v>8502</v>
      </c>
      <c r="O352" s="71" t="s">
        <v>8503</v>
      </c>
      <c r="P352" s="105" t="s">
        <v>8504</v>
      </c>
      <c r="Q352" s="422" t="s">
        <v>8505</v>
      </c>
      <c r="R352" s="101" t="s">
        <v>8506</v>
      </c>
      <c r="S352" s="101" t="s">
        <v>8507</v>
      </c>
      <c r="T352" s="101" t="s">
        <v>8508</v>
      </c>
      <c r="U352" s="101" t="s">
        <v>8506</v>
      </c>
      <c r="V352" s="341">
        <v>0.6</v>
      </c>
      <c r="W352" s="100">
        <v>0</v>
      </c>
      <c r="X352" s="219" t="s">
        <v>8145</v>
      </c>
      <c r="Y352" s="100">
        <v>4</v>
      </c>
      <c r="Z352" s="100">
        <v>3</v>
      </c>
      <c r="AA352" s="100">
        <v>1</v>
      </c>
      <c r="AB352" s="100"/>
      <c r="AC352" s="100" t="s">
        <v>800</v>
      </c>
      <c r="AD352" s="100" t="s">
        <v>8017</v>
      </c>
      <c r="AE352" s="414" t="s">
        <v>8018</v>
      </c>
      <c r="AF352" s="245">
        <v>50</v>
      </c>
      <c r="AG352" s="253" t="s">
        <v>2512</v>
      </c>
      <c r="AH352" s="685" t="s">
        <v>8495</v>
      </c>
      <c r="AI352" s="325">
        <v>50</v>
      </c>
      <c r="AJ352" s="239"/>
      <c r="AK352" s="721"/>
      <c r="AL352" s="241"/>
      <c r="AM352" s="239"/>
      <c r="AN352" s="721"/>
      <c r="AO352" s="241"/>
      <c r="AP352" s="239"/>
      <c r="AQ352" s="721"/>
      <c r="AR352" s="241"/>
      <c r="AS352" s="239"/>
      <c r="AT352" s="240"/>
      <c r="AU352" s="242"/>
      <c r="AV352" s="779"/>
      <c r="AW352" s="100"/>
      <c r="AX352" s="342"/>
      <c r="AY352" s="85"/>
      <c r="AZ352" s="85"/>
      <c r="BA352" s="85"/>
      <c r="BB352" s="85"/>
      <c r="BC352" s="85"/>
      <c r="BD352" s="85"/>
      <c r="BE352" s="85"/>
      <c r="BF352" s="85"/>
      <c r="BG352" s="85"/>
      <c r="BH352" s="85"/>
      <c r="BI352" s="85"/>
      <c r="BJ352" s="85"/>
      <c r="BK352" s="85"/>
      <c r="BL352" s="85"/>
      <c r="BM352" s="85"/>
      <c r="BN352" s="85"/>
    </row>
    <row r="353" spans="1:66" s="40" customFormat="1" ht="180" customHeight="1" x14ac:dyDescent="0.3">
      <c r="A353" s="99">
        <v>381</v>
      </c>
      <c r="B353" s="606" t="s">
        <v>8004</v>
      </c>
      <c r="C353" s="105">
        <v>10</v>
      </c>
      <c r="D353" s="105"/>
      <c r="E353" s="622" t="s">
        <v>8135</v>
      </c>
      <c r="F353" s="105">
        <v>11088</v>
      </c>
      <c r="G353" s="606" t="s">
        <v>8509</v>
      </c>
      <c r="H353" s="105">
        <v>2018</v>
      </c>
      <c r="I353" s="622" t="s">
        <v>8510</v>
      </c>
      <c r="J353" s="659">
        <v>140544.43</v>
      </c>
      <c r="K353" s="396" t="s">
        <v>800</v>
      </c>
      <c r="L353" s="71" t="s">
        <v>8511</v>
      </c>
      <c r="M353" s="71" t="s">
        <v>8512</v>
      </c>
      <c r="N353" s="71" t="s">
        <v>8513</v>
      </c>
      <c r="O353" s="71" t="s">
        <v>8514</v>
      </c>
      <c r="P353" s="105">
        <v>501741</v>
      </c>
      <c r="Q353" s="105" t="s">
        <v>8515</v>
      </c>
      <c r="R353" s="103">
        <v>28108.9</v>
      </c>
      <c r="S353" s="105" t="s">
        <v>8516</v>
      </c>
      <c r="T353" s="105" t="s">
        <v>8515</v>
      </c>
      <c r="U353" s="443">
        <v>28108.89</v>
      </c>
      <c r="V353" s="105"/>
      <c r="W353" s="105"/>
      <c r="X353" s="100" t="s">
        <v>8145</v>
      </c>
      <c r="Y353" s="105">
        <v>2</v>
      </c>
      <c r="Z353" s="105">
        <v>5</v>
      </c>
      <c r="AA353" s="105">
        <v>6</v>
      </c>
      <c r="AB353" s="105"/>
      <c r="AC353" s="105" t="s">
        <v>800</v>
      </c>
      <c r="AD353" s="100" t="s">
        <v>8017</v>
      </c>
      <c r="AE353" s="364" t="s">
        <v>8018</v>
      </c>
      <c r="AF353" s="245">
        <f>AI353+AL353+AO353+AR353</f>
        <v>100</v>
      </c>
      <c r="AG353" s="253" t="s">
        <v>2512</v>
      </c>
      <c r="AH353" s="695" t="s">
        <v>8517</v>
      </c>
      <c r="AI353" s="325">
        <v>31</v>
      </c>
      <c r="AJ353" s="257" t="s">
        <v>8399</v>
      </c>
      <c r="AK353" s="723"/>
      <c r="AL353" s="258">
        <v>41</v>
      </c>
      <c r="AM353" s="257" t="s">
        <v>8058</v>
      </c>
      <c r="AN353" s="755"/>
      <c r="AO353" s="258">
        <v>23</v>
      </c>
      <c r="AP353" s="257" t="s">
        <v>2693</v>
      </c>
      <c r="AQ353" s="755"/>
      <c r="AR353" s="258">
        <v>5</v>
      </c>
      <c r="AS353" s="257"/>
      <c r="AT353" s="263"/>
      <c r="AU353" s="326"/>
      <c r="AV353" s="783"/>
      <c r="AW353" s="105"/>
      <c r="AX353" s="327"/>
      <c r="AY353" s="51"/>
      <c r="AZ353" s="51"/>
      <c r="BA353" s="51"/>
      <c r="BB353" s="51"/>
      <c r="BC353" s="51"/>
      <c r="BD353" s="51"/>
      <c r="BE353" s="51"/>
      <c r="BF353" s="51"/>
      <c r="BG353" s="51"/>
      <c r="BH353" s="51"/>
      <c r="BI353" s="51"/>
      <c r="BJ353" s="51"/>
      <c r="BK353" s="51"/>
      <c r="BL353" s="51"/>
      <c r="BM353" s="51"/>
      <c r="BN353" s="51"/>
    </row>
    <row r="354" spans="1:66" s="47" customFormat="1" ht="90.7" customHeight="1" x14ac:dyDescent="0.25">
      <c r="A354" s="99">
        <v>381</v>
      </c>
      <c r="B354" s="606" t="s">
        <v>8004</v>
      </c>
      <c r="C354" s="100">
        <v>7</v>
      </c>
      <c r="D354" s="100" t="s">
        <v>8297</v>
      </c>
      <c r="E354" s="628" t="s">
        <v>8518</v>
      </c>
      <c r="F354" s="106">
        <v>16130</v>
      </c>
      <c r="G354" s="606" t="s">
        <v>8519</v>
      </c>
      <c r="H354" s="100">
        <v>2018</v>
      </c>
      <c r="I354" s="606"/>
      <c r="J354" s="663" t="s">
        <v>8520</v>
      </c>
      <c r="K354" s="396" t="s">
        <v>800</v>
      </c>
      <c r="L354" s="71" t="s">
        <v>8521</v>
      </c>
      <c r="M354" s="71" t="s">
        <v>8522</v>
      </c>
      <c r="N354" s="71" t="s">
        <v>8523</v>
      </c>
      <c r="O354" s="71"/>
      <c r="P354" s="100">
        <v>3508</v>
      </c>
      <c r="Q354" s="422"/>
      <c r="R354" s="101"/>
      <c r="S354" s="101"/>
      <c r="T354" s="101"/>
      <c r="U354" s="101"/>
      <c r="V354" s="341"/>
      <c r="W354" s="100"/>
      <c r="X354" s="219"/>
      <c r="Y354" s="100"/>
      <c r="Z354" s="100"/>
      <c r="AA354" s="100"/>
      <c r="AB354" s="100"/>
      <c r="AC354" s="100"/>
      <c r="AD354" s="100"/>
      <c r="AE354" s="414"/>
      <c r="AF354" s="245"/>
      <c r="AG354" s="253"/>
      <c r="AH354" s="685"/>
      <c r="AI354" s="325"/>
      <c r="AJ354" s="239"/>
      <c r="AK354" s="721"/>
      <c r="AL354" s="241"/>
      <c r="AM354" s="239"/>
      <c r="AN354" s="721"/>
      <c r="AO354" s="241"/>
      <c r="AP354" s="239"/>
      <c r="AQ354" s="721"/>
      <c r="AR354" s="241"/>
      <c r="AS354" s="239"/>
      <c r="AT354" s="240"/>
      <c r="AU354" s="242"/>
      <c r="AV354" s="779"/>
      <c r="AW354" s="100"/>
      <c r="AX354" s="342"/>
    </row>
    <row r="355" spans="1:66" s="47" customFormat="1" ht="90.7" customHeight="1" x14ac:dyDescent="0.3">
      <c r="A355" s="99">
        <v>381</v>
      </c>
      <c r="B355" s="606" t="s">
        <v>8004</v>
      </c>
      <c r="C355" s="100">
        <v>60</v>
      </c>
      <c r="D355" s="100" t="s">
        <v>8297</v>
      </c>
      <c r="E355" s="628" t="s">
        <v>8524</v>
      </c>
      <c r="F355" s="106">
        <v>24288</v>
      </c>
      <c r="G355" s="606" t="s">
        <v>8525</v>
      </c>
      <c r="H355" s="100">
        <v>2018</v>
      </c>
      <c r="I355" s="606" t="s">
        <v>8526</v>
      </c>
      <c r="J355" s="663" t="s">
        <v>8527</v>
      </c>
      <c r="K355" s="396" t="s">
        <v>800</v>
      </c>
      <c r="L355" s="71" t="s">
        <v>8528</v>
      </c>
      <c r="M355" s="71" t="s">
        <v>8529</v>
      </c>
      <c r="N355" s="71" t="s">
        <v>8530</v>
      </c>
      <c r="O355" s="71" t="s">
        <v>8531</v>
      </c>
      <c r="P355" s="100"/>
      <c r="Q355" s="422">
        <v>0</v>
      </c>
      <c r="R355" s="101">
        <v>0</v>
      </c>
      <c r="S355" s="101">
        <v>0</v>
      </c>
      <c r="T355" s="101">
        <v>0</v>
      </c>
      <c r="U355" s="101">
        <v>0</v>
      </c>
      <c r="V355" s="341"/>
      <c r="W355" s="100"/>
      <c r="X355" s="219" t="s">
        <v>8532</v>
      </c>
      <c r="Y355" s="100">
        <v>2</v>
      </c>
      <c r="Z355" s="100">
        <v>5</v>
      </c>
      <c r="AA355" s="100">
        <v>6</v>
      </c>
      <c r="AB355" s="100">
        <v>4</v>
      </c>
      <c r="AC355" s="100" t="s">
        <v>800</v>
      </c>
      <c r="AD355" s="100">
        <v>0</v>
      </c>
      <c r="AE355" s="414"/>
      <c r="AF355" s="236"/>
      <c r="AG355" s="244" t="s">
        <v>8533</v>
      </c>
      <c r="AH355" s="685"/>
      <c r="AI355" s="325"/>
      <c r="AJ355" s="239"/>
      <c r="AK355" s="721"/>
      <c r="AL355" s="241"/>
      <c r="AM355" s="239"/>
      <c r="AN355" s="721"/>
      <c r="AO355" s="241"/>
      <c r="AP355" s="239"/>
      <c r="AQ355" s="721"/>
      <c r="AR355" s="241"/>
      <c r="AS355" s="239"/>
      <c r="AT355" s="240"/>
      <c r="AU355" s="242"/>
      <c r="AV355" s="779"/>
      <c r="AW355" s="100"/>
      <c r="AX355" s="342"/>
      <c r="AY355" s="85"/>
      <c r="AZ355" s="85"/>
      <c r="BA355" s="85"/>
      <c r="BB355" s="85"/>
      <c r="BC355" s="85"/>
      <c r="BD355" s="85"/>
      <c r="BE355" s="85"/>
      <c r="BF355" s="85"/>
      <c r="BG355" s="85"/>
      <c r="BH355" s="85"/>
      <c r="BI355" s="85"/>
      <c r="BJ355" s="85"/>
      <c r="BK355" s="85"/>
      <c r="BL355" s="85"/>
      <c r="BM355" s="85"/>
      <c r="BN355" s="85"/>
    </row>
    <row r="356" spans="1:66" s="47" customFormat="1" ht="90.7" customHeight="1" x14ac:dyDescent="0.3">
      <c r="A356" s="99">
        <v>381</v>
      </c>
      <c r="B356" s="606" t="s">
        <v>8004</v>
      </c>
      <c r="C356" s="100">
        <v>14</v>
      </c>
      <c r="D356" s="100" t="s">
        <v>8056</v>
      </c>
      <c r="E356" s="606" t="s">
        <v>8212</v>
      </c>
      <c r="F356" s="100">
        <v>8289</v>
      </c>
      <c r="G356" s="606" t="s">
        <v>8534</v>
      </c>
      <c r="H356" s="100">
        <v>2018</v>
      </c>
      <c r="I356" s="606" t="s">
        <v>8535</v>
      </c>
      <c r="J356" s="655">
        <v>77165</v>
      </c>
      <c r="K356" s="396" t="s">
        <v>800</v>
      </c>
      <c r="L356" s="71" t="s">
        <v>8536</v>
      </c>
      <c r="M356" s="71" t="s">
        <v>8537</v>
      </c>
      <c r="N356" s="71" t="s">
        <v>8538</v>
      </c>
      <c r="O356" s="71" t="s">
        <v>8539</v>
      </c>
      <c r="P356" s="100"/>
      <c r="Q356" s="109">
        <v>0</v>
      </c>
      <c r="R356" s="101">
        <v>0</v>
      </c>
      <c r="S356" s="100">
        <v>0</v>
      </c>
      <c r="T356" s="101">
        <v>0</v>
      </c>
      <c r="U356" s="100">
        <v>0</v>
      </c>
      <c r="V356" s="100"/>
      <c r="W356" s="100"/>
      <c r="X356" s="100" t="s">
        <v>8196</v>
      </c>
      <c r="Y356" s="100"/>
      <c r="Z356" s="100"/>
      <c r="AA356" s="100"/>
      <c r="AB356" s="100" t="s">
        <v>8540</v>
      </c>
      <c r="AC356" s="100" t="s">
        <v>800</v>
      </c>
      <c r="AD356" s="100"/>
      <c r="AE356" s="414" t="s">
        <v>8541</v>
      </c>
      <c r="AF356" s="236">
        <v>80</v>
      </c>
      <c r="AG356" s="421" t="s">
        <v>8056</v>
      </c>
      <c r="AH356" s="685" t="s">
        <v>2499</v>
      </c>
      <c r="AI356" s="238"/>
      <c r="AJ356" s="239"/>
      <c r="AK356" s="721"/>
      <c r="AL356" s="241"/>
      <c r="AM356" s="239"/>
      <c r="AN356" s="721"/>
      <c r="AO356" s="241"/>
      <c r="AP356" s="239"/>
      <c r="AQ356" s="721"/>
      <c r="AR356" s="241"/>
      <c r="AS356" s="239"/>
      <c r="AT356" s="240"/>
      <c r="AU356" s="242"/>
      <c r="AV356" s="779"/>
      <c r="AW356" s="100"/>
      <c r="AX356" s="342"/>
      <c r="AY356" s="85"/>
      <c r="AZ356" s="85"/>
      <c r="BA356" s="85"/>
      <c r="BB356" s="85"/>
      <c r="BC356" s="85"/>
      <c r="BD356" s="85"/>
      <c r="BE356" s="85"/>
      <c r="BF356" s="85"/>
      <c r="BG356" s="85"/>
      <c r="BH356" s="85"/>
      <c r="BI356" s="85"/>
      <c r="BJ356" s="85"/>
      <c r="BK356" s="85"/>
      <c r="BL356" s="85"/>
      <c r="BM356" s="85"/>
      <c r="BN356" s="85"/>
    </row>
    <row r="357" spans="1:66" s="47" customFormat="1" ht="90.7" customHeight="1" x14ac:dyDescent="0.3">
      <c r="A357" s="99">
        <v>381</v>
      </c>
      <c r="B357" s="606" t="s">
        <v>8004</v>
      </c>
      <c r="C357" s="100">
        <v>32</v>
      </c>
      <c r="D357" s="102" t="s">
        <v>2487</v>
      </c>
      <c r="E357" s="627" t="s">
        <v>2488</v>
      </c>
      <c r="F357" s="100">
        <v>3702</v>
      </c>
      <c r="G357" s="606" t="s">
        <v>8542</v>
      </c>
      <c r="H357" s="100">
        <v>2018</v>
      </c>
      <c r="I357" s="606" t="s">
        <v>8543</v>
      </c>
      <c r="J357" s="663" t="s">
        <v>8544</v>
      </c>
      <c r="K357" s="396" t="s">
        <v>800</v>
      </c>
      <c r="L357" s="71" t="s">
        <v>2493</v>
      </c>
      <c r="M357" s="71" t="s">
        <v>2494</v>
      </c>
      <c r="N357" s="71" t="s">
        <v>4328</v>
      </c>
      <c r="O357" s="71" t="s">
        <v>8464</v>
      </c>
      <c r="P357" s="105">
        <v>2634</v>
      </c>
      <c r="Q357" s="101" t="s">
        <v>8170</v>
      </c>
      <c r="R357" s="101">
        <v>1920</v>
      </c>
      <c r="S357" s="101">
        <v>6000</v>
      </c>
      <c r="T357" s="101">
        <v>18000</v>
      </c>
      <c r="U357" s="101">
        <v>25920</v>
      </c>
      <c r="V357" s="100">
        <v>100</v>
      </c>
      <c r="W357" s="100">
        <v>0</v>
      </c>
      <c r="X357" s="219" t="s">
        <v>8036</v>
      </c>
      <c r="Y357" s="100">
        <v>4</v>
      </c>
      <c r="Z357" s="100">
        <v>5</v>
      </c>
      <c r="AA357" s="100">
        <v>5</v>
      </c>
      <c r="AB357" s="100">
        <v>10</v>
      </c>
      <c r="AC357" s="100"/>
      <c r="AD357" s="100" t="s">
        <v>8175</v>
      </c>
      <c r="AE357" s="414" t="s">
        <v>8018</v>
      </c>
      <c r="AF357" s="245">
        <v>101</v>
      </c>
      <c r="AG357" s="429" t="s">
        <v>8465</v>
      </c>
      <c r="AH357" s="685" t="s">
        <v>2499</v>
      </c>
      <c r="AI357" s="325">
        <v>100</v>
      </c>
      <c r="AJ357" s="239"/>
      <c r="AK357" s="721"/>
      <c r="AL357" s="241"/>
      <c r="AM357" s="239"/>
      <c r="AN357" s="721"/>
      <c r="AO357" s="241"/>
      <c r="AP357" s="239"/>
      <c r="AQ357" s="721"/>
      <c r="AR357" s="241"/>
      <c r="AS357" s="239"/>
      <c r="AT357" s="240"/>
      <c r="AU357" s="242"/>
      <c r="AV357" s="779"/>
      <c r="AW357" s="100"/>
      <c r="AX357" s="342"/>
      <c r="AY357" s="85"/>
      <c r="AZ357" s="85"/>
      <c r="BA357" s="85"/>
      <c r="BB357" s="85"/>
      <c r="BC357" s="85"/>
      <c r="BD357" s="85"/>
      <c r="BE357" s="85"/>
      <c r="BF357" s="85"/>
      <c r="BG357" s="85"/>
      <c r="BH357" s="85"/>
      <c r="BI357" s="85"/>
      <c r="BJ357" s="85"/>
      <c r="BK357" s="85"/>
      <c r="BL357" s="85"/>
      <c r="BM357" s="85"/>
      <c r="BN357" s="85"/>
    </row>
    <row r="358" spans="1:66" s="37" customFormat="1" ht="77.95" customHeight="1" x14ac:dyDescent="0.3">
      <c r="A358" s="107">
        <v>401</v>
      </c>
      <c r="B358" s="607" t="s">
        <v>6326</v>
      </c>
      <c r="C358" s="108">
        <v>9</v>
      </c>
      <c r="D358" s="109" t="s">
        <v>6327</v>
      </c>
      <c r="E358" s="625" t="s">
        <v>6328</v>
      </c>
      <c r="F358" s="108" t="s">
        <v>6329</v>
      </c>
      <c r="G358" s="625" t="s">
        <v>6330</v>
      </c>
      <c r="H358" s="108">
        <v>2005</v>
      </c>
      <c r="I358" s="625" t="s">
        <v>6331</v>
      </c>
      <c r="J358" s="655">
        <v>62593.89</v>
      </c>
      <c r="K358" s="396" t="s">
        <v>664</v>
      </c>
      <c r="L358" s="72" t="s">
        <v>6332</v>
      </c>
      <c r="M358" s="72" t="s">
        <v>6333</v>
      </c>
      <c r="N358" s="72" t="s">
        <v>6334</v>
      </c>
      <c r="O358" s="72" t="s">
        <v>6335</v>
      </c>
      <c r="P358" s="108">
        <v>3079</v>
      </c>
      <c r="Q358" s="109">
        <v>33.00121212121212</v>
      </c>
      <c r="R358" s="109">
        <v>0</v>
      </c>
      <c r="S358" s="109">
        <v>2.731212121212121</v>
      </c>
      <c r="T358" s="109">
        <v>30.27</v>
      </c>
      <c r="U358" s="109">
        <v>33.00121212121212</v>
      </c>
      <c r="V358" s="108">
        <v>10</v>
      </c>
      <c r="W358" s="108">
        <v>100</v>
      </c>
      <c r="X358" s="109" t="s">
        <v>6336</v>
      </c>
      <c r="Y358" s="108">
        <v>4</v>
      </c>
      <c r="Z358" s="108">
        <v>6</v>
      </c>
      <c r="AA358" s="108">
        <v>2</v>
      </c>
      <c r="AB358" s="108">
        <v>60</v>
      </c>
      <c r="AC358" s="108">
        <v>12</v>
      </c>
      <c r="AD358" s="109">
        <v>30.27</v>
      </c>
      <c r="AE358" s="242">
        <v>5</v>
      </c>
      <c r="AF358" s="236">
        <v>21</v>
      </c>
      <c r="AG358" s="351">
        <v>20072</v>
      </c>
      <c r="AH358" s="687" t="s">
        <v>6337</v>
      </c>
      <c r="AI358" s="238">
        <v>18</v>
      </c>
      <c r="AJ358" s="352">
        <v>41602</v>
      </c>
      <c r="AK358" s="734" t="s">
        <v>6338</v>
      </c>
      <c r="AL358" s="241">
        <v>3</v>
      </c>
      <c r="AM358" s="352"/>
      <c r="AN358" s="734"/>
      <c r="AO358" s="241"/>
      <c r="AP358" s="352"/>
      <c r="AQ358" s="734"/>
      <c r="AR358" s="241"/>
      <c r="AS358" s="352"/>
      <c r="AT358" s="353"/>
      <c r="AU358" s="242"/>
      <c r="AV358" s="785"/>
      <c r="AW358" s="108"/>
      <c r="AX358" s="342"/>
      <c r="AY358" s="81"/>
      <c r="AZ358" s="81"/>
      <c r="BA358" s="81"/>
      <c r="BB358" s="81"/>
      <c r="BC358" s="81"/>
      <c r="BD358" s="81"/>
      <c r="BE358" s="81"/>
      <c r="BF358" s="81"/>
      <c r="BG358" s="81"/>
      <c r="BH358" s="81"/>
      <c r="BI358" s="81"/>
      <c r="BJ358" s="81"/>
      <c r="BK358" s="81"/>
      <c r="BL358" s="81"/>
      <c r="BM358" s="81"/>
      <c r="BN358" s="81"/>
    </row>
    <row r="359" spans="1:66" s="37" customFormat="1" ht="91" customHeight="1" x14ac:dyDescent="0.3">
      <c r="A359" s="107">
        <v>401</v>
      </c>
      <c r="B359" s="607" t="s">
        <v>6326</v>
      </c>
      <c r="C359" s="108">
        <v>9</v>
      </c>
      <c r="D359" s="109" t="s">
        <v>6327</v>
      </c>
      <c r="E359" s="625" t="s">
        <v>6339</v>
      </c>
      <c r="F359" s="108">
        <v>17327</v>
      </c>
      <c r="G359" s="625" t="s">
        <v>4833</v>
      </c>
      <c r="H359" s="108">
        <v>2002</v>
      </c>
      <c r="I359" s="625" t="s">
        <v>6340</v>
      </c>
      <c r="J359" s="655">
        <v>54248.04</v>
      </c>
      <c r="K359" s="396" t="s">
        <v>867</v>
      </c>
      <c r="L359" s="72" t="s">
        <v>6332</v>
      </c>
      <c r="M359" s="72" t="s">
        <v>6333</v>
      </c>
      <c r="N359" s="72" t="s">
        <v>6341</v>
      </c>
      <c r="O359" s="72" t="s">
        <v>6342</v>
      </c>
      <c r="P359" s="108">
        <v>2747</v>
      </c>
      <c r="Q359" s="109">
        <v>15</v>
      </c>
      <c r="R359" s="109">
        <v>0</v>
      </c>
      <c r="S359" s="109">
        <v>0</v>
      </c>
      <c r="T359" s="109">
        <v>15</v>
      </c>
      <c r="U359" s="109">
        <v>15</v>
      </c>
      <c r="V359" s="108">
        <v>62</v>
      </c>
      <c r="W359" s="108">
        <v>100</v>
      </c>
      <c r="X359" s="109" t="s">
        <v>6336</v>
      </c>
      <c r="Y359" s="108">
        <v>2</v>
      </c>
      <c r="Z359" s="108">
        <v>3</v>
      </c>
      <c r="AA359" s="108">
        <v>5</v>
      </c>
      <c r="AB359" s="108">
        <v>60</v>
      </c>
      <c r="AC359" s="108">
        <v>11</v>
      </c>
      <c r="AD359" s="109">
        <v>14.67</v>
      </c>
      <c r="AE359" s="242">
        <v>5</v>
      </c>
      <c r="AF359" s="236">
        <v>21</v>
      </c>
      <c r="AG359" s="351">
        <v>41618</v>
      </c>
      <c r="AH359" s="687" t="s">
        <v>6343</v>
      </c>
      <c r="AI359" s="238">
        <v>21</v>
      </c>
      <c r="AJ359" s="352"/>
      <c r="AK359" s="734"/>
      <c r="AL359" s="241"/>
      <c r="AM359" s="352"/>
      <c r="AN359" s="734"/>
      <c r="AO359" s="241"/>
      <c r="AP359" s="352"/>
      <c r="AQ359" s="734"/>
      <c r="AR359" s="241"/>
      <c r="AS359" s="352"/>
      <c r="AT359" s="353"/>
      <c r="AU359" s="242"/>
      <c r="AV359" s="785"/>
      <c r="AW359" s="108"/>
      <c r="AX359" s="342"/>
      <c r="AY359" s="81"/>
      <c r="AZ359" s="81"/>
      <c r="BA359" s="81"/>
      <c r="BB359" s="81"/>
      <c r="BC359" s="81"/>
      <c r="BD359" s="81"/>
      <c r="BE359" s="81"/>
      <c r="BF359" s="81"/>
      <c r="BG359" s="81"/>
      <c r="BH359" s="81"/>
      <c r="BI359" s="81"/>
      <c r="BJ359" s="81"/>
      <c r="BK359" s="81"/>
      <c r="BL359" s="81"/>
      <c r="BM359" s="81"/>
      <c r="BN359" s="81"/>
    </row>
    <row r="360" spans="1:66" s="37" customFormat="1" ht="64.95" customHeight="1" x14ac:dyDescent="0.3">
      <c r="A360" s="107">
        <v>401</v>
      </c>
      <c r="B360" s="607" t="s">
        <v>6326</v>
      </c>
      <c r="C360" s="108">
        <v>10</v>
      </c>
      <c r="D360" s="109" t="s">
        <v>6344</v>
      </c>
      <c r="E360" s="625" t="s">
        <v>6345</v>
      </c>
      <c r="F360" s="108">
        <v>21399</v>
      </c>
      <c r="G360" s="625" t="s">
        <v>6346</v>
      </c>
      <c r="H360" s="108">
        <v>2003</v>
      </c>
      <c r="I360" s="625" t="s">
        <v>6347</v>
      </c>
      <c r="J360" s="655">
        <v>86379.57</v>
      </c>
      <c r="K360" s="396" t="s">
        <v>867</v>
      </c>
      <c r="L360" s="72" t="s">
        <v>6348</v>
      </c>
      <c r="M360" s="72" t="s">
        <v>6349</v>
      </c>
      <c r="N360" s="72" t="s">
        <v>6350</v>
      </c>
      <c r="O360" s="72" t="s">
        <v>6351</v>
      </c>
      <c r="P360" s="108">
        <v>2817</v>
      </c>
      <c r="Q360" s="109">
        <v>26.99909090909091</v>
      </c>
      <c r="R360" s="109">
        <v>0</v>
      </c>
      <c r="S360" s="109">
        <v>1.5890909090909091</v>
      </c>
      <c r="T360" s="109">
        <v>25.41</v>
      </c>
      <c r="U360" s="109">
        <v>26.99909090909091</v>
      </c>
      <c r="V360" s="108">
        <v>70</v>
      </c>
      <c r="W360" s="108">
        <v>100</v>
      </c>
      <c r="X360" s="109" t="s">
        <v>6336</v>
      </c>
      <c r="Y360" s="108">
        <v>3</v>
      </c>
      <c r="Z360" s="108">
        <v>11</v>
      </c>
      <c r="AA360" s="108">
        <v>5</v>
      </c>
      <c r="AB360" s="108">
        <v>60</v>
      </c>
      <c r="AC360" s="108">
        <v>11</v>
      </c>
      <c r="AD360" s="109">
        <v>25.41</v>
      </c>
      <c r="AE360" s="242">
        <v>5</v>
      </c>
      <c r="AF360" s="236">
        <v>80</v>
      </c>
      <c r="AG360" s="351">
        <v>20133</v>
      </c>
      <c r="AH360" s="687" t="s">
        <v>6352</v>
      </c>
      <c r="AI360" s="238">
        <v>80</v>
      </c>
      <c r="AJ360" s="352"/>
      <c r="AK360" s="734"/>
      <c r="AL360" s="241"/>
      <c r="AM360" s="352"/>
      <c r="AN360" s="734"/>
      <c r="AO360" s="241"/>
      <c r="AP360" s="352"/>
      <c r="AQ360" s="734"/>
      <c r="AR360" s="241"/>
      <c r="AS360" s="352"/>
      <c r="AT360" s="353"/>
      <c r="AU360" s="242"/>
      <c r="AV360" s="785"/>
      <c r="AW360" s="108"/>
      <c r="AX360" s="342"/>
      <c r="AY360" s="81"/>
      <c r="AZ360" s="81"/>
      <c r="BA360" s="81"/>
      <c r="BB360" s="81"/>
      <c r="BC360" s="81"/>
      <c r="BD360" s="81"/>
      <c r="BE360" s="81"/>
      <c r="BF360" s="81"/>
      <c r="BG360" s="81"/>
      <c r="BH360" s="81"/>
      <c r="BI360" s="81"/>
      <c r="BJ360" s="81"/>
      <c r="BK360" s="81"/>
      <c r="BL360" s="81"/>
      <c r="BM360" s="81"/>
      <c r="BN360" s="81"/>
    </row>
    <row r="361" spans="1:66" s="37" customFormat="1" ht="64.95" customHeight="1" x14ac:dyDescent="0.3">
      <c r="A361" s="107">
        <v>401</v>
      </c>
      <c r="B361" s="607" t="s">
        <v>6326</v>
      </c>
      <c r="C361" s="108">
        <v>10</v>
      </c>
      <c r="D361" s="109" t="s">
        <v>6344</v>
      </c>
      <c r="E361" s="625" t="s">
        <v>6353</v>
      </c>
      <c r="F361" s="108">
        <v>22606</v>
      </c>
      <c r="G361" s="625" t="s">
        <v>6354</v>
      </c>
      <c r="H361" s="108">
        <v>2001</v>
      </c>
      <c r="I361" s="625" t="s">
        <v>6355</v>
      </c>
      <c r="J361" s="655">
        <v>67810.05</v>
      </c>
      <c r="K361" s="396" t="s">
        <v>1991</v>
      </c>
      <c r="L361" s="72" t="s">
        <v>6356</v>
      </c>
      <c r="M361" s="72" t="s">
        <v>6357</v>
      </c>
      <c r="N361" s="72" t="s">
        <v>6358</v>
      </c>
      <c r="O361" s="72" t="s">
        <v>6359</v>
      </c>
      <c r="P361" s="108">
        <v>2621</v>
      </c>
      <c r="Q361" s="109">
        <v>32</v>
      </c>
      <c r="R361" s="109">
        <v>0</v>
      </c>
      <c r="S361" s="109">
        <v>6.57</v>
      </c>
      <c r="T361" s="109">
        <v>25.43</v>
      </c>
      <c r="U361" s="109">
        <v>32</v>
      </c>
      <c r="V361" s="108">
        <v>60</v>
      </c>
      <c r="W361" s="108">
        <v>100</v>
      </c>
      <c r="X361" s="109" t="s">
        <v>6336</v>
      </c>
      <c r="Y361" s="108">
        <v>3</v>
      </c>
      <c r="Z361" s="108">
        <v>1</v>
      </c>
      <c r="AA361" s="108">
        <v>2</v>
      </c>
      <c r="AB361" s="108">
        <v>60</v>
      </c>
      <c r="AC361" s="108">
        <v>10</v>
      </c>
      <c r="AD361" s="109">
        <v>25.43</v>
      </c>
      <c r="AE361" s="242">
        <v>5</v>
      </c>
      <c r="AF361" s="236">
        <v>60</v>
      </c>
      <c r="AG361" s="351">
        <v>20133</v>
      </c>
      <c r="AH361" s="687" t="s">
        <v>3750</v>
      </c>
      <c r="AI361" s="238">
        <v>60</v>
      </c>
      <c r="AJ361" s="352"/>
      <c r="AK361" s="734"/>
      <c r="AL361" s="241"/>
      <c r="AM361" s="352"/>
      <c r="AN361" s="734"/>
      <c r="AO361" s="241"/>
      <c r="AP361" s="352"/>
      <c r="AQ361" s="734"/>
      <c r="AR361" s="241"/>
      <c r="AS361" s="352"/>
      <c r="AT361" s="353"/>
      <c r="AU361" s="242"/>
      <c r="AV361" s="785"/>
      <c r="AW361" s="108"/>
      <c r="AX361" s="342"/>
      <c r="AY361" s="81"/>
      <c r="AZ361" s="81"/>
      <c r="BA361" s="81"/>
      <c r="BB361" s="81"/>
      <c r="BC361" s="81"/>
      <c r="BD361" s="81"/>
      <c r="BE361" s="81"/>
      <c r="BF361" s="81"/>
      <c r="BG361" s="81"/>
      <c r="BH361" s="81"/>
      <c r="BI361" s="81"/>
      <c r="BJ361" s="81"/>
      <c r="BK361" s="81"/>
      <c r="BL361" s="81"/>
      <c r="BM361" s="81"/>
      <c r="BN361" s="81"/>
    </row>
    <row r="362" spans="1:66" s="37" customFormat="1" ht="77.95" customHeight="1" x14ac:dyDescent="0.3">
      <c r="A362" s="107">
        <v>401</v>
      </c>
      <c r="B362" s="607" t="s">
        <v>6326</v>
      </c>
      <c r="C362" s="108">
        <v>10</v>
      </c>
      <c r="D362" s="109" t="s">
        <v>6344</v>
      </c>
      <c r="E362" s="625" t="s">
        <v>6360</v>
      </c>
      <c r="F362" s="108">
        <v>21613</v>
      </c>
      <c r="G362" s="625" t="s">
        <v>6361</v>
      </c>
      <c r="H362" s="108">
        <v>2001</v>
      </c>
      <c r="I362" s="625" t="s">
        <v>6362</v>
      </c>
      <c r="J362" s="655">
        <v>57547.25</v>
      </c>
      <c r="K362" s="396" t="s">
        <v>1991</v>
      </c>
      <c r="L362" s="72" t="s">
        <v>6348</v>
      </c>
      <c r="M362" s="72" t="s">
        <v>6349</v>
      </c>
      <c r="N362" s="72" t="s">
        <v>6363</v>
      </c>
      <c r="O362" s="72" t="s">
        <v>6364</v>
      </c>
      <c r="P362" s="108">
        <v>2638</v>
      </c>
      <c r="Q362" s="109">
        <v>28.002121212121214</v>
      </c>
      <c r="R362" s="109">
        <v>0</v>
      </c>
      <c r="S362" s="109">
        <v>1.9721212121212122</v>
      </c>
      <c r="T362" s="109">
        <v>26.03</v>
      </c>
      <c r="U362" s="109">
        <v>28.002121212121214</v>
      </c>
      <c r="V362" s="108">
        <v>50</v>
      </c>
      <c r="W362" s="108">
        <v>100</v>
      </c>
      <c r="X362" s="109" t="s">
        <v>6336</v>
      </c>
      <c r="Y362" s="108">
        <v>3</v>
      </c>
      <c r="Z362" s="108">
        <v>11</v>
      </c>
      <c r="AA362" s="108">
        <v>2</v>
      </c>
      <c r="AB362" s="108">
        <v>60</v>
      </c>
      <c r="AC362" s="108">
        <v>10</v>
      </c>
      <c r="AD362" s="109">
        <v>26.03</v>
      </c>
      <c r="AE362" s="242">
        <v>5</v>
      </c>
      <c r="AF362" s="236">
        <v>50</v>
      </c>
      <c r="AG362" s="351">
        <v>20133</v>
      </c>
      <c r="AH362" s="687" t="s">
        <v>6352</v>
      </c>
      <c r="AI362" s="238">
        <v>50</v>
      </c>
      <c r="AJ362" s="352"/>
      <c r="AK362" s="734"/>
      <c r="AL362" s="241"/>
      <c r="AM362" s="352"/>
      <c r="AN362" s="734"/>
      <c r="AO362" s="241"/>
      <c r="AP362" s="352"/>
      <c r="AQ362" s="734"/>
      <c r="AR362" s="241"/>
      <c r="AS362" s="352"/>
      <c r="AT362" s="353"/>
      <c r="AU362" s="242"/>
      <c r="AV362" s="785"/>
      <c r="AW362" s="108"/>
      <c r="AX362" s="342"/>
      <c r="AY362" s="81"/>
      <c r="AZ362" s="81"/>
      <c r="BA362" s="81"/>
      <c r="BB362" s="81"/>
      <c r="BC362" s="81"/>
      <c r="BD362" s="81"/>
      <c r="BE362" s="81"/>
      <c r="BF362" s="81"/>
      <c r="BG362" s="81"/>
      <c r="BH362" s="81"/>
      <c r="BI362" s="81"/>
      <c r="BJ362" s="81"/>
      <c r="BK362" s="81"/>
      <c r="BL362" s="81"/>
      <c r="BM362" s="81"/>
      <c r="BN362" s="81"/>
    </row>
    <row r="363" spans="1:66" s="37" customFormat="1" ht="104" customHeight="1" x14ac:dyDescent="0.3">
      <c r="A363" s="107">
        <v>401</v>
      </c>
      <c r="B363" s="607" t="s">
        <v>6326</v>
      </c>
      <c r="C363" s="108">
        <v>9</v>
      </c>
      <c r="D363" s="109" t="s">
        <v>6365</v>
      </c>
      <c r="E363" s="625" t="s">
        <v>6366</v>
      </c>
      <c r="F363" s="108">
        <v>24580</v>
      </c>
      <c r="G363" s="625" t="s">
        <v>6367</v>
      </c>
      <c r="H363" s="108">
        <v>2007</v>
      </c>
      <c r="I363" s="625" t="s">
        <v>6368</v>
      </c>
      <c r="J363" s="655">
        <v>63988</v>
      </c>
      <c r="K363" s="396" t="s">
        <v>655</v>
      </c>
      <c r="L363" s="72" t="s">
        <v>6369</v>
      </c>
      <c r="M363" s="72" t="s">
        <v>6370</v>
      </c>
      <c r="N363" s="72" t="s">
        <v>6371</v>
      </c>
      <c r="O363" s="72" t="s">
        <v>6372</v>
      </c>
      <c r="P363" s="108">
        <v>3530</v>
      </c>
      <c r="Q363" s="109">
        <v>30</v>
      </c>
      <c r="R363" s="109">
        <v>0</v>
      </c>
      <c r="S363" s="109">
        <v>0</v>
      </c>
      <c r="T363" s="109">
        <v>30</v>
      </c>
      <c r="U363" s="109">
        <v>30</v>
      </c>
      <c r="V363" s="108">
        <v>50</v>
      </c>
      <c r="W363" s="108">
        <v>100</v>
      </c>
      <c r="X363" s="109" t="s">
        <v>6336</v>
      </c>
      <c r="Y363" s="108">
        <v>3</v>
      </c>
      <c r="Z363" s="108">
        <v>4</v>
      </c>
      <c r="AA363" s="108">
        <v>3</v>
      </c>
      <c r="AB363" s="108" t="s">
        <v>3196</v>
      </c>
      <c r="AC363" s="108">
        <v>13</v>
      </c>
      <c r="AD363" s="109">
        <v>29.06</v>
      </c>
      <c r="AE363" s="242">
        <v>5</v>
      </c>
      <c r="AF363" s="236">
        <v>53</v>
      </c>
      <c r="AG363" s="351">
        <v>31011</v>
      </c>
      <c r="AH363" s="687" t="s">
        <v>6373</v>
      </c>
      <c r="AI363" s="238">
        <v>17</v>
      </c>
      <c r="AJ363" s="352">
        <v>70043</v>
      </c>
      <c r="AK363" s="734" t="s">
        <v>6374</v>
      </c>
      <c r="AL363" s="241">
        <v>14</v>
      </c>
      <c r="AM363" s="352">
        <v>70042</v>
      </c>
      <c r="AN363" s="734" t="s">
        <v>6374</v>
      </c>
      <c r="AO363" s="241">
        <v>22</v>
      </c>
      <c r="AP363" s="352"/>
      <c r="AQ363" s="734"/>
      <c r="AR363" s="241"/>
      <c r="AS363" s="352"/>
      <c r="AT363" s="353"/>
      <c r="AU363" s="242"/>
      <c r="AV363" s="785"/>
      <c r="AW363" s="108"/>
      <c r="AX363" s="342"/>
      <c r="AY363" s="81"/>
      <c r="AZ363" s="81"/>
      <c r="BA363" s="81"/>
      <c r="BB363" s="81"/>
      <c r="BC363" s="81"/>
      <c r="BD363" s="81"/>
      <c r="BE363" s="81"/>
      <c r="BF363" s="81"/>
      <c r="BG363" s="81"/>
      <c r="BH363" s="81"/>
      <c r="BI363" s="81"/>
      <c r="BJ363" s="81"/>
      <c r="BK363" s="81"/>
      <c r="BL363" s="81"/>
      <c r="BM363" s="81"/>
      <c r="BN363" s="81"/>
    </row>
    <row r="364" spans="1:66" s="37" customFormat="1" ht="64.95" customHeight="1" x14ac:dyDescent="0.3">
      <c r="A364" s="107">
        <v>401</v>
      </c>
      <c r="B364" s="607" t="s">
        <v>6326</v>
      </c>
      <c r="C364" s="108">
        <v>10</v>
      </c>
      <c r="D364" s="109" t="s">
        <v>6344</v>
      </c>
      <c r="E364" s="625" t="s">
        <v>6375</v>
      </c>
      <c r="F364" s="108">
        <v>14548</v>
      </c>
      <c r="G364" s="625" t="s">
        <v>6376</v>
      </c>
      <c r="H364" s="108">
        <v>2010</v>
      </c>
      <c r="I364" s="625" t="s">
        <v>6377</v>
      </c>
      <c r="J364" s="655">
        <v>441000</v>
      </c>
      <c r="K364" s="396" t="s">
        <v>677</v>
      </c>
      <c r="L364" s="72" t="s">
        <v>6348</v>
      </c>
      <c r="M364" s="72" t="s">
        <v>6349</v>
      </c>
      <c r="N364" s="72" t="s">
        <v>6378</v>
      </c>
      <c r="O364" s="72" t="s">
        <v>6379</v>
      </c>
      <c r="P364" s="108" t="s">
        <v>6380</v>
      </c>
      <c r="Q364" s="109">
        <v>50</v>
      </c>
      <c r="R364" s="109">
        <v>0</v>
      </c>
      <c r="S364" s="109">
        <v>25.25</v>
      </c>
      <c r="T364" s="109">
        <v>24.75</v>
      </c>
      <c r="U364" s="109">
        <v>50</v>
      </c>
      <c r="V364" s="108">
        <v>43</v>
      </c>
      <c r="W364" s="108">
        <v>100</v>
      </c>
      <c r="X364" s="109" t="s">
        <v>6336</v>
      </c>
      <c r="Y364" s="108">
        <v>3</v>
      </c>
      <c r="Z364" s="108">
        <v>11</v>
      </c>
      <c r="AA364" s="108">
        <v>5</v>
      </c>
      <c r="AB364" s="108">
        <v>60</v>
      </c>
      <c r="AC364" s="108">
        <v>14</v>
      </c>
      <c r="AD364" s="109">
        <v>24.75</v>
      </c>
      <c r="AE364" s="242">
        <v>5</v>
      </c>
      <c r="AF364" s="236">
        <v>43</v>
      </c>
      <c r="AG364" s="351">
        <v>20133</v>
      </c>
      <c r="AH364" s="687" t="s">
        <v>6352</v>
      </c>
      <c r="AI364" s="238">
        <v>32</v>
      </c>
      <c r="AJ364" s="352">
        <v>70076</v>
      </c>
      <c r="AK364" s="734" t="s">
        <v>6381</v>
      </c>
      <c r="AL364" s="241">
        <v>11</v>
      </c>
      <c r="AM364" s="352"/>
      <c r="AN364" s="734"/>
      <c r="AO364" s="241"/>
      <c r="AP364" s="352"/>
      <c r="AQ364" s="734"/>
      <c r="AR364" s="241"/>
      <c r="AS364" s="352"/>
      <c r="AT364" s="353"/>
      <c r="AU364" s="242"/>
      <c r="AV364" s="785"/>
      <c r="AW364" s="108"/>
      <c r="AX364" s="342"/>
      <c r="AY364" s="81"/>
      <c r="AZ364" s="81"/>
      <c r="BA364" s="81"/>
      <c r="BB364" s="81"/>
      <c r="BC364" s="81"/>
      <c r="BD364" s="81"/>
      <c r="BE364" s="81"/>
      <c r="BF364" s="81"/>
      <c r="BG364" s="81"/>
      <c r="BH364" s="81"/>
      <c r="BI364" s="81"/>
      <c r="BJ364" s="81"/>
      <c r="BK364" s="81"/>
      <c r="BL364" s="81"/>
      <c r="BM364" s="81"/>
      <c r="BN364" s="81"/>
    </row>
    <row r="365" spans="1:66" s="48" customFormat="1" ht="346.6" customHeight="1" x14ac:dyDescent="0.3">
      <c r="A365" s="183">
        <v>404</v>
      </c>
      <c r="B365" s="605" t="s">
        <v>3070</v>
      </c>
      <c r="C365" s="185">
        <v>3</v>
      </c>
      <c r="D365" s="106" t="s">
        <v>3071</v>
      </c>
      <c r="E365" s="605" t="s">
        <v>3072</v>
      </c>
      <c r="F365" s="185">
        <v>24268</v>
      </c>
      <c r="G365" s="605" t="s">
        <v>3073</v>
      </c>
      <c r="H365" s="185">
        <v>1993</v>
      </c>
      <c r="I365" s="605" t="s">
        <v>3073</v>
      </c>
      <c r="J365" s="650">
        <v>22755.65</v>
      </c>
      <c r="K365" s="396" t="s">
        <v>1915</v>
      </c>
      <c r="L365" s="188" t="s">
        <v>3074</v>
      </c>
      <c r="M365" s="188" t="s">
        <v>3075</v>
      </c>
      <c r="N365" s="188" t="s">
        <v>3076</v>
      </c>
      <c r="O365" s="188" t="s">
        <v>3077</v>
      </c>
      <c r="P365" s="185">
        <v>3267</v>
      </c>
      <c r="Q365" s="185">
        <v>1.3722540000000001</v>
      </c>
      <c r="R365" s="185">
        <v>0</v>
      </c>
      <c r="S365" s="185">
        <v>1.3722540000000001</v>
      </c>
      <c r="T365" s="185">
        <v>5.5374999999999996</v>
      </c>
      <c r="U365" s="185">
        <v>6.9097540000000004</v>
      </c>
      <c r="V365" s="185">
        <v>50</v>
      </c>
      <c r="W365" s="185">
        <v>100</v>
      </c>
      <c r="X365" s="196" t="s">
        <v>3078</v>
      </c>
      <c r="Y365" s="185">
        <v>3</v>
      </c>
      <c r="Z365" s="185">
        <v>11</v>
      </c>
      <c r="AA365" s="185">
        <v>5</v>
      </c>
      <c r="AB365" s="185">
        <v>60</v>
      </c>
      <c r="AC365" s="185"/>
      <c r="AD365" s="185"/>
      <c r="AE365" s="197">
        <v>60</v>
      </c>
      <c r="AF365" s="191">
        <v>60</v>
      </c>
      <c r="AG365" s="444" t="s">
        <v>3071</v>
      </c>
      <c r="AH365" s="703" t="s">
        <v>3079</v>
      </c>
      <c r="AI365" s="446">
        <v>100</v>
      </c>
      <c r="AJ365" s="447"/>
      <c r="AK365" s="738"/>
      <c r="AL365" s="448"/>
      <c r="AM365" s="449"/>
      <c r="AN365" s="738"/>
      <c r="AO365" s="448"/>
      <c r="AP365" s="449"/>
      <c r="AQ365" s="738"/>
      <c r="AR365" s="448"/>
      <c r="AS365" s="447"/>
      <c r="AT365" s="445"/>
      <c r="AU365" s="450"/>
      <c r="AV365" s="776"/>
      <c r="AW365" s="185"/>
      <c r="AX365" s="194"/>
      <c r="AY365" s="36"/>
      <c r="AZ365" s="36"/>
      <c r="BA365" s="36"/>
      <c r="BB365" s="36"/>
      <c r="BC365" s="36"/>
      <c r="BD365" s="36"/>
      <c r="BE365" s="36"/>
      <c r="BF365" s="36"/>
      <c r="BG365" s="36"/>
      <c r="BH365" s="36"/>
      <c r="BI365" s="36"/>
      <c r="BJ365" s="36"/>
      <c r="BK365" s="36"/>
      <c r="BL365" s="36"/>
      <c r="BM365" s="36"/>
      <c r="BN365" s="36"/>
    </row>
    <row r="366" spans="1:66" s="48" customFormat="1" ht="134.35" customHeight="1" x14ac:dyDescent="0.3">
      <c r="A366" s="183">
        <v>404</v>
      </c>
      <c r="B366" s="605" t="s">
        <v>3070</v>
      </c>
      <c r="C366" s="185">
        <v>3</v>
      </c>
      <c r="D366" s="106" t="s">
        <v>3071</v>
      </c>
      <c r="E366" s="605" t="s">
        <v>3080</v>
      </c>
      <c r="F366" s="185">
        <v>21137</v>
      </c>
      <c r="G366" s="605" t="s">
        <v>3081</v>
      </c>
      <c r="H366" s="185">
        <v>1996</v>
      </c>
      <c r="I366" s="606" t="s">
        <v>3082</v>
      </c>
      <c r="J366" s="650">
        <v>21549.62</v>
      </c>
      <c r="K366" s="396" t="s">
        <v>1915</v>
      </c>
      <c r="L366" s="188" t="s">
        <v>3083</v>
      </c>
      <c r="M366" s="188" t="s">
        <v>3084</v>
      </c>
      <c r="N366" s="188" t="s">
        <v>3085</v>
      </c>
      <c r="O366" s="188" t="s">
        <v>3086</v>
      </c>
      <c r="P366" s="185">
        <v>3452</v>
      </c>
      <c r="Q366" s="185">
        <v>1</v>
      </c>
      <c r="R366" s="451">
        <v>0</v>
      </c>
      <c r="S366" s="185">
        <v>1</v>
      </c>
      <c r="T366" s="185">
        <v>17.59</v>
      </c>
      <c r="U366" s="185">
        <v>18.59</v>
      </c>
      <c r="V366" s="185">
        <v>100</v>
      </c>
      <c r="W366" s="185">
        <v>100</v>
      </c>
      <c r="X366" s="185" t="s">
        <v>3078</v>
      </c>
      <c r="Y366" s="185">
        <v>6</v>
      </c>
      <c r="Z366" s="185">
        <v>3</v>
      </c>
      <c r="AA366" s="185">
        <v>6</v>
      </c>
      <c r="AB366" s="185">
        <v>32</v>
      </c>
      <c r="AC366" s="185"/>
      <c r="AD366" s="185">
        <v>17.59</v>
      </c>
      <c r="AE366" s="197">
        <v>60</v>
      </c>
      <c r="AF366" s="191">
        <v>100</v>
      </c>
      <c r="AG366" s="198" t="s">
        <v>3071</v>
      </c>
      <c r="AH366" s="683" t="s">
        <v>3079</v>
      </c>
      <c r="AI366" s="199">
        <v>20</v>
      </c>
      <c r="AJ366" s="200" t="s">
        <v>3087</v>
      </c>
      <c r="AK366" s="719" t="s">
        <v>3079</v>
      </c>
      <c r="AL366" s="202">
        <v>40</v>
      </c>
      <c r="AM366" s="200" t="s">
        <v>3088</v>
      </c>
      <c r="AN366" s="719" t="s">
        <v>3079</v>
      </c>
      <c r="AO366" s="202">
        <v>40</v>
      </c>
      <c r="AP366" s="200"/>
      <c r="AQ366" s="719"/>
      <c r="AR366" s="202"/>
      <c r="AS366" s="200"/>
      <c r="AT366" s="201"/>
      <c r="AU366" s="204"/>
      <c r="AV366" s="776"/>
      <c r="AW366" s="185"/>
      <c r="AX366" s="194"/>
      <c r="AY366" s="36"/>
      <c r="AZ366" s="36"/>
      <c r="BA366" s="36"/>
      <c r="BB366" s="36"/>
      <c r="BC366" s="36"/>
      <c r="BD366" s="36"/>
      <c r="BE366" s="36"/>
      <c r="BF366" s="36"/>
      <c r="BG366" s="36"/>
      <c r="BH366" s="36"/>
      <c r="BI366" s="36"/>
      <c r="BJ366" s="36"/>
      <c r="BK366" s="36"/>
      <c r="BL366" s="36"/>
      <c r="BM366" s="36"/>
      <c r="BN366" s="36"/>
    </row>
    <row r="367" spans="1:66" s="48" customFormat="1" ht="353.25" customHeight="1" x14ac:dyDescent="0.3">
      <c r="A367" s="183">
        <v>404</v>
      </c>
      <c r="B367" s="605" t="s">
        <v>3070</v>
      </c>
      <c r="C367" s="185">
        <v>3</v>
      </c>
      <c r="D367" s="106" t="s">
        <v>3071</v>
      </c>
      <c r="E367" s="605" t="s">
        <v>3089</v>
      </c>
      <c r="F367" s="185">
        <v>29875</v>
      </c>
      <c r="G367" s="605" t="s">
        <v>3090</v>
      </c>
      <c r="H367" s="185">
        <v>1997</v>
      </c>
      <c r="I367" s="605" t="s">
        <v>3090</v>
      </c>
      <c r="J367" s="650">
        <v>20663.66</v>
      </c>
      <c r="K367" s="396" t="s">
        <v>1915</v>
      </c>
      <c r="L367" s="188" t="s">
        <v>3074</v>
      </c>
      <c r="M367" s="188" t="s">
        <v>3075</v>
      </c>
      <c r="N367" s="188" t="s">
        <v>3091</v>
      </c>
      <c r="O367" s="188" t="s">
        <v>3092</v>
      </c>
      <c r="P367" s="185">
        <v>3507</v>
      </c>
      <c r="Q367" s="185">
        <v>0.14000000000000001</v>
      </c>
      <c r="R367" s="185">
        <v>0</v>
      </c>
      <c r="S367" s="185">
        <v>0.14000000000000001</v>
      </c>
      <c r="T367" s="185">
        <v>1.2</v>
      </c>
      <c r="U367" s="185">
        <v>1.34</v>
      </c>
      <c r="V367" s="185">
        <v>75</v>
      </c>
      <c r="W367" s="185">
        <v>100</v>
      </c>
      <c r="X367" s="185" t="s">
        <v>3078</v>
      </c>
      <c r="Y367" s="185">
        <v>4</v>
      </c>
      <c r="Z367" s="185">
        <v>6</v>
      </c>
      <c r="AA367" s="185">
        <v>2</v>
      </c>
      <c r="AB367" s="185">
        <v>60</v>
      </c>
      <c r="AC367" s="185"/>
      <c r="AD367" s="185">
        <v>14.42</v>
      </c>
      <c r="AE367" s="197">
        <v>60</v>
      </c>
      <c r="AF367" s="191">
        <v>100</v>
      </c>
      <c r="AG367" s="198" t="s">
        <v>3071</v>
      </c>
      <c r="AH367" s="683" t="s">
        <v>3079</v>
      </c>
      <c r="AI367" s="199">
        <v>20</v>
      </c>
      <c r="AJ367" s="200" t="s">
        <v>3093</v>
      </c>
      <c r="AK367" s="719" t="s">
        <v>3079</v>
      </c>
      <c r="AL367" s="202">
        <v>30</v>
      </c>
      <c r="AM367" s="200" t="s">
        <v>3094</v>
      </c>
      <c r="AN367" s="719" t="s">
        <v>3079</v>
      </c>
      <c r="AO367" s="202">
        <v>35</v>
      </c>
      <c r="AP367" s="200" t="s">
        <v>2399</v>
      </c>
      <c r="AQ367" s="719" t="s">
        <v>3079</v>
      </c>
      <c r="AR367" s="202">
        <v>5</v>
      </c>
      <c r="AS367" s="200" t="s">
        <v>3095</v>
      </c>
      <c r="AT367" s="201" t="s">
        <v>3079</v>
      </c>
      <c r="AU367" s="204">
        <v>10</v>
      </c>
      <c r="AV367" s="776"/>
      <c r="AW367" s="185"/>
      <c r="AX367" s="194"/>
      <c r="AY367" s="36"/>
      <c r="AZ367" s="36"/>
      <c r="BA367" s="36"/>
      <c r="BB367" s="36"/>
      <c r="BC367" s="36"/>
      <c r="BD367" s="36"/>
      <c r="BE367" s="36"/>
      <c r="BF367" s="36"/>
      <c r="BG367" s="36"/>
      <c r="BH367" s="36"/>
      <c r="BI367" s="36"/>
      <c r="BJ367" s="36"/>
      <c r="BK367" s="36"/>
      <c r="BL367" s="36"/>
      <c r="BM367" s="36"/>
      <c r="BN367" s="36"/>
    </row>
    <row r="368" spans="1:66" s="48" customFormat="1" ht="138.75" customHeight="1" x14ac:dyDescent="0.3">
      <c r="A368" s="183">
        <v>404</v>
      </c>
      <c r="B368" s="605" t="s">
        <v>3070</v>
      </c>
      <c r="C368" s="185">
        <v>3</v>
      </c>
      <c r="D368" s="106" t="s">
        <v>3071</v>
      </c>
      <c r="E368" s="605" t="s">
        <v>3080</v>
      </c>
      <c r="F368" s="185">
        <v>21137</v>
      </c>
      <c r="G368" s="605" t="s">
        <v>3096</v>
      </c>
      <c r="H368" s="185">
        <v>1998</v>
      </c>
      <c r="I368" s="605" t="s">
        <v>3097</v>
      </c>
      <c r="J368" s="650">
        <v>24202.65</v>
      </c>
      <c r="K368" s="396" t="s">
        <v>1915</v>
      </c>
      <c r="L368" s="188" t="s">
        <v>3083</v>
      </c>
      <c r="M368" s="188" t="s">
        <v>3084</v>
      </c>
      <c r="N368" s="188" t="s">
        <v>3098</v>
      </c>
      <c r="O368" s="188" t="s">
        <v>3099</v>
      </c>
      <c r="P368" s="185">
        <v>3577</v>
      </c>
      <c r="Q368" s="185">
        <v>1.2</v>
      </c>
      <c r="R368" s="185">
        <v>0</v>
      </c>
      <c r="S368" s="185">
        <v>1.2</v>
      </c>
      <c r="T368" s="185">
        <v>4.74</v>
      </c>
      <c r="U368" s="185">
        <v>5.94</v>
      </c>
      <c r="V368" s="185">
        <v>100</v>
      </c>
      <c r="W368" s="185">
        <v>100</v>
      </c>
      <c r="X368" s="185" t="s">
        <v>3078</v>
      </c>
      <c r="Y368" s="185">
        <v>1</v>
      </c>
      <c r="Z368" s="185">
        <v>4</v>
      </c>
      <c r="AA368" s="185">
        <v>1</v>
      </c>
      <c r="AB368" s="185">
        <v>32</v>
      </c>
      <c r="AC368" s="185"/>
      <c r="AD368" s="185">
        <v>14.21</v>
      </c>
      <c r="AE368" s="197">
        <v>60</v>
      </c>
      <c r="AF368" s="191">
        <v>100</v>
      </c>
      <c r="AG368" s="198" t="s">
        <v>3071</v>
      </c>
      <c r="AH368" s="683" t="s">
        <v>3079</v>
      </c>
      <c r="AI368" s="199">
        <v>10</v>
      </c>
      <c r="AJ368" s="200" t="s">
        <v>3100</v>
      </c>
      <c r="AK368" s="719" t="s">
        <v>3079</v>
      </c>
      <c r="AL368" s="202">
        <v>90</v>
      </c>
      <c r="AM368" s="200"/>
      <c r="AN368" s="719"/>
      <c r="AO368" s="202"/>
      <c r="AP368" s="200"/>
      <c r="AQ368" s="719"/>
      <c r="AR368" s="202"/>
      <c r="AS368" s="200"/>
      <c r="AT368" s="201"/>
      <c r="AU368" s="204"/>
      <c r="AV368" s="776"/>
      <c r="AW368" s="185"/>
      <c r="AX368" s="194"/>
      <c r="AY368" s="36"/>
      <c r="AZ368" s="36"/>
      <c r="BA368" s="36"/>
      <c r="BB368" s="36"/>
      <c r="BC368" s="36"/>
      <c r="BD368" s="36"/>
      <c r="BE368" s="36"/>
      <c r="BF368" s="36"/>
      <c r="BG368" s="36"/>
      <c r="BH368" s="36"/>
      <c r="BI368" s="36"/>
      <c r="BJ368" s="36"/>
      <c r="BK368" s="36"/>
      <c r="BL368" s="36"/>
      <c r="BM368" s="36"/>
      <c r="BN368" s="36"/>
    </row>
    <row r="369" spans="1:66" s="48" customFormat="1" ht="109.55" customHeight="1" x14ac:dyDescent="0.3">
      <c r="A369" s="183">
        <v>404</v>
      </c>
      <c r="B369" s="605" t="s">
        <v>3070</v>
      </c>
      <c r="C369" s="185">
        <v>3</v>
      </c>
      <c r="D369" s="106" t="s">
        <v>3071</v>
      </c>
      <c r="E369" s="605" t="s">
        <v>3080</v>
      </c>
      <c r="F369" s="185">
        <v>21137</v>
      </c>
      <c r="G369" s="605" t="s">
        <v>3101</v>
      </c>
      <c r="H369" s="185">
        <v>2003</v>
      </c>
      <c r="I369" s="605" t="s">
        <v>3102</v>
      </c>
      <c r="J369" s="650">
        <v>41099.160000000003</v>
      </c>
      <c r="K369" s="396" t="s">
        <v>867</v>
      </c>
      <c r="L369" s="188" t="s">
        <v>3103</v>
      </c>
      <c r="M369" s="188" t="s">
        <v>3104</v>
      </c>
      <c r="N369" s="188" t="s">
        <v>3105</v>
      </c>
      <c r="O369" s="188" t="s">
        <v>3106</v>
      </c>
      <c r="P369" s="185">
        <v>4071</v>
      </c>
      <c r="Q369" s="185">
        <v>2.08</v>
      </c>
      <c r="R369" s="185">
        <v>0</v>
      </c>
      <c r="S369" s="185">
        <v>2.08</v>
      </c>
      <c r="T369" s="185">
        <v>4.4000000000000004</v>
      </c>
      <c r="U369" s="185">
        <v>6.48</v>
      </c>
      <c r="V369" s="185">
        <v>100</v>
      </c>
      <c r="W369" s="185">
        <v>100</v>
      </c>
      <c r="X369" s="185" t="s">
        <v>3078</v>
      </c>
      <c r="Y369" s="185">
        <v>3</v>
      </c>
      <c r="Z369" s="185">
        <v>11</v>
      </c>
      <c r="AA369" s="185">
        <v>5</v>
      </c>
      <c r="AB369" s="185">
        <v>32</v>
      </c>
      <c r="AC369" s="185"/>
      <c r="AD369" s="185">
        <v>17.59</v>
      </c>
      <c r="AE369" s="197">
        <v>60</v>
      </c>
      <c r="AF369" s="191">
        <v>100</v>
      </c>
      <c r="AG369" s="198" t="s">
        <v>3071</v>
      </c>
      <c r="AH369" s="683" t="s">
        <v>3079</v>
      </c>
      <c r="AI369" s="199">
        <v>10</v>
      </c>
      <c r="AJ369" s="200" t="s">
        <v>3100</v>
      </c>
      <c r="AK369" s="719" t="s">
        <v>3079</v>
      </c>
      <c r="AL369" s="202">
        <v>90</v>
      </c>
      <c r="AM369" s="200"/>
      <c r="AN369" s="719"/>
      <c r="AO369" s="202"/>
      <c r="AP369" s="200"/>
      <c r="AQ369" s="719"/>
      <c r="AR369" s="202"/>
      <c r="AS369" s="200"/>
      <c r="AT369" s="201"/>
      <c r="AU369" s="204"/>
      <c r="AV369" s="776"/>
      <c r="AW369" s="185"/>
      <c r="AX369" s="194"/>
      <c r="AY369" s="36"/>
      <c r="AZ369" s="36"/>
      <c r="BA369" s="36"/>
      <c r="BB369" s="36"/>
      <c r="BC369" s="36"/>
      <c r="BD369" s="36"/>
      <c r="BE369" s="36"/>
      <c r="BF369" s="36"/>
      <c r="BG369" s="36"/>
      <c r="BH369" s="36"/>
      <c r="BI369" s="36"/>
      <c r="BJ369" s="36"/>
      <c r="BK369" s="36"/>
      <c r="BL369" s="36"/>
      <c r="BM369" s="36"/>
      <c r="BN369" s="36"/>
    </row>
    <row r="370" spans="1:66" s="48" customFormat="1" ht="117" customHeight="1" x14ac:dyDescent="0.3">
      <c r="A370" s="183">
        <v>404</v>
      </c>
      <c r="B370" s="605" t="s">
        <v>3070</v>
      </c>
      <c r="C370" s="185">
        <v>3</v>
      </c>
      <c r="D370" s="106" t="s">
        <v>3071</v>
      </c>
      <c r="E370" s="605" t="s">
        <v>3107</v>
      </c>
      <c r="F370" s="105">
        <v>15493</v>
      </c>
      <c r="G370" s="605" t="s">
        <v>3108</v>
      </c>
      <c r="H370" s="185">
        <v>2004</v>
      </c>
      <c r="I370" s="605" t="s">
        <v>3109</v>
      </c>
      <c r="J370" s="650">
        <v>46407.92</v>
      </c>
      <c r="K370" s="396" t="s">
        <v>664</v>
      </c>
      <c r="L370" s="188" t="s">
        <v>3110</v>
      </c>
      <c r="M370" s="188" t="s">
        <v>3111</v>
      </c>
      <c r="N370" s="188" t="s">
        <v>3112</v>
      </c>
      <c r="O370" s="188" t="s">
        <v>3113</v>
      </c>
      <c r="P370" s="185">
        <v>4177</v>
      </c>
      <c r="Q370" s="185">
        <f>SUM(R370:S370)</f>
        <v>4.8600000000000003</v>
      </c>
      <c r="R370" s="185">
        <v>0</v>
      </c>
      <c r="S370" s="185">
        <v>4.8600000000000003</v>
      </c>
      <c r="T370" s="185">
        <v>23.14</v>
      </c>
      <c r="U370" s="185">
        <f>SUM(R370:T370)</f>
        <v>28</v>
      </c>
      <c r="V370" s="185">
        <v>100</v>
      </c>
      <c r="W370" s="185">
        <v>100</v>
      </c>
      <c r="X370" s="185" t="s">
        <v>3078</v>
      </c>
      <c r="Y370" s="185">
        <v>4</v>
      </c>
      <c r="Z370" s="185">
        <v>9</v>
      </c>
      <c r="AA370" s="185">
        <v>3</v>
      </c>
      <c r="AB370" s="185">
        <v>60</v>
      </c>
      <c r="AC370" s="185"/>
      <c r="AD370" s="185">
        <f>T370</f>
        <v>23.14</v>
      </c>
      <c r="AE370" s="197">
        <v>60</v>
      </c>
      <c r="AF370" s="191">
        <v>100</v>
      </c>
      <c r="AG370" s="198"/>
      <c r="AH370" s="683"/>
      <c r="AI370" s="199"/>
      <c r="AJ370" s="200"/>
      <c r="AK370" s="719"/>
      <c r="AL370" s="202"/>
      <c r="AM370" s="200"/>
      <c r="AN370" s="719"/>
      <c r="AO370" s="202"/>
      <c r="AP370" s="200"/>
      <c r="AQ370" s="719"/>
      <c r="AR370" s="202"/>
      <c r="AS370" s="200"/>
      <c r="AT370" s="201"/>
      <c r="AU370" s="204"/>
      <c r="AV370" s="776"/>
      <c r="AW370" s="185"/>
      <c r="AX370" s="194"/>
      <c r="AY370" s="36"/>
      <c r="AZ370" s="36"/>
      <c r="BA370" s="36"/>
      <c r="BB370" s="36"/>
      <c r="BC370" s="36"/>
      <c r="BD370" s="36"/>
      <c r="BE370" s="36"/>
      <c r="BF370" s="36"/>
      <c r="BG370" s="36"/>
      <c r="BH370" s="36"/>
      <c r="BI370" s="36"/>
      <c r="BJ370" s="36"/>
      <c r="BK370" s="36"/>
      <c r="BL370" s="36"/>
      <c r="BM370" s="36"/>
      <c r="BN370" s="36"/>
    </row>
    <row r="371" spans="1:66" s="48" customFormat="1" ht="112.6" customHeight="1" x14ac:dyDescent="0.3">
      <c r="A371" s="183">
        <v>404</v>
      </c>
      <c r="B371" s="605" t="s">
        <v>3070</v>
      </c>
      <c r="C371" s="185">
        <v>3</v>
      </c>
      <c r="D371" s="106" t="s">
        <v>3071</v>
      </c>
      <c r="E371" s="605" t="s">
        <v>3080</v>
      </c>
      <c r="F371" s="185">
        <v>21137</v>
      </c>
      <c r="G371" s="605" t="s">
        <v>3114</v>
      </c>
      <c r="H371" s="185">
        <v>2005</v>
      </c>
      <c r="I371" s="605" t="s">
        <v>3115</v>
      </c>
      <c r="J371" s="650">
        <v>76681.23</v>
      </c>
      <c r="K371" s="396" t="s">
        <v>664</v>
      </c>
      <c r="L371" s="188" t="s">
        <v>3103</v>
      </c>
      <c r="M371" s="188" t="s">
        <v>3116</v>
      </c>
      <c r="N371" s="188" t="s">
        <v>3117</v>
      </c>
      <c r="O371" s="188" t="s">
        <v>3118</v>
      </c>
      <c r="P371" s="185">
        <v>4307</v>
      </c>
      <c r="Q371" s="111">
        <v>2.4300000000000002</v>
      </c>
      <c r="R371" s="185">
        <v>0</v>
      </c>
      <c r="S371" s="111">
        <v>2.4300000000000002</v>
      </c>
      <c r="T371" s="111">
        <v>8.8000000000000007</v>
      </c>
      <c r="U371" s="111">
        <v>11.23</v>
      </c>
      <c r="V371" s="185">
        <v>100</v>
      </c>
      <c r="W371" s="185">
        <v>100</v>
      </c>
      <c r="X371" s="185" t="s">
        <v>3078</v>
      </c>
      <c r="Y371" s="185">
        <v>3</v>
      </c>
      <c r="Z371" s="185">
        <v>2</v>
      </c>
      <c r="AA371" s="185">
        <v>1</v>
      </c>
      <c r="AB371" s="185">
        <v>32</v>
      </c>
      <c r="AC371" s="185">
        <v>2</v>
      </c>
      <c r="AD371" s="111">
        <v>16.91</v>
      </c>
      <c r="AE371" s="197">
        <v>60</v>
      </c>
      <c r="AF371" s="191">
        <v>100</v>
      </c>
      <c r="AG371" s="198" t="s">
        <v>3071</v>
      </c>
      <c r="AH371" s="683" t="s">
        <v>3079</v>
      </c>
      <c r="AI371" s="199">
        <v>10</v>
      </c>
      <c r="AJ371" s="200" t="s">
        <v>3100</v>
      </c>
      <c r="AK371" s="719" t="s">
        <v>3079</v>
      </c>
      <c r="AL371" s="202">
        <v>90</v>
      </c>
      <c r="AM371" s="200"/>
      <c r="AN371" s="719"/>
      <c r="AO371" s="202"/>
      <c r="AP371" s="200"/>
      <c r="AQ371" s="719"/>
      <c r="AR371" s="202"/>
      <c r="AS371" s="200"/>
      <c r="AT371" s="201"/>
      <c r="AU371" s="204"/>
      <c r="AV371" s="776"/>
      <c r="AW371" s="185"/>
      <c r="AX371" s="194"/>
      <c r="AY371" s="36"/>
      <c r="AZ371" s="36"/>
      <c r="BA371" s="36"/>
      <c r="BB371" s="36"/>
      <c r="BC371" s="36"/>
      <c r="BD371" s="36"/>
      <c r="BE371" s="36"/>
      <c r="BF371" s="36"/>
      <c r="BG371" s="36"/>
      <c r="BH371" s="36"/>
      <c r="BI371" s="36"/>
      <c r="BJ371" s="36"/>
      <c r="BK371" s="36"/>
      <c r="BL371" s="36"/>
      <c r="BM371" s="36"/>
      <c r="BN371" s="36"/>
    </row>
    <row r="372" spans="1:66" s="48" customFormat="1" ht="117" customHeight="1" x14ac:dyDescent="0.3">
      <c r="A372" s="183">
        <v>404</v>
      </c>
      <c r="B372" s="605" t="s">
        <v>3070</v>
      </c>
      <c r="C372" s="185">
        <v>3</v>
      </c>
      <c r="D372" s="106" t="s">
        <v>3071</v>
      </c>
      <c r="E372" s="605" t="s">
        <v>3080</v>
      </c>
      <c r="F372" s="185">
        <v>21137</v>
      </c>
      <c r="G372" s="605" t="s">
        <v>3119</v>
      </c>
      <c r="H372" s="185">
        <v>2005</v>
      </c>
      <c r="I372" s="605" t="s">
        <v>3120</v>
      </c>
      <c r="J372" s="650">
        <v>28295.69</v>
      </c>
      <c r="K372" s="396" t="s">
        <v>664</v>
      </c>
      <c r="L372" s="188" t="s">
        <v>3103</v>
      </c>
      <c r="M372" s="188" t="s">
        <v>3104</v>
      </c>
      <c r="N372" s="188" t="s">
        <v>3121</v>
      </c>
      <c r="O372" s="188" t="s">
        <v>3122</v>
      </c>
      <c r="P372" s="185">
        <v>4308</v>
      </c>
      <c r="Q372" s="185">
        <v>1.6</v>
      </c>
      <c r="R372" s="185">
        <v>0</v>
      </c>
      <c r="S372" s="185">
        <v>1.6</v>
      </c>
      <c r="T372" s="185">
        <v>14.21</v>
      </c>
      <c r="U372" s="185">
        <v>15.81</v>
      </c>
      <c r="V372" s="185">
        <v>100</v>
      </c>
      <c r="W372" s="185">
        <v>100</v>
      </c>
      <c r="X372" s="185" t="s">
        <v>3078</v>
      </c>
      <c r="Y372" s="185">
        <v>3</v>
      </c>
      <c r="Z372" s="185">
        <v>11</v>
      </c>
      <c r="AA372" s="185">
        <v>3</v>
      </c>
      <c r="AB372" s="185">
        <v>32</v>
      </c>
      <c r="AC372" s="185"/>
      <c r="AD372" s="185">
        <v>14.21</v>
      </c>
      <c r="AE372" s="197">
        <v>60</v>
      </c>
      <c r="AF372" s="191">
        <v>100</v>
      </c>
      <c r="AG372" s="198" t="s">
        <v>3071</v>
      </c>
      <c r="AH372" s="683" t="s">
        <v>3079</v>
      </c>
      <c r="AI372" s="199">
        <v>10</v>
      </c>
      <c r="AJ372" s="200" t="s">
        <v>3100</v>
      </c>
      <c r="AK372" s="719" t="s">
        <v>3079</v>
      </c>
      <c r="AL372" s="202">
        <v>90</v>
      </c>
      <c r="AM372" s="200"/>
      <c r="AN372" s="719"/>
      <c r="AO372" s="202"/>
      <c r="AP372" s="200"/>
      <c r="AQ372" s="719"/>
      <c r="AR372" s="202"/>
      <c r="AS372" s="200"/>
      <c r="AT372" s="201"/>
      <c r="AU372" s="204"/>
      <c r="AV372" s="776"/>
      <c r="AW372" s="185"/>
      <c r="AX372" s="194"/>
      <c r="AY372" s="36"/>
      <c r="AZ372" s="36"/>
      <c r="BA372" s="36"/>
      <c r="BB372" s="36"/>
      <c r="BC372" s="36"/>
      <c r="BD372" s="36"/>
      <c r="BE372" s="36"/>
      <c r="BF372" s="36"/>
      <c r="BG372" s="36"/>
      <c r="BH372" s="36"/>
      <c r="BI372" s="36"/>
      <c r="BJ372" s="36"/>
      <c r="BK372" s="36"/>
      <c r="BL372" s="36"/>
      <c r="BM372" s="36"/>
      <c r="BN372" s="36"/>
    </row>
    <row r="373" spans="1:66" s="48" customFormat="1" ht="114.8" customHeight="1" x14ac:dyDescent="0.3">
      <c r="A373" s="183">
        <v>404</v>
      </c>
      <c r="B373" s="605" t="s">
        <v>3070</v>
      </c>
      <c r="C373" s="185">
        <v>3</v>
      </c>
      <c r="D373" s="106" t="s">
        <v>3071</v>
      </c>
      <c r="E373" s="605" t="s">
        <v>3123</v>
      </c>
      <c r="F373" s="185">
        <v>29164</v>
      </c>
      <c r="G373" s="605" t="s">
        <v>3124</v>
      </c>
      <c r="H373" s="185">
        <v>2006</v>
      </c>
      <c r="I373" s="605" t="s">
        <v>3124</v>
      </c>
      <c r="J373" s="650">
        <v>45992.15</v>
      </c>
      <c r="K373" s="396" t="s">
        <v>664</v>
      </c>
      <c r="L373" s="188" t="s">
        <v>3125</v>
      </c>
      <c r="M373" s="188" t="s">
        <v>3126</v>
      </c>
      <c r="N373" s="188" t="s">
        <v>3127</v>
      </c>
      <c r="O373" s="188"/>
      <c r="P373" s="185">
        <v>4560</v>
      </c>
      <c r="Q373" s="185">
        <v>4.8600000000000003</v>
      </c>
      <c r="R373" s="185">
        <v>0</v>
      </c>
      <c r="S373" s="185">
        <v>4.8600000000000003</v>
      </c>
      <c r="T373" s="185">
        <v>0.86</v>
      </c>
      <c r="U373" s="185">
        <v>5.72</v>
      </c>
      <c r="V373" s="185">
        <v>300</v>
      </c>
      <c r="W373" s="185">
        <v>100</v>
      </c>
      <c r="X373" s="185" t="s">
        <v>3078</v>
      </c>
      <c r="Y373" s="185">
        <v>4</v>
      </c>
      <c r="Z373" s="185">
        <v>9</v>
      </c>
      <c r="AA373" s="185">
        <v>3</v>
      </c>
      <c r="AB373" s="185">
        <v>7</v>
      </c>
      <c r="AC373" s="185"/>
      <c r="AD373" s="185">
        <v>0.86</v>
      </c>
      <c r="AE373" s="197">
        <v>60</v>
      </c>
      <c r="AF373" s="191">
        <v>300</v>
      </c>
      <c r="AG373" s="198" t="s">
        <v>3071</v>
      </c>
      <c r="AH373" s="683" t="s">
        <v>3079</v>
      </c>
      <c r="AI373" s="199">
        <v>50</v>
      </c>
      <c r="AJ373" s="200" t="s">
        <v>3128</v>
      </c>
      <c r="AK373" s="719" t="s">
        <v>3079</v>
      </c>
      <c r="AL373" s="202">
        <v>40</v>
      </c>
      <c r="AM373" s="200" t="s">
        <v>3129</v>
      </c>
      <c r="AN373" s="719">
        <v>10</v>
      </c>
      <c r="AO373" s="202">
        <v>10</v>
      </c>
      <c r="AP373" s="200"/>
      <c r="AQ373" s="719"/>
      <c r="AR373" s="202"/>
      <c r="AS373" s="200"/>
      <c r="AT373" s="201"/>
      <c r="AU373" s="204"/>
      <c r="AV373" s="776"/>
      <c r="AW373" s="185"/>
      <c r="AX373" s="194"/>
      <c r="AY373" s="36"/>
      <c r="AZ373" s="36"/>
      <c r="BA373" s="36"/>
      <c r="BB373" s="36"/>
      <c r="BC373" s="36"/>
      <c r="BD373" s="36"/>
      <c r="BE373" s="36"/>
      <c r="BF373" s="36"/>
      <c r="BG373" s="36"/>
      <c r="BH373" s="36"/>
      <c r="BI373" s="36"/>
      <c r="BJ373" s="36"/>
      <c r="BK373" s="36"/>
      <c r="BL373" s="36"/>
      <c r="BM373" s="36"/>
      <c r="BN373" s="36"/>
    </row>
    <row r="374" spans="1:66" s="48" customFormat="1" ht="349.5" customHeight="1" x14ac:dyDescent="0.3">
      <c r="A374" s="183">
        <v>404</v>
      </c>
      <c r="B374" s="605" t="s">
        <v>3070</v>
      </c>
      <c r="C374" s="185">
        <v>3</v>
      </c>
      <c r="D374" s="106" t="s">
        <v>3071</v>
      </c>
      <c r="E374" s="605" t="s">
        <v>3130</v>
      </c>
      <c r="F374" s="105">
        <v>28401</v>
      </c>
      <c r="G374" s="605" t="s">
        <v>3131</v>
      </c>
      <c r="H374" s="185">
        <v>2007</v>
      </c>
      <c r="I374" s="605" t="s">
        <v>3132</v>
      </c>
      <c r="J374" s="650">
        <v>27439.26</v>
      </c>
      <c r="K374" s="396" t="s">
        <v>664</v>
      </c>
      <c r="L374" s="188" t="s">
        <v>3074</v>
      </c>
      <c r="M374" s="188" t="s">
        <v>3133</v>
      </c>
      <c r="N374" s="188" t="s">
        <v>3134</v>
      </c>
      <c r="O374" s="188" t="s">
        <v>3135</v>
      </c>
      <c r="P374" s="185">
        <v>4569</v>
      </c>
      <c r="Q374" s="185">
        <v>2.2212499999999999</v>
      </c>
      <c r="R374" s="185">
        <v>0</v>
      </c>
      <c r="S374" s="185">
        <v>2.2212499999999999</v>
      </c>
      <c r="T374" s="185">
        <v>17.77</v>
      </c>
      <c r="U374" s="185">
        <v>19.991250000000001</v>
      </c>
      <c r="V374" s="185">
        <v>0</v>
      </c>
      <c r="W374" s="185">
        <v>100</v>
      </c>
      <c r="X374" s="185" t="s">
        <v>3078</v>
      </c>
      <c r="Y374" s="185">
        <v>4</v>
      </c>
      <c r="Z374" s="185">
        <v>5</v>
      </c>
      <c r="AA374" s="185" t="s">
        <v>3136</v>
      </c>
      <c r="AB374" s="185" t="s">
        <v>3137</v>
      </c>
      <c r="AC374" s="185"/>
      <c r="AD374" s="185">
        <v>17.77</v>
      </c>
      <c r="AE374" s="197">
        <v>60</v>
      </c>
      <c r="AF374" s="191">
        <v>0</v>
      </c>
      <c r="AG374" s="198"/>
      <c r="AH374" s="683"/>
      <c r="AI374" s="199"/>
      <c r="AJ374" s="200"/>
      <c r="AK374" s="719"/>
      <c r="AL374" s="202"/>
      <c r="AM374" s="200"/>
      <c r="AN374" s="719"/>
      <c r="AO374" s="202"/>
      <c r="AP374" s="200"/>
      <c r="AQ374" s="719"/>
      <c r="AR374" s="202"/>
      <c r="AS374" s="200"/>
      <c r="AT374" s="201"/>
      <c r="AU374" s="204"/>
      <c r="AV374" s="776"/>
      <c r="AW374" s="185"/>
      <c r="AX374" s="194"/>
      <c r="AY374" s="36"/>
      <c r="AZ374" s="36"/>
      <c r="BA374" s="36"/>
      <c r="BB374" s="36"/>
      <c r="BC374" s="36"/>
      <c r="BD374" s="36"/>
      <c r="BE374" s="36"/>
      <c r="BF374" s="36"/>
      <c r="BG374" s="36"/>
      <c r="BH374" s="36"/>
      <c r="BI374" s="36"/>
      <c r="BJ374" s="36"/>
      <c r="BK374" s="36"/>
      <c r="BL374" s="36"/>
      <c r="BM374" s="36"/>
      <c r="BN374" s="36"/>
    </row>
    <row r="375" spans="1:66" s="48" customFormat="1" ht="342" customHeight="1" x14ac:dyDescent="0.3">
      <c r="A375" s="183">
        <v>404</v>
      </c>
      <c r="B375" s="605" t="s">
        <v>3070</v>
      </c>
      <c r="C375" s="185">
        <v>3</v>
      </c>
      <c r="D375" s="106" t="s">
        <v>3071</v>
      </c>
      <c r="E375" s="605" t="s">
        <v>3089</v>
      </c>
      <c r="F375" s="185">
        <v>29875</v>
      </c>
      <c r="G375" s="605" t="s">
        <v>3138</v>
      </c>
      <c r="H375" s="185">
        <v>2007</v>
      </c>
      <c r="I375" s="605" t="s">
        <v>3139</v>
      </c>
      <c r="J375" s="650">
        <v>46155.51</v>
      </c>
      <c r="K375" s="396" t="s">
        <v>655</v>
      </c>
      <c r="L375" s="188" t="s">
        <v>3140</v>
      </c>
      <c r="M375" s="188" t="s">
        <v>3133</v>
      </c>
      <c r="N375" s="188" t="s">
        <v>3141</v>
      </c>
      <c r="O375" s="188" t="s">
        <v>3142</v>
      </c>
      <c r="P375" s="100">
        <v>4621</v>
      </c>
      <c r="Q375" s="185">
        <v>2.5299999999999998</v>
      </c>
      <c r="R375" s="185">
        <v>0</v>
      </c>
      <c r="S375" s="185">
        <v>1.33</v>
      </c>
      <c r="T375" s="185">
        <v>1.2</v>
      </c>
      <c r="U375" s="185">
        <v>2.5299999999999998</v>
      </c>
      <c r="V375" s="185">
        <v>50</v>
      </c>
      <c r="W375" s="185">
        <v>100</v>
      </c>
      <c r="X375" s="185" t="s">
        <v>3078</v>
      </c>
      <c r="Y375" s="185">
        <v>4</v>
      </c>
      <c r="Z375" s="185">
        <v>6</v>
      </c>
      <c r="AA375" s="185">
        <v>2</v>
      </c>
      <c r="AB375" s="185">
        <v>60</v>
      </c>
      <c r="AC375" s="185"/>
      <c r="AD375" s="185"/>
      <c r="AE375" s="197">
        <v>60</v>
      </c>
      <c r="AF375" s="191">
        <v>50</v>
      </c>
      <c r="AG375" s="198"/>
      <c r="AH375" s="683"/>
      <c r="AI375" s="199"/>
      <c r="AJ375" s="200"/>
      <c r="AK375" s="719"/>
      <c r="AL375" s="202"/>
      <c r="AM375" s="200"/>
      <c r="AN375" s="719"/>
      <c r="AO375" s="202"/>
      <c r="AP375" s="200"/>
      <c r="AQ375" s="719"/>
      <c r="AR375" s="202"/>
      <c r="AS375" s="200"/>
      <c r="AT375" s="201"/>
      <c r="AU375" s="204"/>
      <c r="AV375" s="776"/>
      <c r="AW375" s="185"/>
      <c r="AX375" s="194"/>
      <c r="AY375" s="36"/>
      <c r="AZ375" s="36"/>
      <c r="BA375" s="36"/>
      <c r="BB375" s="36"/>
      <c r="BC375" s="36"/>
      <c r="BD375" s="36"/>
      <c r="BE375" s="36"/>
      <c r="BF375" s="36"/>
      <c r="BG375" s="36"/>
      <c r="BH375" s="36"/>
      <c r="BI375" s="36"/>
      <c r="BJ375" s="36"/>
      <c r="BK375" s="36"/>
      <c r="BL375" s="36"/>
      <c r="BM375" s="36"/>
      <c r="BN375" s="36"/>
    </row>
    <row r="376" spans="1:66" s="48" customFormat="1" ht="351" customHeight="1" x14ac:dyDescent="0.3">
      <c r="A376" s="183">
        <v>404</v>
      </c>
      <c r="B376" s="605" t="s">
        <v>3070</v>
      </c>
      <c r="C376" s="185">
        <v>3</v>
      </c>
      <c r="D376" s="106" t="s">
        <v>3071</v>
      </c>
      <c r="E376" s="605" t="s">
        <v>3089</v>
      </c>
      <c r="F376" s="185">
        <v>29875</v>
      </c>
      <c r="G376" s="606" t="s">
        <v>3143</v>
      </c>
      <c r="H376" s="185">
        <v>2010</v>
      </c>
      <c r="I376" s="605" t="s">
        <v>3144</v>
      </c>
      <c r="J376" s="650">
        <v>20196</v>
      </c>
      <c r="K376" s="396" t="s">
        <v>933</v>
      </c>
      <c r="L376" s="188" t="s">
        <v>3145</v>
      </c>
      <c r="M376" s="188" t="s">
        <v>3133</v>
      </c>
      <c r="N376" s="188" t="s">
        <v>3146</v>
      </c>
      <c r="O376" s="188" t="s">
        <v>3147</v>
      </c>
      <c r="P376" s="185">
        <v>5896</v>
      </c>
      <c r="Q376" s="185">
        <v>1.7999999999999999E-2</v>
      </c>
      <c r="R376" s="185">
        <v>0</v>
      </c>
      <c r="S376" s="111">
        <v>0.02</v>
      </c>
      <c r="T376" s="185">
        <v>20.52</v>
      </c>
      <c r="U376" s="111">
        <v>20.54</v>
      </c>
      <c r="V376" s="185">
        <v>50</v>
      </c>
      <c r="W376" s="185">
        <v>100</v>
      </c>
      <c r="X376" s="185" t="s">
        <v>3078</v>
      </c>
      <c r="Y376" s="185">
        <v>6</v>
      </c>
      <c r="Z376" s="185">
        <v>1</v>
      </c>
      <c r="AA376" s="185">
        <v>5</v>
      </c>
      <c r="AB376" s="185">
        <v>9</v>
      </c>
      <c r="AC376" s="185"/>
      <c r="AD376" s="185"/>
      <c r="AE376" s="197">
        <v>60</v>
      </c>
      <c r="AF376" s="191">
        <v>50</v>
      </c>
      <c r="AG376" s="198"/>
      <c r="AH376" s="683"/>
      <c r="AI376" s="199"/>
      <c r="AJ376" s="200"/>
      <c r="AK376" s="719"/>
      <c r="AL376" s="202"/>
      <c r="AM376" s="200"/>
      <c r="AN376" s="719"/>
      <c r="AO376" s="202"/>
      <c r="AP376" s="200"/>
      <c r="AQ376" s="719"/>
      <c r="AR376" s="202"/>
      <c r="AS376" s="200"/>
      <c r="AT376" s="201"/>
      <c r="AU376" s="204"/>
      <c r="AV376" s="776"/>
      <c r="AW376" s="185"/>
      <c r="AX376" s="194"/>
      <c r="AY376" s="36"/>
      <c r="AZ376" s="36"/>
      <c r="BA376" s="36"/>
      <c r="BB376" s="36"/>
      <c r="BC376" s="36"/>
      <c r="BD376" s="36"/>
      <c r="BE376" s="36"/>
      <c r="BF376" s="36"/>
      <c r="BG376" s="36"/>
      <c r="BH376" s="36"/>
      <c r="BI376" s="36"/>
      <c r="BJ376" s="36"/>
      <c r="BK376" s="36"/>
      <c r="BL376" s="36"/>
      <c r="BM376" s="36"/>
      <c r="BN376" s="36"/>
    </row>
    <row r="377" spans="1:66" s="48" customFormat="1" ht="194.95" customHeight="1" x14ac:dyDescent="0.3">
      <c r="A377" s="183">
        <v>404</v>
      </c>
      <c r="B377" s="605" t="s">
        <v>3070</v>
      </c>
      <c r="C377" s="185">
        <v>3</v>
      </c>
      <c r="D377" s="106" t="s">
        <v>3071</v>
      </c>
      <c r="E377" s="605" t="s">
        <v>3072</v>
      </c>
      <c r="F377" s="185">
        <v>24268</v>
      </c>
      <c r="G377" s="605" t="s">
        <v>3148</v>
      </c>
      <c r="H377" s="185">
        <v>2011</v>
      </c>
      <c r="I377" s="605" t="s">
        <v>3149</v>
      </c>
      <c r="J377" s="650">
        <v>28781.200000000001</v>
      </c>
      <c r="K377" s="396" t="s">
        <v>933</v>
      </c>
      <c r="L377" s="188" t="s">
        <v>3150</v>
      </c>
      <c r="M377" s="188" t="s">
        <v>3151</v>
      </c>
      <c r="N377" s="188" t="s">
        <v>3152</v>
      </c>
      <c r="O377" s="188" t="s">
        <v>3153</v>
      </c>
      <c r="P377" s="185">
        <v>6176</v>
      </c>
      <c r="Q377" s="185">
        <v>0.461999734</v>
      </c>
      <c r="R377" s="185">
        <v>0</v>
      </c>
      <c r="S377" s="185">
        <v>0.26819923400000001</v>
      </c>
      <c r="T377" s="185">
        <v>22.15</v>
      </c>
      <c r="U377" s="185">
        <v>22.418199229999999</v>
      </c>
      <c r="V377" s="185">
        <v>100</v>
      </c>
      <c r="W377" s="185">
        <v>100</v>
      </c>
      <c r="X377" s="185" t="s">
        <v>3078</v>
      </c>
      <c r="Y377" s="185">
        <v>3</v>
      </c>
      <c r="Z377" s="185">
        <v>4</v>
      </c>
      <c r="AA377" s="185">
        <v>3</v>
      </c>
      <c r="AB377" s="185">
        <v>60</v>
      </c>
      <c r="AC377" s="185"/>
      <c r="AD377" s="185"/>
      <c r="AE377" s="197">
        <v>60</v>
      </c>
      <c r="AF377" s="191">
        <v>100</v>
      </c>
      <c r="AG377" s="198" t="s">
        <v>3071</v>
      </c>
      <c r="AH377" s="683" t="s">
        <v>3079</v>
      </c>
      <c r="AI377" s="199">
        <v>20</v>
      </c>
      <c r="AJ377" s="200" t="s">
        <v>3128</v>
      </c>
      <c r="AK377" s="719" t="s">
        <v>3079</v>
      </c>
      <c r="AL377" s="202">
        <v>50</v>
      </c>
      <c r="AM377" s="254"/>
      <c r="AN377" s="719"/>
      <c r="AO377" s="202"/>
      <c r="AP377" s="200"/>
      <c r="AQ377" s="719"/>
      <c r="AR377" s="202"/>
      <c r="AS377" s="200" t="s">
        <v>3154</v>
      </c>
      <c r="AT377" s="201" t="s">
        <v>3079</v>
      </c>
      <c r="AU377" s="204">
        <v>30</v>
      </c>
      <c r="AV377" s="776"/>
      <c r="AW377" s="185"/>
      <c r="AX377" s="194"/>
      <c r="AY377" s="36"/>
      <c r="AZ377" s="36"/>
      <c r="BA377" s="36"/>
      <c r="BB377" s="36"/>
      <c r="BC377" s="36"/>
      <c r="BD377" s="36"/>
      <c r="BE377" s="36"/>
      <c r="BF377" s="36"/>
      <c r="BG377" s="36"/>
      <c r="BH377" s="36"/>
      <c r="BI377" s="36"/>
      <c r="BJ377" s="36"/>
      <c r="BK377" s="36"/>
      <c r="BL377" s="36"/>
      <c r="BM377" s="36"/>
      <c r="BN377" s="36"/>
    </row>
    <row r="378" spans="1:66" s="48" customFormat="1" ht="185.3" customHeight="1" x14ac:dyDescent="0.3">
      <c r="A378" s="183">
        <v>404</v>
      </c>
      <c r="B378" s="605" t="s">
        <v>3070</v>
      </c>
      <c r="C378" s="185">
        <v>3</v>
      </c>
      <c r="D378" s="106" t="s">
        <v>3071</v>
      </c>
      <c r="E378" s="605" t="s">
        <v>3072</v>
      </c>
      <c r="F378" s="185">
        <v>24268</v>
      </c>
      <c r="G378" s="605" t="s">
        <v>3155</v>
      </c>
      <c r="H378" s="185">
        <v>2013</v>
      </c>
      <c r="I378" s="606" t="s">
        <v>3156</v>
      </c>
      <c r="J378" s="650">
        <v>89888.53</v>
      </c>
      <c r="K378" s="396" t="s">
        <v>1706</v>
      </c>
      <c r="L378" s="188" t="s">
        <v>3150</v>
      </c>
      <c r="M378" s="188" t="s">
        <v>3151</v>
      </c>
      <c r="N378" s="188" t="s">
        <v>3157</v>
      </c>
      <c r="O378" s="188" t="s">
        <v>3158</v>
      </c>
      <c r="P378" s="185">
        <v>6556</v>
      </c>
      <c r="Q378" s="111">
        <v>0.56000000000000005</v>
      </c>
      <c r="R378" s="111">
        <v>0</v>
      </c>
      <c r="S378" s="111">
        <v>0.56000000000000005</v>
      </c>
      <c r="T378" s="111">
        <v>22.15</v>
      </c>
      <c r="U378" s="111">
        <v>22.71</v>
      </c>
      <c r="V378" s="185">
        <v>100</v>
      </c>
      <c r="W378" s="185">
        <v>100</v>
      </c>
      <c r="X378" s="185" t="s">
        <v>3078</v>
      </c>
      <c r="Y378" s="185">
        <v>3</v>
      </c>
      <c r="Z378" s="185">
        <v>4</v>
      </c>
      <c r="AA378" s="185">
        <v>3.7</v>
      </c>
      <c r="AB378" s="185">
        <v>60</v>
      </c>
      <c r="AC378" s="185"/>
      <c r="AD378" s="111">
        <v>28.46</v>
      </c>
      <c r="AE378" s="197">
        <v>60</v>
      </c>
      <c r="AF378" s="191">
        <v>100</v>
      </c>
      <c r="AG378" s="198" t="s">
        <v>3071</v>
      </c>
      <c r="AH378" s="683" t="s">
        <v>3079</v>
      </c>
      <c r="AI378" s="199">
        <v>30</v>
      </c>
      <c r="AJ378" s="200" t="s">
        <v>3128</v>
      </c>
      <c r="AK378" s="719" t="s">
        <v>3079</v>
      </c>
      <c r="AL378" s="202">
        <v>70</v>
      </c>
      <c r="AM378" s="200"/>
      <c r="AN378" s="719"/>
      <c r="AO378" s="202"/>
      <c r="AP378" s="200"/>
      <c r="AQ378" s="719"/>
      <c r="AR378" s="202"/>
      <c r="AS378" s="200"/>
      <c r="AT378" s="201"/>
      <c r="AU378" s="204"/>
      <c r="AV378" s="776"/>
      <c r="AW378" s="185"/>
      <c r="AX378" s="194"/>
      <c r="AY378" s="36"/>
      <c r="AZ378" s="36"/>
      <c r="BA378" s="36"/>
      <c r="BB378" s="36"/>
      <c r="BC378" s="36"/>
      <c r="BD378" s="36"/>
      <c r="BE378" s="36"/>
      <c r="BF378" s="36"/>
      <c r="BG378" s="36"/>
      <c r="BH378" s="36"/>
      <c r="BI378" s="36"/>
      <c r="BJ378" s="36"/>
      <c r="BK378" s="36"/>
      <c r="BL378" s="36"/>
      <c r="BM378" s="36"/>
      <c r="BN378" s="36"/>
    </row>
    <row r="379" spans="1:66" s="48" customFormat="1" ht="129.75" customHeight="1" x14ac:dyDescent="0.3">
      <c r="A379" s="183">
        <v>404</v>
      </c>
      <c r="B379" s="605" t="s">
        <v>3070</v>
      </c>
      <c r="C379" s="185">
        <v>3</v>
      </c>
      <c r="D379" s="106" t="s">
        <v>3071</v>
      </c>
      <c r="E379" s="605" t="s">
        <v>3072</v>
      </c>
      <c r="F379" s="185">
        <v>24268</v>
      </c>
      <c r="G379" s="605" t="s">
        <v>3159</v>
      </c>
      <c r="H379" s="185">
        <v>2013</v>
      </c>
      <c r="I379" s="605" t="s">
        <v>3160</v>
      </c>
      <c r="J379" s="655">
        <v>29068.65</v>
      </c>
      <c r="K379" s="396" t="s">
        <v>1706</v>
      </c>
      <c r="L379" s="188" t="s">
        <v>3161</v>
      </c>
      <c r="M379" s="188" t="s">
        <v>3162</v>
      </c>
      <c r="N379" s="188" t="s">
        <v>3163</v>
      </c>
      <c r="O379" s="188" t="s">
        <v>3164</v>
      </c>
      <c r="P379" s="185">
        <v>6557</v>
      </c>
      <c r="Q379" s="185">
        <v>0.31468560800000001</v>
      </c>
      <c r="R379" s="185">
        <v>0</v>
      </c>
      <c r="S379" s="185">
        <v>0.31468560800000001</v>
      </c>
      <c r="T379" s="185">
        <v>22.15</v>
      </c>
      <c r="U379" s="185">
        <v>22.46468561</v>
      </c>
      <c r="V379" s="185">
        <v>100</v>
      </c>
      <c r="W379" s="185">
        <v>100</v>
      </c>
      <c r="X379" s="185" t="s">
        <v>3078</v>
      </c>
      <c r="Y379" s="185">
        <v>3</v>
      </c>
      <c r="Z379" s="185">
        <v>4</v>
      </c>
      <c r="AA379" s="185">
        <v>8</v>
      </c>
      <c r="AB379" s="185">
        <v>60</v>
      </c>
      <c r="AC379" s="185"/>
      <c r="AD379" s="185"/>
      <c r="AE379" s="197">
        <v>60</v>
      </c>
      <c r="AF379" s="191">
        <v>100</v>
      </c>
      <c r="AG379" s="198" t="s">
        <v>3071</v>
      </c>
      <c r="AH379" s="683" t="s">
        <v>3079</v>
      </c>
      <c r="AI379" s="199">
        <v>20</v>
      </c>
      <c r="AJ379" s="200" t="s">
        <v>3128</v>
      </c>
      <c r="AK379" s="719" t="s">
        <v>3079</v>
      </c>
      <c r="AL379" s="202">
        <v>50</v>
      </c>
      <c r="AM379" s="200" t="s">
        <v>3165</v>
      </c>
      <c r="AN379" s="719" t="s">
        <v>3079</v>
      </c>
      <c r="AO379" s="202">
        <v>30</v>
      </c>
      <c r="AP379" s="200"/>
      <c r="AQ379" s="719"/>
      <c r="AR379" s="202"/>
      <c r="AS379" s="200"/>
      <c r="AT379" s="201"/>
      <c r="AU379" s="204"/>
      <c r="AV379" s="776"/>
      <c r="AW379" s="185"/>
      <c r="AX379" s="194"/>
      <c r="AY379" s="36"/>
      <c r="AZ379" s="36"/>
      <c r="BA379" s="36"/>
      <c r="BB379" s="36"/>
      <c r="BC379" s="36"/>
      <c r="BD379" s="36"/>
      <c r="BE379" s="36"/>
      <c r="BF379" s="36"/>
      <c r="BG379" s="36"/>
      <c r="BH379" s="36"/>
      <c r="BI379" s="36"/>
      <c r="BJ379" s="36"/>
      <c r="BK379" s="36"/>
      <c r="BL379" s="36"/>
      <c r="BM379" s="36"/>
      <c r="BN379" s="36"/>
    </row>
    <row r="380" spans="1:66" s="48" customFormat="1" ht="363.75" customHeight="1" x14ac:dyDescent="0.3">
      <c r="A380" s="183">
        <v>404</v>
      </c>
      <c r="B380" s="605" t="s">
        <v>3070</v>
      </c>
      <c r="C380" s="185">
        <v>3</v>
      </c>
      <c r="D380" s="106" t="s">
        <v>3071</v>
      </c>
      <c r="E380" s="605" t="s">
        <v>3072</v>
      </c>
      <c r="F380" s="185">
        <v>24268</v>
      </c>
      <c r="G380" s="605" t="s">
        <v>3166</v>
      </c>
      <c r="H380" s="185">
        <v>2013</v>
      </c>
      <c r="I380" s="605" t="s">
        <v>3167</v>
      </c>
      <c r="J380" s="650">
        <v>220300</v>
      </c>
      <c r="K380" s="396" t="s">
        <v>1706</v>
      </c>
      <c r="L380" s="188" t="s">
        <v>3168</v>
      </c>
      <c r="M380" s="188" t="s">
        <v>3169</v>
      </c>
      <c r="N380" s="188" t="s">
        <v>3170</v>
      </c>
      <c r="O380" s="188" t="s">
        <v>3171</v>
      </c>
      <c r="P380" s="185">
        <v>6558</v>
      </c>
      <c r="Q380" s="111">
        <v>2.4700000000000002</v>
      </c>
      <c r="R380" s="111">
        <v>0</v>
      </c>
      <c r="S380" s="111">
        <v>2.4700000000000002</v>
      </c>
      <c r="T380" s="111">
        <v>22.15</v>
      </c>
      <c r="U380" s="111">
        <v>24.62</v>
      </c>
      <c r="V380" s="185">
        <v>50</v>
      </c>
      <c r="W380" s="185">
        <v>100</v>
      </c>
      <c r="X380" s="185" t="s">
        <v>3078</v>
      </c>
      <c r="Y380" s="185">
        <v>3</v>
      </c>
      <c r="Z380" s="185">
        <v>4</v>
      </c>
      <c r="AA380" s="185">
        <v>5.7</v>
      </c>
      <c r="AB380" s="185">
        <v>60</v>
      </c>
      <c r="AC380" s="185"/>
      <c r="AD380" s="111">
        <v>23.22</v>
      </c>
      <c r="AE380" s="197">
        <v>60</v>
      </c>
      <c r="AF380" s="191">
        <v>50</v>
      </c>
      <c r="AG380" s="198" t="s">
        <v>3071</v>
      </c>
      <c r="AH380" s="683" t="s">
        <v>3079</v>
      </c>
      <c r="AI380" s="199">
        <v>65</v>
      </c>
      <c r="AJ380" s="200"/>
      <c r="AK380" s="719"/>
      <c r="AL380" s="202"/>
      <c r="AM380" s="200"/>
      <c r="AN380" s="719"/>
      <c r="AO380" s="202"/>
      <c r="AP380" s="200"/>
      <c r="AQ380" s="719"/>
      <c r="AR380" s="202"/>
      <c r="AS380" s="200" t="s">
        <v>3172</v>
      </c>
      <c r="AT380" s="201" t="s">
        <v>3173</v>
      </c>
      <c r="AU380" s="204">
        <v>35</v>
      </c>
      <c r="AV380" s="776"/>
      <c r="AW380" s="185"/>
      <c r="AX380" s="194"/>
      <c r="AY380" s="36"/>
      <c r="AZ380" s="36"/>
      <c r="BA380" s="36"/>
      <c r="BB380" s="36"/>
      <c r="BC380" s="36"/>
      <c r="BD380" s="36"/>
      <c r="BE380" s="36"/>
      <c r="BF380" s="36"/>
      <c r="BG380" s="36"/>
      <c r="BH380" s="36"/>
      <c r="BI380" s="36"/>
      <c r="BJ380" s="36"/>
      <c r="BK380" s="36"/>
      <c r="BL380" s="36"/>
      <c r="BM380" s="36"/>
      <c r="BN380" s="36"/>
    </row>
    <row r="381" spans="1:66" s="48" customFormat="1" ht="116.35" customHeight="1" x14ac:dyDescent="0.3">
      <c r="A381" s="183">
        <v>404</v>
      </c>
      <c r="B381" s="605" t="s">
        <v>3070</v>
      </c>
      <c r="C381" s="185">
        <v>3</v>
      </c>
      <c r="D381" s="106" t="s">
        <v>3071</v>
      </c>
      <c r="E381" s="605" t="s">
        <v>3080</v>
      </c>
      <c r="F381" s="185">
        <v>21137</v>
      </c>
      <c r="G381" s="605" t="s">
        <v>3174</v>
      </c>
      <c r="H381" s="185">
        <v>2013</v>
      </c>
      <c r="I381" s="605" t="s">
        <v>3175</v>
      </c>
      <c r="J381" s="650">
        <v>89326</v>
      </c>
      <c r="K381" s="396" t="s">
        <v>1706</v>
      </c>
      <c r="L381" s="188" t="s">
        <v>3103</v>
      </c>
      <c r="M381" s="188" t="s">
        <v>3104</v>
      </c>
      <c r="N381" s="188" t="s">
        <v>3176</v>
      </c>
      <c r="O381" s="188" t="s">
        <v>3177</v>
      </c>
      <c r="P381" s="185">
        <v>6573</v>
      </c>
      <c r="Q381" s="111">
        <v>2.08</v>
      </c>
      <c r="R381" s="111">
        <v>0</v>
      </c>
      <c r="S381" s="111">
        <v>2.08</v>
      </c>
      <c r="T381" s="111">
        <v>4.4000000000000004</v>
      </c>
      <c r="U381" s="111">
        <v>6.48</v>
      </c>
      <c r="V381" s="185">
        <v>100</v>
      </c>
      <c r="W381" s="185">
        <v>100</v>
      </c>
      <c r="X381" s="185" t="s">
        <v>3078</v>
      </c>
      <c r="Y381" s="185">
        <v>3</v>
      </c>
      <c r="Z381" s="185">
        <v>11</v>
      </c>
      <c r="AA381" s="185">
        <v>5</v>
      </c>
      <c r="AB381" s="185">
        <v>32</v>
      </c>
      <c r="AC381" s="185"/>
      <c r="AD381" s="111">
        <v>17.59</v>
      </c>
      <c r="AE381" s="197">
        <v>60</v>
      </c>
      <c r="AF381" s="191">
        <v>100</v>
      </c>
      <c r="AG381" s="198" t="s">
        <v>3071</v>
      </c>
      <c r="AH381" s="683" t="s">
        <v>3079</v>
      </c>
      <c r="AI381" s="199">
        <v>100</v>
      </c>
      <c r="AJ381" s="200"/>
      <c r="AK381" s="719"/>
      <c r="AL381" s="202"/>
      <c r="AM381" s="200"/>
      <c r="AN381" s="719"/>
      <c r="AO381" s="202"/>
      <c r="AP381" s="200"/>
      <c r="AQ381" s="719"/>
      <c r="AR381" s="202"/>
      <c r="AS381" s="200"/>
      <c r="AT381" s="201"/>
      <c r="AU381" s="204"/>
      <c r="AV381" s="776"/>
      <c r="AW381" s="185"/>
      <c r="AX381" s="194"/>
      <c r="AY381" s="36"/>
      <c r="AZ381" s="36"/>
      <c r="BA381" s="36"/>
      <c r="BB381" s="36"/>
      <c r="BC381" s="36"/>
      <c r="BD381" s="36"/>
      <c r="BE381" s="36"/>
      <c r="BF381" s="36"/>
      <c r="BG381" s="36"/>
      <c r="BH381" s="36"/>
      <c r="BI381" s="36"/>
      <c r="BJ381" s="36"/>
      <c r="BK381" s="36"/>
      <c r="BL381" s="36"/>
      <c r="BM381" s="36"/>
      <c r="BN381" s="36"/>
    </row>
    <row r="382" spans="1:66" s="48" customFormat="1" ht="320.95" customHeight="1" x14ac:dyDescent="0.3">
      <c r="A382" s="183">
        <v>404</v>
      </c>
      <c r="B382" s="605" t="s">
        <v>3070</v>
      </c>
      <c r="C382" s="185">
        <v>3</v>
      </c>
      <c r="D382" s="106" t="s">
        <v>3071</v>
      </c>
      <c r="E382" s="605" t="s">
        <v>3178</v>
      </c>
      <c r="F382" s="185">
        <v>11595</v>
      </c>
      <c r="G382" s="605" t="s">
        <v>3179</v>
      </c>
      <c r="H382" s="185">
        <v>2013</v>
      </c>
      <c r="I382" s="605" t="s">
        <v>3180</v>
      </c>
      <c r="J382" s="650">
        <v>138596</v>
      </c>
      <c r="K382" s="396" t="s">
        <v>1706</v>
      </c>
      <c r="L382" s="188" t="s">
        <v>3181</v>
      </c>
      <c r="M382" s="188" t="s">
        <v>3182</v>
      </c>
      <c r="N382" s="188" t="s">
        <v>3183</v>
      </c>
      <c r="O382" s="188" t="s">
        <v>3184</v>
      </c>
      <c r="P382" s="185">
        <v>6575</v>
      </c>
      <c r="Q382" s="111">
        <v>74.52</v>
      </c>
      <c r="R382" s="111">
        <v>0</v>
      </c>
      <c r="S382" s="111">
        <v>74.52</v>
      </c>
      <c r="T382" s="111">
        <v>23.22</v>
      </c>
      <c r="U382" s="111">
        <v>97.74</v>
      </c>
      <c r="V382" s="185">
        <v>100</v>
      </c>
      <c r="W382" s="185">
        <v>100</v>
      </c>
      <c r="X382" s="185" t="s">
        <v>3078</v>
      </c>
      <c r="Y382" s="185">
        <v>3</v>
      </c>
      <c r="Z382" s="185">
        <v>2</v>
      </c>
      <c r="AA382" s="185">
        <v>3</v>
      </c>
      <c r="AB382" s="185">
        <v>32</v>
      </c>
      <c r="AC382" s="185"/>
      <c r="AD382" s="111">
        <v>22.77</v>
      </c>
      <c r="AE382" s="197">
        <v>60</v>
      </c>
      <c r="AF382" s="191">
        <v>100</v>
      </c>
      <c r="AG382" s="198" t="s">
        <v>3185</v>
      </c>
      <c r="AH382" s="683" t="s">
        <v>3079</v>
      </c>
      <c r="AI382" s="199">
        <v>15</v>
      </c>
      <c r="AJ382" s="200" t="s">
        <v>3186</v>
      </c>
      <c r="AK382" s="719" t="s">
        <v>3079</v>
      </c>
      <c r="AL382" s="202">
        <v>15</v>
      </c>
      <c r="AM382" s="200" t="s">
        <v>3187</v>
      </c>
      <c r="AN382" s="719" t="s">
        <v>3079</v>
      </c>
      <c r="AO382" s="202">
        <v>15</v>
      </c>
      <c r="AP382" s="200" t="s">
        <v>3188</v>
      </c>
      <c r="AQ382" s="719" t="s">
        <v>3079</v>
      </c>
      <c r="AR382" s="202">
        <v>15</v>
      </c>
      <c r="AS382" s="200" t="s">
        <v>3189</v>
      </c>
      <c r="AT382" s="201" t="s">
        <v>3079</v>
      </c>
      <c r="AU382" s="204">
        <v>40</v>
      </c>
      <c r="AV382" s="776"/>
      <c r="AW382" s="185"/>
      <c r="AX382" s="194"/>
      <c r="AY382" s="36"/>
      <c r="AZ382" s="36"/>
      <c r="BA382" s="36"/>
      <c r="BB382" s="36"/>
      <c r="BC382" s="36"/>
      <c r="BD382" s="36"/>
      <c r="BE382" s="36"/>
      <c r="BF382" s="36"/>
      <c r="BG382" s="36"/>
      <c r="BH382" s="36"/>
      <c r="BI382" s="36"/>
      <c r="BJ382" s="36"/>
      <c r="BK382" s="36"/>
      <c r="BL382" s="36"/>
      <c r="BM382" s="36"/>
      <c r="BN382" s="36"/>
    </row>
    <row r="383" spans="1:66" s="48" customFormat="1" ht="193.6" customHeight="1" x14ac:dyDescent="0.3">
      <c r="A383" s="183">
        <v>404</v>
      </c>
      <c r="B383" s="605" t="s">
        <v>3070</v>
      </c>
      <c r="C383" s="185">
        <v>3</v>
      </c>
      <c r="D383" s="106" t="s">
        <v>3071</v>
      </c>
      <c r="E383" s="605" t="s">
        <v>3178</v>
      </c>
      <c r="F383" s="185">
        <v>11595</v>
      </c>
      <c r="G383" s="605" t="s">
        <v>3190</v>
      </c>
      <c r="H383" s="185">
        <v>2013</v>
      </c>
      <c r="I383" s="605" t="s">
        <v>3191</v>
      </c>
      <c r="J383" s="650">
        <v>85240</v>
      </c>
      <c r="K383" s="396" t="s">
        <v>933</v>
      </c>
      <c r="L383" s="188" t="s">
        <v>3192</v>
      </c>
      <c r="M383" s="188" t="s">
        <v>3193</v>
      </c>
      <c r="N383" s="188" t="s">
        <v>3194</v>
      </c>
      <c r="O383" s="188" t="s">
        <v>3195</v>
      </c>
      <c r="P383" s="185">
        <v>6576</v>
      </c>
      <c r="Q383" s="111">
        <v>55.08</v>
      </c>
      <c r="R383" s="111">
        <v>0</v>
      </c>
      <c r="S383" s="111">
        <v>55.08</v>
      </c>
      <c r="T383" s="111">
        <v>23.22</v>
      </c>
      <c r="U383" s="111">
        <v>78.3</v>
      </c>
      <c r="V383" s="185">
        <v>100</v>
      </c>
      <c r="W383" s="185">
        <v>100</v>
      </c>
      <c r="X383" s="185" t="s">
        <v>3078</v>
      </c>
      <c r="Y383" s="185">
        <v>3</v>
      </c>
      <c r="Z383" s="185">
        <v>11</v>
      </c>
      <c r="AA383" s="185" t="s">
        <v>3196</v>
      </c>
      <c r="AB383" s="185">
        <v>60</v>
      </c>
      <c r="AC383" s="185"/>
      <c r="AD383" s="111">
        <v>22.77</v>
      </c>
      <c r="AE383" s="197">
        <v>60</v>
      </c>
      <c r="AF383" s="191">
        <v>100</v>
      </c>
      <c r="AG383" s="198"/>
      <c r="AH383" s="683"/>
      <c r="AI383" s="199"/>
      <c r="AJ383" s="200"/>
      <c r="AK383" s="719"/>
      <c r="AL383" s="202"/>
      <c r="AM383" s="200"/>
      <c r="AN383" s="719"/>
      <c r="AO383" s="202"/>
      <c r="AP383" s="200"/>
      <c r="AQ383" s="719"/>
      <c r="AR383" s="202"/>
      <c r="AS383" s="200"/>
      <c r="AT383" s="201"/>
      <c r="AU383" s="204"/>
      <c r="AV383" s="776"/>
      <c r="AW383" s="185"/>
      <c r="AX383" s="194"/>
      <c r="AY383" s="36"/>
      <c r="AZ383" s="36"/>
      <c r="BA383" s="36"/>
      <c r="BB383" s="36"/>
      <c r="BC383" s="36"/>
      <c r="BD383" s="36"/>
      <c r="BE383" s="36"/>
      <c r="BF383" s="36"/>
      <c r="BG383" s="36"/>
      <c r="BH383" s="36"/>
      <c r="BI383" s="36"/>
      <c r="BJ383" s="36"/>
      <c r="BK383" s="36"/>
      <c r="BL383" s="36"/>
      <c r="BM383" s="36"/>
      <c r="BN383" s="36"/>
    </row>
    <row r="384" spans="1:66" s="48" customFormat="1" ht="215.35" customHeight="1" x14ac:dyDescent="0.3">
      <c r="A384" s="183">
        <v>404</v>
      </c>
      <c r="B384" s="605" t="s">
        <v>3070</v>
      </c>
      <c r="C384" s="185">
        <v>3</v>
      </c>
      <c r="D384" s="106" t="s">
        <v>3071</v>
      </c>
      <c r="E384" s="605" t="s">
        <v>3089</v>
      </c>
      <c r="F384" s="185">
        <v>29875</v>
      </c>
      <c r="G384" s="605" t="s">
        <v>3197</v>
      </c>
      <c r="H384" s="185">
        <v>2013</v>
      </c>
      <c r="I384" s="605" t="s">
        <v>3198</v>
      </c>
      <c r="J384" s="650">
        <v>218364</v>
      </c>
      <c r="K384" s="396" t="s">
        <v>1706</v>
      </c>
      <c r="L384" s="188" t="s">
        <v>3192</v>
      </c>
      <c r="M384" s="188" t="s">
        <v>3193</v>
      </c>
      <c r="N384" s="188" t="s">
        <v>3199</v>
      </c>
      <c r="O384" s="188" t="s">
        <v>3200</v>
      </c>
      <c r="P384" s="185">
        <v>6589</v>
      </c>
      <c r="Q384" s="111">
        <v>4.01</v>
      </c>
      <c r="R384" s="111">
        <v>1.45</v>
      </c>
      <c r="S384" s="111">
        <v>2.2599999999999998</v>
      </c>
      <c r="T384" s="111">
        <v>0.8</v>
      </c>
      <c r="U384" s="111">
        <v>4.87</v>
      </c>
      <c r="V384" s="185">
        <v>70</v>
      </c>
      <c r="W384" s="185">
        <v>15.25</v>
      </c>
      <c r="X384" s="185" t="s">
        <v>3078</v>
      </c>
      <c r="Y384" s="185">
        <v>6</v>
      </c>
      <c r="Z384" s="185">
        <v>4</v>
      </c>
      <c r="AA384" s="185">
        <v>4</v>
      </c>
      <c r="AB384" s="185">
        <v>60</v>
      </c>
      <c r="AC384" s="185"/>
      <c r="AD384" s="111">
        <v>0.8</v>
      </c>
      <c r="AE384" s="197">
        <v>400</v>
      </c>
      <c r="AF384" s="191">
        <v>70</v>
      </c>
      <c r="AG384" s="198" t="s">
        <v>3128</v>
      </c>
      <c r="AH384" s="683" t="s">
        <v>3079</v>
      </c>
      <c r="AI384" s="199">
        <v>60</v>
      </c>
      <c r="AJ384" s="200" t="s">
        <v>3071</v>
      </c>
      <c r="AK384" s="719" t="s">
        <v>3079</v>
      </c>
      <c r="AL384" s="202">
        <v>40</v>
      </c>
      <c r="AM384" s="200"/>
      <c r="AN384" s="719"/>
      <c r="AO384" s="202"/>
      <c r="AP384" s="200"/>
      <c r="AQ384" s="719"/>
      <c r="AR384" s="202"/>
      <c r="AS384" s="200"/>
      <c r="AT384" s="201"/>
      <c r="AU384" s="204"/>
      <c r="AV384" s="776"/>
      <c r="AW384" s="185"/>
      <c r="AX384" s="194"/>
      <c r="AY384" s="36"/>
      <c r="AZ384" s="36"/>
      <c r="BA384" s="36"/>
      <c r="BB384" s="36"/>
      <c r="BC384" s="36"/>
      <c r="BD384" s="36"/>
      <c r="BE384" s="36"/>
      <c r="BF384" s="36"/>
      <c r="BG384" s="36"/>
      <c r="BH384" s="36"/>
      <c r="BI384" s="36"/>
      <c r="BJ384" s="36"/>
      <c r="BK384" s="36"/>
      <c r="BL384" s="36"/>
      <c r="BM384" s="36"/>
      <c r="BN384" s="36"/>
    </row>
    <row r="385" spans="1:66" s="48" customFormat="1" ht="225.7" customHeight="1" x14ac:dyDescent="0.3">
      <c r="A385" s="183">
        <v>404</v>
      </c>
      <c r="B385" s="605" t="s">
        <v>3070</v>
      </c>
      <c r="C385" s="185">
        <v>3</v>
      </c>
      <c r="D385" s="106" t="s">
        <v>3071</v>
      </c>
      <c r="E385" s="605" t="s">
        <v>3123</v>
      </c>
      <c r="F385" s="185">
        <v>29164</v>
      </c>
      <c r="G385" s="605" t="s">
        <v>3201</v>
      </c>
      <c r="H385" s="185">
        <v>2013</v>
      </c>
      <c r="I385" s="605" t="s">
        <v>3202</v>
      </c>
      <c r="J385" s="650">
        <v>117942</v>
      </c>
      <c r="K385" s="396" t="s">
        <v>933</v>
      </c>
      <c r="L385" s="188" t="s">
        <v>3203</v>
      </c>
      <c r="M385" s="188" t="s">
        <v>3204</v>
      </c>
      <c r="N385" s="188" t="s">
        <v>3205</v>
      </c>
      <c r="O385" s="188" t="s">
        <v>3206</v>
      </c>
      <c r="P385" s="185">
        <v>6592</v>
      </c>
      <c r="Q385" s="111">
        <v>18.66</v>
      </c>
      <c r="R385" s="111">
        <v>10.93</v>
      </c>
      <c r="S385" s="111">
        <v>4.8600000000000003</v>
      </c>
      <c r="T385" s="111">
        <v>23.84</v>
      </c>
      <c r="U385" s="111">
        <v>42.8</v>
      </c>
      <c r="V385" s="111">
        <v>80</v>
      </c>
      <c r="W385" s="111">
        <v>61</v>
      </c>
      <c r="X385" s="185" t="s">
        <v>3078</v>
      </c>
      <c r="Y385" s="185">
        <v>4</v>
      </c>
      <c r="Z385" s="185">
        <v>9</v>
      </c>
      <c r="AA385" s="185">
        <v>3</v>
      </c>
      <c r="AB385" s="185">
        <v>60</v>
      </c>
      <c r="AC385" s="185"/>
      <c r="AD385" s="185">
        <v>0</v>
      </c>
      <c r="AE385" s="197">
        <v>60</v>
      </c>
      <c r="AF385" s="191">
        <v>80</v>
      </c>
      <c r="AG385" s="198"/>
      <c r="AH385" s="683"/>
      <c r="AI385" s="199"/>
      <c r="AJ385" s="200"/>
      <c r="AK385" s="719"/>
      <c r="AL385" s="202"/>
      <c r="AM385" s="200"/>
      <c r="AN385" s="719"/>
      <c r="AO385" s="202"/>
      <c r="AP385" s="200"/>
      <c r="AQ385" s="719"/>
      <c r="AR385" s="202"/>
      <c r="AS385" s="200"/>
      <c r="AT385" s="201"/>
      <c r="AU385" s="204"/>
      <c r="AV385" s="776"/>
      <c r="AW385" s="185"/>
      <c r="AX385" s="194"/>
      <c r="AY385" s="36"/>
      <c r="AZ385" s="36"/>
      <c r="BA385" s="36"/>
      <c r="BB385" s="36"/>
      <c r="BC385" s="36"/>
      <c r="BD385" s="36"/>
      <c r="BE385" s="36"/>
      <c r="BF385" s="36"/>
      <c r="BG385" s="36"/>
      <c r="BH385" s="36"/>
      <c r="BI385" s="36"/>
      <c r="BJ385" s="36"/>
      <c r="BK385" s="36"/>
      <c r="BL385" s="36"/>
      <c r="BM385" s="36"/>
      <c r="BN385" s="36"/>
    </row>
    <row r="386" spans="1:66" s="48" customFormat="1" ht="309.75" customHeight="1" x14ac:dyDescent="0.3">
      <c r="A386" s="183">
        <v>404</v>
      </c>
      <c r="B386" s="605" t="s">
        <v>3070</v>
      </c>
      <c r="C386" s="185">
        <v>3</v>
      </c>
      <c r="D386" s="106" t="s">
        <v>3071</v>
      </c>
      <c r="E386" s="605" t="s">
        <v>3089</v>
      </c>
      <c r="F386" s="185">
        <v>29875</v>
      </c>
      <c r="G386" s="605" t="s">
        <v>3207</v>
      </c>
      <c r="H386" s="185">
        <v>2015</v>
      </c>
      <c r="I386" s="605" t="s">
        <v>3208</v>
      </c>
      <c r="J386" s="650">
        <v>153616</v>
      </c>
      <c r="K386" s="396" t="s">
        <v>694</v>
      </c>
      <c r="L386" s="188" t="s">
        <v>3209</v>
      </c>
      <c r="M386" s="188" t="s">
        <v>3210</v>
      </c>
      <c r="N386" s="188" t="s">
        <v>3211</v>
      </c>
      <c r="O386" s="188" t="s">
        <v>3212</v>
      </c>
      <c r="P386" s="185">
        <v>6768</v>
      </c>
      <c r="Q386" s="111">
        <v>15.84</v>
      </c>
      <c r="R386" s="111">
        <v>5.24</v>
      </c>
      <c r="S386" s="111">
        <v>8.5299999999999994</v>
      </c>
      <c r="T386" s="111">
        <v>12.39</v>
      </c>
      <c r="U386" s="111">
        <v>28.25</v>
      </c>
      <c r="V386" s="111">
        <v>75</v>
      </c>
      <c r="W386" s="111">
        <v>61.67</v>
      </c>
      <c r="X386" s="185" t="s">
        <v>3078</v>
      </c>
      <c r="Y386" s="185">
        <v>4</v>
      </c>
      <c r="Z386" s="185">
        <v>6</v>
      </c>
      <c r="AA386" s="185">
        <v>3.5</v>
      </c>
      <c r="AB386" s="185">
        <v>60</v>
      </c>
      <c r="AC386" s="185">
        <v>1</v>
      </c>
      <c r="AD386" s="111">
        <v>18.510000000000002</v>
      </c>
      <c r="AE386" s="197">
        <v>60</v>
      </c>
      <c r="AF386" s="191">
        <v>75</v>
      </c>
      <c r="AG386" s="198" t="s">
        <v>3093</v>
      </c>
      <c r="AH386" s="683" t="s">
        <v>3079</v>
      </c>
      <c r="AI386" s="199">
        <v>50</v>
      </c>
      <c r="AJ386" s="200" t="s">
        <v>3094</v>
      </c>
      <c r="AK386" s="719" t="s">
        <v>3079</v>
      </c>
      <c r="AL386" s="202">
        <v>50</v>
      </c>
      <c r="AM386" s="200"/>
      <c r="AN386" s="719"/>
      <c r="AO386" s="202"/>
      <c r="AP386" s="200"/>
      <c r="AQ386" s="719"/>
      <c r="AR386" s="202"/>
      <c r="AS386" s="200"/>
      <c r="AT386" s="201"/>
      <c r="AU386" s="204"/>
      <c r="AV386" s="776"/>
      <c r="AW386" s="185"/>
      <c r="AX386" s="194"/>
      <c r="AY386" s="36"/>
      <c r="AZ386" s="36"/>
      <c r="BA386" s="36"/>
      <c r="BB386" s="36"/>
      <c r="BC386" s="36"/>
      <c r="BD386" s="36"/>
      <c r="BE386" s="36"/>
      <c r="BF386" s="36"/>
      <c r="BG386" s="36"/>
      <c r="BH386" s="36"/>
      <c r="BI386" s="36"/>
      <c r="BJ386" s="36"/>
      <c r="BK386" s="36"/>
      <c r="BL386" s="36"/>
      <c r="BM386" s="36"/>
      <c r="BN386" s="36"/>
    </row>
    <row r="387" spans="1:66" s="48" customFormat="1" ht="189.7" customHeight="1" x14ac:dyDescent="0.3">
      <c r="A387" s="183">
        <v>404</v>
      </c>
      <c r="B387" s="605" t="s">
        <v>3070</v>
      </c>
      <c r="C387" s="185">
        <v>3</v>
      </c>
      <c r="D387" s="106" t="s">
        <v>3071</v>
      </c>
      <c r="E387" s="605" t="s">
        <v>3080</v>
      </c>
      <c r="F387" s="185">
        <v>21137</v>
      </c>
      <c r="G387" s="605" t="s">
        <v>3213</v>
      </c>
      <c r="H387" s="185">
        <v>2016</v>
      </c>
      <c r="I387" s="605" t="s">
        <v>3214</v>
      </c>
      <c r="J387" s="650">
        <v>21038.54</v>
      </c>
      <c r="K387" s="396" t="s">
        <v>694</v>
      </c>
      <c r="L387" s="188" t="s">
        <v>3083</v>
      </c>
      <c r="M387" s="188" t="s">
        <v>3084</v>
      </c>
      <c r="N387" s="71" t="s">
        <v>3215</v>
      </c>
      <c r="O387" s="188" t="s">
        <v>3216</v>
      </c>
      <c r="P387" s="185">
        <v>6816</v>
      </c>
      <c r="Q387" s="111">
        <v>2.44</v>
      </c>
      <c r="R387" s="111">
        <v>1.44</v>
      </c>
      <c r="S387" s="111">
        <v>1</v>
      </c>
      <c r="T387" s="111">
        <v>17.59</v>
      </c>
      <c r="U387" s="111">
        <v>20.03</v>
      </c>
      <c r="V387" s="111">
        <v>100</v>
      </c>
      <c r="W387" s="111">
        <v>48.33</v>
      </c>
      <c r="X387" s="185" t="s">
        <v>3078</v>
      </c>
      <c r="Y387" s="185">
        <v>6</v>
      </c>
      <c r="Z387" s="185">
        <v>3</v>
      </c>
      <c r="AA387" s="185">
        <v>3</v>
      </c>
      <c r="AB387" s="185">
        <v>32</v>
      </c>
      <c r="AC387" s="185">
        <v>2</v>
      </c>
      <c r="AD387" s="185">
        <v>17.59</v>
      </c>
      <c r="AE387" s="197">
        <v>60</v>
      </c>
      <c r="AF387" s="191">
        <v>100</v>
      </c>
      <c r="AG387" s="198" t="s">
        <v>3071</v>
      </c>
      <c r="AH387" s="683" t="s">
        <v>3079</v>
      </c>
      <c r="AI387" s="199">
        <v>20</v>
      </c>
      <c r="AJ387" s="200" t="s">
        <v>3087</v>
      </c>
      <c r="AK387" s="719" t="s">
        <v>3079</v>
      </c>
      <c r="AL387" s="202">
        <v>40</v>
      </c>
      <c r="AM387" s="200" t="s">
        <v>3217</v>
      </c>
      <c r="AN387" s="719" t="s">
        <v>3079</v>
      </c>
      <c r="AO387" s="202">
        <v>40</v>
      </c>
      <c r="AP387" s="200"/>
      <c r="AQ387" s="719"/>
      <c r="AR387" s="202"/>
      <c r="AS387" s="200"/>
      <c r="AT387" s="201"/>
      <c r="AU387" s="204"/>
      <c r="AV387" s="776"/>
      <c r="AW387" s="185"/>
      <c r="AX387" s="194"/>
      <c r="AY387" s="36"/>
      <c r="AZ387" s="36"/>
      <c r="BA387" s="36"/>
      <c r="BB387" s="36"/>
      <c r="BC387" s="36"/>
      <c r="BD387" s="36"/>
      <c r="BE387" s="36"/>
      <c r="BF387" s="36"/>
      <c r="BG387" s="36"/>
      <c r="BH387" s="36"/>
      <c r="BI387" s="36"/>
      <c r="BJ387" s="36"/>
      <c r="BK387" s="36"/>
      <c r="BL387" s="36"/>
      <c r="BM387" s="36"/>
      <c r="BN387" s="36"/>
    </row>
    <row r="388" spans="1:66" s="48" customFormat="1" ht="201.05" customHeight="1" x14ac:dyDescent="0.3">
      <c r="A388" s="183">
        <v>404</v>
      </c>
      <c r="B388" s="605" t="s">
        <v>3070</v>
      </c>
      <c r="C388" s="185">
        <v>3</v>
      </c>
      <c r="D388" s="106" t="s">
        <v>3071</v>
      </c>
      <c r="E388" s="605" t="s">
        <v>3218</v>
      </c>
      <c r="F388" s="105">
        <v>25448</v>
      </c>
      <c r="G388" s="606" t="s">
        <v>3219</v>
      </c>
      <c r="H388" s="185">
        <v>2016</v>
      </c>
      <c r="I388" s="605" t="s">
        <v>3220</v>
      </c>
      <c r="J388" s="650">
        <v>27672.12</v>
      </c>
      <c r="K388" s="396" t="s">
        <v>694</v>
      </c>
      <c r="L388" s="188" t="s">
        <v>3221</v>
      </c>
      <c r="M388" s="188" t="s">
        <v>3193</v>
      </c>
      <c r="N388" s="188" t="s">
        <v>3222</v>
      </c>
      <c r="O388" s="188" t="s">
        <v>3223</v>
      </c>
      <c r="P388" s="185">
        <v>6833</v>
      </c>
      <c r="Q388" s="111">
        <v>18.07</v>
      </c>
      <c r="R388" s="111">
        <v>0.47</v>
      </c>
      <c r="S388" s="111">
        <v>2.96</v>
      </c>
      <c r="T388" s="111">
        <v>26.69</v>
      </c>
      <c r="U388" s="111">
        <v>30.12</v>
      </c>
      <c r="V388" s="111">
        <v>70</v>
      </c>
      <c r="W388" s="111">
        <v>45</v>
      </c>
      <c r="X388" s="185" t="s">
        <v>3078</v>
      </c>
      <c r="Y388" s="185">
        <v>3</v>
      </c>
      <c r="Z388" s="185">
        <v>4</v>
      </c>
      <c r="AA388" s="185">
        <v>4</v>
      </c>
      <c r="AB388" s="185">
        <v>32</v>
      </c>
      <c r="AC388" s="185">
        <v>3</v>
      </c>
      <c r="AD388" s="185">
        <v>26.69</v>
      </c>
      <c r="AE388" s="197">
        <v>60</v>
      </c>
      <c r="AF388" s="191">
        <v>70</v>
      </c>
      <c r="AG388" s="198"/>
      <c r="AH388" s="683"/>
      <c r="AI388" s="199"/>
      <c r="AJ388" s="200"/>
      <c r="AK388" s="719"/>
      <c r="AL388" s="202"/>
      <c r="AM388" s="200"/>
      <c r="AN388" s="719"/>
      <c r="AO388" s="202"/>
      <c r="AP388" s="200"/>
      <c r="AQ388" s="719"/>
      <c r="AR388" s="202"/>
      <c r="AS388" s="200"/>
      <c r="AT388" s="201"/>
      <c r="AU388" s="204"/>
      <c r="AV388" s="776"/>
      <c r="AW388" s="185"/>
      <c r="AX388" s="194"/>
      <c r="AY388" s="36"/>
      <c r="AZ388" s="36"/>
      <c r="BA388" s="36"/>
      <c r="BB388" s="36"/>
      <c r="BC388" s="36"/>
      <c r="BD388" s="36"/>
      <c r="BE388" s="36"/>
      <c r="BF388" s="36"/>
      <c r="BG388" s="36"/>
      <c r="BH388" s="36"/>
      <c r="BI388" s="36"/>
      <c r="BJ388" s="36"/>
      <c r="BK388" s="36"/>
      <c r="BL388" s="36"/>
      <c r="BM388" s="36"/>
      <c r="BN388" s="36"/>
    </row>
    <row r="389" spans="1:66" s="48" customFormat="1" ht="129.75" customHeight="1" x14ac:dyDescent="0.3">
      <c r="A389" s="183">
        <v>404</v>
      </c>
      <c r="B389" s="605" t="s">
        <v>3070</v>
      </c>
      <c r="C389" s="185">
        <v>3</v>
      </c>
      <c r="D389" s="106" t="s">
        <v>3071</v>
      </c>
      <c r="E389" s="605" t="s">
        <v>3080</v>
      </c>
      <c r="F389" s="185">
        <v>21337</v>
      </c>
      <c r="G389" s="605" t="s">
        <v>3224</v>
      </c>
      <c r="H389" s="185">
        <v>2016</v>
      </c>
      <c r="I389" s="605" t="s">
        <v>3225</v>
      </c>
      <c r="J389" s="650">
        <v>93909.8</v>
      </c>
      <c r="K389" s="396" t="s">
        <v>694</v>
      </c>
      <c r="L389" s="188" t="s">
        <v>3103</v>
      </c>
      <c r="M389" s="188" t="s">
        <v>3104</v>
      </c>
      <c r="N389" s="188" t="s">
        <v>3226</v>
      </c>
      <c r="O389" s="188" t="s">
        <v>3227</v>
      </c>
      <c r="P389" s="185">
        <v>6835</v>
      </c>
      <c r="Q389" s="111">
        <v>26.91</v>
      </c>
      <c r="R389" s="111">
        <v>13.95</v>
      </c>
      <c r="S389" s="111">
        <v>12.96</v>
      </c>
      <c r="T389" s="111">
        <v>7.08</v>
      </c>
      <c r="U389" s="111">
        <v>41.06</v>
      </c>
      <c r="V389" s="111">
        <v>50</v>
      </c>
      <c r="W389" s="111">
        <v>45</v>
      </c>
      <c r="X389" s="185" t="s">
        <v>3078</v>
      </c>
      <c r="Y389" s="185">
        <v>3</v>
      </c>
      <c r="Z389" s="185">
        <v>11</v>
      </c>
      <c r="AA389" s="185">
        <v>4</v>
      </c>
      <c r="AB389" s="185">
        <v>32</v>
      </c>
      <c r="AC389" s="185">
        <v>2</v>
      </c>
      <c r="AD389" s="111">
        <v>14.15</v>
      </c>
      <c r="AE389" s="197">
        <v>60</v>
      </c>
      <c r="AF389" s="191">
        <v>50</v>
      </c>
      <c r="AG389" s="198" t="s">
        <v>3071</v>
      </c>
      <c r="AH389" s="683" t="s">
        <v>3079</v>
      </c>
      <c r="AI389" s="199">
        <v>20</v>
      </c>
      <c r="AJ389" s="200" t="s">
        <v>3087</v>
      </c>
      <c r="AK389" s="719" t="s">
        <v>3079</v>
      </c>
      <c r="AL389" s="202">
        <v>40</v>
      </c>
      <c r="AM389" s="200" t="s">
        <v>3217</v>
      </c>
      <c r="AN389" s="719" t="s">
        <v>3079</v>
      </c>
      <c r="AO389" s="202">
        <v>40</v>
      </c>
      <c r="AP389" s="200"/>
      <c r="AQ389" s="719"/>
      <c r="AR389" s="202"/>
      <c r="AS389" s="200"/>
      <c r="AT389" s="201"/>
      <c r="AU389" s="204"/>
      <c r="AV389" s="776"/>
      <c r="AW389" s="185"/>
      <c r="AX389" s="194"/>
      <c r="AY389" s="36"/>
      <c r="AZ389" s="36"/>
      <c r="BA389" s="36"/>
      <c r="BB389" s="36"/>
      <c r="BC389" s="36"/>
      <c r="BD389" s="36"/>
      <c r="BE389" s="36"/>
      <c r="BF389" s="36"/>
      <c r="BG389" s="36"/>
      <c r="BH389" s="36"/>
      <c r="BI389" s="36"/>
      <c r="BJ389" s="36"/>
      <c r="BK389" s="36"/>
      <c r="BL389" s="36"/>
      <c r="BM389" s="36"/>
      <c r="BN389" s="36"/>
    </row>
    <row r="390" spans="1:66" s="48" customFormat="1" ht="217.55" customHeight="1" x14ac:dyDescent="0.3">
      <c r="A390" s="183">
        <v>404</v>
      </c>
      <c r="B390" s="605" t="s">
        <v>3070</v>
      </c>
      <c r="C390" s="185">
        <v>3</v>
      </c>
      <c r="D390" s="106" t="s">
        <v>3071</v>
      </c>
      <c r="E390" s="605" t="s">
        <v>3228</v>
      </c>
      <c r="F390" s="185">
        <v>29428</v>
      </c>
      <c r="G390" s="605" t="s">
        <v>3229</v>
      </c>
      <c r="H390" s="185">
        <v>2017</v>
      </c>
      <c r="I390" s="605" t="s">
        <v>3230</v>
      </c>
      <c r="J390" s="650">
        <v>56845</v>
      </c>
      <c r="K390" s="396" t="s">
        <v>694</v>
      </c>
      <c r="L390" s="188" t="s">
        <v>3231</v>
      </c>
      <c r="M390" s="188" t="s">
        <v>3232</v>
      </c>
      <c r="N390" s="188" t="s">
        <v>3233</v>
      </c>
      <c r="O390" s="188" t="s">
        <v>3234</v>
      </c>
      <c r="P390" s="185">
        <v>6853</v>
      </c>
      <c r="Q390" s="111">
        <v>16.059999999999999</v>
      </c>
      <c r="R390" s="111">
        <v>10.89</v>
      </c>
      <c r="S390" s="111">
        <v>5.17</v>
      </c>
      <c r="T390" s="111">
        <v>48.04</v>
      </c>
      <c r="U390" s="111">
        <v>64.099999999999994</v>
      </c>
      <c r="V390" s="111">
        <v>50</v>
      </c>
      <c r="W390" s="111">
        <v>31.67</v>
      </c>
      <c r="X390" s="185" t="s">
        <v>3078</v>
      </c>
      <c r="Y390" s="185">
        <v>3</v>
      </c>
      <c r="Z390" s="185">
        <v>10</v>
      </c>
      <c r="AA390" s="185">
        <v>4</v>
      </c>
      <c r="AB390" s="185">
        <v>44</v>
      </c>
      <c r="AC390" s="185">
        <v>4</v>
      </c>
      <c r="AD390" s="185">
        <v>48.04</v>
      </c>
      <c r="AE390" s="197">
        <v>60</v>
      </c>
      <c r="AF390" s="191">
        <v>50</v>
      </c>
      <c r="AG390" s="198" t="s">
        <v>3071</v>
      </c>
      <c r="AH390" s="683" t="s">
        <v>3079</v>
      </c>
      <c r="AI390" s="199">
        <v>50</v>
      </c>
      <c r="AJ390" s="200" t="s">
        <v>3235</v>
      </c>
      <c r="AK390" s="719" t="s">
        <v>3079</v>
      </c>
      <c r="AL390" s="202">
        <v>50</v>
      </c>
      <c r="AM390" s="200"/>
      <c r="AN390" s="719"/>
      <c r="AO390" s="202"/>
      <c r="AP390" s="200"/>
      <c r="AQ390" s="719"/>
      <c r="AR390" s="202"/>
      <c r="AS390" s="200"/>
      <c r="AT390" s="201"/>
      <c r="AU390" s="204"/>
      <c r="AV390" s="776"/>
      <c r="AW390" s="185"/>
      <c r="AX390" s="194"/>
      <c r="AY390" s="36"/>
      <c r="AZ390" s="36"/>
      <c r="BA390" s="36"/>
      <c r="BB390" s="36"/>
      <c r="BC390" s="36"/>
      <c r="BD390" s="36"/>
      <c r="BE390" s="36"/>
      <c r="BF390" s="36"/>
      <c r="BG390" s="36"/>
      <c r="BH390" s="36"/>
      <c r="BI390" s="36"/>
      <c r="BJ390" s="36"/>
      <c r="BK390" s="36"/>
      <c r="BL390" s="36"/>
      <c r="BM390" s="36"/>
      <c r="BN390" s="36"/>
    </row>
    <row r="391" spans="1:66" s="48" customFormat="1" ht="112.6" customHeight="1" x14ac:dyDescent="0.3">
      <c r="A391" s="183">
        <v>404</v>
      </c>
      <c r="B391" s="605" t="s">
        <v>3070</v>
      </c>
      <c r="C391" s="185">
        <v>3</v>
      </c>
      <c r="D391" s="106" t="s">
        <v>3071</v>
      </c>
      <c r="E391" s="605" t="s">
        <v>3107</v>
      </c>
      <c r="F391" s="185">
        <v>15493</v>
      </c>
      <c r="G391" s="605" t="s">
        <v>3236</v>
      </c>
      <c r="H391" s="185">
        <v>2017</v>
      </c>
      <c r="I391" s="605" t="s">
        <v>3237</v>
      </c>
      <c r="J391" s="650">
        <v>54428.91</v>
      </c>
      <c r="K391" s="396" t="s">
        <v>694</v>
      </c>
      <c r="L391" s="188" t="s">
        <v>3110</v>
      </c>
      <c r="M391" s="188" t="s">
        <v>3111</v>
      </c>
      <c r="N391" s="188" t="s">
        <v>3238</v>
      </c>
      <c r="O391" s="188" t="s">
        <v>3239</v>
      </c>
      <c r="P391" s="185">
        <v>6855</v>
      </c>
      <c r="Q391" s="111">
        <v>118.05</v>
      </c>
      <c r="R391" s="111">
        <v>43.94</v>
      </c>
      <c r="S391" s="111">
        <v>20.83</v>
      </c>
      <c r="T391" s="111">
        <v>53.29</v>
      </c>
      <c r="U391" s="111">
        <v>118.05</v>
      </c>
      <c r="V391" s="111">
        <v>100</v>
      </c>
      <c r="W391" s="111">
        <v>31.67</v>
      </c>
      <c r="X391" s="185" t="s">
        <v>3078</v>
      </c>
      <c r="Y391" s="185">
        <v>6</v>
      </c>
      <c r="Z391" s="185">
        <v>4</v>
      </c>
      <c r="AA391" s="185">
        <v>8</v>
      </c>
      <c r="AB391" s="185">
        <v>3</v>
      </c>
      <c r="AC391" s="185">
        <v>5</v>
      </c>
      <c r="AD391" s="185">
        <v>53.29</v>
      </c>
      <c r="AE391" s="197">
        <v>60</v>
      </c>
      <c r="AF391" s="191">
        <v>100</v>
      </c>
      <c r="AG391" s="198" t="s">
        <v>3071</v>
      </c>
      <c r="AH391" s="683" t="s">
        <v>3079</v>
      </c>
      <c r="AI391" s="199">
        <v>50</v>
      </c>
      <c r="AJ391" s="200" t="s">
        <v>3240</v>
      </c>
      <c r="AK391" s="719" t="s">
        <v>3079</v>
      </c>
      <c r="AL391" s="202">
        <v>50</v>
      </c>
      <c r="AM391" s="200"/>
      <c r="AN391" s="719"/>
      <c r="AO391" s="202"/>
      <c r="AP391" s="200"/>
      <c r="AQ391" s="719"/>
      <c r="AR391" s="202"/>
      <c r="AS391" s="200"/>
      <c r="AT391" s="201"/>
      <c r="AU391" s="204"/>
      <c r="AV391" s="776"/>
      <c r="AW391" s="185"/>
      <c r="AX391" s="194"/>
      <c r="AY391" s="36"/>
      <c r="AZ391" s="36"/>
      <c r="BA391" s="36"/>
      <c r="BB391" s="36"/>
      <c r="BC391" s="36"/>
      <c r="BD391" s="36"/>
      <c r="BE391" s="36"/>
      <c r="BF391" s="36"/>
      <c r="BG391" s="36"/>
      <c r="BH391" s="36"/>
      <c r="BI391" s="36"/>
      <c r="BJ391" s="36"/>
      <c r="BK391" s="36"/>
      <c r="BL391" s="36"/>
      <c r="BM391" s="36"/>
      <c r="BN391" s="36"/>
    </row>
    <row r="392" spans="1:66" s="48" customFormat="1" ht="209.25" customHeight="1" x14ac:dyDescent="0.3">
      <c r="A392" s="183">
        <v>404</v>
      </c>
      <c r="B392" s="605" t="s">
        <v>3070</v>
      </c>
      <c r="C392" s="185">
        <v>3</v>
      </c>
      <c r="D392" s="106" t="s">
        <v>3071</v>
      </c>
      <c r="E392" s="605" t="s">
        <v>3080</v>
      </c>
      <c r="F392" s="185">
        <v>21337</v>
      </c>
      <c r="G392" s="605" t="s">
        <v>3241</v>
      </c>
      <c r="H392" s="185">
        <v>2017</v>
      </c>
      <c r="I392" s="605" t="s">
        <v>3242</v>
      </c>
      <c r="J392" s="650">
        <v>29861.32</v>
      </c>
      <c r="K392" s="396" t="s">
        <v>694</v>
      </c>
      <c r="L392" s="188" t="s">
        <v>3103</v>
      </c>
      <c r="M392" s="188" t="s">
        <v>3104</v>
      </c>
      <c r="N392" s="188" t="s">
        <v>3243</v>
      </c>
      <c r="O392" s="188" t="s">
        <v>3244</v>
      </c>
      <c r="P392" s="185">
        <v>6878</v>
      </c>
      <c r="Q392" s="111">
        <v>5.37</v>
      </c>
      <c r="R392" s="111">
        <v>2.87</v>
      </c>
      <c r="S392" s="111">
        <v>2.5</v>
      </c>
      <c r="T392" s="111">
        <v>4.4000000000000004</v>
      </c>
      <c r="U392" s="111">
        <v>9.77</v>
      </c>
      <c r="V392" s="111">
        <v>100</v>
      </c>
      <c r="W392" s="111">
        <v>26.67</v>
      </c>
      <c r="X392" s="185" t="s">
        <v>3078</v>
      </c>
      <c r="Y392" s="185">
        <v>3</v>
      </c>
      <c r="Z392" s="185">
        <v>11</v>
      </c>
      <c r="AA392" s="185">
        <v>3</v>
      </c>
      <c r="AB392" s="185">
        <v>32</v>
      </c>
      <c r="AC392" s="185">
        <v>6</v>
      </c>
      <c r="AD392" s="185">
        <v>17.59</v>
      </c>
      <c r="AE392" s="197">
        <v>60</v>
      </c>
      <c r="AF392" s="191">
        <v>100</v>
      </c>
      <c r="AG392" s="198" t="s">
        <v>3071</v>
      </c>
      <c r="AH392" s="683" t="s">
        <v>3079</v>
      </c>
      <c r="AI392" s="199">
        <v>10</v>
      </c>
      <c r="AJ392" s="200" t="s">
        <v>3100</v>
      </c>
      <c r="AK392" s="719" t="s">
        <v>3079</v>
      </c>
      <c r="AL392" s="202">
        <v>80</v>
      </c>
      <c r="AM392" s="200"/>
      <c r="AN392" s="719"/>
      <c r="AO392" s="202"/>
      <c r="AP392" s="200"/>
      <c r="AQ392" s="719"/>
      <c r="AR392" s="202"/>
      <c r="AS392" s="200" t="s">
        <v>3245</v>
      </c>
      <c r="AT392" s="201" t="s">
        <v>3079</v>
      </c>
      <c r="AU392" s="204">
        <v>10</v>
      </c>
      <c r="AV392" s="776"/>
      <c r="AW392" s="185"/>
      <c r="AX392" s="194"/>
      <c r="AY392" s="36"/>
      <c r="AZ392" s="36"/>
      <c r="BA392" s="36"/>
      <c r="BB392" s="36"/>
      <c r="BC392" s="36"/>
      <c r="BD392" s="36"/>
      <c r="BE392" s="36"/>
      <c r="BF392" s="36"/>
      <c r="BG392" s="36"/>
      <c r="BH392" s="36"/>
      <c r="BI392" s="36"/>
      <c r="BJ392" s="36"/>
      <c r="BK392" s="36"/>
      <c r="BL392" s="36"/>
      <c r="BM392" s="36"/>
      <c r="BN392" s="36"/>
    </row>
    <row r="393" spans="1:66" s="48" customFormat="1" ht="241.5" customHeight="1" x14ac:dyDescent="0.3">
      <c r="A393" s="183">
        <v>404</v>
      </c>
      <c r="B393" s="605" t="s">
        <v>3070</v>
      </c>
      <c r="C393" s="185">
        <v>3</v>
      </c>
      <c r="D393" s="106" t="s">
        <v>3071</v>
      </c>
      <c r="E393" s="605" t="s">
        <v>3218</v>
      </c>
      <c r="F393" s="105">
        <v>23448</v>
      </c>
      <c r="G393" s="605" t="s">
        <v>3246</v>
      </c>
      <c r="H393" s="185">
        <v>2018</v>
      </c>
      <c r="I393" s="605" t="s">
        <v>3247</v>
      </c>
      <c r="J393" s="650">
        <v>27194.41</v>
      </c>
      <c r="K393" s="396" t="s">
        <v>800</v>
      </c>
      <c r="L393" s="188" t="s">
        <v>3248</v>
      </c>
      <c r="M393" s="188" t="s">
        <v>3249</v>
      </c>
      <c r="N393" s="188" t="s">
        <v>3250</v>
      </c>
      <c r="O393" s="188" t="s">
        <v>3251</v>
      </c>
      <c r="P393" s="185">
        <v>6951</v>
      </c>
      <c r="Q393" s="111">
        <v>17.09</v>
      </c>
      <c r="R393" s="111">
        <v>1.37</v>
      </c>
      <c r="S393" s="111">
        <v>0.42</v>
      </c>
      <c r="T393" s="111">
        <v>26.69</v>
      </c>
      <c r="U393" s="111">
        <v>28.48</v>
      </c>
      <c r="V393" s="111">
        <v>300</v>
      </c>
      <c r="W393" s="111">
        <v>6.67</v>
      </c>
      <c r="X393" s="185" t="s">
        <v>3078</v>
      </c>
      <c r="Y393" s="185">
        <v>6</v>
      </c>
      <c r="Z393" s="185">
        <v>1</v>
      </c>
      <c r="AA393" s="185">
        <v>5</v>
      </c>
      <c r="AB393" s="185">
        <v>25</v>
      </c>
      <c r="AC393" s="185">
        <v>1</v>
      </c>
      <c r="AD393" s="185">
        <v>26.69</v>
      </c>
      <c r="AE393" s="197">
        <v>60</v>
      </c>
      <c r="AF393" s="191">
        <v>300</v>
      </c>
      <c r="AG393" s="198" t="s">
        <v>3252</v>
      </c>
      <c r="AH393" s="683" t="s">
        <v>3079</v>
      </c>
      <c r="AI393" s="199">
        <v>100</v>
      </c>
      <c r="AJ393" s="200"/>
      <c r="AK393" s="719"/>
      <c r="AL393" s="202"/>
      <c r="AM393" s="200"/>
      <c r="AN393" s="719"/>
      <c r="AO393" s="202"/>
      <c r="AP393" s="200"/>
      <c r="AQ393" s="719"/>
      <c r="AR393" s="202"/>
      <c r="AS393" s="200"/>
      <c r="AT393" s="201"/>
      <c r="AU393" s="204"/>
      <c r="AV393" s="776"/>
      <c r="AW393" s="185"/>
      <c r="AX393" s="194"/>
      <c r="AY393" s="36"/>
      <c r="AZ393" s="36"/>
      <c r="BA393" s="36"/>
      <c r="BB393" s="36"/>
      <c r="BC393" s="36"/>
      <c r="BD393" s="36"/>
      <c r="BE393" s="36"/>
      <c r="BF393" s="36"/>
      <c r="BG393" s="36"/>
      <c r="BH393" s="36"/>
      <c r="BI393" s="36"/>
      <c r="BJ393" s="36"/>
      <c r="BK393" s="36"/>
      <c r="BL393" s="36"/>
      <c r="BM393" s="36"/>
      <c r="BN393" s="36"/>
    </row>
    <row r="394" spans="1:66" s="48" customFormat="1" ht="243.7" customHeight="1" x14ac:dyDescent="0.3">
      <c r="A394" s="183">
        <v>404</v>
      </c>
      <c r="B394" s="605" t="s">
        <v>3070</v>
      </c>
      <c r="C394" s="185">
        <v>3</v>
      </c>
      <c r="D394" s="106" t="s">
        <v>3071</v>
      </c>
      <c r="E394" s="605" t="s">
        <v>3218</v>
      </c>
      <c r="F394" s="105">
        <v>23448</v>
      </c>
      <c r="G394" s="605" t="s">
        <v>3246</v>
      </c>
      <c r="H394" s="185">
        <v>2018</v>
      </c>
      <c r="I394" s="605" t="s">
        <v>3247</v>
      </c>
      <c r="J394" s="650">
        <v>27194.41</v>
      </c>
      <c r="K394" s="396" t="s">
        <v>800</v>
      </c>
      <c r="L394" s="188" t="s">
        <v>3248</v>
      </c>
      <c r="M394" s="188" t="s">
        <v>3249</v>
      </c>
      <c r="N394" s="188" t="s">
        <v>3250</v>
      </c>
      <c r="O394" s="188" t="s">
        <v>3251</v>
      </c>
      <c r="P394" s="185">
        <v>6952</v>
      </c>
      <c r="Q394" s="111">
        <v>17.09</v>
      </c>
      <c r="R394" s="111">
        <v>1.37</v>
      </c>
      <c r="S394" s="111">
        <v>0.42</v>
      </c>
      <c r="T394" s="111">
        <v>26.69</v>
      </c>
      <c r="U394" s="111">
        <v>28.48</v>
      </c>
      <c r="V394" s="111">
        <v>300</v>
      </c>
      <c r="W394" s="111">
        <v>6.67</v>
      </c>
      <c r="X394" s="185" t="s">
        <v>3078</v>
      </c>
      <c r="Y394" s="185">
        <v>6</v>
      </c>
      <c r="Z394" s="185">
        <v>1</v>
      </c>
      <c r="AA394" s="185">
        <v>5</v>
      </c>
      <c r="AB394" s="185">
        <v>25</v>
      </c>
      <c r="AC394" s="185">
        <v>1</v>
      </c>
      <c r="AD394" s="185">
        <v>26.69</v>
      </c>
      <c r="AE394" s="197">
        <v>60</v>
      </c>
      <c r="AF394" s="191">
        <v>300</v>
      </c>
      <c r="AG394" s="198" t="s">
        <v>3252</v>
      </c>
      <c r="AH394" s="683" t="s">
        <v>3079</v>
      </c>
      <c r="AI394" s="199">
        <v>100</v>
      </c>
      <c r="AJ394" s="200"/>
      <c r="AK394" s="719"/>
      <c r="AL394" s="202"/>
      <c r="AM394" s="200"/>
      <c r="AN394" s="719"/>
      <c r="AO394" s="202"/>
      <c r="AP394" s="200"/>
      <c r="AQ394" s="719"/>
      <c r="AR394" s="202"/>
      <c r="AS394" s="200"/>
      <c r="AT394" s="201"/>
      <c r="AU394" s="204"/>
      <c r="AV394" s="776"/>
      <c r="AW394" s="185"/>
      <c r="AX394" s="194"/>
      <c r="AY394" s="36"/>
      <c r="AZ394" s="36"/>
      <c r="BA394" s="36"/>
      <c r="BB394" s="36"/>
      <c r="BC394" s="36"/>
      <c r="BD394" s="36"/>
      <c r="BE394" s="36"/>
      <c r="BF394" s="36"/>
      <c r="BG394" s="36"/>
      <c r="BH394" s="36"/>
      <c r="BI394" s="36"/>
      <c r="BJ394" s="36"/>
      <c r="BK394" s="36"/>
      <c r="BL394" s="36"/>
      <c r="BM394" s="36"/>
      <c r="BN394" s="36"/>
    </row>
    <row r="395" spans="1:66" s="36" customFormat="1" ht="101.5" customHeight="1" x14ac:dyDescent="0.3">
      <c r="A395" s="243">
        <v>416</v>
      </c>
      <c r="B395" s="610" t="s">
        <v>1474</v>
      </c>
      <c r="C395" s="234">
        <v>4</v>
      </c>
      <c r="D395" s="452"/>
      <c r="E395" s="610" t="s">
        <v>1475</v>
      </c>
      <c r="F395" s="206" t="s">
        <v>1476</v>
      </c>
      <c r="G395" s="610" t="s">
        <v>1490</v>
      </c>
      <c r="H395" s="234">
        <v>2005</v>
      </c>
      <c r="I395" s="610" t="s">
        <v>1491</v>
      </c>
      <c r="J395" s="664">
        <v>50075</v>
      </c>
      <c r="K395" s="396" t="s">
        <v>664</v>
      </c>
      <c r="L395" s="251" t="s">
        <v>1478</v>
      </c>
      <c r="M395" s="251" t="s">
        <v>1479</v>
      </c>
      <c r="N395" s="251" t="s">
        <v>1480</v>
      </c>
      <c r="O395" s="251" t="s">
        <v>1481</v>
      </c>
      <c r="P395" s="234" t="s">
        <v>1482</v>
      </c>
      <c r="Q395" s="112">
        <v>37.799999999999997</v>
      </c>
      <c r="R395" s="112">
        <v>0</v>
      </c>
      <c r="S395" s="112">
        <v>17.45</v>
      </c>
      <c r="T395" s="112">
        <v>20.350000000000001</v>
      </c>
      <c r="U395" s="112">
        <v>37.799999999999997</v>
      </c>
      <c r="V395" s="234">
        <v>90</v>
      </c>
      <c r="W395" s="234">
        <v>100</v>
      </c>
      <c r="X395" s="453" t="s">
        <v>1489</v>
      </c>
      <c r="Y395" s="234">
        <v>2</v>
      </c>
      <c r="Z395" s="234">
        <v>1</v>
      </c>
      <c r="AA395" s="234">
        <v>1</v>
      </c>
      <c r="AB395" s="234">
        <v>11</v>
      </c>
      <c r="AC395" s="234">
        <v>12</v>
      </c>
      <c r="AD395" s="112">
        <v>0</v>
      </c>
      <c r="AE395" s="235">
        <v>5</v>
      </c>
      <c r="AF395" s="191">
        <v>90</v>
      </c>
      <c r="AG395" s="306" t="s">
        <v>1483</v>
      </c>
      <c r="AH395" s="690" t="s">
        <v>1484</v>
      </c>
      <c r="AI395" s="199">
        <v>45</v>
      </c>
      <c r="AJ395" s="260" t="s">
        <v>1485</v>
      </c>
      <c r="AK395" s="728" t="s">
        <v>1484</v>
      </c>
      <c r="AL395" s="202">
        <v>45</v>
      </c>
      <c r="AM395" s="260"/>
      <c r="AN395" s="728"/>
      <c r="AO395" s="202"/>
      <c r="AP395" s="260"/>
      <c r="AQ395" s="728"/>
      <c r="AR395" s="202"/>
      <c r="AS395" s="260"/>
      <c r="AT395" s="261"/>
      <c r="AU395" s="204"/>
      <c r="AV395" s="778"/>
      <c r="AW395" s="234"/>
      <c r="AX395" s="194"/>
    </row>
    <row r="396" spans="1:66" s="36" customFormat="1" ht="101.5" customHeight="1" x14ac:dyDescent="0.3">
      <c r="A396" s="243">
        <v>416</v>
      </c>
      <c r="B396" s="610" t="s">
        <v>1474</v>
      </c>
      <c r="C396" s="234">
        <v>4</v>
      </c>
      <c r="D396" s="452"/>
      <c r="E396" s="610" t="s">
        <v>1475</v>
      </c>
      <c r="F396" s="206" t="s">
        <v>1476</v>
      </c>
      <c r="G396" s="610" t="s">
        <v>1490</v>
      </c>
      <c r="H396" s="234">
        <v>2005</v>
      </c>
      <c r="I396" s="610" t="s">
        <v>1477</v>
      </c>
      <c r="J396" s="664"/>
      <c r="K396" s="396" t="s">
        <v>664</v>
      </c>
      <c r="L396" s="251" t="s">
        <v>1478</v>
      </c>
      <c r="M396" s="251" t="s">
        <v>1479</v>
      </c>
      <c r="N396" s="251" t="s">
        <v>1480</v>
      </c>
      <c r="O396" s="251" t="s">
        <v>1481</v>
      </c>
      <c r="P396" s="234" t="s">
        <v>1486</v>
      </c>
      <c r="Q396" s="112">
        <v>37.799999999999997</v>
      </c>
      <c r="R396" s="112">
        <v>0</v>
      </c>
      <c r="S396" s="112">
        <v>17.45</v>
      </c>
      <c r="T396" s="112">
        <v>20.350000000000001</v>
      </c>
      <c r="U396" s="112">
        <v>37.799999999999997</v>
      </c>
      <c r="V396" s="234">
        <v>90</v>
      </c>
      <c r="W396" s="234">
        <v>100</v>
      </c>
      <c r="X396" s="453" t="s">
        <v>1489</v>
      </c>
      <c r="Y396" s="234">
        <v>2</v>
      </c>
      <c r="Z396" s="234">
        <v>4</v>
      </c>
      <c r="AA396" s="234">
        <v>1</v>
      </c>
      <c r="AB396" s="234">
        <v>11</v>
      </c>
      <c r="AC396" s="234">
        <v>12</v>
      </c>
      <c r="AD396" s="112">
        <v>0</v>
      </c>
      <c r="AE396" s="235">
        <v>5</v>
      </c>
      <c r="AF396" s="191">
        <v>90</v>
      </c>
      <c r="AG396" s="306" t="s">
        <v>1483</v>
      </c>
      <c r="AH396" s="690" t="s">
        <v>1484</v>
      </c>
      <c r="AI396" s="199">
        <v>45</v>
      </c>
      <c r="AJ396" s="260" t="s">
        <v>1485</v>
      </c>
      <c r="AK396" s="728" t="s">
        <v>1484</v>
      </c>
      <c r="AL396" s="202">
        <v>45</v>
      </c>
      <c r="AM396" s="260"/>
      <c r="AN396" s="728"/>
      <c r="AO396" s="202"/>
      <c r="AP396" s="260"/>
      <c r="AQ396" s="728"/>
      <c r="AR396" s="202"/>
      <c r="AS396" s="260"/>
      <c r="AT396" s="261"/>
      <c r="AU396" s="204"/>
      <c r="AV396" s="778"/>
      <c r="AW396" s="234"/>
      <c r="AX396" s="194"/>
    </row>
    <row r="397" spans="1:66" s="36" customFormat="1" ht="116.05" customHeight="1" x14ac:dyDescent="0.3">
      <c r="A397" s="243">
        <v>416</v>
      </c>
      <c r="B397" s="610" t="s">
        <v>1474</v>
      </c>
      <c r="C397" s="234">
        <v>4</v>
      </c>
      <c r="D397" s="452"/>
      <c r="E397" s="610" t="s">
        <v>1475</v>
      </c>
      <c r="F397" s="206" t="s">
        <v>1476</v>
      </c>
      <c r="G397" s="610" t="s">
        <v>1492</v>
      </c>
      <c r="H397" s="234">
        <v>2005</v>
      </c>
      <c r="I397" s="610" t="s">
        <v>1493</v>
      </c>
      <c r="J397" s="664"/>
      <c r="K397" s="396" t="s">
        <v>664</v>
      </c>
      <c r="L397" s="251" t="s">
        <v>1478</v>
      </c>
      <c r="M397" s="251" t="s">
        <v>1479</v>
      </c>
      <c r="N397" s="251" t="s">
        <v>1480</v>
      </c>
      <c r="O397" s="251" t="s">
        <v>1481</v>
      </c>
      <c r="P397" s="234" t="s">
        <v>1487</v>
      </c>
      <c r="Q397" s="112">
        <v>37.799999999999997</v>
      </c>
      <c r="R397" s="112">
        <v>0</v>
      </c>
      <c r="S397" s="112">
        <v>17.45</v>
      </c>
      <c r="T397" s="112">
        <v>20.350000000000001</v>
      </c>
      <c r="U397" s="112">
        <v>37.799999999999997</v>
      </c>
      <c r="V397" s="234">
        <v>90</v>
      </c>
      <c r="W397" s="234">
        <v>100</v>
      </c>
      <c r="X397" s="453" t="s">
        <v>1489</v>
      </c>
      <c r="Y397" s="234">
        <v>2</v>
      </c>
      <c r="Z397" s="234">
        <v>5</v>
      </c>
      <c r="AA397" s="234">
        <v>2</v>
      </c>
      <c r="AB397" s="234">
        <v>35</v>
      </c>
      <c r="AC397" s="234">
        <v>12</v>
      </c>
      <c r="AD397" s="112">
        <v>0</v>
      </c>
      <c r="AE397" s="235">
        <v>5</v>
      </c>
      <c r="AF397" s="191">
        <v>90</v>
      </c>
      <c r="AG397" s="306" t="s">
        <v>1483</v>
      </c>
      <c r="AH397" s="690" t="s">
        <v>1484</v>
      </c>
      <c r="AI397" s="199">
        <v>45</v>
      </c>
      <c r="AJ397" s="260" t="s">
        <v>1485</v>
      </c>
      <c r="AK397" s="728" t="s">
        <v>1484</v>
      </c>
      <c r="AL397" s="202">
        <v>45</v>
      </c>
      <c r="AM397" s="260"/>
      <c r="AN397" s="728"/>
      <c r="AO397" s="202"/>
      <c r="AP397" s="260"/>
      <c r="AQ397" s="728"/>
      <c r="AR397" s="202"/>
      <c r="AS397" s="260"/>
      <c r="AT397" s="261"/>
      <c r="AU397" s="204"/>
      <c r="AV397" s="778"/>
      <c r="AW397" s="234"/>
      <c r="AX397" s="194"/>
    </row>
    <row r="398" spans="1:66" s="36" customFormat="1" ht="63.7" customHeight="1" x14ac:dyDescent="0.3">
      <c r="A398" s="243">
        <v>416</v>
      </c>
      <c r="B398" s="610" t="s">
        <v>1474</v>
      </c>
      <c r="C398" s="234">
        <v>4</v>
      </c>
      <c r="D398" s="452"/>
      <c r="E398" s="610" t="s">
        <v>1475</v>
      </c>
      <c r="F398" s="206" t="s">
        <v>1476</v>
      </c>
      <c r="G398" s="610" t="s">
        <v>1494</v>
      </c>
      <c r="H398" s="234">
        <v>2005</v>
      </c>
      <c r="I398" s="610" t="s">
        <v>1495</v>
      </c>
      <c r="J398" s="664"/>
      <c r="K398" s="396" t="s">
        <v>664</v>
      </c>
      <c r="L398" s="251" t="s">
        <v>1478</v>
      </c>
      <c r="M398" s="251" t="s">
        <v>1479</v>
      </c>
      <c r="N398" s="251" t="s">
        <v>1480</v>
      </c>
      <c r="O398" s="251" t="s">
        <v>1481</v>
      </c>
      <c r="P398" s="234" t="s">
        <v>1488</v>
      </c>
      <c r="Q398" s="112">
        <v>37.799999999999997</v>
      </c>
      <c r="R398" s="112">
        <v>0</v>
      </c>
      <c r="S398" s="112">
        <v>17.45</v>
      </c>
      <c r="T398" s="112">
        <v>20.350000000000001</v>
      </c>
      <c r="U398" s="112">
        <v>37.799999999999997</v>
      </c>
      <c r="V398" s="234">
        <v>90</v>
      </c>
      <c r="W398" s="234">
        <v>100</v>
      </c>
      <c r="X398" s="453" t="s">
        <v>1489</v>
      </c>
      <c r="Y398" s="234">
        <v>2</v>
      </c>
      <c r="Z398" s="234">
        <v>1</v>
      </c>
      <c r="AA398" s="234">
        <v>2</v>
      </c>
      <c r="AB398" s="234">
        <v>35</v>
      </c>
      <c r="AC398" s="234">
        <v>12</v>
      </c>
      <c r="AD398" s="112">
        <v>0</v>
      </c>
      <c r="AE398" s="235">
        <v>5</v>
      </c>
      <c r="AF398" s="191">
        <v>90</v>
      </c>
      <c r="AG398" s="306" t="s">
        <v>1483</v>
      </c>
      <c r="AH398" s="690" t="s">
        <v>1484</v>
      </c>
      <c r="AI398" s="199">
        <v>45</v>
      </c>
      <c r="AJ398" s="260" t="s">
        <v>1485</v>
      </c>
      <c r="AK398" s="728" t="s">
        <v>1484</v>
      </c>
      <c r="AL398" s="202">
        <v>45</v>
      </c>
      <c r="AM398" s="260"/>
      <c r="AN398" s="728"/>
      <c r="AO398" s="202"/>
      <c r="AP398" s="260"/>
      <c r="AQ398" s="728"/>
      <c r="AR398" s="202"/>
      <c r="AS398" s="260"/>
      <c r="AT398" s="261"/>
      <c r="AU398" s="204"/>
      <c r="AV398" s="778"/>
      <c r="AW398" s="234"/>
      <c r="AX398" s="194"/>
    </row>
    <row r="399" spans="1:66" s="36" customFormat="1" ht="230.95" customHeight="1" x14ac:dyDescent="0.3">
      <c r="A399" s="183">
        <v>481</v>
      </c>
      <c r="B399" s="611" t="s">
        <v>8645</v>
      </c>
      <c r="C399" s="185">
        <v>116</v>
      </c>
      <c r="D399" s="106" t="s">
        <v>1483</v>
      </c>
      <c r="E399" s="605" t="s">
        <v>3649</v>
      </c>
      <c r="F399" s="206" t="s">
        <v>3650</v>
      </c>
      <c r="G399" s="605" t="s">
        <v>3651</v>
      </c>
      <c r="H399" s="185">
        <v>2007</v>
      </c>
      <c r="I399" s="605" t="s">
        <v>3652</v>
      </c>
      <c r="J399" s="650">
        <v>219000</v>
      </c>
      <c r="K399" s="396" t="s">
        <v>655</v>
      </c>
      <c r="L399" s="188" t="s">
        <v>3653</v>
      </c>
      <c r="M399" s="188" t="s">
        <v>3654</v>
      </c>
      <c r="N399" s="188" t="s">
        <v>3655</v>
      </c>
      <c r="O399" s="188" t="s">
        <v>3656</v>
      </c>
      <c r="P399" s="185">
        <v>3404818</v>
      </c>
      <c r="Q399" s="185">
        <v>12.62</v>
      </c>
      <c r="R399" s="185">
        <v>0</v>
      </c>
      <c r="S399" s="185">
        <v>12.62</v>
      </c>
      <c r="T399" s="185">
        <v>0</v>
      </c>
      <c r="U399" s="185">
        <v>12.62</v>
      </c>
      <c r="V399" s="185">
        <v>100</v>
      </c>
      <c r="W399" s="185">
        <v>100</v>
      </c>
      <c r="X399" s="454" t="s">
        <v>8646</v>
      </c>
      <c r="Y399" s="185"/>
      <c r="Z399" s="185"/>
      <c r="AA399" s="185"/>
      <c r="AB399" s="185">
        <v>35</v>
      </c>
      <c r="AC399" s="185">
        <v>116</v>
      </c>
      <c r="AD399" s="185">
        <v>13.55</v>
      </c>
      <c r="AE399" s="197">
        <v>5</v>
      </c>
      <c r="AF399" s="191">
        <v>60</v>
      </c>
      <c r="AG399" s="198" t="s">
        <v>1483</v>
      </c>
      <c r="AH399" s="683" t="s">
        <v>3657</v>
      </c>
      <c r="AI399" s="199">
        <v>40</v>
      </c>
      <c r="AJ399" s="200" t="s">
        <v>3658</v>
      </c>
      <c r="AK399" s="719" t="s">
        <v>3659</v>
      </c>
      <c r="AL399" s="202">
        <v>20</v>
      </c>
      <c r="AM399" s="200"/>
      <c r="AN399" s="719"/>
      <c r="AO399" s="202"/>
      <c r="AP399" s="200"/>
      <c r="AQ399" s="719"/>
      <c r="AR399" s="202"/>
      <c r="AS399" s="200"/>
      <c r="AT399" s="201"/>
      <c r="AU399" s="204"/>
      <c r="AV399" s="776"/>
      <c r="AW399" s="185"/>
      <c r="AX399" s="194"/>
    </row>
    <row r="400" spans="1:66" s="36" customFormat="1" ht="91" customHeight="1" x14ac:dyDescent="0.3">
      <c r="A400" s="183">
        <v>481</v>
      </c>
      <c r="B400" s="611" t="s">
        <v>8645</v>
      </c>
      <c r="C400" s="206" t="s">
        <v>3660</v>
      </c>
      <c r="D400" s="259" t="s">
        <v>3661</v>
      </c>
      <c r="E400" s="605" t="s">
        <v>3662</v>
      </c>
      <c r="F400" s="185">
        <v>14056</v>
      </c>
      <c r="G400" s="605" t="s">
        <v>3663</v>
      </c>
      <c r="H400" s="185">
        <v>2004</v>
      </c>
      <c r="I400" s="605" t="s">
        <v>3664</v>
      </c>
      <c r="J400" s="650">
        <v>133533.63</v>
      </c>
      <c r="K400" s="396" t="s">
        <v>664</v>
      </c>
      <c r="L400" s="188" t="s">
        <v>3665</v>
      </c>
      <c r="M400" s="188" t="s">
        <v>3666</v>
      </c>
      <c r="N400" s="188" t="s">
        <v>3667</v>
      </c>
      <c r="O400" s="188" t="s">
        <v>3668</v>
      </c>
      <c r="P400" s="185" t="s">
        <v>3669</v>
      </c>
      <c r="Q400" s="185">
        <v>4</v>
      </c>
      <c r="R400" s="185">
        <v>0</v>
      </c>
      <c r="S400" s="185">
        <v>4</v>
      </c>
      <c r="T400" s="185">
        <v>0</v>
      </c>
      <c r="U400" s="185">
        <v>4</v>
      </c>
      <c r="V400" s="185"/>
      <c r="W400" s="185">
        <v>100</v>
      </c>
      <c r="X400" s="454" t="s">
        <v>3670</v>
      </c>
      <c r="Y400" s="185"/>
      <c r="Z400" s="185"/>
      <c r="AA400" s="185"/>
      <c r="AB400" s="185">
        <v>3</v>
      </c>
      <c r="AC400" s="185">
        <v>104</v>
      </c>
      <c r="AD400" s="185">
        <v>20.11</v>
      </c>
      <c r="AE400" s="197">
        <v>5</v>
      </c>
      <c r="AF400" s="191">
        <v>60</v>
      </c>
      <c r="AG400" s="198" t="s">
        <v>3661</v>
      </c>
      <c r="AH400" s="683" t="s">
        <v>3671</v>
      </c>
      <c r="AI400" s="199">
        <v>40</v>
      </c>
      <c r="AJ400" s="200" t="s">
        <v>3672</v>
      </c>
      <c r="AK400" s="719" t="s">
        <v>3671</v>
      </c>
      <c r="AL400" s="202">
        <v>20</v>
      </c>
      <c r="AM400" s="200"/>
      <c r="AN400" s="719"/>
      <c r="AO400" s="202"/>
      <c r="AP400" s="200"/>
      <c r="AQ400" s="719"/>
      <c r="AR400" s="202"/>
      <c r="AS400" s="200"/>
      <c r="AT400" s="201"/>
      <c r="AU400" s="204"/>
      <c r="AV400" s="776"/>
      <c r="AW400" s="185"/>
      <c r="AX400" s="194"/>
    </row>
    <row r="401" spans="1:50" s="36" customFormat="1" ht="91" customHeight="1" x14ac:dyDescent="0.3">
      <c r="A401" s="183">
        <v>481</v>
      </c>
      <c r="B401" s="611" t="s">
        <v>8645</v>
      </c>
      <c r="C401" s="206" t="s">
        <v>3673</v>
      </c>
      <c r="D401" s="106" t="s">
        <v>3661</v>
      </c>
      <c r="E401" s="605" t="s">
        <v>3674</v>
      </c>
      <c r="F401" s="185">
        <v>16075</v>
      </c>
      <c r="G401" s="605" t="s">
        <v>3675</v>
      </c>
      <c r="H401" s="185">
        <v>2004</v>
      </c>
      <c r="I401" s="605" t="s">
        <v>3676</v>
      </c>
      <c r="J401" s="650">
        <v>50075.11</v>
      </c>
      <c r="K401" s="396" t="s">
        <v>664</v>
      </c>
      <c r="L401" s="188" t="s">
        <v>3677</v>
      </c>
      <c r="M401" s="188" t="s">
        <v>3678</v>
      </c>
      <c r="N401" s="188" t="s">
        <v>3679</v>
      </c>
      <c r="O401" s="188" t="s">
        <v>3680</v>
      </c>
      <c r="P401" s="185">
        <v>3403647</v>
      </c>
      <c r="Q401" s="185">
        <v>8.7899999999999991</v>
      </c>
      <c r="R401" s="185">
        <v>0</v>
      </c>
      <c r="S401" s="185">
        <v>8.7899999999999991</v>
      </c>
      <c r="T401" s="185">
        <v>0</v>
      </c>
      <c r="U401" s="185">
        <v>8.7899999999999991</v>
      </c>
      <c r="V401" s="185"/>
      <c r="W401" s="185">
        <v>100</v>
      </c>
      <c r="X401" s="454" t="s">
        <v>3681</v>
      </c>
      <c r="Y401" s="185"/>
      <c r="Z401" s="185"/>
      <c r="AA401" s="185"/>
      <c r="AB401" s="185">
        <v>3</v>
      </c>
      <c r="AC401" s="185">
        <v>113</v>
      </c>
      <c r="AD401" s="185">
        <v>28.71</v>
      </c>
      <c r="AE401" s="197">
        <v>5</v>
      </c>
      <c r="AF401" s="191">
        <v>100</v>
      </c>
      <c r="AG401" s="198" t="s">
        <v>3661</v>
      </c>
      <c r="AH401" s="683" t="s">
        <v>3674</v>
      </c>
      <c r="AI401" s="199">
        <v>100</v>
      </c>
      <c r="AJ401" s="200"/>
      <c r="AK401" s="719"/>
      <c r="AL401" s="202"/>
      <c r="AM401" s="200"/>
      <c r="AN401" s="719"/>
      <c r="AO401" s="202"/>
      <c r="AP401" s="200"/>
      <c r="AQ401" s="719"/>
      <c r="AR401" s="202"/>
      <c r="AS401" s="200"/>
      <c r="AT401" s="201"/>
      <c r="AU401" s="204"/>
      <c r="AV401" s="776"/>
      <c r="AW401" s="185"/>
      <c r="AX401" s="194"/>
    </row>
    <row r="402" spans="1:50" s="36" customFormat="1" ht="64.95" customHeight="1" x14ac:dyDescent="0.3">
      <c r="A402" s="183">
        <v>481</v>
      </c>
      <c r="B402" s="611" t="s">
        <v>8645</v>
      </c>
      <c r="C402" s="206" t="s">
        <v>3682</v>
      </c>
      <c r="D402" s="259" t="s">
        <v>3683</v>
      </c>
      <c r="E402" s="605" t="s">
        <v>3684</v>
      </c>
      <c r="F402" s="206" t="s">
        <v>3685</v>
      </c>
      <c r="G402" s="605" t="s">
        <v>3686</v>
      </c>
      <c r="H402" s="185">
        <v>2008</v>
      </c>
      <c r="I402" s="605" t="s">
        <v>3687</v>
      </c>
      <c r="J402" s="650">
        <v>220225.8</v>
      </c>
      <c r="K402" s="396" t="s">
        <v>655</v>
      </c>
      <c r="L402" s="188" t="s">
        <v>3688</v>
      </c>
      <c r="M402" s="188" t="s">
        <v>3689</v>
      </c>
      <c r="N402" s="188" t="s">
        <v>3690</v>
      </c>
      <c r="O402" s="188" t="s">
        <v>3691</v>
      </c>
      <c r="P402" s="185">
        <v>3404609</v>
      </c>
      <c r="Q402" s="185">
        <v>13.58</v>
      </c>
      <c r="R402" s="185">
        <v>0</v>
      </c>
      <c r="S402" s="185">
        <v>13.58</v>
      </c>
      <c r="T402" s="185">
        <v>0</v>
      </c>
      <c r="U402" s="185">
        <v>13.58</v>
      </c>
      <c r="V402" s="185">
        <v>95</v>
      </c>
      <c r="W402" s="185">
        <v>100</v>
      </c>
      <c r="X402" s="454" t="s">
        <v>3692</v>
      </c>
      <c r="Y402" s="185"/>
      <c r="Z402" s="185"/>
      <c r="AA402" s="185"/>
      <c r="AB402" s="185">
        <v>3</v>
      </c>
      <c r="AC402" s="185">
        <v>102</v>
      </c>
      <c r="AD402" s="185">
        <v>23.04</v>
      </c>
      <c r="AE402" s="197">
        <v>5</v>
      </c>
      <c r="AF402" s="191">
        <v>100</v>
      </c>
      <c r="AG402" s="198" t="s">
        <v>3683</v>
      </c>
      <c r="AH402" s="683" t="s">
        <v>3693</v>
      </c>
      <c r="AI402" s="199">
        <v>100</v>
      </c>
      <c r="AJ402" s="200"/>
      <c r="AK402" s="719"/>
      <c r="AL402" s="202"/>
      <c r="AM402" s="200"/>
      <c r="AN402" s="719"/>
      <c r="AO402" s="202"/>
      <c r="AP402" s="200"/>
      <c r="AQ402" s="719"/>
      <c r="AR402" s="202"/>
      <c r="AS402" s="200"/>
      <c r="AT402" s="201"/>
      <c r="AU402" s="204"/>
      <c r="AV402" s="776"/>
      <c r="AW402" s="185"/>
      <c r="AX402" s="194"/>
    </row>
    <row r="403" spans="1:50" s="36" customFormat="1" ht="77.95" customHeight="1" x14ac:dyDescent="0.3">
      <c r="A403" s="183">
        <v>481</v>
      </c>
      <c r="B403" s="611" t="s">
        <v>8645</v>
      </c>
      <c r="C403" s="185">
        <v>209</v>
      </c>
      <c r="D403" s="106" t="s">
        <v>2814</v>
      </c>
      <c r="E403" s="605" t="s">
        <v>3694</v>
      </c>
      <c r="F403" s="185">
        <v>18749</v>
      </c>
      <c r="G403" s="605" t="s">
        <v>2006</v>
      </c>
      <c r="H403" s="185">
        <v>2010</v>
      </c>
      <c r="I403" s="605" t="s">
        <v>3695</v>
      </c>
      <c r="J403" s="650">
        <v>400000</v>
      </c>
      <c r="K403" s="396" t="s">
        <v>677</v>
      </c>
      <c r="L403" s="188" t="s">
        <v>3696</v>
      </c>
      <c r="M403" s="188" t="s">
        <v>3697</v>
      </c>
      <c r="N403" s="188" t="s">
        <v>3698</v>
      </c>
      <c r="O403" s="188" t="s">
        <v>3699</v>
      </c>
      <c r="P403" s="185">
        <v>3806405</v>
      </c>
      <c r="Q403" s="185">
        <v>38.21</v>
      </c>
      <c r="R403" s="185">
        <v>0</v>
      </c>
      <c r="S403" s="185">
        <v>38.21</v>
      </c>
      <c r="T403" s="185">
        <v>0</v>
      </c>
      <c r="U403" s="185">
        <v>38.21</v>
      </c>
      <c r="V403" s="185">
        <v>40</v>
      </c>
      <c r="W403" s="185">
        <v>100</v>
      </c>
      <c r="X403" s="454" t="s">
        <v>3700</v>
      </c>
      <c r="Y403" s="185"/>
      <c r="Z403" s="185"/>
      <c r="AA403" s="185"/>
      <c r="AB403" s="185">
        <v>66</v>
      </c>
      <c r="AC403" s="185">
        <v>209.208</v>
      </c>
      <c r="AD403" s="185">
        <v>12.8</v>
      </c>
      <c r="AE403" s="197">
        <v>5</v>
      </c>
      <c r="AF403" s="191">
        <v>40</v>
      </c>
      <c r="AG403" s="198" t="s">
        <v>2814</v>
      </c>
      <c r="AH403" s="683" t="s">
        <v>3701</v>
      </c>
      <c r="AI403" s="199">
        <v>20</v>
      </c>
      <c r="AJ403" s="200" t="s">
        <v>3702</v>
      </c>
      <c r="AK403" s="719" t="s">
        <v>3703</v>
      </c>
      <c r="AL403" s="202">
        <v>10</v>
      </c>
      <c r="AM403" s="200" t="s">
        <v>3704</v>
      </c>
      <c r="AN403" s="719" t="s">
        <v>3705</v>
      </c>
      <c r="AO403" s="202">
        <v>10</v>
      </c>
      <c r="AP403" s="200" t="s">
        <v>3706</v>
      </c>
      <c r="AQ403" s="719" t="s">
        <v>3707</v>
      </c>
      <c r="AR403" s="202">
        <v>5</v>
      </c>
      <c r="AS403" s="200"/>
      <c r="AT403" s="201"/>
      <c r="AU403" s="204"/>
      <c r="AV403" s="776"/>
      <c r="AW403" s="185"/>
      <c r="AX403" s="194"/>
    </row>
    <row r="404" spans="1:50" s="36" customFormat="1" ht="143.05000000000001" customHeight="1" x14ac:dyDescent="0.3">
      <c r="A404" s="183">
        <v>481</v>
      </c>
      <c r="B404" s="611" t="s">
        <v>8645</v>
      </c>
      <c r="C404" s="185">
        <v>204</v>
      </c>
      <c r="D404" s="106" t="s">
        <v>1714</v>
      </c>
      <c r="E404" s="605" t="s">
        <v>3708</v>
      </c>
      <c r="F404" s="185">
        <v>29235</v>
      </c>
      <c r="G404" s="605" t="s">
        <v>3709</v>
      </c>
      <c r="H404" s="185">
        <v>2004</v>
      </c>
      <c r="I404" s="605" t="s">
        <v>3710</v>
      </c>
      <c r="J404" s="650">
        <v>109247.2</v>
      </c>
      <c r="K404" s="396" t="s">
        <v>867</v>
      </c>
      <c r="L404" s="188" t="s">
        <v>3711</v>
      </c>
      <c r="M404" s="188" t="s">
        <v>3712</v>
      </c>
      <c r="N404" s="188" t="s">
        <v>3713</v>
      </c>
      <c r="O404" s="188" t="s">
        <v>3714</v>
      </c>
      <c r="P404" s="185">
        <v>3805137</v>
      </c>
      <c r="Q404" s="185">
        <v>13.66</v>
      </c>
      <c r="R404" s="185">
        <v>0</v>
      </c>
      <c r="S404" s="185">
        <v>13.66</v>
      </c>
      <c r="T404" s="185">
        <v>0</v>
      </c>
      <c r="U404" s="185">
        <v>13.66</v>
      </c>
      <c r="V404" s="185">
        <v>50</v>
      </c>
      <c r="W404" s="185">
        <v>100</v>
      </c>
      <c r="X404" s="454" t="s">
        <v>3715</v>
      </c>
      <c r="Y404" s="185"/>
      <c r="Z404" s="185"/>
      <c r="AA404" s="185"/>
      <c r="AB404" s="185">
        <v>60</v>
      </c>
      <c r="AC404" s="185">
        <v>204</v>
      </c>
      <c r="AD404" s="185">
        <v>10.93</v>
      </c>
      <c r="AE404" s="197">
        <v>5</v>
      </c>
      <c r="AF404" s="191">
        <v>35</v>
      </c>
      <c r="AG404" s="198" t="s">
        <v>682</v>
      </c>
      <c r="AH404" s="683" t="s">
        <v>3716</v>
      </c>
      <c r="AI404" s="199">
        <v>15</v>
      </c>
      <c r="AJ404" s="200" t="s">
        <v>2693</v>
      </c>
      <c r="AK404" s="719" t="s">
        <v>3717</v>
      </c>
      <c r="AL404" s="202">
        <v>20</v>
      </c>
      <c r="AM404" s="200"/>
      <c r="AN404" s="719"/>
      <c r="AO404" s="202"/>
      <c r="AP404" s="200"/>
      <c r="AQ404" s="719"/>
      <c r="AR404" s="202"/>
      <c r="AS404" s="200"/>
      <c r="AT404" s="201"/>
      <c r="AU404" s="204"/>
      <c r="AV404" s="776"/>
      <c r="AW404" s="185"/>
      <c r="AX404" s="194"/>
    </row>
    <row r="405" spans="1:50" s="36" customFormat="1" ht="273.05" customHeight="1" x14ac:dyDescent="0.3">
      <c r="A405" s="183">
        <v>481</v>
      </c>
      <c r="B405" s="611" t="s">
        <v>8645</v>
      </c>
      <c r="C405" s="185">
        <v>204</v>
      </c>
      <c r="D405" s="106" t="s">
        <v>1714</v>
      </c>
      <c r="E405" s="605" t="s">
        <v>3708</v>
      </c>
      <c r="F405" s="185">
        <v>29235</v>
      </c>
      <c r="G405" s="605" t="s">
        <v>3718</v>
      </c>
      <c r="H405" s="185">
        <v>2007</v>
      </c>
      <c r="I405" s="605" t="s">
        <v>3719</v>
      </c>
      <c r="J405" s="650">
        <v>401697</v>
      </c>
      <c r="K405" s="396" t="s">
        <v>655</v>
      </c>
      <c r="L405" s="188" t="s">
        <v>3720</v>
      </c>
      <c r="M405" s="188" t="s">
        <v>3721</v>
      </c>
      <c r="N405" s="188" t="s">
        <v>3722</v>
      </c>
      <c r="O405" s="188" t="s">
        <v>3714</v>
      </c>
      <c r="P405" s="185">
        <v>3805889</v>
      </c>
      <c r="Q405" s="185">
        <v>87.98</v>
      </c>
      <c r="R405" s="185">
        <v>0</v>
      </c>
      <c r="S405" s="185">
        <v>87.98</v>
      </c>
      <c r="T405" s="185">
        <v>0</v>
      </c>
      <c r="U405" s="185">
        <v>87.98</v>
      </c>
      <c r="V405" s="185">
        <v>70</v>
      </c>
      <c r="W405" s="185">
        <v>100</v>
      </c>
      <c r="X405" s="454" t="s">
        <v>3723</v>
      </c>
      <c r="Y405" s="185"/>
      <c r="Z405" s="185"/>
      <c r="AA405" s="185"/>
      <c r="AB405" s="185">
        <v>60</v>
      </c>
      <c r="AC405" s="185">
        <v>204</v>
      </c>
      <c r="AD405" s="185">
        <v>10.93</v>
      </c>
      <c r="AE405" s="197">
        <v>5</v>
      </c>
      <c r="AF405" s="191">
        <v>86</v>
      </c>
      <c r="AG405" s="198" t="s">
        <v>854</v>
      </c>
      <c r="AH405" s="683" t="s">
        <v>3724</v>
      </c>
      <c r="AI405" s="199">
        <v>27</v>
      </c>
      <c r="AJ405" s="200" t="s">
        <v>682</v>
      </c>
      <c r="AK405" s="719" t="s">
        <v>3725</v>
      </c>
      <c r="AL405" s="202">
        <v>41</v>
      </c>
      <c r="AM405" s="200" t="s">
        <v>2693</v>
      </c>
      <c r="AN405" s="719" t="s">
        <v>3726</v>
      </c>
      <c r="AO405" s="202">
        <v>18</v>
      </c>
      <c r="AP405" s="200"/>
      <c r="AQ405" s="719"/>
      <c r="AR405" s="202"/>
      <c r="AS405" s="200"/>
      <c r="AT405" s="201"/>
      <c r="AU405" s="204"/>
      <c r="AV405" s="776"/>
      <c r="AW405" s="185"/>
      <c r="AX405" s="194"/>
    </row>
    <row r="406" spans="1:50" s="36" customFormat="1" ht="77.95" customHeight="1" x14ac:dyDescent="0.3">
      <c r="A406" s="183">
        <v>481</v>
      </c>
      <c r="B406" s="611" t="s">
        <v>8645</v>
      </c>
      <c r="C406" s="185">
        <v>209</v>
      </c>
      <c r="D406" s="106" t="s">
        <v>2814</v>
      </c>
      <c r="E406" s="605" t="s">
        <v>3727</v>
      </c>
      <c r="F406" s="206" t="s">
        <v>3728</v>
      </c>
      <c r="G406" s="605" t="s">
        <v>3729</v>
      </c>
      <c r="H406" s="185">
        <v>2005</v>
      </c>
      <c r="I406" s="605" t="s">
        <v>3730</v>
      </c>
      <c r="J406" s="650">
        <v>106453</v>
      </c>
      <c r="K406" s="396" t="s">
        <v>664</v>
      </c>
      <c r="L406" s="188" t="s">
        <v>3731</v>
      </c>
      <c r="M406" s="188" t="s">
        <v>3732</v>
      </c>
      <c r="N406" s="188" t="s">
        <v>3733</v>
      </c>
      <c r="O406" s="188" t="s">
        <v>3734</v>
      </c>
      <c r="P406" s="185">
        <v>3805340</v>
      </c>
      <c r="Q406" s="185">
        <v>10</v>
      </c>
      <c r="R406" s="185">
        <v>0</v>
      </c>
      <c r="S406" s="185">
        <v>10</v>
      </c>
      <c r="T406" s="185">
        <v>0</v>
      </c>
      <c r="U406" s="185">
        <v>10</v>
      </c>
      <c r="V406" s="185">
        <v>70</v>
      </c>
      <c r="W406" s="185">
        <v>100</v>
      </c>
      <c r="X406" s="454" t="s">
        <v>3735</v>
      </c>
      <c r="Y406" s="185"/>
      <c r="Z406" s="185"/>
      <c r="AA406" s="185"/>
      <c r="AB406" s="185">
        <v>66</v>
      </c>
      <c r="AC406" s="185" t="s">
        <v>3736</v>
      </c>
      <c r="AD406" s="185">
        <v>12.8</v>
      </c>
      <c r="AE406" s="197">
        <v>5</v>
      </c>
      <c r="AF406" s="191">
        <v>70</v>
      </c>
      <c r="AG406" s="198" t="s">
        <v>2814</v>
      </c>
      <c r="AH406" s="683" t="s">
        <v>3737</v>
      </c>
      <c r="AI406" s="199">
        <v>50</v>
      </c>
      <c r="AJ406" s="200" t="s">
        <v>3738</v>
      </c>
      <c r="AK406" s="719" t="s">
        <v>3739</v>
      </c>
      <c r="AL406" s="202">
        <v>5</v>
      </c>
      <c r="AM406" s="200" t="s">
        <v>2592</v>
      </c>
      <c r="AN406" s="719" t="s">
        <v>3740</v>
      </c>
      <c r="AO406" s="202">
        <v>10</v>
      </c>
      <c r="AP406" s="200" t="s">
        <v>3702</v>
      </c>
      <c r="AQ406" s="719" t="s">
        <v>3741</v>
      </c>
      <c r="AR406" s="202">
        <v>5</v>
      </c>
      <c r="AS406" s="200"/>
      <c r="AT406" s="201"/>
      <c r="AU406" s="204"/>
      <c r="AV406" s="776"/>
      <c r="AW406" s="185"/>
      <c r="AX406" s="194"/>
    </row>
    <row r="407" spans="1:50" s="36" customFormat="1" ht="273.05" customHeight="1" x14ac:dyDescent="0.3">
      <c r="A407" s="183">
        <v>481</v>
      </c>
      <c r="B407" s="611" t="s">
        <v>8645</v>
      </c>
      <c r="C407" s="185">
        <v>209</v>
      </c>
      <c r="D407" s="106" t="s">
        <v>2814</v>
      </c>
      <c r="E407" s="605" t="s">
        <v>3742</v>
      </c>
      <c r="F407" s="206" t="s">
        <v>3728</v>
      </c>
      <c r="G407" s="605" t="s">
        <v>3743</v>
      </c>
      <c r="H407" s="185">
        <v>2007</v>
      </c>
      <c r="I407" s="605" t="s">
        <v>3744</v>
      </c>
      <c r="J407" s="650">
        <v>93314.97</v>
      </c>
      <c r="K407" s="396" t="s">
        <v>655</v>
      </c>
      <c r="L407" s="188" t="s">
        <v>3745</v>
      </c>
      <c r="M407" s="188" t="s">
        <v>3746</v>
      </c>
      <c r="N407" s="188" t="s">
        <v>3747</v>
      </c>
      <c r="O407" s="188" t="s">
        <v>3748</v>
      </c>
      <c r="P407" s="185">
        <v>3805856</v>
      </c>
      <c r="Q407" s="185">
        <v>40.25</v>
      </c>
      <c r="R407" s="185">
        <v>0</v>
      </c>
      <c r="S407" s="185">
        <v>40.25</v>
      </c>
      <c r="T407" s="185">
        <v>0</v>
      </c>
      <c r="U407" s="185">
        <v>40.25</v>
      </c>
      <c r="V407" s="185">
        <v>30</v>
      </c>
      <c r="W407" s="185">
        <v>100</v>
      </c>
      <c r="X407" s="454" t="s">
        <v>3749</v>
      </c>
      <c r="Y407" s="185"/>
      <c r="Z407" s="185"/>
      <c r="AA407" s="185"/>
      <c r="AB407" s="185">
        <v>66</v>
      </c>
      <c r="AC407" s="185">
        <v>209</v>
      </c>
      <c r="AD407" s="185">
        <v>10.93</v>
      </c>
      <c r="AE407" s="197">
        <v>5</v>
      </c>
      <c r="AF407" s="191">
        <v>10</v>
      </c>
      <c r="AG407" s="198" t="s">
        <v>2814</v>
      </c>
      <c r="AH407" s="683" t="s">
        <v>3750</v>
      </c>
      <c r="AI407" s="199">
        <v>5</v>
      </c>
      <c r="AJ407" s="200" t="s">
        <v>2592</v>
      </c>
      <c r="AK407" s="719" t="s">
        <v>3751</v>
      </c>
      <c r="AL407" s="202">
        <v>5</v>
      </c>
      <c r="AM407" s="200"/>
      <c r="AN407" s="719"/>
      <c r="AO407" s="202"/>
      <c r="AP407" s="200"/>
      <c r="AQ407" s="719"/>
      <c r="AR407" s="202"/>
      <c r="AS407" s="200"/>
      <c r="AT407" s="201"/>
      <c r="AU407" s="204"/>
      <c r="AV407" s="776"/>
      <c r="AW407" s="185"/>
      <c r="AX407" s="194"/>
    </row>
    <row r="408" spans="1:50" s="36" customFormat="1" ht="268.5" customHeight="1" x14ac:dyDescent="0.3">
      <c r="A408" s="183">
        <v>481</v>
      </c>
      <c r="B408" s="611" t="s">
        <v>8645</v>
      </c>
      <c r="C408" s="206" t="s">
        <v>3752</v>
      </c>
      <c r="D408" s="259" t="s">
        <v>3753</v>
      </c>
      <c r="E408" s="606" t="s">
        <v>3754</v>
      </c>
      <c r="F408" s="206" t="s">
        <v>3755</v>
      </c>
      <c r="G408" s="606" t="s">
        <v>3756</v>
      </c>
      <c r="H408" s="206" t="s">
        <v>3757</v>
      </c>
      <c r="I408" s="606" t="s">
        <v>3758</v>
      </c>
      <c r="J408" s="665" t="s">
        <v>3759</v>
      </c>
      <c r="K408" s="396" t="s">
        <v>3760</v>
      </c>
      <c r="L408" s="71" t="s">
        <v>3761</v>
      </c>
      <c r="M408" s="71" t="s">
        <v>3762</v>
      </c>
      <c r="N408" s="71" t="s">
        <v>3763</v>
      </c>
      <c r="O408" s="71" t="s">
        <v>3764</v>
      </c>
      <c r="P408" s="206" t="s">
        <v>3765</v>
      </c>
      <c r="Q408" s="206" t="s">
        <v>3766</v>
      </c>
      <c r="R408" s="206"/>
      <c r="S408" s="206"/>
      <c r="T408" s="206"/>
      <c r="U408" s="206"/>
      <c r="V408" s="206"/>
      <c r="W408" s="206"/>
      <c r="X408" s="219" t="s">
        <v>3767</v>
      </c>
      <c r="Y408" s="206"/>
      <c r="Z408" s="206"/>
      <c r="AA408" s="206"/>
      <c r="AB408" s="206"/>
      <c r="AC408" s="206"/>
      <c r="AD408" s="206"/>
      <c r="AE408" s="455"/>
      <c r="AF408" s="191" t="s">
        <v>3768</v>
      </c>
      <c r="AG408" s="456" t="s">
        <v>3769</v>
      </c>
      <c r="AH408" s="704" t="s">
        <v>3754</v>
      </c>
      <c r="AI408" s="199" t="s">
        <v>3770</v>
      </c>
      <c r="AJ408" s="457"/>
      <c r="AK408" s="739"/>
      <c r="AL408" s="202"/>
      <c r="AM408" s="457"/>
      <c r="AN408" s="739"/>
      <c r="AO408" s="202"/>
      <c r="AP408" s="457"/>
      <c r="AQ408" s="739"/>
      <c r="AR408" s="202"/>
      <c r="AS408" s="457"/>
      <c r="AT408" s="458"/>
      <c r="AU408" s="204"/>
      <c r="AV408" s="788"/>
      <c r="AW408" s="206"/>
      <c r="AX408" s="194"/>
    </row>
    <row r="409" spans="1:50" s="36" customFormat="1" ht="77.95" customHeight="1" x14ac:dyDescent="0.3">
      <c r="A409" s="183">
        <v>481</v>
      </c>
      <c r="B409" s="611" t="s">
        <v>8645</v>
      </c>
      <c r="C409" s="206" t="s">
        <v>3752</v>
      </c>
      <c r="D409" s="259" t="s">
        <v>3753</v>
      </c>
      <c r="E409" s="606" t="s">
        <v>3754</v>
      </c>
      <c r="F409" s="206" t="s">
        <v>3755</v>
      </c>
      <c r="G409" s="606" t="s">
        <v>3771</v>
      </c>
      <c r="H409" s="206" t="s">
        <v>3757</v>
      </c>
      <c r="I409" s="606" t="s">
        <v>3772</v>
      </c>
      <c r="J409" s="665" t="s">
        <v>3773</v>
      </c>
      <c r="K409" s="396" t="s">
        <v>3774</v>
      </c>
      <c r="L409" s="71" t="s">
        <v>3761</v>
      </c>
      <c r="M409" s="71" t="s">
        <v>3762</v>
      </c>
      <c r="N409" s="71" t="s">
        <v>3775</v>
      </c>
      <c r="O409" s="71" t="s">
        <v>3776</v>
      </c>
      <c r="P409" s="206"/>
      <c r="Q409" s="206" t="s">
        <v>3777</v>
      </c>
      <c r="R409" s="206"/>
      <c r="S409" s="206"/>
      <c r="T409" s="206"/>
      <c r="U409" s="206"/>
      <c r="V409" s="206"/>
      <c r="W409" s="206"/>
      <c r="X409" s="219" t="s">
        <v>3778</v>
      </c>
      <c r="Y409" s="206"/>
      <c r="Z409" s="206"/>
      <c r="AA409" s="206"/>
      <c r="AB409" s="206"/>
      <c r="AC409" s="206"/>
      <c r="AD409" s="206"/>
      <c r="AE409" s="455"/>
      <c r="AF409" s="191" t="s">
        <v>3770</v>
      </c>
      <c r="AG409" s="456" t="s">
        <v>3779</v>
      </c>
      <c r="AH409" s="704" t="s">
        <v>3754</v>
      </c>
      <c r="AI409" s="199" t="s">
        <v>3770</v>
      </c>
      <c r="AJ409" s="457"/>
      <c r="AK409" s="739"/>
      <c r="AL409" s="202"/>
      <c r="AM409" s="457"/>
      <c r="AN409" s="739"/>
      <c r="AO409" s="202"/>
      <c r="AP409" s="457"/>
      <c r="AQ409" s="739"/>
      <c r="AR409" s="202"/>
      <c r="AS409" s="457"/>
      <c r="AT409" s="458"/>
      <c r="AU409" s="204"/>
      <c r="AV409" s="788"/>
      <c r="AW409" s="206"/>
      <c r="AX409" s="194"/>
    </row>
    <row r="410" spans="1:50" s="36" customFormat="1" ht="78.8" customHeight="1" x14ac:dyDescent="0.3">
      <c r="A410" s="183">
        <v>481</v>
      </c>
      <c r="B410" s="611" t="s">
        <v>8645</v>
      </c>
      <c r="C410" s="206" t="s">
        <v>3780</v>
      </c>
      <c r="D410" s="259" t="s">
        <v>3781</v>
      </c>
      <c r="E410" s="629" t="s">
        <v>3782</v>
      </c>
      <c r="F410" s="206" t="s">
        <v>3783</v>
      </c>
      <c r="G410" s="606" t="s">
        <v>3784</v>
      </c>
      <c r="H410" s="206" t="s">
        <v>3785</v>
      </c>
      <c r="I410" s="606" t="s">
        <v>3786</v>
      </c>
      <c r="J410" s="650" t="s">
        <v>3787</v>
      </c>
      <c r="K410" s="396" t="s">
        <v>3788</v>
      </c>
      <c r="L410" s="71" t="s">
        <v>3789</v>
      </c>
      <c r="M410" s="71" t="s">
        <v>3790</v>
      </c>
      <c r="N410" s="71" t="s">
        <v>3791</v>
      </c>
      <c r="O410" s="71" t="s">
        <v>3792</v>
      </c>
      <c r="P410" s="206" t="s">
        <v>3793</v>
      </c>
      <c r="Q410" s="206" t="s">
        <v>3794</v>
      </c>
      <c r="R410" s="111">
        <f>J410/(5*200*8)</f>
        <v>14.875</v>
      </c>
      <c r="S410" s="185">
        <v>40</v>
      </c>
      <c r="T410" s="185">
        <v>5</v>
      </c>
      <c r="U410" s="111">
        <f>SUM(R410:T410)</f>
        <v>59.875</v>
      </c>
      <c r="V410" s="206" t="s">
        <v>3795</v>
      </c>
      <c r="W410" s="206" t="s">
        <v>3795</v>
      </c>
      <c r="X410" s="219" t="s">
        <v>3796</v>
      </c>
      <c r="Y410" s="206" t="s">
        <v>3797</v>
      </c>
      <c r="Z410" s="206" t="s">
        <v>3798</v>
      </c>
      <c r="AA410" s="206" t="s">
        <v>3799</v>
      </c>
      <c r="AB410" s="206" t="s">
        <v>3799</v>
      </c>
      <c r="AC410" s="206"/>
      <c r="AD410" s="206"/>
      <c r="AE410" s="455" t="s">
        <v>3800</v>
      </c>
      <c r="AF410" s="191">
        <v>60</v>
      </c>
      <c r="AG410" s="198" t="s">
        <v>3802</v>
      </c>
      <c r="AH410" s="704" t="s">
        <v>3803</v>
      </c>
      <c r="AI410" s="199" t="s">
        <v>3815</v>
      </c>
      <c r="AJ410" s="200" t="s">
        <v>2399</v>
      </c>
      <c r="AK410" s="719" t="s">
        <v>3804</v>
      </c>
      <c r="AL410" s="202" t="s">
        <v>3815</v>
      </c>
      <c r="AM410" s="200" t="s">
        <v>3805</v>
      </c>
      <c r="AN410" s="719" t="s">
        <v>3806</v>
      </c>
      <c r="AO410" s="202">
        <v>10</v>
      </c>
      <c r="AP410" s="200" t="s">
        <v>3807</v>
      </c>
      <c r="AQ410" s="739" t="s">
        <v>3803</v>
      </c>
      <c r="AR410" s="202">
        <v>10</v>
      </c>
      <c r="AS410" s="457"/>
      <c r="AT410" s="458"/>
      <c r="AU410" s="204"/>
      <c r="AV410" s="788"/>
      <c r="AW410" s="206"/>
      <c r="AX410" s="194"/>
    </row>
    <row r="411" spans="1:50" s="36" customFormat="1" ht="69.8" customHeight="1" x14ac:dyDescent="0.3">
      <c r="A411" s="183">
        <v>481</v>
      </c>
      <c r="B411" s="611" t="s">
        <v>8645</v>
      </c>
      <c r="C411" s="206" t="s">
        <v>3780</v>
      </c>
      <c r="D411" s="259" t="s">
        <v>3781</v>
      </c>
      <c r="E411" s="606" t="s">
        <v>3809</v>
      </c>
      <c r="F411" s="206" t="s">
        <v>3783</v>
      </c>
      <c r="G411" s="606" t="s">
        <v>3810</v>
      </c>
      <c r="H411" s="206" t="s">
        <v>3811</v>
      </c>
      <c r="I411" s="606" t="s">
        <v>3812</v>
      </c>
      <c r="J411" s="650">
        <f>15925*1.22</f>
        <v>19428.5</v>
      </c>
      <c r="K411" s="396" t="s">
        <v>8659</v>
      </c>
      <c r="L411" s="71" t="s">
        <v>3789</v>
      </c>
      <c r="M411" s="71" t="s">
        <v>3790</v>
      </c>
      <c r="N411" s="71" t="s">
        <v>3813</v>
      </c>
      <c r="O411" s="71" t="s">
        <v>3814</v>
      </c>
      <c r="P411" s="206"/>
      <c r="Q411" s="206" t="s">
        <v>3815</v>
      </c>
      <c r="R411" s="111">
        <f>J411/(5*200*8)</f>
        <v>2.4285625</v>
      </c>
      <c r="S411" s="185">
        <v>5</v>
      </c>
      <c r="T411" s="185">
        <v>15</v>
      </c>
      <c r="U411" s="111">
        <f>SUM(R411:T411)</f>
        <v>22.428562499999998</v>
      </c>
      <c r="V411" s="206" t="s">
        <v>3794</v>
      </c>
      <c r="W411" s="206" t="s">
        <v>3816</v>
      </c>
      <c r="X411" s="219" t="s">
        <v>3817</v>
      </c>
      <c r="Y411" s="206" t="s">
        <v>3797</v>
      </c>
      <c r="Z411" s="206" t="s">
        <v>3818</v>
      </c>
      <c r="AA411" s="206" t="s">
        <v>3819</v>
      </c>
      <c r="AB411" s="206" t="s">
        <v>3799</v>
      </c>
      <c r="AC411" s="206"/>
      <c r="AD411" s="206"/>
      <c r="AE411" s="455" t="s">
        <v>3800</v>
      </c>
      <c r="AF411" s="191" t="s">
        <v>4012</v>
      </c>
      <c r="AG411" s="198" t="s">
        <v>3802</v>
      </c>
      <c r="AH411" s="704" t="s">
        <v>3803</v>
      </c>
      <c r="AI411" s="199" t="s">
        <v>3815</v>
      </c>
      <c r="AJ411" s="200" t="s">
        <v>2399</v>
      </c>
      <c r="AK411" s="719" t="s">
        <v>3804</v>
      </c>
      <c r="AL411" s="199" t="s">
        <v>3815</v>
      </c>
      <c r="AM411" s="200" t="s">
        <v>3805</v>
      </c>
      <c r="AN411" s="719" t="s">
        <v>3806</v>
      </c>
      <c r="AO411" s="199" t="s">
        <v>3815</v>
      </c>
      <c r="AP411" s="200" t="s">
        <v>3807</v>
      </c>
      <c r="AQ411" s="739" t="s">
        <v>3803</v>
      </c>
      <c r="AR411" s="199" t="s">
        <v>3798</v>
      </c>
      <c r="AS411" s="457"/>
      <c r="AT411" s="458"/>
      <c r="AU411" s="204"/>
      <c r="AV411" s="788"/>
      <c r="AW411" s="206"/>
      <c r="AX411" s="194"/>
    </row>
    <row r="412" spans="1:50" s="36" customFormat="1" ht="67.599999999999994" customHeight="1" x14ac:dyDescent="0.3">
      <c r="A412" s="183">
        <v>481</v>
      </c>
      <c r="B412" s="611" t="s">
        <v>8645</v>
      </c>
      <c r="C412" s="206" t="s">
        <v>3780</v>
      </c>
      <c r="D412" s="259" t="s">
        <v>3781</v>
      </c>
      <c r="E412" s="606" t="s">
        <v>3809</v>
      </c>
      <c r="F412" s="206" t="s">
        <v>3783</v>
      </c>
      <c r="G412" s="606" t="s">
        <v>3820</v>
      </c>
      <c r="H412" s="206" t="s">
        <v>3821</v>
      </c>
      <c r="I412" s="641" t="s">
        <v>3822</v>
      </c>
      <c r="J412" s="650" t="s">
        <v>3823</v>
      </c>
      <c r="K412" s="396" t="s">
        <v>655</v>
      </c>
      <c r="L412" s="70" t="s">
        <v>3789</v>
      </c>
      <c r="M412" s="71" t="s">
        <v>3790</v>
      </c>
      <c r="N412" s="70" t="s">
        <v>3824</v>
      </c>
      <c r="O412" s="71" t="s">
        <v>3825</v>
      </c>
      <c r="P412" s="206" t="s">
        <v>3826</v>
      </c>
      <c r="Q412" s="206" t="s">
        <v>3827</v>
      </c>
      <c r="R412" s="111">
        <f>J412/(5*200*8)</f>
        <v>9.375</v>
      </c>
      <c r="S412" s="185">
        <v>10</v>
      </c>
      <c r="T412" s="185">
        <v>10</v>
      </c>
      <c r="U412" s="111">
        <f>SUM(R412:T412)</f>
        <v>29.375</v>
      </c>
      <c r="V412" s="206" t="s">
        <v>3795</v>
      </c>
      <c r="W412" s="206" t="s">
        <v>3828</v>
      </c>
      <c r="X412" s="219" t="s">
        <v>3829</v>
      </c>
      <c r="Y412" s="206" t="s">
        <v>3797</v>
      </c>
      <c r="Z412" s="206" t="s">
        <v>3819</v>
      </c>
      <c r="AA412" s="206" t="s">
        <v>3819</v>
      </c>
      <c r="AB412" s="206" t="s">
        <v>3799</v>
      </c>
      <c r="AC412" s="206"/>
      <c r="AD412" s="206"/>
      <c r="AE412" s="455" t="s">
        <v>3800</v>
      </c>
      <c r="AF412" s="191" t="s">
        <v>4012</v>
      </c>
      <c r="AG412" s="198" t="s">
        <v>3802</v>
      </c>
      <c r="AH412" s="704" t="s">
        <v>3803</v>
      </c>
      <c r="AI412" s="199" t="s">
        <v>3815</v>
      </c>
      <c r="AJ412" s="200" t="s">
        <v>2399</v>
      </c>
      <c r="AK412" s="719" t="s">
        <v>3804</v>
      </c>
      <c r="AL412" s="199" t="s">
        <v>3815</v>
      </c>
      <c r="AM412" s="200" t="s">
        <v>3805</v>
      </c>
      <c r="AN412" s="719" t="s">
        <v>3806</v>
      </c>
      <c r="AO412" s="199" t="s">
        <v>3815</v>
      </c>
      <c r="AP412" s="200" t="s">
        <v>3807</v>
      </c>
      <c r="AQ412" s="739" t="s">
        <v>3803</v>
      </c>
      <c r="AR412" s="199" t="s">
        <v>3798</v>
      </c>
      <c r="AS412" s="457"/>
      <c r="AT412" s="458"/>
      <c r="AU412" s="204"/>
      <c r="AV412" s="788"/>
      <c r="AW412" s="206"/>
      <c r="AX412" s="194"/>
    </row>
    <row r="413" spans="1:50" s="36" customFormat="1" ht="62.35" customHeight="1" x14ac:dyDescent="0.3">
      <c r="A413" s="183">
        <v>481</v>
      </c>
      <c r="B413" s="611" t="s">
        <v>8645</v>
      </c>
      <c r="C413" s="206" t="s">
        <v>3830</v>
      </c>
      <c r="D413" s="259" t="s">
        <v>3781</v>
      </c>
      <c r="E413" s="606" t="s">
        <v>3831</v>
      </c>
      <c r="F413" s="206" t="s">
        <v>3783</v>
      </c>
      <c r="G413" s="606" t="s">
        <v>3832</v>
      </c>
      <c r="H413" s="206" t="s">
        <v>3757</v>
      </c>
      <c r="I413" s="606" t="s">
        <v>3833</v>
      </c>
      <c r="J413" s="650" t="s">
        <v>3834</v>
      </c>
      <c r="K413" s="396" t="s">
        <v>8659</v>
      </c>
      <c r="L413" s="232" t="s">
        <v>3789</v>
      </c>
      <c r="M413" s="232" t="s">
        <v>3790</v>
      </c>
      <c r="N413" s="71" t="s">
        <v>3835</v>
      </c>
      <c r="O413" s="71" t="s">
        <v>3836</v>
      </c>
      <c r="P413" s="206"/>
      <c r="Q413" s="110">
        <v>25</v>
      </c>
      <c r="R413" s="111">
        <f>J413/(5*200*8)</f>
        <v>4.3884912500000004</v>
      </c>
      <c r="S413" s="110">
        <v>5</v>
      </c>
      <c r="T413" s="110">
        <v>20</v>
      </c>
      <c r="U413" s="111">
        <f>SUM(R413:T413)</f>
        <v>29.388491250000001</v>
      </c>
      <c r="V413" s="206" t="s">
        <v>3795</v>
      </c>
      <c r="W413" s="206" t="s">
        <v>3837</v>
      </c>
      <c r="X413" s="219" t="s">
        <v>3838</v>
      </c>
      <c r="Y413" s="206" t="s">
        <v>3797</v>
      </c>
      <c r="Z413" s="206" t="s">
        <v>3839</v>
      </c>
      <c r="AA413" s="206" t="s">
        <v>3819</v>
      </c>
      <c r="AB413" s="206" t="s">
        <v>3799</v>
      </c>
      <c r="AC413" s="206"/>
      <c r="AD413" s="206"/>
      <c r="AE413" s="455" t="s">
        <v>3800</v>
      </c>
      <c r="AF413" s="191"/>
      <c r="AG413" s="456"/>
      <c r="AH413" s="704"/>
      <c r="AI413" s="199"/>
      <c r="AJ413" s="457"/>
      <c r="AK413" s="739"/>
      <c r="AL413" s="202"/>
      <c r="AM413" s="457"/>
      <c r="AN413" s="739"/>
      <c r="AO413" s="202"/>
      <c r="AP413" s="457"/>
      <c r="AQ413" s="739"/>
      <c r="AR413" s="202"/>
      <c r="AS413" s="457"/>
      <c r="AT413" s="458"/>
      <c r="AU413" s="204"/>
      <c r="AV413" s="788"/>
      <c r="AW413" s="206"/>
      <c r="AX413" s="194"/>
    </row>
    <row r="414" spans="1:50" s="36" customFormat="1" ht="117.7" customHeight="1" x14ac:dyDescent="0.3">
      <c r="A414" s="183">
        <v>481</v>
      </c>
      <c r="B414" s="611" t="s">
        <v>8645</v>
      </c>
      <c r="C414" s="206" t="s">
        <v>3780</v>
      </c>
      <c r="D414" s="259" t="s">
        <v>3781</v>
      </c>
      <c r="E414" s="606" t="s">
        <v>3809</v>
      </c>
      <c r="F414" s="206" t="s">
        <v>3783</v>
      </c>
      <c r="G414" s="606" t="s">
        <v>3840</v>
      </c>
      <c r="H414" s="206" t="s">
        <v>3841</v>
      </c>
      <c r="I414" s="606" t="s">
        <v>3842</v>
      </c>
      <c r="J414" s="650">
        <v>24000</v>
      </c>
      <c r="K414" s="396" t="s">
        <v>8659</v>
      </c>
      <c r="L414" s="232" t="s">
        <v>3789</v>
      </c>
      <c r="M414" s="232" t="s">
        <v>3790</v>
      </c>
      <c r="N414" s="71" t="s">
        <v>3843</v>
      </c>
      <c r="O414" s="71" t="s">
        <v>3844</v>
      </c>
      <c r="P414" s="206" t="s">
        <v>3845</v>
      </c>
      <c r="Q414" s="206" t="s">
        <v>3815</v>
      </c>
      <c r="R414" s="111">
        <f>J414/(5*200*8)</f>
        <v>3</v>
      </c>
      <c r="S414" s="185">
        <v>15</v>
      </c>
      <c r="T414" s="185">
        <v>4</v>
      </c>
      <c r="U414" s="111">
        <f>SUM(R414:T414)</f>
        <v>22</v>
      </c>
      <c r="V414" s="206" t="s">
        <v>3770</v>
      </c>
      <c r="W414" s="206" t="s">
        <v>3794</v>
      </c>
      <c r="X414" s="219" t="s">
        <v>3846</v>
      </c>
      <c r="Y414" s="206" t="s">
        <v>3797</v>
      </c>
      <c r="Z414" s="206" t="s">
        <v>3839</v>
      </c>
      <c r="AA414" s="206"/>
      <c r="AB414" s="206" t="s">
        <v>3799</v>
      </c>
      <c r="AC414" s="206"/>
      <c r="AD414" s="206"/>
      <c r="AE414" s="455" t="s">
        <v>3800</v>
      </c>
      <c r="AF414" s="191" t="s">
        <v>3770</v>
      </c>
      <c r="AG414" s="198" t="s">
        <v>3802</v>
      </c>
      <c r="AH414" s="704" t="s">
        <v>3803</v>
      </c>
      <c r="AI414" s="199" t="s">
        <v>3815</v>
      </c>
      <c r="AJ414" s="200" t="s">
        <v>2399</v>
      </c>
      <c r="AK414" s="719" t="s">
        <v>3804</v>
      </c>
      <c r="AL414" s="199" t="s">
        <v>3815</v>
      </c>
      <c r="AM414" s="200" t="s">
        <v>3805</v>
      </c>
      <c r="AN414" s="719" t="s">
        <v>3806</v>
      </c>
      <c r="AO414" s="199" t="s">
        <v>3815</v>
      </c>
      <c r="AP414" s="200" t="s">
        <v>3807</v>
      </c>
      <c r="AQ414" s="739" t="s">
        <v>3803</v>
      </c>
      <c r="AR414" s="199" t="s">
        <v>3919</v>
      </c>
      <c r="AS414" s="457"/>
      <c r="AT414" s="458"/>
      <c r="AU414" s="204"/>
      <c r="AV414" s="788"/>
      <c r="AW414" s="206"/>
      <c r="AX414" s="194"/>
    </row>
    <row r="415" spans="1:50" s="36" customFormat="1" ht="99" customHeight="1" x14ac:dyDescent="0.3">
      <c r="A415" s="183">
        <v>481</v>
      </c>
      <c r="B415" s="611" t="s">
        <v>8645</v>
      </c>
      <c r="C415" s="185">
        <v>403</v>
      </c>
      <c r="D415" s="106" t="s">
        <v>3781</v>
      </c>
      <c r="E415" s="605" t="s">
        <v>3848</v>
      </c>
      <c r="F415" s="185">
        <v>16382</v>
      </c>
      <c r="G415" s="605" t="s">
        <v>3849</v>
      </c>
      <c r="H415" s="185">
        <v>2008</v>
      </c>
      <c r="I415" s="605" t="s">
        <v>3850</v>
      </c>
      <c r="J415" s="650">
        <v>140649.37</v>
      </c>
      <c r="K415" s="396" t="s">
        <v>655</v>
      </c>
      <c r="L415" s="188" t="s">
        <v>3789</v>
      </c>
      <c r="M415" s="188" t="s">
        <v>3790</v>
      </c>
      <c r="N415" s="188" t="s">
        <v>3851</v>
      </c>
      <c r="O415" s="188" t="s">
        <v>3852</v>
      </c>
      <c r="P415" s="185">
        <v>3902631</v>
      </c>
      <c r="Q415" s="185">
        <v>28.240000000000002</v>
      </c>
      <c r="R415" s="185">
        <v>13.24</v>
      </c>
      <c r="S415" s="185">
        <v>15</v>
      </c>
      <c r="T415" s="185">
        <v>0</v>
      </c>
      <c r="U415" s="185">
        <v>28.240000000000002</v>
      </c>
      <c r="V415" s="185">
        <v>40</v>
      </c>
      <c r="W415" s="185">
        <v>80</v>
      </c>
      <c r="X415" s="219" t="s">
        <v>3853</v>
      </c>
      <c r="Y415" s="185"/>
      <c r="Z415" s="185"/>
      <c r="AA415" s="185"/>
      <c r="AB415" s="185">
        <v>4</v>
      </c>
      <c r="AC415" s="185">
        <v>403</v>
      </c>
      <c r="AD415" s="185">
        <v>9.75</v>
      </c>
      <c r="AE415" s="197">
        <v>5</v>
      </c>
      <c r="AF415" s="191">
        <v>80</v>
      </c>
      <c r="AG415" s="198" t="s">
        <v>3854</v>
      </c>
      <c r="AH415" s="683" t="s">
        <v>3855</v>
      </c>
      <c r="AI415" s="199">
        <v>10</v>
      </c>
      <c r="AJ415" s="200" t="s">
        <v>3856</v>
      </c>
      <c r="AK415" s="719" t="s">
        <v>3855</v>
      </c>
      <c r="AL415" s="202">
        <v>20</v>
      </c>
      <c r="AM415" s="200" t="s">
        <v>3857</v>
      </c>
      <c r="AN415" s="719" t="s">
        <v>3858</v>
      </c>
      <c r="AO415" s="202">
        <v>10</v>
      </c>
      <c r="AP415" s="200" t="s">
        <v>3859</v>
      </c>
      <c r="AQ415" s="719" t="s">
        <v>3860</v>
      </c>
      <c r="AR415" s="202">
        <v>40</v>
      </c>
      <c r="AS415" s="200"/>
      <c r="AT415" s="201"/>
      <c r="AU415" s="204"/>
      <c r="AV415" s="776"/>
      <c r="AW415" s="185"/>
      <c r="AX415" s="194"/>
    </row>
    <row r="416" spans="1:50" s="36" customFormat="1" ht="93.75" customHeight="1" x14ac:dyDescent="0.3">
      <c r="A416" s="183">
        <v>481</v>
      </c>
      <c r="B416" s="611" t="s">
        <v>8645</v>
      </c>
      <c r="C416" s="185">
        <v>402</v>
      </c>
      <c r="D416" s="106" t="s">
        <v>1603</v>
      </c>
      <c r="E416" s="605" t="s">
        <v>3861</v>
      </c>
      <c r="F416" s="206" t="s">
        <v>3862</v>
      </c>
      <c r="G416" s="605" t="s">
        <v>3863</v>
      </c>
      <c r="H416" s="185">
        <v>2003</v>
      </c>
      <c r="I416" s="605" t="s">
        <v>3864</v>
      </c>
      <c r="J416" s="650">
        <v>43815.72</v>
      </c>
      <c r="K416" s="396" t="s">
        <v>867</v>
      </c>
      <c r="L416" s="188" t="s">
        <v>3789</v>
      </c>
      <c r="M416" s="188" t="s">
        <v>3790</v>
      </c>
      <c r="N416" s="188" t="s">
        <v>3865</v>
      </c>
      <c r="O416" s="188" t="s">
        <v>3866</v>
      </c>
      <c r="P416" s="185">
        <v>3902111</v>
      </c>
      <c r="Q416" s="185">
        <v>8</v>
      </c>
      <c r="R416" s="185">
        <v>0</v>
      </c>
      <c r="S416" s="185">
        <v>8</v>
      </c>
      <c r="T416" s="185">
        <v>0</v>
      </c>
      <c r="U416" s="185">
        <v>8</v>
      </c>
      <c r="V416" s="185">
        <v>70</v>
      </c>
      <c r="W416" s="185">
        <v>100</v>
      </c>
      <c r="X416" s="219" t="s">
        <v>3867</v>
      </c>
      <c r="Y416" s="185"/>
      <c r="Z416" s="185"/>
      <c r="AA416" s="185"/>
      <c r="AB416" s="185">
        <v>4</v>
      </c>
      <c r="AC416" s="185">
        <v>402</v>
      </c>
      <c r="AD416" s="185">
        <v>9.75</v>
      </c>
      <c r="AE416" s="197">
        <v>5</v>
      </c>
      <c r="AF416" s="191">
        <v>70</v>
      </c>
      <c r="AG416" s="198"/>
      <c r="AH416" s="683" t="s">
        <v>3868</v>
      </c>
      <c r="AI416" s="199">
        <v>70</v>
      </c>
      <c r="AJ416" s="200"/>
      <c r="AK416" s="719"/>
      <c r="AL416" s="202"/>
      <c r="AM416" s="200"/>
      <c r="AN416" s="719"/>
      <c r="AO416" s="202"/>
      <c r="AP416" s="200"/>
      <c r="AQ416" s="719"/>
      <c r="AR416" s="202"/>
      <c r="AS416" s="200"/>
      <c r="AT416" s="201"/>
      <c r="AU416" s="204"/>
      <c r="AV416" s="776"/>
      <c r="AW416" s="185"/>
      <c r="AX416" s="194"/>
    </row>
    <row r="417" spans="1:66" s="36" customFormat="1" ht="86.95" customHeight="1" x14ac:dyDescent="0.3">
      <c r="A417" s="183">
        <v>481</v>
      </c>
      <c r="B417" s="611" t="s">
        <v>8645</v>
      </c>
      <c r="C417" s="185">
        <v>401</v>
      </c>
      <c r="D417" s="106" t="s">
        <v>3781</v>
      </c>
      <c r="E417" s="605" t="s">
        <v>3869</v>
      </c>
      <c r="F417" s="206" t="s">
        <v>3870</v>
      </c>
      <c r="G417" s="605" t="s">
        <v>3871</v>
      </c>
      <c r="H417" s="185">
        <v>2007</v>
      </c>
      <c r="I417" s="605" t="s">
        <v>3872</v>
      </c>
      <c r="J417" s="650">
        <v>52278</v>
      </c>
      <c r="K417" s="396" t="s">
        <v>655</v>
      </c>
      <c r="L417" s="188" t="s">
        <v>3789</v>
      </c>
      <c r="M417" s="188" t="s">
        <v>3790</v>
      </c>
      <c r="N417" s="188" t="s">
        <v>3873</v>
      </c>
      <c r="O417" s="188" t="s">
        <v>3874</v>
      </c>
      <c r="P417" s="185">
        <v>3902627</v>
      </c>
      <c r="Q417" s="185">
        <v>20</v>
      </c>
      <c r="R417" s="185">
        <v>0</v>
      </c>
      <c r="S417" s="185">
        <v>5</v>
      </c>
      <c r="T417" s="185">
        <v>15</v>
      </c>
      <c r="U417" s="111">
        <f>SUM(R417:T417)</f>
        <v>20</v>
      </c>
      <c r="V417" s="185">
        <v>60</v>
      </c>
      <c r="W417" s="185">
        <v>100</v>
      </c>
      <c r="X417" s="219" t="s">
        <v>3875</v>
      </c>
      <c r="Y417" s="185">
        <v>6</v>
      </c>
      <c r="Z417" s="185">
        <v>4</v>
      </c>
      <c r="AA417" s="185">
        <v>1</v>
      </c>
      <c r="AB417" s="185">
        <v>4</v>
      </c>
      <c r="AC417" s="185">
        <v>401</v>
      </c>
      <c r="AD417" s="185">
        <v>9.75</v>
      </c>
      <c r="AE417" s="197">
        <v>5</v>
      </c>
      <c r="AF417" s="191">
        <v>60</v>
      </c>
      <c r="AG417" s="198" t="s">
        <v>3854</v>
      </c>
      <c r="AH417" s="683" t="s">
        <v>3855</v>
      </c>
      <c r="AI417" s="199">
        <v>10</v>
      </c>
      <c r="AJ417" s="200" t="s">
        <v>3856</v>
      </c>
      <c r="AK417" s="719" t="s">
        <v>3855</v>
      </c>
      <c r="AL417" s="202">
        <v>20</v>
      </c>
      <c r="AM417" s="200" t="s">
        <v>3857</v>
      </c>
      <c r="AN417" s="719" t="s">
        <v>3858</v>
      </c>
      <c r="AO417" s="202">
        <v>10</v>
      </c>
      <c r="AP417" s="200" t="s">
        <v>3859</v>
      </c>
      <c r="AQ417" s="719" t="s">
        <v>3860</v>
      </c>
      <c r="AR417" s="202">
        <v>20</v>
      </c>
      <c r="AS417" s="200"/>
      <c r="AT417" s="201"/>
      <c r="AU417" s="204"/>
      <c r="AV417" s="776"/>
      <c r="AW417" s="185"/>
      <c r="AX417" s="194"/>
    </row>
    <row r="418" spans="1:66" s="36" customFormat="1" ht="64.95" customHeight="1" x14ac:dyDescent="0.3">
      <c r="A418" s="183">
        <v>481</v>
      </c>
      <c r="B418" s="611" t="s">
        <v>8645</v>
      </c>
      <c r="C418" s="206" t="s">
        <v>3876</v>
      </c>
      <c r="D418" s="259" t="s">
        <v>3781</v>
      </c>
      <c r="E418" s="606" t="s">
        <v>3877</v>
      </c>
      <c r="F418" s="206" t="s">
        <v>3878</v>
      </c>
      <c r="G418" s="606" t="s">
        <v>3879</v>
      </c>
      <c r="H418" s="206" t="s">
        <v>3880</v>
      </c>
      <c r="I418" s="606" t="s">
        <v>3004</v>
      </c>
      <c r="J418" s="650">
        <v>49159.98</v>
      </c>
      <c r="K418" s="396" t="s">
        <v>8659</v>
      </c>
      <c r="L418" s="232" t="s">
        <v>3789</v>
      </c>
      <c r="M418" s="232" t="s">
        <v>3790</v>
      </c>
      <c r="N418" s="71" t="s">
        <v>3881</v>
      </c>
      <c r="O418" s="71" t="s">
        <v>3882</v>
      </c>
      <c r="P418" s="206" t="s">
        <v>3883</v>
      </c>
      <c r="Q418" s="206" t="s">
        <v>3770</v>
      </c>
      <c r="R418" s="111">
        <f>J418/(5*200*8)</f>
        <v>6.1449975000000006</v>
      </c>
      <c r="S418" s="206"/>
      <c r="T418" s="206" t="s">
        <v>3815</v>
      </c>
      <c r="U418" s="111">
        <f>SUM(R418:T418)</f>
        <v>6.1449975000000006</v>
      </c>
      <c r="V418" s="206" t="s">
        <v>3828</v>
      </c>
      <c r="W418" s="206" t="s">
        <v>3770</v>
      </c>
      <c r="X418" s="219" t="s">
        <v>3884</v>
      </c>
      <c r="Y418" s="206"/>
      <c r="Z418" s="206"/>
      <c r="AA418" s="206"/>
      <c r="AB418" s="206"/>
      <c r="AC418" s="206"/>
      <c r="AD418" s="206"/>
      <c r="AE418" s="455" t="s">
        <v>3800</v>
      </c>
      <c r="AF418" s="191"/>
      <c r="AG418" s="456"/>
      <c r="AH418" s="704"/>
      <c r="AI418" s="199"/>
      <c r="AJ418" s="457"/>
      <c r="AK418" s="739"/>
      <c r="AL418" s="202"/>
      <c r="AM418" s="457"/>
      <c r="AN418" s="739"/>
      <c r="AO418" s="202"/>
      <c r="AP418" s="457"/>
      <c r="AQ418" s="739"/>
      <c r="AR418" s="202"/>
      <c r="AS418" s="457"/>
      <c r="AT418" s="458"/>
      <c r="AU418" s="204"/>
      <c r="AV418" s="788"/>
      <c r="AW418" s="206"/>
      <c r="AX418" s="194"/>
    </row>
    <row r="419" spans="1:66" s="36" customFormat="1" ht="77.95" customHeight="1" x14ac:dyDescent="0.3">
      <c r="A419" s="183">
        <v>481</v>
      </c>
      <c r="B419" s="611" t="s">
        <v>8645</v>
      </c>
      <c r="C419" s="206" t="s">
        <v>3830</v>
      </c>
      <c r="D419" s="259" t="s">
        <v>3781</v>
      </c>
      <c r="E419" s="606" t="s">
        <v>3885</v>
      </c>
      <c r="F419" s="206" t="s">
        <v>3886</v>
      </c>
      <c r="G419" s="606" t="s">
        <v>3887</v>
      </c>
      <c r="H419" s="206" t="s">
        <v>3888</v>
      </c>
      <c r="I419" s="606" t="s">
        <v>3889</v>
      </c>
      <c r="J419" s="650">
        <v>50346.42</v>
      </c>
      <c r="K419" s="396" t="s">
        <v>8659</v>
      </c>
      <c r="L419" s="232" t="s">
        <v>3789</v>
      </c>
      <c r="M419" s="232" t="s">
        <v>3790</v>
      </c>
      <c r="N419" s="71" t="s">
        <v>3890</v>
      </c>
      <c r="O419" s="71" t="s">
        <v>3891</v>
      </c>
      <c r="P419" s="206" t="s">
        <v>3892</v>
      </c>
      <c r="Q419" s="111">
        <v>10</v>
      </c>
      <c r="R419" s="111">
        <f>J419/(5*200*8)</f>
        <v>6.2933024999999994</v>
      </c>
      <c r="S419" s="111">
        <v>5</v>
      </c>
      <c r="T419" s="111">
        <v>4.4000000000000004</v>
      </c>
      <c r="U419" s="111">
        <f>SUM(R419:T419)</f>
        <v>15.6933025</v>
      </c>
      <c r="V419" s="206" t="s">
        <v>3828</v>
      </c>
      <c r="W419" s="206" t="s">
        <v>3770</v>
      </c>
      <c r="X419" s="219" t="s">
        <v>3893</v>
      </c>
      <c r="Y419" s="206"/>
      <c r="Z419" s="206"/>
      <c r="AA419" s="206"/>
      <c r="AB419" s="206"/>
      <c r="AC419" s="206"/>
      <c r="AD419" s="206"/>
      <c r="AE419" s="455" t="s">
        <v>3800</v>
      </c>
      <c r="AF419" s="191"/>
      <c r="AG419" s="456"/>
      <c r="AH419" s="704"/>
      <c r="AI419" s="199"/>
      <c r="AJ419" s="457"/>
      <c r="AK419" s="739"/>
      <c r="AL419" s="202"/>
      <c r="AM419" s="457"/>
      <c r="AN419" s="739"/>
      <c r="AO419" s="202"/>
      <c r="AP419" s="457"/>
      <c r="AQ419" s="739"/>
      <c r="AR419" s="202"/>
      <c r="AS419" s="457"/>
      <c r="AT419" s="458"/>
      <c r="AU419" s="204"/>
      <c r="AV419" s="788"/>
      <c r="AW419" s="206"/>
      <c r="AX419" s="194"/>
    </row>
    <row r="420" spans="1:66" s="36" customFormat="1" ht="64.95" customHeight="1" x14ac:dyDescent="0.3">
      <c r="A420" s="183">
        <v>481</v>
      </c>
      <c r="B420" s="611" t="s">
        <v>8645</v>
      </c>
      <c r="C420" s="185">
        <v>403</v>
      </c>
      <c r="D420" s="106" t="s">
        <v>3781</v>
      </c>
      <c r="E420" s="606" t="s">
        <v>3894</v>
      </c>
      <c r="F420" s="185">
        <v>16382</v>
      </c>
      <c r="G420" s="606" t="s">
        <v>3895</v>
      </c>
      <c r="H420" s="206" t="s">
        <v>3896</v>
      </c>
      <c r="I420" s="606" t="s">
        <v>3895</v>
      </c>
      <c r="J420" s="650">
        <v>38886.269999999997</v>
      </c>
      <c r="K420" s="396" t="s">
        <v>8659</v>
      </c>
      <c r="L420" s="71" t="s">
        <v>3789</v>
      </c>
      <c r="M420" s="232" t="s">
        <v>3790</v>
      </c>
      <c r="N420" s="71" t="s">
        <v>3897</v>
      </c>
      <c r="O420" s="71" t="s">
        <v>3898</v>
      </c>
      <c r="P420" s="206" t="s">
        <v>3899</v>
      </c>
      <c r="Q420" s="185">
        <v>28.240000000000002</v>
      </c>
      <c r="R420" s="111">
        <v>13.24</v>
      </c>
      <c r="S420" s="111">
        <v>15</v>
      </c>
      <c r="T420" s="111">
        <v>0</v>
      </c>
      <c r="U420" s="111">
        <v>28.240000000000002</v>
      </c>
      <c r="V420" s="206" t="s">
        <v>3900</v>
      </c>
      <c r="W420" s="206" t="s">
        <v>3770</v>
      </c>
      <c r="X420" s="219" t="s">
        <v>3901</v>
      </c>
      <c r="Y420" s="206"/>
      <c r="Z420" s="206"/>
      <c r="AA420" s="206"/>
      <c r="AB420" s="206"/>
      <c r="AC420" s="206"/>
      <c r="AD420" s="206"/>
      <c r="AE420" s="455" t="s">
        <v>3800</v>
      </c>
      <c r="AF420" s="245">
        <v>50</v>
      </c>
      <c r="AG420" s="198" t="s">
        <v>3802</v>
      </c>
      <c r="AH420" s="683" t="s">
        <v>3902</v>
      </c>
      <c r="AI420" s="199">
        <v>30</v>
      </c>
      <c r="AJ420" s="200" t="s">
        <v>3903</v>
      </c>
      <c r="AK420" s="719" t="s">
        <v>3902</v>
      </c>
      <c r="AL420" s="202">
        <v>20</v>
      </c>
      <c r="AM420" s="457"/>
      <c r="AN420" s="739"/>
      <c r="AO420" s="202"/>
      <c r="AP420" s="457"/>
      <c r="AQ420" s="739"/>
      <c r="AR420" s="202"/>
      <c r="AS420" s="457"/>
      <c r="AT420" s="458"/>
      <c r="AU420" s="204"/>
      <c r="AV420" s="788"/>
      <c r="AW420" s="206"/>
      <c r="AX420" s="194"/>
    </row>
    <row r="421" spans="1:66" s="36" customFormat="1" ht="64.95" customHeight="1" x14ac:dyDescent="0.3">
      <c r="A421" s="183">
        <v>481</v>
      </c>
      <c r="B421" s="611" t="s">
        <v>8645</v>
      </c>
      <c r="C421" s="206" t="s">
        <v>3876</v>
      </c>
      <c r="D421" s="259" t="s">
        <v>3781</v>
      </c>
      <c r="E421" s="606" t="s">
        <v>3904</v>
      </c>
      <c r="F421" s="206" t="s">
        <v>3905</v>
      </c>
      <c r="G421" s="606" t="s">
        <v>3906</v>
      </c>
      <c r="H421" s="206" t="s">
        <v>3888</v>
      </c>
      <c r="I421" s="606" t="s">
        <v>3907</v>
      </c>
      <c r="J421" s="650">
        <v>88985.11</v>
      </c>
      <c r="K421" s="396" t="s">
        <v>8659</v>
      </c>
      <c r="L421" s="71" t="s">
        <v>3789</v>
      </c>
      <c r="M421" s="232" t="s">
        <v>3790</v>
      </c>
      <c r="N421" s="71" t="s">
        <v>3908</v>
      </c>
      <c r="O421" s="71" t="s">
        <v>3909</v>
      </c>
      <c r="P421" s="206" t="s">
        <v>3910</v>
      </c>
      <c r="Q421" s="111" t="s">
        <v>3911</v>
      </c>
      <c r="R421" s="111">
        <f>J421/(5*200*8)</f>
        <v>11.123138750000001</v>
      </c>
      <c r="S421" s="111" t="s">
        <v>3800</v>
      </c>
      <c r="T421" s="111" t="s">
        <v>3911</v>
      </c>
      <c r="U421" s="111">
        <f>SUM(R421:T421)</f>
        <v>11.123138750000001</v>
      </c>
      <c r="V421" s="206" t="s">
        <v>3770</v>
      </c>
      <c r="W421" s="206" t="s">
        <v>3770</v>
      </c>
      <c r="X421" s="219" t="s">
        <v>3912</v>
      </c>
      <c r="Y421" s="206"/>
      <c r="Z421" s="206"/>
      <c r="AA421" s="206"/>
      <c r="AB421" s="206"/>
      <c r="AC421" s="206"/>
      <c r="AD421" s="206"/>
      <c r="AE421" s="455" t="s">
        <v>3800</v>
      </c>
      <c r="AF421" s="191"/>
      <c r="AG421" s="456"/>
      <c r="AH421" s="704"/>
      <c r="AI421" s="199"/>
      <c r="AJ421" s="457"/>
      <c r="AK421" s="739"/>
      <c r="AL421" s="202"/>
      <c r="AM421" s="457"/>
      <c r="AN421" s="739"/>
      <c r="AO421" s="202"/>
      <c r="AP421" s="457"/>
      <c r="AQ421" s="739"/>
      <c r="AR421" s="202"/>
      <c r="AS421" s="457"/>
      <c r="AT421" s="458"/>
      <c r="AU421" s="204"/>
      <c r="AV421" s="788"/>
      <c r="AW421" s="206"/>
      <c r="AX421" s="194"/>
    </row>
    <row r="422" spans="1:66" s="49" customFormat="1" ht="94.6" customHeight="1" x14ac:dyDescent="0.3">
      <c r="A422" s="183">
        <v>481</v>
      </c>
      <c r="B422" s="611" t="s">
        <v>8645</v>
      </c>
      <c r="C422" s="185">
        <v>403</v>
      </c>
      <c r="D422" s="106" t="s">
        <v>3781</v>
      </c>
      <c r="E422" s="606" t="s">
        <v>3913</v>
      </c>
      <c r="F422" s="185">
        <v>16382</v>
      </c>
      <c r="G422" s="606" t="s">
        <v>3914</v>
      </c>
      <c r="H422" s="206" t="s">
        <v>3880</v>
      </c>
      <c r="I422" s="606" t="s">
        <v>3915</v>
      </c>
      <c r="J422" s="650">
        <v>44784</v>
      </c>
      <c r="K422" s="396" t="s">
        <v>8659</v>
      </c>
      <c r="L422" s="71" t="s">
        <v>3789</v>
      </c>
      <c r="M422" s="232" t="s">
        <v>3790</v>
      </c>
      <c r="N422" s="71" t="s">
        <v>3916</v>
      </c>
      <c r="O422" s="71" t="s">
        <v>3917</v>
      </c>
      <c r="P422" s="206" t="s">
        <v>3918</v>
      </c>
      <c r="Q422" s="185">
        <v>28.240000000000002</v>
      </c>
      <c r="R422" s="111">
        <v>13.24</v>
      </c>
      <c r="S422" s="111">
        <v>15</v>
      </c>
      <c r="T422" s="111">
        <v>0</v>
      </c>
      <c r="U422" s="111">
        <v>28.240000000000002</v>
      </c>
      <c r="V422" s="206" t="s">
        <v>3801</v>
      </c>
      <c r="W422" s="206" t="s">
        <v>3919</v>
      </c>
      <c r="X422" s="219" t="s">
        <v>3920</v>
      </c>
      <c r="Y422" s="206"/>
      <c r="Z422" s="206"/>
      <c r="AA422" s="206"/>
      <c r="AB422" s="206"/>
      <c r="AC422" s="206"/>
      <c r="AD422" s="206"/>
      <c r="AE422" s="455" t="s">
        <v>3800</v>
      </c>
      <c r="AF422" s="191">
        <v>60</v>
      </c>
      <c r="AG422" s="198" t="s">
        <v>3802</v>
      </c>
      <c r="AH422" s="683" t="s">
        <v>3921</v>
      </c>
      <c r="AI422" s="199" t="s">
        <v>3919</v>
      </c>
      <c r="AJ422" s="200" t="s">
        <v>3903</v>
      </c>
      <c r="AK422" s="719" t="s">
        <v>3921</v>
      </c>
      <c r="AL422" s="202" t="s">
        <v>3815</v>
      </c>
      <c r="AM422" s="457"/>
      <c r="AN422" s="739"/>
      <c r="AO422" s="202"/>
      <c r="AP422" s="457"/>
      <c r="AQ422" s="739"/>
      <c r="AR422" s="202"/>
      <c r="AS422" s="457"/>
      <c r="AT422" s="458"/>
      <c r="AU422" s="204"/>
      <c r="AV422" s="788"/>
      <c r="AW422" s="206"/>
      <c r="AX422" s="194"/>
    </row>
    <row r="423" spans="1:66" s="49" customFormat="1" ht="76.599999999999994" customHeight="1" x14ac:dyDescent="0.3">
      <c r="A423" s="183">
        <v>481</v>
      </c>
      <c r="B423" s="611" t="s">
        <v>8645</v>
      </c>
      <c r="C423" s="185">
        <v>401</v>
      </c>
      <c r="D423" s="106" t="s">
        <v>3781</v>
      </c>
      <c r="E423" s="606" t="s">
        <v>3922</v>
      </c>
      <c r="F423" s="206" t="s">
        <v>3870</v>
      </c>
      <c r="G423" s="606" t="s">
        <v>3923</v>
      </c>
      <c r="H423" s="206" t="s">
        <v>3924</v>
      </c>
      <c r="I423" s="606" t="s">
        <v>3925</v>
      </c>
      <c r="J423" s="650" t="s">
        <v>3926</v>
      </c>
      <c r="K423" s="396" t="s">
        <v>8661</v>
      </c>
      <c r="L423" s="71" t="s">
        <v>3789</v>
      </c>
      <c r="M423" s="232" t="s">
        <v>3790</v>
      </c>
      <c r="N423" s="71" t="s">
        <v>3927</v>
      </c>
      <c r="O423" s="71" t="s">
        <v>3928</v>
      </c>
      <c r="P423" s="206" t="s">
        <v>3929</v>
      </c>
      <c r="Q423" s="206" t="s">
        <v>3930</v>
      </c>
      <c r="R423" s="111">
        <f>J423/(5*200*8)</f>
        <v>5.3491575000000005</v>
      </c>
      <c r="S423" s="206">
        <v>5.49</v>
      </c>
      <c r="T423" s="206">
        <v>0.61</v>
      </c>
      <c r="U423" s="206">
        <v>6.1000000000000005</v>
      </c>
      <c r="V423" s="206" t="s">
        <v>3828</v>
      </c>
      <c r="W423" s="206" t="s">
        <v>3770</v>
      </c>
      <c r="X423" s="219" t="s">
        <v>3931</v>
      </c>
      <c r="Y423" s="206" t="s">
        <v>3932</v>
      </c>
      <c r="Z423" s="206" t="s">
        <v>3799</v>
      </c>
      <c r="AA423" s="206" t="s">
        <v>3839</v>
      </c>
      <c r="AB423" s="206" t="s">
        <v>3933</v>
      </c>
      <c r="AC423" s="206"/>
      <c r="AD423" s="206"/>
      <c r="AE423" s="455" t="s">
        <v>3800</v>
      </c>
      <c r="AF423" s="191" t="s">
        <v>3795</v>
      </c>
      <c r="AG423" s="198" t="s">
        <v>3802</v>
      </c>
      <c r="AH423" s="704" t="s">
        <v>3934</v>
      </c>
      <c r="AI423" s="199" t="s">
        <v>3815</v>
      </c>
      <c r="AJ423" s="200" t="s">
        <v>3854</v>
      </c>
      <c r="AK423" s="719" t="s">
        <v>3935</v>
      </c>
      <c r="AL423" s="202">
        <v>20</v>
      </c>
      <c r="AM423" s="200" t="s">
        <v>3859</v>
      </c>
      <c r="AN423" s="719" t="s">
        <v>3936</v>
      </c>
      <c r="AO423" s="202" t="s">
        <v>3815</v>
      </c>
      <c r="AP423" s="457" t="s">
        <v>3937</v>
      </c>
      <c r="AQ423" s="739" t="s">
        <v>3934</v>
      </c>
      <c r="AR423" s="202" t="s">
        <v>3919</v>
      </c>
      <c r="AS423" s="457"/>
      <c r="AT423" s="458"/>
      <c r="AU423" s="204"/>
      <c r="AV423" s="788"/>
      <c r="AW423" s="206"/>
      <c r="AX423" s="194"/>
    </row>
    <row r="424" spans="1:66" s="50" customFormat="1" ht="61.5" customHeight="1" x14ac:dyDescent="0.3">
      <c r="A424" s="183">
        <v>481</v>
      </c>
      <c r="B424" s="611" t="s">
        <v>8645</v>
      </c>
      <c r="C424" s="185">
        <v>406</v>
      </c>
      <c r="D424" s="106" t="s">
        <v>3781</v>
      </c>
      <c r="E424" s="605" t="s">
        <v>3809</v>
      </c>
      <c r="F424" s="185">
        <v>19106</v>
      </c>
      <c r="G424" s="605" t="s">
        <v>3938</v>
      </c>
      <c r="H424" s="185">
        <v>2016</v>
      </c>
      <c r="I424" s="605" t="s">
        <v>3939</v>
      </c>
      <c r="J424" s="650">
        <v>196000</v>
      </c>
      <c r="K424" s="396" t="s">
        <v>694</v>
      </c>
      <c r="L424" s="71" t="s">
        <v>3789</v>
      </c>
      <c r="M424" s="232" t="s">
        <v>3790</v>
      </c>
      <c r="N424" s="188" t="s">
        <v>332</v>
      </c>
      <c r="O424" s="188" t="s">
        <v>3940</v>
      </c>
      <c r="P424" s="185">
        <v>3903362</v>
      </c>
      <c r="Q424" s="185">
        <v>150</v>
      </c>
      <c r="R424" s="111">
        <v>100</v>
      </c>
      <c r="S424" s="111">
        <v>30</v>
      </c>
      <c r="T424" s="111">
        <v>20</v>
      </c>
      <c r="U424" s="111">
        <v>150</v>
      </c>
      <c r="V424" s="459">
        <v>0.8</v>
      </c>
      <c r="W424" s="459">
        <v>0.1</v>
      </c>
      <c r="X424" s="219" t="s">
        <v>3941</v>
      </c>
      <c r="Y424" s="185">
        <v>3</v>
      </c>
      <c r="Z424" s="185">
        <v>5</v>
      </c>
      <c r="AA424" s="185">
        <v>1</v>
      </c>
      <c r="AB424" s="185">
        <v>4</v>
      </c>
      <c r="AC424" s="185"/>
      <c r="AD424" s="185"/>
      <c r="AE424" s="197">
        <v>5</v>
      </c>
      <c r="AF424" s="191" t="s">
        <v>3770</v>
      </c>
      <c r="AG424" s="198" t="s">
        <v>3802</v>
      </c>
      <c r="AH424" s="683" t="s">
        <v>3804</v>
      </c>
      <c r="AI424" s="199" t="s">
        <v>3815</v>
      </c>
      <c r="AJ424" s="200" t="s">
        <v>2399</v>
      </c>
      <c r="AK424" s="719" t="s">
        <v>3804</v>
      </c>
      <c r="AL424" s="199" t="s">
        <v>3815</v>
      </c>
      <c r="AM424" s="200" t="s">
        <v>3805</v>
      </c>
      <c r="AN424" s="719" t="s">
        <v>3806</v>
      </c>
      <c r="AO424" s="199" t="s">
        <v>3815</v>
      </c>
      <c r="AP424" s="200" t="s">
        <v>3807</v>
      </c>
      <c r="AQ424" s="719" t="s">
        <v>3942</v>
      </c>
      <c r="AR424" s="199" t="s">
        <v>3815</v>
      </c>
      <c r="AS424" s="200"/>
      <c r="AT424" s="201"/>
      <c r="AU424" s="204"/>
      <c r="AV424" s="776"/>
      <c r="AW424" s="185"/>
      <c r="AX424" s="194"/>
      <c r="AY424" s="49"/>
      <c r="AZ424" s="49"/>
      <c r="BA424" s="49"/>
      <c r="BB424" s="49"/>
      <c r="BC424" s="49"/>
      <c r="BD424" s="49"/>
      <c r="BE424" s="49"/>
      <c r="BF424" s="49"/>
      <c r="BG424" s="49"/>
      <c r="BH424" s="49"/>
      <c r="BI424" s="49"/>
      <c r="BJ424" s="49"/>
      <c r="BK424" s="49"/>
      <c r="BL424" s="49"/>
      <c r="BM424" s="49"/>
      <c r="BN424" s="49"/>
    </row>
    <row r="425" spans="1:66" s="50" customFormat="1" ht="64.95" customHeight="1" x14ac:dyDescent="0.3">
      <c r="A425" s="183">
        <v>481</v>
      </c>
      <c r="B425" s="611" t="s">
        <v>8645</v>
      </c>
      <c r="C425" s="185">
        <v>406</v>
      </c>
      <c r="D425" s="106" t="s">
        <v>3781</v>
      </c>
      <c r="E425" s="605" t="s">
        <v>3809</v>
      </c>
      <c r="F425" s="185">
        <v>19106</v>
      </c>
      <c r="G425" s="605" t="s">
        <v>3943</v>
      </c>
      <c r="H425" s="185">
        <v>2017</v>
      </c>
      <c r="I425" s="605" t="s">
        <v>3944</v>
      </c>
      <c r="J425" s="650">
        <v>47000</v>
      </c>
      <c r="K425" s="396" t="s">
        <v>8659</v>
      </c>
      <c r="L425" s="71" t="s">
        <v>3789</v>
      </c>
      <c r="M425" s="232" t="s">
        <v>3790</v>
      </c>
      <c r="N425" s="188" t="s">
        <v>3945</v>
      </c>
      <c r="O425" s="188" t="s">
        <v>3946</v>
      </c>
      <c r="P425" s="185" t="s">
        <v>3947</v>
      </c>
      <c r="Q425" s="185">
        <v>50</v>
      </c>
      <c r="R425" s="111">
        <f>J425/(5*200*8)</f>
        <v>5.875</v>
      </c>
      <c r="S425" s="185">
        <v>40</v>
      </c>
      <c r="T425" s="185">
        <v>10</v>
      </c>
      <c r="U425" s="111">
        <f>SUM(R425:T425)</f>
        <v>55.875</v>
      </c>
      <c r="V425" s="185">
        <v>100</v>
      </c>
      <c r="W425" s="185">
        <v>0</v>
      </c>
      <c r="X425" s="219" t="s">
        <v>3948</v>
      </c>
      <c r="Y425" s="185">
        <v>3</v>
      </c>
      <c r="Z425" s="185">
        <v>12</v>
      </c>
      <c r="AA425" s="185">
        <v>5</v>
      </c>
      <c r="AB425" s="185">
        <v>4</v>
      </c>
      <c r="AC425" s="185"/>
      <c r="AD425" s="185"/>
      <c r="AE425" s="197">
        <v>5</v>
      </c>
      <c r="AF425" s="191"/>
      <c r="AG425" s="198"/>
      <c r="AH425" s="683"/>
      <c r="AI425" s="199"/>
      <c r="AJ425" s="200"/>
      <c r="AK425" s="719"/>
      <c r="AL425" s="202"/>
      <c r="AM425" s="200"/>
      <c r="AN425" s="719"/>
      <c r="AO425" s="202"/>
      <c r="AP425" s="200"/>
      <c r="AQ425" s="719"/>
      <c r="AR425" s="202"/>
      <c r="AS425" s="200"/>
      <c r="AT425" s="201"/>
      <c r="AU425" s="204"/>
      <c r="AV425" s="776"/>
      <c r="AW425" s="185"/>
      <c r="AX425" s="194"/>
      <c r="AY425" s="49"/>
      <c r="AZ425" s="49"/>
      <c r="BA425" s="49"/>
      <c r="BB425" s="49"/>
      <c r="BC425" s="49"/>
      <c r="BD425" s="49"/>
      <c r="BE425" s="49"/>
      <c r="BF425" s="49"/>
      <c r="BG425" s="49"/>
      <c r="BH425" s="49"/>
      <c r="BI425" s="49"/>
      <c r="BJ425" s="49"/>
      <c r="BK425" s="49"/>
      <c r="BL425" s="49"/>
      <c r="BM425" s="49"/>
      <c r="BN425" s="49"/>
    </row>
    <row r="426" spans="1:66" s="36" customFormat="1" ht="64.95" customHeight="1" x14ac:dyDescent="0.3">
      <c r="A426" s="183">
        <v>481</v>
      </c>
      <c r="B426" s="611" t="s">
        <v>8645</v>
      </c>
      <c r="C426" s="185">
        <v>502</v>
      </c>
      <c r="D426" s="106" t="s">
        <v>2915</v>
      </c>
      <c r="E426" s="605" t="s">
        <v>3949</v>
      </c>
      <c r="F426" s="206" t="s">
        <v>3950</v>
      </c>
      <c r="G426" s="605" t="s">
        <v>3951</v>
      </c>
      <c r="H426" s="185">
        <v>2005</v>
      </c>
      <c r="I426" s="605" t="s">
        <v>3952</v>
      </c>
      <c r="J426" s="650">
        <v>50492.41</v>
      </c>
      <c r="K426" s="396" t="s">
        <v>664</v>
      </c>
      <c r="L426" s="188" t="s">
        <v>3953</v>
      </c>
      <c r="M426" s="188" t="s">
        <v>3954</v>
      </c>
      <c r="N426" s="188" t="s">
        <v>3955</v>
      </c>
      <c r="O426" s="188" t="s">
        <v>3956</v>
      </c>
      <c r="P426" s="185">
        <v>4007946</v>
      </c>
      <c r="Q426" s="185">
        <v>5.5</v>
      </c>
      <c r="R426" s="185">
        <v>0</v>
      </c>
      <c r="S426" s="185">
        <v>5.5</v>
      </c>
      <c r="T426" s="185">
        <v>0</v>
      </c>
      <c r="U426" s="185">
        <v>5.5</v>
      </c>
      <c r="V426" s="185">
        <v>85</v>
      </c>
      <c r="W426" s="185">
        <v>100</v>
      </c>
      <c r="X426" s="219" t="s">
        <v>3957</v>
      </c>
      <c r="Y426" s="185"/>
      <c r="Z426" s="185"/>
      <c r="AA426" s="185"/>
      <c r="AB426" s="185">
        <v>4</v>
      </c>
      <c r="AC426" s="185">
        <v>502</v>
      </c>
      <c r="AD426" s="185">
        <v>9.75</v>
      </c>
      <c r="AE426" s="197">
        <v>5</v>
      </c>
      <c r="AF426" s="191">
        <v>0</v>
      </c>
      <c r="AG426" s="198" t="s">
        <v>3958</v>
      </c>
      <c r="AH426" s="683" t="s">
        <v>3959</v>
      </c>
      <c r="AI426" s="199"/>
      <c r="AJ426" s="200" t="s">
        <v>3958</v>
      </c>
      <c r="AK426" s="719" t="s">
        <v>3959</v>
      </c>
      <c r="AL426" s="202"/>
      <c r="AM426" s="200"/>
      <c r="AN426" s="719"/>
      <c r="AO426" s="202"/>
      <c r="AP426" s="200"/>
      <c r="AQ426" s="719"/>
      <c r="AR426" s="202"/>
      <c r="AS426" s="200"/>
      <c r="AT426" s="201"/>
      <c r="AU426" s="204"/>
      <c r="AV426" s="776"/>
      <c r="AW426" s="185"/>
      <c r="AX426" s="194"/>
    </row>
    <row r="427" spans="1:66" s="36" customFormat="1" ht="64.95" customHeight="1" x14ac:dyDescent="0.3">
      <c r="A427" s="183">
        <v>481</v>
      </c>
      <c r="B427" s="611" t="s">
        <v>8645</v>
      </c>
      <c r="C427" s="185">
        <v>501</v>
      </c>
      <c r="D427" s="106" t="s">
        <v>3960</v>
      </c>
      <c r="E427" s="605" t="s">
        <v>3961</v>
      </c>
      <c r="F427" s="206" t="s">
        <v>3962</v>
      </c>
      <c r="G427" s="605" t="s">
        <v>3963</v>
      </c>
      <c r="H427" s="185">
        <v>2007</v>
      </c>
      <c r="I427" s="605" t="s">
        <v>3964</v>
      </c>
      <c r="J427" s="650">
        <v>170255.38</v>
      </c>
      <c r="K427" s="396" t="s">
        <v>655</v>
      </c>
      <c r="L427" s="188" t="s">
        <v>3965</v>
      </c>
      <c r="M427" s="188" t="s">
        <v>3966</v>
      </c>
      <c r="N427" s="188" t="s">
        <v>3967</v>
      </c>
      <c r="O427" s="188" t="s">
        <v>3968</v>
      </c>
      <c r="P427" s="185">
        <v>4008375</v>
      </c>
      <c r="Q427" s="185">
        <v>23</v>
      </c>
      <c r="R427" s="185">
        <v>0</v>
      </c>
      <c r="S427" s="185">
        <v>23</v>
      </c>
      <c r="T427" s="185">
        <v>0</v>
      </c>
      <c r="U427" s="185">
        <v>23</v>
      </c>
      <c r="V427" s="185">
        <v>90</v>
      </c>
      <c r="W427" s="185">
        <v>100</v>
      </c>
      <c r="X427" s="219" t="s">
        <v>3969</v>
      </c>
      <c r="Y427" s="185"/>
      <c r="Z427" s="185"/>
      <c r="AA427" s="185"/>
      <c r="AB427" s="185">
        <v>4</v>
      </c>
      <c r="AC427" s="185">
        <v>501</v>
      </c>
      <c r="AD427" s="185">
        <v>9.75</v>
      </c>
      <c r="AE427" s="197">
        <v>5</v>
      </c>
      <c r="AF427" s="191">
        <v>0</v>
      </c>
      <c r="AG427" s="198" t="s">
        <v>3960</v>
      </c>
      <c r="AH427" s="683" t="s">
        <v>3961</v>
      </c>
      <c r="AI427" s="199"/>
      <c r="AJ427" s="200"/>
      <c r="AK427" s="719"/>
      <c r="AL427" s="202"/>
      <c r="AM427" s="200"/>
      <c r="AN427" s="719"/>
      <c r="AO427" s="202"/>
      <c r="AP427" s="200"/>
      <c r="AQ427" s="719"/>
      <c r="AR427" s="202"/>
      <c r="AS427" s="200"/>
      <c r="AT427" s="201"/>
      <c r="AU427" s="204"/>
      <c r="AV427" s="776"/>
      <c r="AW427" s="185"/>
      <c r="AX427" s="194"/>
    </row>
    <row r="428" spans="1:66" s="36" customFormat="1" ht="64.95" customHeight="1" x14ac:dyDescent="0.3">
      <c r="A428" s="183">
        <v>481</v>
      </c>
      <c r="B428" s="611" t="s">
        <v>8645</v>
      </c>
      <c r="C428" s="185">
        <v>501</v>
      </c>
      <c r="D428" s="106" t="s">
        <v>3960</v>
      </c>
      <c r="E428" s="605" t="s">
        <v>3961</v>
      </c>
      <c r="F428" s="206" t="s">
        <v>3962</v>
      </c>
      <c r="G428" s="605" t="s">
        <v>3970</v>
      </c>
      <c r="H428" s="185">
        <v>1999</v>
      </c>
      <c r="I428" s="605" t="s">
        <v>3971</v>
      </c>
      <c r="J428" s="650">
        <v>133533.63</v>
      </c>
      <c r="K428" s="396" t="s">
        <v>867</v>
      </c>
      <c r="L428" s="188" t="s">
        <v>3972</v>
      </c>
      <c r="M428" s="188" t="s">
        <v>3973</v>
      </c>
      <c r="N428" s="188" t="s">
        <v>3974</v>
      </c>
      <c r="O428" s="188" t="s">
        <v>3975</v>
      </c>
      <c r="P428" s="185"/>
      <c r="Q428" s="185">
        <v>4.04</v>
      </c>
      <c r="R428" s="185">
        <v>0</v>
      </c>
      <c r="S428" s="185">
        <v>4.04</v>
      </c>
      <c r="T428" s="185">
        <v>0</v>
      </c>
      <c r="U428" s="185">
        <v>4.04</v>
      </c>
      <c r="V428" s="185">
        <v>85</v>
      </c>
      <c r="W428" s="185">
        <v>100</v>
      </c>
      <c r="X428" s="219" t="s">
        <v>3976</v>
      </c>
      <c r="Y428" s="185"/>
      <c r="Z428" s="185"/>
      <c r="AA428" s="185"/>
      <c r="AB428" s="185">
        <v>4</v>
      </c>
      <c r="AC428" s="185">
        <v>1</v>
      </c>
      <c r="AD428" s="185">
        <v>9.75</v>
      </c>
      <c r="AE428" s="197">
        <v>5</v>
      </c>
      <c r="AF428" s="191">
        <v>0</v>
      </c>
      <c r="AG428" s="198" t="s">
        <v>3960</v>
      </c>
      <c r="AH428" s="683" t="s">
        <v>3961</v>
      </c>
      <c r="AI428" s="199"/>
      <c r="AJ428" s="200"/>
      <c r="AK428" s="719"/>
      <c r="AL428" s="202"/>
      <c r="AM428" s="200"/>
      <c r="AN428" s="719"/>
      <c r="AO428" s="202"/>
      <c r="AP428" s="200"/>
      <c r="AQ428" s="719"/>
      <c r="AR428" s="202"/>
      <c r="AS428" s="200"/>
      <c r="AT428" s="201"/>
      <c r="AU428" s="204"/>
      <c r="AV428" s="776"/>
      <c r="AW428" s="185"/>
      <c r="AX428" s="194"/>
    </row>
    <row r="429" spans="1:66" s="36" customFormat="1" ht="130.05000000000001" customHeight="1" x14ac:dyDescent="0.3">
      <c r="A429" s="183">
        <v>481</v>
      </c>
      <c r="B429" s="611" t="s">
        <v>8645</v>
      </c>
      <c r="C429" s="185">
        <v>501</v>
      </c>
      <c r="D429" s="106" t="s">
        <v>3960</v>
      </c>
      <c r="E429" s="605" t="s">
        <v>3961</v>
      </c>
      <c r="F429" s="206" t="s">
        <v>3962</v>
      </c>
      <c r="G429" s="605" t="s">
        <v>3977</v>
      </c>
      <c r="H429" s="185">
        <v>2008</v>
      </c>
      <c r="I429" s="605" t="s">
        <v>3978</v>
      </c>
      <c r="J429" s="650">
        <v>127390</v>
      </c>
      <c r="K429" s="396" t="s">
        <v>655</v>
      </c>
      <c r="L429" s="188" t="s">
        <v>3979</v>
      </c>
      <c r="M429" s="188" t="s">
        <v>3980</v>
      </c>
      <c r="N429" s="188" t="s">
        <v>3981</v>
      </c>
      <c r="O429" s="188" t="s">
        <v>3982</v>
      </c>
      <c r="P429" s="185" t="s">
        <v>3983</v>
      </c>
      <c r="Q429" s="185">
        <v>4.1100000000000003</v>
      </c>
      <c r="R429" s="185">
        <v>0</v>
      </c>
      <c r="S429" s="185">
        <v>4.1100000000000003</v>
      </c>
      <c r="T429" s="185">
        <v>0</v>
      </c>
      <c r="U429" s="185">
        <v>4.1100000000000003</v>
      </c>
      <c r="V429" s="185">
        <v>80</v>
      </c>
      <c r="W429" s="185">
        <v>100</v>
      </c>
      <c r="X429" s="219" t="s">
        <v>3984</v>
      </c>
      <c r="Y429" s="185"/>
      <c r="Z429" s="185"/>
      <c r="AA429" s="185"/>
      <c r="AB429" s="185">
        <v>4</v>
      </c>
      <c r="AC429" s="185">
        <v>501</v>
      </c>
      <c r="AD429" s="185">
        <v>9.75</v>
      </c>
      <c r="AE429" s="197">
        <v>5</v>
      </c>
      <c r="AF429" s="191">
        <v>0</v>
      </c>
      <c r="AG429" s="198" t="s">
        <v>3960</v>
      </c>
      <c r="AH429" s="683" t="s">
        <v>3961</v>
      </c>
      <c r="AI429" s="199"/>
      <c r="AJ429" s="200"/>
      <c r="AK429" s="719"/>
      <c r="AL429" s="202"/>
      <c r="AM429" s="200"/>
      <c r="AN429" s="719"/>
      <c r="AO429" s="202"/>
      <c r="AP429" s="200"/>
      <c r="AQ429" s="719"/>
      <c r="AR429" s="202"/>
      <c r="AS429" s="200"/>
      <c r="AT429" s="201"/>
      <c r="AU429" s="204"/>
      <c r="AV429" s="776"/>
      <c r="AW429" s="185"/>
      <c r="AX429" s="194"/>
    </row>
    <row r="430" spans="1:66" s="36" customFormat="1" ht="104" customHeight="1" x14ac:dyDescent="0.3">
      <c r="A430" s="183">
        <v>481</v>
      </c>
      <c r="B430" s="611" t="s">
        <v>8645</v>
      </c>
      <c r="C430" s="185">
        <v>501</v>
      </c>
      <c r="D430" s="106" t="s">
        <v>3960</v>
      </c>
      <c r="E430" s="605" t="s">
        <v>3961</v>
      </c>
      <c r="F430" s="206" t="s">
        <v>3962</v>
      </c>
      <c r="G430" s="605" t="s">
        <v>3985</v>
      </c>
      <c r="H430" s="185">
        <v>2004</v>
      </c>
      <c r="I430" s="605" t="s">
        <v>3986</v>
      </c>
      <c r="J430" s="650">
        <v>81372.06</v>
      </c>
      <c r="K430" s="396" t="s">
        <v>867</v>
      </c>
      <c r="L430" s="188" t="s">
        <v>3987</v>
      </c>
      <c r="M430" s="188" t="s">
        <v>3988</v>
      </c>
      <c r="N430" s="188" t="s">
        <v>3989</v>
      </c>
      <c r="O430" s="188" t="s">
        <v>3990</v>
      </c>
      <c r="P430" s="185" t="s">
        <v>3991</v>
      </c>
      <c r="Q430" s="185">
        <v>4.0599999999999996</v>
      </c>
      <c r="R430" s="185">
        <v>0</v>
      </c>
      <c r="S430" s="185">
        <v>4.0599999999999996</v>
      </c>
      <c r="T430" s="185">
        <v>0</v>
      </c>
      <c r="U430" s="185">
        <v>4.0599999999999996</v>
      </c>
      <c r="V430" s="185">
        <v>85</v>
      </c>
      <c r="W430" s="185">
        <v>100</v>
      </c>
      <c r="X430" s="219" t="s">
        <v>3992</v>
      </c>
      <c r="Y430" s="185"/>
      <c r="Z430" s="185"/>
      <c r="AA430" s="185"/>
      <c r="AB430" s="185">
        <v>4</v>
      </c>
      <c r="AC430" s="185">
        <v>4</v>
      </c>
      <c r="AD430" s="185">
        <v>9.75</v>
      </c>
      <c r="AE430" s="197">
        <v>5</v>
      </c>
      <c r="AF430" s="191">
        <v>0</v>
      </c>
      <c r="AG430" s="198" t="s">
        <v>3960</v>
      </c>
      <c r="AH430" s="683" t="s">
        <v>3961</v>
      </c>
      <c r="AI430" s="199"/>
      <c r="AJ430" s="200"/>
      <c r="AK430" s="719"/>
      <c r="AL430" s="202"/>
      <c r="AM430" s="200"/>
      <c r="AN430" s="719"/>
      <c r="AO430" s="202"/>
      <c r="AP430" s="200"/>
      <c r="AQ430" s="719"/>
      <c r="AR430" s="202"/>
      <c r="AS430" s="200"/>
      <c r="AT430" s="201"/>
      <c r="AU430" s="204"/>
      <c r="AV430" s="776"/>
      <c r="AW430" s="185"/>
      <c r="AX430" s="194"/>
    </row>
    <row r="431" spans="1:66" s="36" customFormat="1" ht="91" customHeight="1" x14ac:dyDescent="0.3">
      <c r="A431" s="183">
        <v>481</v>
      </c>
      <c r="B431" s="611" t="s">
        <v>8645</v>
      </c>
      <c r="C431" s="185">
        <v>501</v>
      </c>
      <c r="D431" s="106" t="s">
        <v>3960</v>
      </c>
      <c r="E431" s="605" t="s">
        <v>3961</v>
      </c>
      <c r="F431" s="206" t="s">
        <v>3962</v>
      </c>
      <c r="G431" s="605" t="s">
        <v>3993</v>
      </c>
      <c r="H431" s="185">
        <v>2016</v>
      </c>
      <c r="I431" s="605" t="s">
        <v>3994</v>
      </c>
      <c r="J431" s="650">
        <v>122000</v>
      </c>
      <c r="K431" s="396" t="s">
        <v>694</v>
      </c>
      <c r="L431" s="188" t="s">
        <v>3987</v>
      </c>
      <c r="M431" s="188" t="s">
        <v>3988</v>
      </c>
      <c r="N431" s="188" t="s">
        <v>3995</v>
      </c>
      <c r="O431" s="188" t="s">
        <v>3996</v>
      </c>
      <c r="P431" s="185">
        <v>4010577</v>
      </c>
      <c r="Q431" s="185">
        <v>77.44</v>
      </c>
      <c r="R431" s="185">
        <v>73.44</v>
      </c>
      <c r="S431" s="185">
        <v>4</v>
      </c>
      <c r="T431" s="185">
        <v>0</v>
      </c>
      <c r="U431" s="185">
        <f>SUM(R431:T431)</f>
        <v>77.44</v>
      </c>
      <c r="V431" s="185">
        <v>75</v>
      </c>
      <c r="W431" s="185">
        <v>36.659999999999997</v>
      </c>
      <c r="X431" s="219" t="s">
        <v>3992</v>
      </c>
      <c r="Y431" s="185"/>
      <c r="Z431" s="185"/>
      <c r="AA431" s="185"/>
      <c r="AB431" s="185"/>
      <c r="AC431" s="185"/>
      <c r="AD431" s="185"/>
      <c r="AE431" s="197"/>
      <c r="AF431" s="191"/>
      <c r="AG431" s="198"/>
      <c r="AH431" s="683"/>
      <c r="AI431" s="199"/>
      <c r="AJ431" s="200"/>
      <c r="AK431" s="719"/>
      <c r="AL431" s="202"/>
      <c r="AM431" s="200"/>
      <c r="AN431" s="719"/>
      <c r="AO431" s="202"/>
      <c r="AP431" s="200"/>
      <c r="AQ431" s="719"/>
      <c r="AR431" s="202"/>
      <c r="AS431" s="200"/>
      <c r="AT431" s="201"/>
      <c r="AU431" s="204"/>
      <c r="AV431" s="776"/>
      <c r="AW431" s="185"/>
      <c r="AX431" s="194"/>
    </row>
    <row r="432" spans="1:66" s="36" customFormat="1" ht="77.95" customHeight="1" x14ac:dyDescent="0.3">
      <c r="A432" s="183">
        <v>481</v>
      </c>
      <c r="B432" s="611" t="s">
        <v>8645</v>
      </c>
      <c r="C432" s="206" t="s">
        <v>3997</v>
      </c>
      <c r="D432" s="259" t="s">
        <v>3998</v>
      </c>
      <c r="E432" s="611" t="s">
        <v>3999</v>
      </c>
      <c r="F432" s="206" t="s">
        <v>4000</v>
      </c>
      <c r="G432" s="606" t="s">
        <v>4001</v>
      </c>
      <c r="H432" s="206" t="s">
        <v>4002</v>
      </c>
      <c r="I432" s="641" t="s">
        <v>4003</v>
      </c>
      <c r="J432" s="665" t="s">
        <v>4004</v>
      </c>
      <c r="K432" s="396" t="s">
        <v>867</v>
      </c>
      <c r="L432" s="232" t="s">
        <v>4005</v>
      </c>
      <c r="M432" s="71" t="s">
        <v>4006</v>
      </c>
      <c r="N432" s="71" t="s">
        <v>4007</v>
      </c>
      <c r="O432" s="71" t="s">
        <v>4008</v>
      </c>
      <c r="P432" s="206" t="s">
        <v>4009</v>
      </c>
      <c r="Q432" s="206" t="s">
        <v>3815</v>
      </c>
      <c r="R432" s="206" t="s">
        <v>3816</v>
      </c>
      <c r="S432" s="206" t="s">
        <v>3815</v>
      </c>
      <c r="T432" s="206" t="s">
        <v>3816</v>
      </c>
      <c r="U432" s="206" t="s">
        <v>3815</v>
      </c>
      <c r="V432" s="206" t="s">
        <v>4010</v>
      </c>
      <c r="W432" s="206" t="s">
        <v>3770</v>
      </c>
      <c r="X432" s="219" t="s">
        <v>4011</v>
      </c>
      <c r="Y432" s="206"/>
      <c r="Z432" s="206"/>
      <c r="AA432" s="206"/>
      <c r="AB432" s="206" t="s">
        <v>3799</v>
      </c>
      <c r="AC432" s="206"/>
      <c r="AD432" s="206"/>
      <c r="AE432" s="455" t="s">
        <v>3800</v>
      </c>
      <c r="AF432" s="191" t="s">
        <v>4012</v>
      </c>
      <c r="AG432" s="456" t="s">
        <v>3998</v>
      </c>
      <c r="AH432" s="704" t="s">
        <v>4013</v>
      </c>
      <c r="AI432" s="199" t="s">
        <v>3911</v>
      </c>
      <c r="AJ432" s="457" t="s">
        <v>4014</v>
      </c>
      <c r="AK432" s="739" t="s">
        <v>4013</v>
      </c>
      <c r="AL432" s="202" t="s">
        <v>3911</v>
      </c>
      <c r="AM432" s="457"/>
      <c r="AN432" s="739"/>
      <c r="AO432" s="202"/>
      <c r="AP432" s="457"/>
      <c r="AQ432" s="739"/>
      <c r="AR432" s="202"/>
      <c r="AS432" s="457" t="s">
        <v>4015</v>
      </c>
      <c r="AT432" s="458" t="s">
        <v>4016</v>
      </c>
      <c r="AU432" s="204" t="s">
        <v>3919</v>
      </c>
      <c r="AV432" s="788"/>
      <c r="AW432" s="206"/>
      <c r="AX432" s="194"/>
    </row>
    <row r="433" spans="1:66" s="36" customFormat="1" ht="221" customHeight="1" x14ac:dyDescent="0.3">
      <c r="A433" s="183">
        <v>481</v>
      </c>
      <c r="B433" s="611" t="s">
        <v>8645</v>
      </c>
      <c r="C433" s="206" t="s">
        <v>4017</v>
      </c>
      <c r="D433" s="259" t="s">
        <v>3706</v>
      </c>
      <c r="E433" s="606" t="s">
        <v>4018</v>
      </c>
      <c r="F433" s="206" t="s">
        <v>4019</v>
      </c>
      <c r="G433" s="606" t="s">
        <v>4020</v>
      </c>
      <c r="H433" s="206" t="s">
        <v>4021</v>
      </c>
      <c r="I433" s="641" t="s">
        <v>4020</v>
      </c>
      <c r="J433" s="665" t="s">
        <v>4022</v>
      </c>
      <c r="K433" s="396" t="s">
        <v>655</v>
      </c>
      <c r="L433" s="232" t="s">
        <v>4023</v>
      </c>
      <c r="M433" s="71" t="s">
        <v>4024</v>
      </c>
      <c r="N433" s="70" t="s">
        <v>4025</v>
      </c>
      <c r="O433" s="71" t="s">
        <v>4026</v>
      </c>
      <c r="P433" s="206" t="s">
        <v>4027</v>
      </c>
      <c r="Q433" s="460">
        <v>12.17</v>
      </c>
      <c r="R433" s="460">
        <v>7.39</v>
      </c>
      <c r="S433" s="461">
        <v>4.78</v>
      </c>
      <c r="T433" s="460">
        <v>0</v>
      </c>
      <c r="U433" s="217">
        <v>12.17</v>
      </c>
      <c r="V433" s="461">
        <v>50</v>
      </c>
      <c r="W433" s="461">
        <v>100</v>
      </c>
      <c r="X433" s="219" t="s">
        <v>4028</v>
      </c>
      <c r="Y433" s="206"/>
      <c r="Z433" s="206"/>
      <c r="AA433" s="206"/>
      <c r="AB433" s="206"/>
      <c r="AC433" s="206"/>
      <c r="AD433" s="206"/>
      <c r="AE433" s="455" t="s">
        <v>3800</v>
      </c>
      <c r="AF433" s="191" t="s">
        <v>3795</v>
      </c>
      <c r="AG433" s="456" t="s">
        <v>4029</v>
      </c>
      <c r="AH433" s="704" t="s">
        <v>4030</v>
      </c>
      <c r="AI433" s="199" t="s">
        <v>3837</v>
      </c>
      <c r="AJ433" s="457" t="s">
        <v>4031</v>
      </c>
      <c r="AK433" s="739" t="s">
        <v>4032</v>
      </c>
      <c r="AL433" s="202" t="s">
        <v>3911</v>
      </c>
      <c r="AM433" s="457" t="s">
        <v>4033</v>
      </c>
      <c r="AN433" s="739" t="s">
        <v>4034</v>
      </c>
      <c r="AO433" s="202" t="s">
        <v>3911</v>
      </c>
      <c r="AP433" s="462"/>
      <c r="AQ433" s="739"/>
      <c r="AR433" s="202"/>
      <c r="AS433" s="457"/>
      <c r="AT433" s="458"/>
      <c r="AU433" s="204"/>
      <c r="AV433" s="788"/>
      <c r="AW433" s="206"/>
      <c r="AX433" s="194"/>
    </row>
    <row r="434" spans="1:66" s="36" customFormat="1" ht="117" customHeight="1" x14ac:dyDescent="0.3">
      <c r="A434" s="183">
        <v>481</v>
      </c>
      <c r="B434" s="611" t="s">
        <v>8645</v>
      </c>
      <c r="C434" s="206" t="s">
        <v>4017</v>
      </c>
      <c r="D434" s="259" t="s">
        <v>3706</v>
      </c>
      <c r="E434" s="629" t="s">
        <v>4035</v>
      </c>
      <c r="F434" s="206" t="s">
        <v>4036</v>
      </c>
      <c r="G434" s="606" t="s">
        <v>4037</v>
      </c>
      <c r="H434" s="206" t="s">
        <v>3896</v>
      </c>
      <c r="I434" s="606" t="s">
        <v>4038</v>
      </c>
      <c r="J434" s="665" t="s">
        <v>4039</v>
      </c>
      <c r="K434" s="396" t="s">
        <v>664</v>
      </c>
      <c r="L434" s="71" t="s">
        <v>4040</v>
      </c>
      <c r="M434" s="71" t="s">
        <v>4041</v>
      </c>
      <c r="N434" s="71" t="s">
        <v>4042</v>
      </c>
      <c r="O434" s="71" t="s">
        <v>4043</v>
      </c>
      <c r="P434" s="206" t="s">
        <v>4044</v>
      </c>
      <c r="Q434" s="460">
        <v>5.0999999999999996</v>
      </c>
      <c r="R434" s="460">
        <v>0</v>
      </c>
      <c r="S434" s="460">
        <v>5.0999999999999996</v>
      </c>
      <c r="T434" s="460">
        <v>0</v>
      </c>
      <c r="U434" s="217">
        <v>5.0999999999999996</v>
      </c>
      <c r="V434" s="461">
        <v>80</v>
      </c>
      <c r="W434" s="461">
        <v>100</v>
      </c>
      <c r="X434" s="219" t="s">
        <v>4045</v>
      </c>
      <c r="Y434" s="206"/>
      <c r="Z434" s="206"/>
      <c r="AA434" s="206"/>
      <c r="AB434" s="206"/>
      <c r="AC434" s="206"/>
      <c r="AD434" s="206"/>
      <c r="AE434" s="455" t="s">
        <v>3800</v>
      </c>
      <c r="AF434" s="191">
        <v>80</v>
      </c>
      <c r="AG434" s="198" t="s">
        <v>3706</v>
      </c>
      <c r="AH434" s="683" t="s">
        <v>4046</v>
      </c>
      <c r="AI434" s="199">
        <v>80</v>
      </c>
      <c r="AJ434" s="457"/>
      <c r="AK434" s="739"/>
      <c r="AL434" s="202"/>
      <c r="AM434" s="457"/>
      <c r="AN434" s="739"/>
      <c r="AO434" s="202"/>
      <c r="AP434" s="457"/>
      <c r="AQ434" s="739"/>
      <c r="AR434" s="202"/>
      <c r="AS434" s="457"/>
      <c r="AT434" s="458"/>
      <c r="AU434" s="204"/>
      <c r="AV434" s="788"/>
      <c r="AW434" s="206"/>
      <c r="AX434" s="194"/>
    </row>
    <row r="435" spans="1:66" s="36" customFormat="1" ht="104" customHeight="1" x14ac:dyDescent="0.3">
      <c r="A435" s="183">
        <v>481</v>
      </c>
      <c r="B435" s="611" t="s">
        <v>8645</v>
      </c>
      <c r="C435" s="185">
        <v>604</v>
      </c>
      <c r="D435" s="106" t="s">
        <v>4047</v>
      </c>
      <c r="E435" s="605" t="s">
        <v>4048</v>
      </c>
      <c r="F435" s="185">
        <v>10873</v>
      </c>
      <c r="G435" s="605" t="s">
        <v>4049</v>
      </c>
      <c r="H435" s="185">
        <v>2004</v>
      </c>
      <c r="I435" s="605" t="s">
        <v>4050</v>
      </c>
      <c r="J435" s="650">
        <v>42526</v>
      </c>
      <c r="K435" s="396" t="s">
        <v>867</v>
      </c>
      <c r="L435" s="188" t="s">
        <v>4040</v>
      </c>
      <c r="M435" s="188" t="s">
        <v>4051</v>
      </c>
      <c r="N435" s="188" t="s">
        <v>4052</v>
      </c>
      <c r="O435" s="188" t="s">
        <v>4053</v>
      </c>
      <c r="P435" s="185" t="s">
        <v>4054</v>
      </c>
      <c r="Q435" s="206" t="s">
        <v>3911</v>
      </c>
      <c r="R435" s="206" t="s">
        <v>3816</v>
      </c>
      <c r="S435" s="206" t="s">
        <v>3911</v>
      </c>
      <c r="T435" s="206" t="s">
        <v>3798</v>
      </c>
      <c r="U435" s="185">
        <v>25</v>
      </c>
      <c r="V435" s="185">
        <v>90</v>
      </c>
      <c r="W435" s="185">
        <v>100</v>
      </c>
      <c r="X435" s="219" t="s">
        <v>4055</v>
      </c>
      <c r="Y435" s="185"/>
      <c r="Z435" s="185"/>
      <c r="AA435" s="185"/>
      <c r="AB435" s="185">
        <v>4</v>
      </c>
      <c r="AC435" s="185">
        <v>604</v>
      </c>
      <c r="AD435" s="185">
        <v>9.75</v>
      </c>
      <c r="AE435" s="197">
        <v>5</v>
      </c>
      <c r="AF435" s="191">
        <v>90</v>
      </c>
      <c r="AG435" s="463" t="s">
        <v>4047</v>
      </c>
      <c r="AH435" s="705" t="s">
        <v>4056</v>
      </c>
      <c r="AI435" s="464">
        <v>40</v>
      </c>
      <c r="AJ435" s="465" t="s">
        <v>4057</v>
      </c>
      <c r="AK435" s="740" t="s">
        <v>4058</v>
      </c>
      <c r="AL435" s="467">
        <v>15</v>
      </c>
      <c r="AM435" s="465" t="s">
        <v>4059</v>
      </c>
      <c r="AN435" s="740" t="s">
        <v>4060</v>
      </c>
      <c r="AO435" s="467">
        <v>15</v>
      </c>
      <c r="AP435" s="465" t="s">
        <v>4031</v>
      </c>
      <c r="AQ435" s="740" t="s">
        <v>4061</v>
      </c>
      <c r="AR435" s="467">
        <v>20</v>
      </c>
      <c r="AS435" s="465"/>
      <c r="AT435" s="466"/>
      <c r="AU435" s="468"/>
      <c r="AV435" s="783"/>
      <c r="AW435" s="185"/>
      <c r="AX435" s="194"/>
    </row>
    <row r="436" spans="1:66" s="36" customFormat="1" ht="181.95" customHeight="1" x14ac:dyDescent="0.3">
      <c r="A436" s="183">
        <v>481</v>
      </c>
      <c r="B436" s="611" t="s">
        <v>8645</v>
      </c>
      <c r="C436" s="185">
        <v>604</v>
      </c>
      <c r="D436" s="106" t="s">
        <v>4047</v>
      </c>
      <c r="E436" s="611" t="s">
        <v>4062</v>
      </c>
      <c r="F436" s="185">
        <v>10873</v>
      </c>
      <c r="G436" s="610" t="s">
        <v>4063</v>
      </c>
      <c r="H436" s="206" t="s">
        <v>4021</v>
      </c>
      <c r="I436" s="610" t="s">
        <v>4064</v>
      </c>
      <c r="J436" s="665" t="s">
        <v>4065</v>
      </c>
      <c r="K436" s="396" t="s">
        <v>655</v>
      </c>
      <c r="L436" s="469" t="s">
        <v>4040</v>
      </c>
      <c r="M436" s="251" t="s">
        <v>4066</v>
      </c>
      <c r="N436" s="251" t="s">
        <v>4067</v>
      </c>
      <c r="O436" s="251" t="s">
        <v>4068</v>
      </c>
      <c r="P436" s="206" t="s">
        <v>4069</v>
      </c>
      <c r="Q436" s="206" t="s">
        <v>3815</v>
      </c>
      <c r="R436" s="206" t="s">
        <v>3816</v>
      </c>
      <c r="S436" s="206" t="s">
        <v>3815</v>
      </c>
      <c r="T436" s="206" t="s">
        <v>3798</v>
      </c>
      <c r="U436" s="185">
        <v>30</v>
      </c>
      <c r="V436" s="206" t="s">
        <v>4012</v>
      </c>
      <c r="W436" s="206" t="s">
        <v>3770</v>
      </c>
      <c r="X436" s="219" t="s">
        <v>4070</v>
      </c>
      <c r="Y436" s="206"/>
      <c r="Z436" s="206"/>
      <c r="AA436" s="206"/>
      <c r="AB436" s="206" t="s">
        <v>3799</v>
      </c>
      <c r="AC436" s="185">
        <v>604</v>
      </c>
      <c r="AD436" s="185">
        <v>9.75</v>
      </c>
      <c r="AE436" s="455" t="s">
        <v>3800</v>
      </c>
      <c r="AF436" s="191">
        <v>70</v>
      </c>
      <c r="AG436" s="463" t="s">
        <v>4047</v>
      </c>
      <c r="AH436" s="705" t="s">
        <v>4056</v>
      </c>
      <c r="AI436" s="464" t="s">
        <v>4071</v>
      </c>
      <c r="AJ436" s="470" t="s">
        <v>4072</v>
      </c>
      <c r="AK436" s="741" t="s">
        <v>4073</v>
      </c>
      <c r="AL436" s="467" t="s">
        <v>3800</v>
      </c>
      <c r="AM436" s="465" t="s">
        <v>4057</v>
      </c>
      <c r="AN436" s="740" t="s">
        <v>4058</v>
      </c>
      <c r="AO436" s="467">
        <v>15</v>
      </c>
      <c r="AP436" s="465" t="s">
        <v>4059</v>
      </c>
      <c r="AQ436" s="740" t="s">
        <v>4060</v>
      </c>
      <c r="AR436" s="467">
        <v>5</v>
      </c>
      <c r="AS436" s="465"/>
      <c r="AT436" s="466"/>
      <c r="AU436" s="468"/>
      <c r="AV436" s="783"/>
      <c r="AW436" s="185"/>
      <c r="AX436" s="194"/>
    </row>
    <row r="437" spans="1:66" s="36" customFormat="1" ht="104" customHeight="1" x14ac:dyDescent="0.3">
      <c r="A437" s="183">
        <v>481</v>
      </c>
      <c r="B437" s="611" t="s">
        <v>8645</v>
      </c>
      <c r="C437" s="185">
        <v>604</v>
      </c>
      <c r="D437" s="106" t="s">
        <v>4047</v>
      </c>
      <c r="E437" s="605" t="s">
        <v>4048</v>
      </c>
      <c r="F437" s="185">
        <v>10873</v>
      </c>
      <c r="G437" s="606" t="s">
        <v>4074</v>
      </c>
      <c r="H437" s="206" t="s">
        <v>4075</v>
      </c>
      <c r="I437" s="606" t="s">
        <v>4076</v>
      </c>
      <c r="J437" s="665" t="s">
        <v>4077</v>
      </c>
      <c r="K437" s="396" t="s">
        <v>664</v>
      </c>
      <c r="L437" s="71" t="s">
        <v>4078</v>
      </c>
      <c r="M437" s="71" t="s">
        <v>4079</v>
      </c>
      <c r="N437" s="71" t="s">
        <v>4080</v>
      </c>
      <c r="O437" s="71" t="s">
        <v>4081</v>
      </c>
      <c r="P437" s="206" t="s">
        <v>4082</v>
      </c>
      <c r="Q437" s="206" t="s">
        <v>3911</v>
      </c>
      <c r="R437" s="206" t="s">
        <v>3816</v>
      </c>
      <c r="S437" s="206" t="s">
        <v>3911</v>
      </c>
      <c r="T437" s="206" t="s">
        <v>3798</v>
      </c>
      <c r="U437" s="185">
        <v>25</v>
      </c>
      <c r="V437" s="206" t="s">
        <v>3828</v>
      </c>
      <c r="W437" s="206" t="s">
        <v>3770</v>
      </c>
      <c r="X437" s="219" t="s">
        <v>4083</v>
      </c>
      <c r="Y437" s="206"/>
      <c r="Z437" s="206"/>
      <c r="AA437" s="206"/>
      <c r="AB437" s="206" t="s">
        <v>3799</v>
      </c>
      <c r="AC437" s="185">
        <v>604</v>
      </c>
      <c r="AD437" s="185">
        <v>9.75</v>
      </c>
      <c r="AE437" s="455" t="s">
        <v>3800</v>
      </c>
      <c r="AF437" s="191">
        <v>80</v>
      </c>
      <c r="AG437" s="463" t="s">
        <v>4047</v>
      </c>
      <c r="AH437" s="705" t="s">
        <v>4056</v>
      </c>
      <c r="AI437" s="199" t="s">
        <v>3827</v>
      </c>
      <c r="AJ437" s="470" t="s">
        <v>4072</v>
      </c>
      <c r="AK437" s="741" t="s">
        <v>4073</v>
      </c>
      <c r="AL437" s="202" t="s">
        <v>3798</v>
      </c>
      <c r="AM437" s="465" t="s">
        <v>4031</v>
      </c>
      <c r="AN437" s="740" t="s">
        <v>4061</v>
      </c>
      <c r="AO437" s="467">
        <v>25</v>
      </c>
      <c r="AP437" s="465" t="s">
        <v>4057</v>
      </c>
      <c r="AQ437" s="740" t="s">
        <v>4058</v>
      </c>
      <c r="AR437" s="467">
        <v>15</v>
      </c>
      <c r="AS437" s="465" t="s">
        <v>4059</v>
      </c>
      <c r="AT437" s="466" t="s">
        <v>4060</v>
      </c>
      <c r="AU437" s="204" t="s">
        <v>3800</v>
      </c>
      <c r="AV437" s="776"/>
      <c r="AW437" s="185"/>
      <c r="AX437" s="194"/>
    </row>
    <row r="438" spans="1:66" s="36" customFormat="1" ht="91" customHeight="1" x14ac:dyDescent="0.3">
      <c r="A438" s="183">
        <v>481</v>
      </c>
      <c r="B438" s="611" t="s">
        <v>8645</v>
      </c>
      <c r="C438" s="185">
        <v>606</v>
      </c>
      <c r="D438" s="106" t="s">
        <v>3706</v>
      </c>
      <c r="E438" s="605" t="s">
        <v>4084</v>
      </c>
      <c r="F438" s="206" t="s">
        <v>4085</v>
      </c>
      <c r="G438" s="605" t="s">
        <v>4086</v>
      </c>
      <c r="H438" s="185">
        <v>2005</v>
      </c>
      <c r="I438" s="605" t="s">
        <v>4087</v>
      </c>
      <c r="J438" s="650">
        <v>55414.92</v>
      </c>
      <c r="K438" s="396" t="s">
        <v>664</v>
      </c>
      <c r="L438" s="188" t="s">
        <v>4088</v>
      </c>
      <c r="M438" s="188" t="s">
        <v>4089</v>
      </c>
      <c r="N438" s="188" t="s">
        <v>4090</v>
      </c>
      <c r="O438" s="188" t="s">
        <v>4091</v>
      </c>
      <c r="P438" s="185">
        <v>3502690</v>
      </c>
      <c r="Q438" s="185">
        <v>5.13</v>
      </c>
      <c r="R438" s="185">
        <v>0</v>
      </c>
      <c r="S438" s="185">
        <v>5.13</v>
      </c>
      <c r="T438" s="185">
        <v>0</v>
      </c>
      <c r="U438" s="185">
        <v>5.13</v>
      </c>
      <c r="V438" s="185">
        <v>50</v>
      </c>
      <c r="W438" s="185">
        <v>100</v>
      </c>
      <c r="X438" s="219" t="s">
        <v>4092</v>
      </c>
      <c r="Y438" s="185"/>
      <c r="Z438" s="185"/>
      <c r="AA438" s="185"/>
      <c r="AB438" s="185">
        <v>4</v>
      </c>
      <c r="AC438" s="185">
        <v>606</v>
      </c>
      <c r="AD438" s="185">
        <v>9.75</v>
      </c>
      <c r="AE438" s="197">
        <v>5</v>
      </c>
      <c r="AF438" s="191">
        <v>30</v>
      </c>
      <c r="AG438" s="198" t="s">
        <v>3706</v>
      </c>
      <c r="AH438" s="683" t="s">
        <v>4046</v>
      </c>
      <c r="AI438" s="199">
        <v>10</v>
      </c>
      <c r="AJ438" s="200" t="s">
        <v>4093</v>
      </c>
      <c r="AK438" s="719" t="s">
        <v>4046</v>
      </c>
      <c r="AL438" s="202">
        <v>10</v>
      </c>
      <c r="AM438" s="200" t="s">
        <v>4094</v>
      </c>
      <c r="AN438" s="719" t="s">
        <v>4095</v>
      </c>
      <c r="AO438" s="202">
        <v>10</v>
      </c>
      <c r="AP438" s="200"/>
      <c r="AQ438" s="719"/>
      <c r="AR438" s="202"/>
      <c r="AS438" s="200"/>
      <c r="AT438" s="201"/>
      <c r="AU438" s="204"/>
      <c r="AV438" s="776"/>
      <c r="AW438" s="185"/>
      <c r="AX438" s="194"/>
    </row>
    <row r="439" spans="1:66" s="36" customFormat="1" ht="104" customHeight="1" x14ac:dyDescent="0.3">
      <c r="A439" s="183">
        <v>481</v>
      </c>
      <c r="B439" s="611" t="s">
        <v>8645</v>
      </c>
      <c r="C439" s="185">
        <v>605</v>
      </c>
      <c r="D439" s="106" t="s">
        <v>3998</v>
      </c>
      <c r="E439" s="605" t="s">
        <v>4096</v>
      </c>
      <c r="F439" s="206" t="s">
        <v>4097</v>
      </c>
      <c r="G439" s="605" t="s">
        <v>4098</v>
      </c>
      <c r="H439" s="185">
        <v>2007</v>
      </c>
      <c r="I439" s="605" t="s">
        <v>4099</v>
      </c>
      <c r="J439" s="650">
        <v>72100</v>
      </c>
      <c r="K439" s="396" t="s">
        <v>655</v>
      </c>
      <c r="L439" s="188" t="s">
        <v>4100</v>
      </c>
      <c r="M439" s="188" t="s">
        <v>4101</v>
      </c>
      <c r="N439" s="188" t="s">
        <v>4102</v>
      </c>
      <c r="O439" s="188" t="s">
        <v>4103</v>
      </c>
      <c r="P439" s="185">
        <v>3503491</v>
      </c>
      <c r="Q439" s="185">
        <v>50</v>
      </c>
      <c r="R439" s="185">
        <v>0</v>
      </c>
      <c r="S439" s="185">
        <v>50</v>
      </c>
      <c r="T439" s="185">
        <v>0</v>
      </c>
      <c r="U439" s="185">
        <v>50</v>
      </c>
      <c r="V439" s="185">
        <v>80</v>
      </c>
      <c r="W439" s="185">
        <v>100</v>
      </c>
      <c r="X439" s="219" t="s">
        <v>4104</v>
      </c>
      <c r="Y439" s="185"/>
      <c r="Z439" s="185"/>
      <c r="AA439" s="185"/>
      <c r="AB439" s="185">
        <v>4</v>
      </c>
      <c r="AC439" s="185">
        <v>605</v>
      </c>
      <c r="AD439" s="185">
        <v>9.75</v>
      </c>
      <c r="AE439" s="197">
        <v>5</v>
      </c>
      <c r="AF439" s="191">
        <v>80</v>
      </c>
      <c r="AG439" s="198" t="s">
        <v>3998</v>
      </c>
      <c r="AH439" s="683" t="s">
        <v>4105</v>
      </c>
      <c r="AI439" s="199">
        <v>70</v>
      </c>
      <c r="AJ439" s="200" t="s">
        <v>4106</v>
      </c>
      <c r="AK439" s="719" t="s">
        <v>4107</v>
      </c>
      <c r="AL439" s="202">
        <v>5</v>
      </c>
      <c r="AM439" s="200" t="s">
        <v>4108</v>
      </c>
      <c r="AN439" s="719" t="s">
        <v>4109</v>
      </c>
      <c r="AO439" s="202">
        <v>5</v>
      </c>
      <c r="AP439" s="200"/>
      <c r="AQ439" s="719"/>
      <c r="AR439" s="202"/>
      <c r="AS439" s="200"/>
      <c r="AT439" s="201"/>
      <c r="AU439" s="204"/>
      <c r="AV439" s="776"/>
      <c r="AW439" s="185"/>
      <c r="AX439" s="194"/>
    </row>
    <row r="440" spans="1:66" s="36" customFormat="1" ht="118.95" customHeight="1" x14ac:dyDescent="0.3">
      <c r="A440" s="183">
        <v>481</v>
      </c>
      <c r="B440" s="611" t="s">
        <v>8645</v>
      </c>
      <c r="C440" s="185">
        <v>605</v>
      </c>
      <c r="D440" s="106" t="s">
        <v>3998</v>
      </c>
      <c r="E440" s="605" t="s">
        <v>4096</v>
      </c>
      <c r="F440" s="206" t="s">
        <v>4097</v>
      </c>
      <c r="G440" s="605" t="s">
        <v>4110</v>
      </c>
      <c r="H440" s="185">
        <v>2003</v>
      </c>
      <c r="I440" s="605" t="s">
        <v>4111</v>
      </c>
      <c r="J440" s="650">
        <v>147235.09</v>
      </c>
      <c r="K440" s="396" t="s">
        <v>664</v>
      </c>
      <c r="L440" s="188" t="s">
        <v>4100</v>
      </c>
      <c r="M440" s="188" t="s">
        <v>4101</v>
      </c>
      <c r="N440" s="188" t="s">
        <v>4112</v>
      </c>
      <c r="O440" s="188" t="s">
        <v>4113</v>
      </c>
      <c r="P440" s="185" t="s">
        <v>4114</v>
      </c>
      <c r="Q440" s="185">
        <v>70</v>
      </c>
      <c r="R440" s="185">
        <v>0</v>
      </c>
      <c r="S440" s="185">
        <v>70</v>
      </c>
      <c r="T440" s="185">
        <v>0</v>
      </c>
      <c r="U440" s="185">
        <v>70</v>
      </c>
      <c r="V440" s="185">
        <v>90</v>
      </c>
      <c r="W440" s="185">
        <v>100</v>
      </c>
      <c r="X440" s="219" t="s">
        <v>4011</v>
      </c>
      <c r="Y440" s="185"/>
      <c r="Z440" s="185"/>
      <c r="AA440" s="185"/>
      <c r="AB440" s="185">
        <v>4</v>
      </c>
      <c r="AC440" s="185">
        <v>605</v>
      </c>
      <c r="AD440" s="185">
        <v>9.75</v>
      </c>
      <c r="AE440" s="197">
        <v>5</v>
      </c>
      <c r="AF440" s="191">
        <v>90</v>
      </c>
      <c r="AG440" s="198" t="s">
        <v>3998</v>
      </c>
      <c r="AH440" s="683" t="s">
        <v>4105</v>
      </c>
      <c r="AI440" s="199">
        <v>80</v>
      </c>
      <c r="AJ440" s="200" t="s">
        <v>4106</v>
      </c>
      <c r="AK440" s="719" t="s">
        <v>4107</v>
      </c>
      <c r="AL440" s="202">
        <v>5</v>
      </c>
      <c r="AM440" s="200" t="s">
        <v>4108</v>
      </c>
      <c r="AN440" s="719" t="s">
        <v>4109</v>
      </c>
      <c r="AO440" s="202">
        <v>5</v>
      </c>
      <c r="AP440" s="200"/>
      <c r="AQ440" s="719"/>
      <c r="AR440" s="202"/>
      <c r="AS440" s="200"/>
      <c r="AT440" s="201"/>
      <c r="AU440" s="204"/>
      <c r="AV440" s="776"/>
      <c r="AW440" s="185"/>
      <c r="AX440" s="194"/>
    </row>
    <row r="441" spans="1:66" s="36" customFormat="1" ht="77.95" customHeight="1" x14ac:dyDescent="0.3">
      <c r="A441" s="183">
        <v>481</v>
      </c>
      <c r="B441" s="611" t="s">
        <v>8645</v>
      </c>
      <c r="C441" s="206" t="s">
        <v>4115</v>
      </c>
      <c r="D441" s="259" t="s">
        <v>3998</v>
      </c>
      <c r="E441" s="610" t="s">
        <v>4096</v>
      </c>
      <c r="F441" s="206" t="s">
        <v>4097</v>
      </c>
      <c r="G441" s="610" t="s">
        <v>4116</v>
      </c>
      <c r="H441" s="206" t="s">
        <v>3811</v>
      </c>
      <c r="I441" s="610" t="s">
        <v>4117</v>
      </c>
      <c r="J441" s="665" t="s">
        <v>4118</v>
      </c>
      <c r="K441" s="396" t="s">
        <v>694</v>
      </c>
      <c r="L441" s="251" t="s">
        <v>4119</v>
      </c>
      <c r="M441" s="251" t="s">
        <v>4120</v>
      </c>
      <c r="N441" s="251" t="s">
        <v>4121</v>
      </c>
      <c r="O441" s="251" t="s">
        <v>4122</v>
      </c>
      <c r="P441" s="206" t="s">
        <v>4123</v>
      </c>
      <c r="Q441" s="206" t="s">
        <v>3770</v>
      </c>
      <c r="R441" s="206" t="s">
        <v>4124</v>
      </c>
      <c r="S441" s="206" t="s">
        <v>4125</v>
      </c>
      <c r="T441" s="206" t="s">
        <v>3815</v>
      </c>
      <c r="U441" s="206" t="s">
        <v>3770</v>
      </c>
      <c r="V441" s="471">
        <v>0.2</v>
      </c>
      <c r="W441" s="206" t="s">
        <v>3815</v>
      </c>
      <c r="X441" s="219" t="s">
        <v>4011</v>
      </c>
      <c r="Y441" s="206"/>
      <c r="Z441" s="206"/>
      <c r="AA441" s="206"/>
      <c r="AB441" s="206" t="s">
        <v>3799</v>
      </c>
      <c r="AC441" s="206"/>
      <c r="AD441" s="206"/>
      <c r="AE441" s="455" t="s">
        <v>3800</v>
      </c>
      <c r="AF441" s="191" t="s">
        <v>3815</v>
      </c>
      <c r="AG441" s="306" t="s">
        <v>3998</v>
      </c>
      <c r="AH441" s="690" t="s">
        <v>4105</v>
      </c>
      <c r="AI441" s="199">
        <v>20</v>
      </c>
      <c r="AJ441" s="457"/>
      <c r="AK441" s="739"/>
      <c r="AL441" s="202"/>
      <c r="AM441" s="457"/>
      <c r="AN441" s="739"/>
      <c r="AO441" s="202"/>
      <c r="AP441" s="457"/>
      <c r="AQ441" s="739"/>
      <c r="AR441" s="202"/>
      <c r="AS441" s="457"/>
      <c r="AT441" s="458"/>
      <c r="AU441" s="204"/>
      <c r="AV441" s="788"/>
      <c r="AW441" s="206"/>
      <c r="AX441" s="194"/>
    </row>
    <row r="442" spans="1:66" s="36" customFormat="1" ht="91" customHeight="1" x14ac:dyDescent="0.3">
      <c r="A442" s="183">
        <v>481</v>
      </c>
      <c r="B442" s="611" t="s">
        <v>8645</v>
      </c>
      <c r="C442" s="206" t="s">
        <v>4017</v>
      </c>
      <c r="D442" s="259" t="s">
        <v>3706</v>
      </c>
      <c r="E442" s="610" t="s">
        <v>4126</v>
      </c>
      <c r="F442" s="206" t="s">
        <v>4019</v>
      </c>
      <c r="G442" s="610" t="s">
        <v>4127</v>
      </c>
      <c r="H442" s="206" t="s">
        <v>4128</v>
      </c>
      <c r="I442" s="610" t="s">
        <v>4129</v>
      </c>
      <c r="J442" s="665" t="s">
        <v>4130</v>
      </c>
      <c r="K442" s="396" t="s">
        <v>867</v>
      </c>
      <c r="L442" s="251" t="s">
        <v>4131</v>
      </c>
      <c r="M442" s="251" t="s">
        <v>4132</v>
      </c>
      <c r="N442" s="251" t="s">
        <v>4133</v>
      </c>
      <c r="O442" s="251" t="s">
        <v>4134</v>
      </c>
      <c r="P442" s="206" t="s">
        <v>4135</v>
      </c>
      <c r="Q442" s="206" t="s">
        <v>4136</v>
      </c>
      <c r="R442" s="206" t="s">
        <v>4137</v>
      </c>
      <c r="S442" s="206" t="s">
        <v>4138</v>
      </c>
      <c r="T442" s="206" t="s">
        <v>4139</v>
      </c>
      <c r="U442" s="206" t="s">
        <v>4136</v>
      </c>
      <c r="V442" s="471">
        <v>0.8</v>
      </c>
      <c r="W442" s="206" t="s">
        <v>4140</v>
      </c>
      <c r="X442" s="219" t="s">
        <v>4141</v>
      </c>
      <c r="Y442" s="206"/>
      <c r="Z442" s="206"/>
      <c r="AA442" s="206"/>
      <c r="AB442" s="206"/>
      <c r="AC442" s="206"/>
      <c r="AD442" s="206"/>
      <c r="AE442" s="455"/>
      <c r="AF442" s="191" t="s">
        <v>3770</v>
      </c>
      <c r="AG442" s="306" t="s">
        <v>3706</v>
      </c>
      <c r="AH442" s="690" t="s">
        <v>4046</v>
      </c>
      <c r="AI442" s="199">
        <v>30</v>
      </c>
      <c r="AJ442" s="457" t="s">
        <v>4142</v>
      </c>
      <c r="AK442" s="739" t="s">
        <v>4030</v>
      </c>
      <c r="AL442" s="202" t="s">
        <v>3815</v>
      </c>
      <c r="AM442" s="457" t="s">
        <v>4143</v>
      </c>
      <c r="AN442" s="739" t="s">
        <v>4144</v>
      </c>
      <c r="AO442" s="202" t="s">
        <v>3798</v>
      </c>
      <c r="AP442" s="457" t="s">
        <v>4145</v>
      </c>
      <c r="AQ442" s="739" t="s">
        <v>4144</v>
      </c>
      <c r="AR442" s="202" t="s">
        <v>3815</v>
      </c>
      <c r="AS442" s="457" t="s">
        <v>4146</v>
      </c>
      <c r="AT442" s="458" t="s">
        <v>4030</v>
      </c>
      <c r="AU442" s="204" t="s">
        <v>3815</v>
      </c>
      <c r="AV442" s="788"/>
      <c r="AW442" s="206"/>
      <c r="AX442" s="194"/>
    </row>
    <row r="443" spans="1:66" s="36" customFormat="1" ht="64.95" customHeight="1" x14ac:dyDescent="0.3">
      <c r="A443" s="183">
        <v>481</v>
      </c>
      <c r="B443" s="611" t="s">
        <v>8645</v>
      </c>
      <c r="C443" s="206" t="s">
        <v>4147</v>
      </c>
      <c r="D443" s="259" t="s">
        <v>3706</v>
      </c>
      <c r="E443" s="606" t="s">
        <v>4148</v>
      </c>
      <c r="F443" s="206" t="s">
        <v>4149</v>
      </c>
      <c r="G443" s="606" t="s">
        <v>4150</v>
      </c>
      <c r="H443" s="206" t="s">
        <v>4075</v>
      </c>
      <c r="I443" s="606" t="s">
        <v>4151</v>
      </c>
      <c r="J443" s="665" t="s">
        <v>4152</v>
      </c>
      <c r="K443" s="396" t="s">
        <v>664</v>
      </c>
      <c r="L443" s="232" t="s">
        <v>4153</v>
      </c>
      <c r="M443" s="71" t="s">
        <v>4154</v>
      </c>
      <c r="N443" s="70" t="s">
        <v>4155</v>
      </c>
      <c r="O443" s="71" t="s">
        <v>4156</v>
      </c>
      <c r="P443" s="206" t="s">
        <v>4157</v>
      </c>
      <c r="Q443" s="206" t="s">
        <v>4158</v>
      </c>
      <c r="R443" s="206" t="s">
        <v>3816</v>
      </c>
      <c r="S443" s="206" t="s">
        <v>4159</v>
      </c>
      <c r="T443" s="206" t="s">
        <v>4160</v>
      </c>
      <c r="U443" s="206" t="s">
        <v>4161</v>
      </c>
      <c r="V443" s="206" t="s">
        <v>3808</v>
      </c>
      <c r="W443" s="206" t="s">
        <v>3770</v>
      </c>
      <c r="X443" s="219" t="s">
        <v>4162</v>
      </c>
      <c r="Y443" s="206" t="s">
        <v>3797</v>
      </c>
      <c r="Z443" s="206" t="s">
        <v>4163</v>
      </c>
      <c r="AA443" s="206" t="s">
        <v>3797</v>
      </c>
      <c r="AB443" s="206"/>
      <c r="AC443" s="206"/>
      <c r="AD443" s="206"/>
      <c r="AE443" s="455"/>
      <c r="AF443" s="191" t="s">
        <v>3798</v>
      </c>
      <c r="AG443" s="306" t="s">
        <v>4164</v>
      </c>
      <c r="AH443" s="704"/>
      <c r="AI443" s="199" t="s">
        <v>3816</v>
      </c>
      <c r="AJ443" s="457" t="s">
        <v>4165</v>
      </c>
      <c r="AK443" s="739"/>
      <c r="AL443" s="202" t="s">
        <v>3798</v>
      </c>
      <c r="AM443" s="457"/>
      <c r="AN443" s="739"/>
      <c r="AO443" s="202"/>
      <c r="AP443" s="457"/>
      <c r="AQ443" s="739"/>
      <c r="AR443" s="202"/>
      <c r="AS443" s="457"/>
      <c r="AT443" s="458"/>
      <c r="AU443" s="204"/>
      <c r="AV443" s="788"/>
      <c r="AW443" s="206"/>
      <c r="AX443" s="194"/>
    </row>
    <row r="444" spans="1:66" s="36" customFormat="1" ht="64.95" customHeight="1" x14ac:dyDescent="0.3">
      <c r="A444" s="183">
        <v>481</v>
      </c>
      <c r="B444" s="611" t="s">
        <v>8645</v>
      </c>
      <c r="C444" s="206" t="s">
        <v>4147</v>
      </c>
      <c r="D444" s="259" t="s">
        <v>3706</v>
      </c>
      <c r="E444" s="606" t="s">
        <v>4166</v>
      </c>
      <c r="F444" s="206" t="s">
        <v>4149</v>
      </c>
      <c r="G444" s="606" t="s">
        <v>4167</v>
      </c>
      <c r="H444" s="206" t="s">
        <v>4168</v>
      </c>
      <c r="I444" s="606" t="s">
        <v>4169</v>
      </c>
      <c r="J444" s="665" t="s">
        <v>4170</v>
      </c>
      <c r="K444" s="396" t="s">
        <v>867</v>
      </c>
      <c r="L444" s="232" t="s">
        <v>4171</v>
      </c>
      <c r="M444" s="71" t="s">
        <v>4172</v>
      </c>
      <c r="N444" s="70" t="s">
        <v>4173</v>
      </c>
      <c r="O444" s="71" t="s">
        <v>4174</v>
      </c>
      <c r="P444" s="206" t="s">
        <v>4175</v>
      </c>
      <c r="Q444" s="206" t="s">
        <v>3815</v>
      </c>
      <c r="R444" s="206" t="s">
        <v>4137</v>
      </c>
      <c r="S444" s="206" t="s">
        <v>3815</v>
      </c>
      <c r="T444" s="206" t="s">
        <v>4160</v>
      </c>
      <c r="U444" s="206" t="s">
        <v>4176</v>
      </c>
      <c r="V444" s="206" t="s">
        <v>3900</v>
      </c>
      <c r="W444" s="206" t="s">
        <v>3770</v>
      </c>
      <c r="X444" s="219" t="s">
        <v>4177</v>
      </c>
      <c r="Y444" s="206" t="s">
        <v>3819</v>
      </c>
      <c r="Z444" s="206" t="s">
        <v>3818</v>
      </c>
      <c r="AA444" s="206" t="s">
        <v>3799</v>
      </c>
      <c r="AB444" s="206"/>
      <c r="AC444" s="206"/>
      <c r="AD444" s="206"/>
      <c r="AE444" s="455"/>
      <c r="AF444" s="191" t="s">
        <v>3816</v>
      </c>
      <c r="AG444" s="306" t="s">
        <v>4164</v>
      </c>
      <c r="AH444" s="704"/>
      <c r="AI444" s="199" t="s">
        <v>3816</v>
      </c>
      <c r="AJ444" s="457" t="s">
        <v>4178</v>
      </c>
      <c r="AK444" s="739"/>
      <c r="AL444" s="202" t="s">
        <v>3816</v>
      </c>
      <c r="AM444" s="457" t="s">
        <v>4165</v>
      </c>
      <c r="AN444" s="739"/>
      <c r="AO444" s="202" t="s">
        <v>3816</v>
      </c>
      <c r="AP444" s="457"/>
      <c r="AQ444" s="739"/>
      <c r="AR444" s="202"/>
      <c r="AS444" s="457"/>
      <c r="AT444" s="458"/>
      <c r="AU444" s="204"/>
      <c r="AV444" s="788"/>
      <c r="AW444" s="206"/>
      <c r="AX444" s="194"/>
    </row>
    <row r="445" spans="1:66" s="36" customFormat="1" ht="130.05000000000001" customHeight="1" x14ac:dyDescent="0.3">
      <c r="A445" s="183">
        <v>481</v>
      </c>
      <c r="B445" s="611" t="s">
        <v>8645</v>
      </c>
      <c r="C445" s="206" t="s">
        <v>4147</v>
      </c>
      <c r="D445" s="259" t="s">
        <v>3706</v>
      </c>
      <c r="E445" s="610" t="s">
        <v>4179</v>
      </c>
      <c r="F445" s="206" t="s">
        <v>4149</v>
      </c>
      <c r="G445" s="610" t="s">
        <v>4180</v>
      </c>
      <c r="H445" s="206" t="s">
        <v>4181</v>
      </c>
      <c r="I445" s="610" t="s">
        <v>4182</v>
      </c>
      <c r="J445" s="665" t="s">
        <v>4183</v>
      </c>
      <c r="K445" s="396" t="s">
        <v>4184</v>
      </c>
      <c r="L445" s="251" t="s">
        <v>4185</v>
      </c>
      <c r="M445" s="251" t="s">
        <v>4186</v>
      </c>
      <c r="N445" s="251" t="s">
        <v>4187</v>
      </c>
      <c r="O445" s="251" t="s">
        <v>4188</v>
      </c>
      <c r="P445" s="206" t="s">
        <v>4189</v>
      </c>
      <c r="Q445" s="206" t="s">
        <v>4190</v>
      </c>
      <c r="R445" s="206" t="s">
        <v>4191</v>
      </c>
      <c r="S445" s="206" t="s">
        <v>4071</v>
      </c>
      <c r="T445" s="206" t="s">
        <v>4160</v>
      </c>
      <c r="U445" s="206" t="s">
        <v>4192</v>
      </c>
      <c r="V445" s="206" t="s">
        <v>3847</v>
      </c>
      <c r="W445" s="206" t="s">
        <v>4193</v>
      </c>
      <c r="X445" s="219" t="s">
        <v>4194</v>
      </c>
      <c r="Y445" s="206" t="s">
        <v>3797</v>
      </c>
      <c r="Z445" s="206" t="s">
        <v>3799</v>
      </c>
      <c r="AA445" s="206" t="s">
        <v>3818</v>
      </c>
      <c r="AB445" s="206"/>
      <c r="AC445" s="206"/>
      <c r="AD445" s="206"/>
      <c r="AE445" s="455"/>
      <c r="AF445" s="191" t="s">
        <v>3770</v>
      </c>
      <c r="AG445" s="306" t="s">
        <v>4164</v>
      </c>
      <c r="AH445" s="690" t="s">
        <v>4195</v>
      </c>
      <c r="AI445" s="199">
        <v>45</v>
      </c>
      <c r="AJ445" s="457" t="s">
        <v>4178</v>
      </c>
      <c r="AK445" s="739" t="s">
        <v>4196</v>
      </c>
      <c r="AL445" s="202" t="s">
        <v>3815</v>
      </c>
      <c r="AM445" s="457" t="s">
        <v>4197</v>
      </c>
      <c r="AN445" s="739" t="s">
        <v>4196</v>
      </c>
      <c r="AO445" s="202" t="s">
        <v>3911</v>
      </c>
      <c r="AP445" s="457" t="s">
        <v>4198</v>
      </c>
      <c r="AQ445" s="739" t="s">
        <v>4199</v>
      </c>
      <c r="AR445" s="202" t="s">
        <v>3911</v>
      </c>
      <c r="AS445" s="457" t="s">
        <v>4165</v>
      </c>
      <c r="AT445" s="458" t="s">
        <v>4200</v>
      </c>
      <c r="AU445" s="204" t="s">
        <v>3800</v>
      </c>
      <c r="AV445" s="788"/>
      <c r="AW445" s="206"/>
      <c r="AX445" s="194"/>
    </row>
    <row r="446" spans="1:66" s="50" customFormat="1" ht="137.5" customHeight="1" x14ac:dyDescent="0.3">
      <c r="A446" s="183">
        <v>481</v>
      </c>
      <c r="B446" s="611" t="s">
        <v>8645</v>
      </c>
      <c r="C446" s="185">
        <v>503</v>
      </c>
      <c r="D446" s="106" t="s">
        <v>2915</v>
      </c>
      <c r="E446" s="605" t="s">
        <v>4201</v>
      </c>
      <c r="F446" s="185">
        <v>15659</v>
      </c>
      <c r="G446" s="605" t="s">
        <v>4202</v>
      </c>
      <c r="H446" s="185">
        <v>2018</v>
      </c>
      <c r="I446" s="605" t="s">
        <v>4203</v>
      </c>
      <c r="J446" s="650">
        <v>23949.22</v>
      </c>
      <c r="K446" s="396" t="s">
        <v>800</v>
      </c>
      <c r="L446" s="188" t="s">
        <v>4204</v>
      </c>
      <c r="M446" s="188" t="s">
        <v>4205</v>
      </c>
      <c r="N446" s="188" t="s">
        <v>4206</v>
      </c>
      <c r="O446" s="188" t="s">
        <v>4207</v>
      </c>
      <c r="P446" s="185" t="s">
        <v>4208</v>
      </c>
      <c r="Q446" s="185">
        <v>5.13</v>
      </c>
      <c r="R446" s="185">
        <v>7.0000000000000007E-2</v>
      </c>
      <c r="S446" s="185">
        <v>5.13</v>
      </c>
      <c r="T446" s="185">
        <v>0</v>
      </c>
      <c r="U446" s="185">
        <v>5.2</v>
      </c>
      <c r="V446" s="459">
        <v>0.1</v>
      </c>
      <c r="W446" s="185">
        <v>5</v>
      </c>
      <c r="X446" s="196" t="s">
        <v>4209</v>
      </c>
      <c r="Y446" s="185">
        <v>4</v>
      </c>
      <c r="Z446" s="185">
        <v>6</v>
      </c>
      <c r="AA446" s="185">
        <v>2</v>
      </c>
      <c r="AB446" s="185">
        <v>35</v>
      </c>
      <c r="AC446" s="185" t="s">
        <v>4210</v>
      </c>
      <c r="AD446" s="185">
        <v>9.75</v>
      </c>
      <c r="AE446" s="197">
        <v>5</v>
      </c>
      <c r="AF446" s="191">
        <v>50</v>
      </c>
      <c r="AG446" s="198" t="s">
        <v>2915</v>
      </c>
      <c r="AH446" s="683"/>
      <c r="AI446" s="199">
        <v>16.670000000000002</v>
      </c>
      <c r="AJ446" s="200" t="s">
        <v>4211</v>
      </c>
      <c r="AK446" s="719"/>
      <c r="AL446" s="202">
        <v>16.670000000000002</v>
      </c>
      <c r="AM446" s="200" t="s">
        <v>4212</v>
      </c>
      <c r="AN446" s="719" t="s">
        <v>4213</v>
      </c>
      <c r="AO446" s="202">
        <v>50</v>
      </c>
      <c r="AP446" s="200" t="s">
        <v>4214</v>
      </c>
      <c r="AQ446" s="719"/>
      <c r="AR446" s="202">
        <v>16.670000000000002</v>
      </c>
      <c r="AS446" s="200"/>
      <c r="AT446" s="201"/>
      <c r="AU446" s="204"/>
      <c r="AV446" s="776"/>
      <c r="AW446" s="185"/>
      <c r="AX446" s="194"/>
      <c r="AY446" s="49"/>
      <c r="AZ446" s="49"/>
      <c r="BA446" s="49"/>
      <c r="BB446" s="49"/>
      <c r="BC446" s="49"/>
      <c r="BD446" s="49"/>
      <c r="BE446" s="49"/>
      <c r="BF446" s="49"/>
      <c r="BG446" s="49"/>
      <c r="BH446" s="49"/>
      <c r="BI446" s="49"/>
      <c r="BJ446" s="49"/>
      <c r="BK446" s="49"/>
      <c r="BL446" s="49"/>
      <c r="BM446" s="49"/>
      <c r="BN446" s="49"/>
    </row>
    <row r="447" spans="1:66" s="50" customFormat="1" ht="169.1" customHeight="1" x14ac:dyDescent="0.3">
      <c r="A447" s="183">
        <v>481</v>
      </c>
      <c r="B447" s="611" t="s">
        <v>8645</v>
      </c>
      <c r="C447" s="185">
        <v>504</v>
      </c>
      <c r="D447" s="106" t="s">
        <v>2915</v>
      </c>
      <c r="E447" s="605" t="s">
        <v>4215</v>
      </c>
      <c r="F447" s="185">
        <v>11150</v>
      </c>
      <c r="G447" s="605" t="s">
        <v>4216</v>
      </c>
      <c r="H447" s="185">
        <v>2018</v>
      </c>
      <c r="I447" s="605" t="s">
        <v>4217</v>
      </c>
      <c r="J447" s="650">
        <v>110144.12</v>
      </c>
      <c r="K447" s="396" t="s">
        <v>800</v>
      </c>
      <c r="L447" s="188" t="s">
        <v>4218</v>
      </c>
      <c r="M447" s="188" t="s">
        <v>4219</v>
      </c>
      <c r="N447" s="188" t="s">
        <v>4220</v>
      </c>
      <c r="O447" s="188" t="s">
        <v>4221</v>
      </c>
      <c r="P447" s="185">
        <v>4010908</v>
      </c>
      <c r="Q447" s="185">
        <v>15</v>
      </c>
      <c r="R447" s="185">
        <v>0.5</v>
      </c>
      <c r="S447" s="185">
        <v>15</v>
      </c>
      <c r="T447" s="185">
        <v>0</v>
      </c>
      <c r="U447" s="185">
        <v>15</v>
      </c>
      <c r="V447" s="185">
        <v>10</v>
      </c>
      <c r="W447" s="185">
        <v>6.67</v>
      </c>
      <c r="X447" s="196" t="s">
        <v>4222</v>
      </c>
      <c r="Y447" s="185">
        <v>2</v>
      </c>
      <c r="Z447" s="185">
        <v>1</v>
      </c>
      <c r="AA447" s="185">
        <v>4</v>
      </c>
      <c r="AB447" s="185">
        <v>60</v>
      </c>
      <c r="AC447" s="185" t="s">
        <v>4223</v>
      </c>
      <c r="AD447" s="185">
        <v>9.75</v>
      </c>
      <c r="AE447" s="197">
        <v>5</v>
      </c>
      <c r="AF447" s="191">
        <v>50</v>
      </c>
      <c r="AG447" s="198" t="s">
        <v>2915</v>
      </c>
      <c r="AH447" s="683" t="s">
        <v>4224</v>
      </c>
      <c r="AI447" s="199">
        <v>50</v>
      </c>
      <c r="AJ447" s="200"/>
      <c r="AK447" s="719"/>
      <c r="AL447" s="202"/>
      <c r="AM447" s="200"/>
      <c r="AN447" s="719"/>
      <c r="AO447" s="202"/>
      <c r="AP447" s="200"/>
      <c r="AQ447" s="719"/>
      <c r="AR447" s="202"/>
      <c r="AS447" s="200"/>
      <c r="AT447" s="201"/>
      <c r="AU447" s="204"/>
      <c r="AV447" s="776"/>
      <c r="AW447" s="185"/>
      <c r="AX447" s="194"/>
      <c r="AY447" s="49"/>
      <c r="AZ447" s="49"/>
      <c r="BA447" s="49"/>
      <c r="BB447" s="49"/>
      <c r="BC447" s="49"/>
      <c r="BD447" s="49"/>
      <c r="BE447" s="49"/>
      <c r="BF447" s="49"/>
      <c r="BG447" s="49"/>
      <c r="BH447" s="49"/>
      <c r="BI447" s="49"/>
      <c r="BJ447" s="49"/>
      <c r="BK447" s="49"/>
      <c r="BL447" s="49"/>
      <c r="BM447" s="49"/>
      <c r="BN447" s="49"/>
    </row>
    <row r="448" spans="1:66" s="50" customFormat="1" ht="175.05" customHeight="1" x14ac:dyDescent="0.3">
      <c r="A448" s="183">
        <v>481</v>
      </c>
      <c r="B448" s="611" t="s">
        <v>8645</v>
      </c>
      <c r="C448" s="185">
        <v>604</v>
      </c>
      <c r="D448" s="106" t="s">
        <v>4047</v>
      </c>
      <c r="E448" s="605" t="s">
        <v>4225</v>
      </c>
      <c r="F448" s="185">
        <v>13542</v>
      </c>
      <c r="G448" s="605" t="s">
        <v>4226</v>
      </c>
      <c r="H448" s="185">
        <v>2018</v>
      </c>
      <c r="I448" s="605" t="s">
        <v>4227</v>
      </c>
      <c r="J448" s="650">
        <v>81702.41</v>
      </c>
      <c r="K448" s="396" t="s">
        <v>800</v>
      </c>
      <c r="L448" s="188" t="s">
        <v>4228</v>
      </c>
      <c r="M448" s="188" t="s">
        <v>4229</v>
      </c>
      <c r="N448" s="188" t="s">
        <v>4230</v>
      </c>
      <c r="O448" s="188" t="s">
        <v>4231</v>
      </c>
      <c r="P448" s="185">
        <v>3504668</v>
      </c>
      <c r="Q448" s="185" t="s">
        <v>4232</v>
      </c>
      <c r="R448" s="185"/>
      <c r="S448" s="185">
        <v>7</v>
      </c>
      <c r="T448" s="185">
        <v>12</v>
      </c>
      <c r="U448" s="185">
        <v>20</v>
      </c>
      <c r="V448" s="185">
        <v>50</v>
      </c>
      <c r="W448" s="185">
        <v>5</v>
      </c>
      <c r="X448" s="196" t="s">
        <v>4233</v>
      </c>
      <c r="Y448" s="185">
        <v>3</v>
      </c>
      <c r="Z448" s="185">
        <v>11</v>
      </c>
      <c r="AA448" s="185">
        <v>5</v>
      </c>
      <c r="AB448" s="185">
        <v>4</v>
      </c>
      <c r="AC448" s="185"/>
      <c r="AD448" s="185">
        <v>30</v>
      </c>
      <c r="AE448" s="197">
        <v>5</v>
      </c>
      <c r="AF448" s="191">
        <v>60</v>
      </c>
      <c r="AG448" s="198" t="s">
        <v>4234</v>
      </c>
      <c r="AH448" s="706" t="s">
        <v>4235</v>
      </c>
      <c r="AI448" s="199">
        <v>20</v>
      </c>
      <c r="AJ448" s="200" t="s">
        <v>4236</v>
      </c>
      <c r="AK448" s="742" t="s">
        <v>4235</v>
      </c>
      <c r="AL448" s="202">
        <v>15</v>
      </c>
      <c r="AM448" s="200" t="s">
        <v>3706</v>
      </c>
      <c r="AN448" s="719" t="s">
        <v>4237</v>
      </c>
      <c r="AO448" s="202">
        <v>17</v>
      </c>
      <c r="AP448" s="200" t="s">
        <v>4238</v>
      </c>
      <c r="AQ448" s="742" t="s">
        <v>4235</v>
      </c>
      <c r="AR448" s="202">
        <v>8</v>
      </c>
      <c r="AS448" s="200"/>
      <c r="AT448" s="472"/>
      <c r="AU448" s="204"/>
      <c r="AV448" s="776"/>
      <c r="AW448" s="185"/>
      <c r="AX448" s="194"/>
      <c r="AY448" s="49"/>
      <c r="AZ448" s="49"/>
      <c r="BA448" s="49"/>
      <c r="BB448" s="49"/>
      <c r="BC448" s="49"/>
      <c r="BD448" s="49"/>
      <c r="BE448" s="49"/>
      <c r="BF448" s="49"/>
      <c r="BG448" s="49"/>
      <c r="BH448" s="49"/>
      <c r="BI448" s="49"/>
      <c r="BJ448" s="49"/>
      <c r="BK448" s="49"/>
      <c r="BL448" s="49"/>
      <c r="BM448" s="49"/>
      <c r="BN448" s="49"/>
    </row>
    <row r="449" spans="1:240" s="50" customFormat="1" ht="86.3" customHeight="1" x14ac:dyDescent="0.3">
      <c r="A449" s="183">
        <v>481</v>
      </c>
      <c r="B449" s="611" t="s">
        <v>8645</v>
      </c>
      <c r="C449" s="185">
        <v>602</v>
      </c>
      <c r="D449" s="106" t="s">
        <v>3706</v>
      </c>
      <c r="E449" s="605" t="s">
        <v>4239</v>
      </c>
      <c r="F449" s="185">
        <v>5993</v>
      </c>
      <c r="G449" s="605" t="s">
        <v>4240</v>
      </c>
      <c r="H449" s="185">
        <v>2018</v>
      </c>
      <c r="I449" s="605" t="s">
        <v>4241</v>
      </c>
      <c r="J449" s="660">
        <v>17915.52</v>
      </c>
      <c r="K449" s="396" t="s">
        <v>800</v>
      </c>
      <c r="L449" s="188" t="s">
        <v>4242</v>
      </c>
      <c r="M449" s="188" t="s">
        <v>4172</v>
      </c>
      <c r="N449" s="188" t="s">
        <v>4243</v>
      </c>
      <c r="O449" s="188" t="s">
        <v>4244</v>
      </c>
      <c r="P449" s="185">
        <v>3504700</v>
      </c>
      <c r="Q449" s="185" t="s">
        <v>4245</v>
      </c>
      <c r="R449" s="473">
        <v>0.23</v>
      </c>
      <c r="S449" s="473">
        <v>5</v>
      </c>
      <c r="T449" s="473">
        <v>21</v>
      </c>
      <c r="U449" s="185" t="s">
        <v>4246</v>
      </c>
      <c r="V449" s="471">
        <v>0.1</v>
      </c>
      <c r="W449" s="185">
        <v>10</v>
      </c>
      <c r="X449" s="196" t="s">
        <v>4194</v>
      </c>
      <c r="Y449" s="185">
        <v>2</v>
      </c>
      <c r="Z449" s="185">
        <v>1</v>
      </c>
      <c r="AA449" s="185">
        <v>1</v>
      </c>
      <c r="AB449" s="185"/>
      <c r="AC449" s="185"/>
      <c r="AD449" s="185"/>
      <c r="AE449" s="197">
        <v>5</v>
      </c>
      <c r="AF449" s="191">
        <v>50</v>
      </c>
      <c r="AG449" s="198" t="s">
        <v>3706</v>
      </c>
      <c r="AH449" s="683" t="s">
        <v>4247</v>
      </c>
      <c r="AI449" s="199">
        <v>10</v>
      </c>
      <c r="AJ449" s="200" t="s">
        <v>4248</v>
      </c>
      <c r="AK449" s="719" t="s">
        <v>4249</v>
      </c>
      <c r="AL449" s="202">
        <v>20</v>
      </c>
      <c r="AM449" s="200" t="s">
        <v>4250</v>
      </c>
      <c r="AN449" s="719" t="s">
        <v>4251</v>
      </c>
      <c r="AO449" s="202">
        <v>10</v>
      </c>
      <c r="AP449" s="200"/>
      <c r="AQ449" s="719"/>
      <c r="AR449" s="202"/>
      <c r="AS449" s="200" t="s">
        <v>4252</v>
      </c>
      <c r="AT449" s="201" t="s">
        <v>4253</v>
      </c>
      <c r="AU449" s="204">
        <v>10</v>
      </c>
      <c r="AV449" s="776"/>
      <c r="AW449" s="185"/>
      <c r="AX449" s="194"/>
      <c r="AY449" s="49"/>
      <c r="AZ449" s="49"/>
      <c r="BA449" s="49"/>
      <c r="BB449" s="49"/>
      <c r="BC449" s="49"/>
      <c r="BD449" s="49"/>
      <c r="BE449" s="49"/>
      <c r="BF449" s="49"/>
      <c r="BG449" s="49"/>
      <c r="BH449" s="49"/>
      <c r="BI449" s="49"/>
      <c r="BJ449" s="49"/>
      <c r="BK449" s="49"/>
      <c r="BL449" s="49"/>
      <c r="BM449" s="49"/>
      <c r="BN449" s="49"/>
    </row>
    <row r="450" spans="1:240" s="50" customFormat="1" ht="72" customHeight="1" x14ac:dyDescent="0.25">
      <c r="A450" s="183">
        <v>481</v>
      </c>
      <c r="B450" s="612" t="s">
        <v>8645</v>
      </c>
      <c r="C450" s="474">
        <v>301</v>
      </c>
      <c r="D450" s="475" t="s">
        <v>3753</v>
      </c>
      <c r="E450" s="630" t="s">
        <v>4254</v>
      </c>
      <c r="F450" s="476" t="s">
        <v>4255</v>
      </c>
      <c r="G450" s="630" t="s">
        <v>4256</v>
      </c>
      <c r="H450" s="474">
        <v>2019</v>
      </c>
      <c r="I450" s="630" t="s">
        <v>4257</v>
      </c>
      <c r="J450" s="666">
        <v>25881.99</v>
      </c>
      <c r="K450" s="396" t="s">
        <v>800</v>
      </c>
      <c r="L450" s="477" t="s">
        <v>4258</v>
      </c>
      <c r="M450" s="477" t="s">
        <v>4259</v>
      </c>
      <c r="N450" s="477" t="s">
        <v>4260</v>
      </c>
      <c r="O450" s="477" t="s">
        <v>4261</v>
      </c>
      <c r="P450" s="474"/>
      <c r="Q450" s="474"/>
      <c r="R450" s="474"/>
      <c r="S450" s="474"/>
      <c r="T450" s="474"/>
      <c r="U450" s="474"/>
      <c r="V450" s="474"/>
      <c r="W450" s="474"/>
      <c r="X450" s="474"/>
      <c r="Y450" s="474"/>
      <c r="Z450" s="474"/>
      <c r="AA450" s="474"/>
      <c r="AB450" s="474"/>
      <c r="AC450" s="474"/>
      <c r="AD450" s="474"/>
      <c r="AE450" s="478"/>
      <c r="AF450" s="479"/>
      <c r="AG450" s="480"/>
      <c r="AH450" s="707"/>
      <c r="AI450" s="481"/>
      <c r="AJ450" s="482"/>
      <c r="AK450" s="743"/>
      <c r="AL450" s="484"/>
      <c r="AM450" s="482"/>
      <c r="AN450" s="743"/>
      <c r="AO450" s="484"/>
      <c r="AP450" s="482"/>
      <c r="AQ450" s="743"/>
      <c r="AR450" s="484"/>
      <c r="AS450" s="482"/>
      <c r="AT450" s="483"/>
      <c r="AU450" s="485"/>
      <c r="AV450" s="789"/>
      <c r="AW450" s="474"/>
      <c r="AX450" s="486"/>
    </row>
    <row r="451" spans="1:240" s="50" customFormat="1" ht="273.05" customHeight="1" x14ac:dyDescent="0.3">
      <c r="A451" s="183">
        <v>481</v>
      </c>
      <c r="B451" s="611" t="s">
        <v>8645</v>
      </c>
      <c r="C451" s="185">
        <v>406</v>
      </c>
      <c r="D451" s="106" t="s">
        <v>3781</v>
      </c>
      <c r="E451" s="605" t="s">
        <v>3809</v>
      </c>
      <c r="F451" s="185">
        <v>19106</v>
      </c>
      <c r="G451" s="605" t="s">
        <v>4262</v>
      </c>
      <c r="H451" s="185">
        <v>2018</v>
      </c>
      <c r="I451" s="605" t="s">
        <v>4263</v>
      </c>
      <c r="J451" s="650">
        <v>99909.91</v>
      </c>
      <c r="K451" s="396" t="s">
        <v>800</v>
      </c>
      <c r="L451" s="71" t="s">
        <v>3789</v>
      </c>
      <c r="M451" s="232" t="s">
        <v>3790</v>
      </c>
      <c r="N451" s="188" t="s">
        <v>4264</v>
      </c>
      <c r="O451" s="188" t="s">
        <v>4265</v>
      </c>
      <c r="P451" s="105">
        <v>3903460</v>
      </c>
      <c r="Q451" s="185">
        <v>50</v>
      </c>
      <c r="R451" s="111">
        <f>J451/(5*200*8)</f>
        <v>12.48873875</v>
      </c>
      <c r="S451" s="185">
        <v>30</v>
      </c>
      <c r="T451" s="185">
        <v>20</v>
      </c>
      <c r="U451" s="111">
        <f>SUM(R451:T451)</f>
        <v>62.488738749999996</v>
      </c>
      <c r="V451" s="185">
        <v>60</v>
      </c>
      <c r="W451" s="185">
        <v>0</v>
      </c>
      <c r="X451" s="196" t="s">
        <v>4266</v>
      </c>
      <c r="Y451" s="185">
        <v>3</v>
      </c>
      <c r="Z451" s="185">
        <v>5</v>
      </c>
      <c r="AA451" s="185">
        <v>1</v>
      </c>
      <c r="AB451" s="185">
        <v>4</v>
      </c>
      <c r="AC451" s="185"/>
      <c r="AD451" s="185">
        <v>20</v>
      </c>
      <c r="AE451" s="197">
        <v>5</v>
      </c>
      <c r="AF451" s="191">
        <v>60</v>
      </c>
      <c r="AG451" s="198" t="s">
        <v>3781</v>
      </c>
      <c r="AH451" s="683" t="s">
        <v>4267</v>
      </c>
      <c r="AI451" s="199">
        <v>20</v>
      </c>
      <c r="AJ451" s="200" t="s">
        <v>4268</v>
      </c>
      <c r="AK451" s="719" t="s">
        <v>4269</v>
      </c>
      <c r="AL451" s="202">
        <v>10</v>
      </c>
      <c r="AM451" s="200" t="s">
        <v>4270</v>
      </c>
      <c r="AN451" s="719" t="s">
        <v>4271</v>
      </c>
      <c r="AO451" s="202">
        <v>10</v>
      </c>
      <c r="AP451" s="487" t="s">
        <v>4272</v>
      </c>
      <c r="AQ451" s="771" t="s">
        <v>4273</v>
      </c>
      <c r="AR451" s="488">
        <v>10</v>
      </c>
      <c r="AS451" s="200" t="s">
        <v>4274</v>
      </c>
      <c r="AT451" s="201" t="s">
        <v>4267</v>
      </c>
      <c r="AU451" s="204">
        <v>10</v>
      </c>
      <c r="AV451" s="776"/>
      <c r="AW451" s="185"/>
      <c r="AX451" s="194"/>
      <c r="AY451" s="49"/>
      <c r="AZ451" s="49"/>
      <c r="BA451" s="49"/>
      <c r="BB451" s="49"/>
      <c r="BC451" s="49"/>
      <c r="BD451" s="49"/>
      <c r="BE451" s="49"/>
      <c r="BF451" s="49"/>
      <c r="BG451" s="49"/>
      <c r="BH451" s="49"/>
      <c r="BI451" s="49"/>
      <c r="BJ451" s="49"/>
      <c r="BK451" s="49"/>
      <c r="BL451" s="49"/>
      <c r="BM451" s="49"/>
      <c r="BN451" s="49"/>
    </row>
    <row r="452" spans="1:240" s="50" customFormat="1" ht="156.05000000000001" customHeight="1" x14ac:dyDescent="0.3">
      <c r="A452" s="183">
        <v>481</v>
      </c>
      <c r="B452" s="613" t="s">
        <v>8645</v>
      </c>
      <c r="C452" s="489">
        <v>604</v>
      </c>
      <c r="D452" s="490" t="s">
        <v>4047</v>
      </c>
      <c r="E452" s="631" t="s">
        <v>4056</v>
      </c>
      <c r="F452" s="489">
        <v>10873</v>
      </c>
      <c r="G452" s="631" t="s">
        <v>4275</v>
      </c>
      <c r="H452" s="489">
        <v>2018</v>
      </c>
      <c r="I452" s="631" t="s">
        <v>4276</v>
      </c>
      <c r="J452" s="667">
        <v>30620</v>
      </c>
      <c r="K452" s="396" t="s">
        <v>800</v>
      </c>
      <c r="L452" s="491" t="s">
        <v>4119</v>
      </c>
      <c r="M452" s="491" t="s">
        <v>4120</v>
      </c>
      <c r="N452" s="491" t="s">
        <v>4277</v>
      </c>
      <c r="O452" s="491" t="s">
        <v>4278</v>
      </c>
      <c r="P452" s="185">
        <v>3504666</v>
      </c>
      <c r="Q452" s="206" t="s">
        <v>4158</v>
      </c>
      <c r="R452" s="206" t="s">
        <v>3816</v>
      </c>
      <c r="S452" s="206" t="s">
        <v>4159</v>
      </c>
      <c r="T452" s="206" t="s">
        <v>4160</v>
      </c>
      <c r="U452" s="206" t="s">
        <v>4161</v>
      </c>
      <c r="V452" s="185">
        <v>100</v>
      </c>
      <c r="W452" s="185">
        <v>10</v>
      </c>
      <c r="X452" s="196" t="s">
        <v>4279</v>
      </c>
      <c r="Y452" s="185">
        <v>3</v>
      </c>
      <c r="Z452" s="185">
        <v>11</v>
      </c>
      <c r="AA452" s="185">
        <v>5</v>
      </c>
      <c r="AB452" s="185">
        <v>4</v>
      </c>
      <c r="AC452" s="185"/>
      <c r="AD452" s="185"/>
      <c r="AE452" s="197">
        <v>5</v>
      </c>
      <c r="AF452" s="492">
        <v>100</v>
      </c>
      <c r="AG452" s="493" t="s">
        <v>4047</v>
      </c>
      <c r="AH452" s="708" t="s">
        <v>4280</v>
      </c>
      <c r="AI452" s="494">
        <v>0</v>
      </c>
      <c r="AJ452" s="495" t="s">
        <v>4281</v>
      </c>
      <c r="AK452" s="744" t="s">
        <v>4282</v>
      </c>
      <c r="AL452" s="496">
        <v>20</v>
      </c>
      <c r="AM452" s="495" t="s">
        <v>4031</v>
      </c>
      <c r="AN452" s="744" t="s">
        <v>4280</v>
      </c>
      <c r="AO452" s="496">
        <v>80</v>
      </c>
      <c r="AP452" s="495"/>
      <c r="AQ452" s="744"/>
      <c r="AR452" s="496"/>
      <c r="AS452" s="200"/>
      <c r="AT452" s="201"/>
      <c r="AU452" s="204"/>
      <c r="AV452" s="776"/>
      <c r="AW452" s="185"/>
      <c r="AX452" s="194"/>
      <c r="AY452" s="49"/>
      <c r="AZ452" s="49"/>
      <c r="BA452" s="49"/>
      <c r="BB452" s="49"/>
      <c r="BC452" s="49"/>
      <c r="BD452" s="49"/>
      <c r="BE452" s="49"/>
      <c r="BF452" s="49"/>
      <c r="BG452" s="49"/>
      <c r="BH452" s="49"/>
      <c r="BI452" s="49"/>
      <c r="BJ452" s="49"/>
      <c r="BK452" s="49"/>
      <c r="BL452" s="49"/>
      <c r="BM452" s="49"/>
      <c r="BN452" s="49"/>
    </row>
    <row r="453" spans="1:240" s="50" customFormat="1" ht="52.1" customHeight="1" x14ac:dyDescent="0.25">
      <c r="A453" s="183">
        <v>481</v>
      </c>
      <c r="B453" s="611" t="s">
        <v>8645</v>
      </c>
      <c r="C453" s="185">
        <v>102</v>
      </c>
      <c r="D453" s="106" t="s">
        <v>3683</v>
      </c>
      <c r="E453" s="605" t="s">
        <v>3684</v>
      </c>
      <c r="F453" s="206" t="s">
        <v>3685</v>
      </c>
      <c r="G453" s="605" t="s">
        <v>4283</v>
      </c>
      <c r="H453" s="185">
        <v>2018</v>
      </c>
      <c r="I453" s="605" t="s">
        <v>3687</v>
      </c>
      <c r="J453" s="668">
        <v>203250.24</v>
      </c>
      <c r="K453" s="396" t="s">
        <v>800</v>
      </c>
      <c r="L453" s="188" t="s">
        <v>4284</v>
      </c>
      <c r="M453" s="188" t="s">
        <v>4285</v>
      </c>
      <c r="N453" s="188" t="s">
        <v>4286</v>
      </c>
      <c r="O453" s="188" t="s">
        <v>4287</v>
      </c>
      <c r="P453" s="185">
        <v>3406704</v>
      </c>
      <c r="Q453" s="185">
        <f>R453+S453</f>
        <v>25.54</v>
      </c>
      <c r="R453" s="185">
        <v>11.96</v>
      </c>
      <c r="S453" s="185">
        <v>13.58</v>
      </c>
      <c r="T453" s="185">
        <v>0</v>
      </c>
      <c r="U453" s="185">
        <f>Q453</f>
        <v>25.54</v>
      </c>
      <c r="V453" s="185">
        <v>100</v>
      </c>
      <c r="W453" s="471">
        <v>8.3299999999999999E-2</v>
      </c>
      <c r="X453" s="185"/>
      <c r="Y453" s="185"/>
      <c r="Z453" s="185"/>
      <c r="AA453" s="185"/>
      <c r="AB453" s="185"/>
      <c r="AC453" s="206" t="s">
        <v>2550</v>
      </c>
      <c r="AD453" s="185">
        <v>23.04</v>
      </c>
      <c r="AE453" s="197">
        <v>5</v>
      </c>
      <c r="AF453" s="191">
        <v>100</v>
      </c>
      <c r="AG453" s="198" t="s">
        <v>4288</v>
      </c>
      <c r="AH453" s="683" t="s">
        <v>3693</v>
      </c>
      <c r="AI453" s="199">
        <v>100</v>
      </c>
      <c r="AJ453" s="200"/>
      <c r="AK453" s="719"/>
      <c r="AL453" s="202"/>
      <c r="AM453" s="200"/>
      <c r="AN453" s="719"/>
      <c r="AO453" s="202"/>
      <c r="AP453" s="200"/>
      <c r="AQ453" s="719"/>
      <c r="AR453" s="202"/>
      <c r="AS453" s="200"/>
      <c r="AT453" s="201"/>
      <c r="AU453" s="204"/>
      <c r="AV453" s="776"/>
      <c r="AW453" s="185"/>
      <c r="AX453" s="194"/>
    </row>
    <row r="454" spans="1:240" s="36" customFormat="1" ht="76.599999999999994" customHeight="1" x14ac:dyDescent="0.3">
      <c r="A454" s="183">
        <v>482</v>
      </c>
      <c r="B454" s="605" t="s">
        <v>2130</v>
      </c>
      <c r="C454" s="185"/>
      <c r="D454" s="106"/>
      <c r="E454" s="605" t="s">
        <v>2131</v>
      </c>
      <c r="F454" s="185">
        <v>17007</v>
      </c>
      <c r="G454" s="605" t="s">
        <v>2132</v>
      </c>
      <c r="H454" s="185">
        <v>2004</v>
      </c>
      <c r="I454" s="605" t="s">
        <v>2133</v>
      </c>
      <c r="J454" s="650">
        <v>58593.15</v>
      </c>
      <c r="K454" s="396" t="s">
        <v>1991</v>
      </c>
      <c r="L454" s="188" t="s">
        <v>2134</v>
      </c>
      <c r="M454" s="188" t="s">
        <v>2135</v>
      </c>
      <c r="N454" s="188" t="s">
        <v>2136</v>
      </c>
      <c r="O454" s="188" t="s">
        <v>2137</v>
      </c>
      <c r="P454" s="185" t="s">
        <v>2138</v>
      </c>
      <c r="Q454" s="112">
        <v>23.355977011494254</v>
      </c>
      <c r="R454" s="112">
        <v>0</v>
      </c>
      <c r="S454" s="112">
        <v>8.0459770114942533</v>
      </c>
      <c r="T454" s="185">
        <v>15.31</v>
      </c>
      <c r="U454" s="112">
        <v>23.355977011494254</v>
      </c>
      <c r="V454" s="185" t="s">
        <v>2139</v>
      </c>
      <c r="W454" s="185">
        <v>100</v>
      </c>
      <c r="X454" s="196" t="s">
        <v>2140</v>
      </c>
      <c r="Y454" s="185">
        <v>2</v>
      </c>
      <c r="Z454" s="185">
        <v>2</v>
      </c>
      <c r="AA454" s="185">
        <v>2</v>
      </c>
      <c r="AB454" s="185">
        <v>4</v>
      </c>
      <c r="AC454" s="185"/>
      <c r="AD454" s="185"/>
      <c r="AE454" s="197">
        <v>5</v>
      </c>
      <c r="AF454" s="191">
        <v>90</v>
      </c>
      <c r="AG454" s="198" t="s">
        <v>2141</v>
      </c>
      <c r="AH454" s="683" t="s">
        <v>2142</v>
      </c>
      <c r="AI454" s="199">
        <v>50</v>
      </c>
      <c r="AJ454" s="200" t="s">
        <v>2143</v>
      </c>
      <c r="AK454" s="719" t="s">
        <v>2144</v>
      </c>
      <c r="AL454" s="202">
        <v>20</v>
      </c>
      <c r="AM454" s="200" t="s">
        <v>2145</v>
      </c>
      <c r="AN454" s="719" t="s">
        <v>2146</v>
      </c>
      <c r="AO454" s="202">
        <v>20</v>
      </c>
      <c r="AP454" s="200"/>
      <c r="AQ454" s="719"/>
      <c r="AR454" s="202"/>
      <c r="AS454" s="200"/>
      <c r="AT454" s="201"/>
      <c r="AU454" s="204"/>
      <c r="AV454" s="776"/>
      <c r="AW454" s="185"/>
      <c r="AX454" s="194"/>
    </row>
    <row r="455" spans="1:240" s="36" customFormat="1" ht="64.95" customHeight="1" x14ac:dyDescent="0.3">
      <c r="A455" s="183">
        <v>482</v>
      </c>
      <c r="B455" s="605" t="s">
        <v>2130</v>
      </c>
      <c r="C455" s="185">
        <v>4</v>
      </c>
      <c r="D455" s="106"/>
      <c r="E455" s="605" t="s">
        <v>2147</v>
      </c>
      <c r="F455" s="185">
        <v>23574</v>
      </c>
      <c r="G455" s="605" t="s">
        <v>2148</v>
      </c>
      <c r="H455" s="185">
        <v>2006</v>
      </c>
      <c r="I455" s="605" t="s">
        <v>2149</v>
      </c>
      <c r="J455" s="650">
        <v>71505</v>
      </c>
      <c r="K455" s="396" t="s">
        <v>867</v>
      </c>
      <c r="L455" s="188" t="s">
        <v>2150</v>
      </c>
      <c r="M455" s="188" t="s">
        <v>2151</v>
      </c>
      <c r="N455" s="188" t="s">
        <v>2152</v>
      </c>
      <c r="O455" s="188" t="s">
        <v>2153</v>
      </c>
      <c r="P455" s="185">
        <v>3787</v>
      </c>
      <c r="Q455" s="111">
        <v>24.10655172413793</v>
      </c>
      <c r="R455" s="111">
        <v>0</v>
      </c>
      <c r="S455" s="111">
        <v>6.8965517241379306</v>
      </c>
      <c r="T455" s="111">
        <v>17.21</v>
      </c>
      <c r="U455" s="111">
        <v>24.10655172413793</v>
      </c>
      <c r="V455" s="185">
        <v>30</v>
      </c>
      <c r="W455" s="185">
        <v>100</v>
      </c>
      <c r="X455" s="196" t="s">
        <v>2140</v>
      </c>
      <c r="Y455" s="185">
        <v>2</v>
      </c>
      <c r="Z455" s="185">
        <v>2</v>
      </c>
      <c r="AA455" s="185">
        <v>1</v>
      </c>
      <c r="AB455" s="185">
        <v>4</v>
      </c>
      <c r="AC455" s="185"/>
      <c r="AD455" s="185"/>
      <c r="AE455" s="197">
        <v>5</v>
      </c>
      <c r="AF455" s="191">
        <v>30</v>
      </c>
      <c r="AG455" s="198" t="s">
        <v>2141</v>
      </c>
      <c r="AH455" s="683" t="s">
        <v>2154</v>
      </c>
      <c r="AI455" s="199">
        <v>30</v>
      </c>
      <c r="AJ455" s="200"/>
      <c r="AK455" s="719"/>
      <c r="AL455" s="202"/>
      <c r="AM455" s="200"/>
      <c r="AN455" s="719"/>
      <c r="AO455" s="202"/>
      <c r="AP455" s="200"/>
      <c r="AQ455" s="719"/>
      <c r="AR455" s="202"/>
      <c r="AS455" s="200"/>
      <c r="AT455" s="201"/>
      <c r="AU455" s="204"/>
      <c r="AV455" s="776"/>
      <c r="AW455" s="185"/>
      <c r="AX455" s="194"/>
    </row>
    <row r="456" spans="1:240" s="36" customFormat="1" ht="64.95" customHeight="1" x14ac:dyDescent="0.3">
      <c r="A456" s="183">
        <v>482</v>
      </c>
      <c r="B456" s="605" t="s">
        <v>2130</v>
      </c>
      <c r="C456" s="185"/>
      <c r="D456" s="106"/>
      <c r="E456" s="605" t="s">
        <v>2147</v>
      </c>
      <c r="F456" s="185">
        <v>23574</v>
      </c>
      <c r="G456" s="605" t="s">
        <v>2155</v>
      </c>
      <c r="H456" s="185">
        <v>2016</v>
      </c>
      <c r="I456" s="605" t="s">
        <v>2156</v>
      </c>
      <c r="J456" s="650">
        <v>23759.27</v>
      </c>
      <c r="K456" s="396" t="s">
        <v>2157</v>
      </c>
      <c r="L456" s="188" t="s">
        <v>2150</v>
      </c>
      <c r="M456" s="188" t="s">
        <v>2151</v>
      </c>
      <c r="N456" s="188" t="s">
        <v>2158</v>
      </c>
      <c r="O456" s="188" t="s">
        <v>2159</v>
      </c>
      <c r="P456" s="185">
        <v>8201</v>
      </c>
      <c r="Q456" s="111">
        <f>SUM(R456+S456+T456)</f>
        <v>40.269999999999996</v>
      </c>
      <c r="R456" s="111">
        <v>2.27</v>
      </c>
      <c r="S456" s="111">
        <v>18</v>
      </c>
      <c r="T456" s="111">
        <v>20</v>
      </c>
      <c r="U456" s="111">
        <v>40.270000000000003</v>
      </c>
      <c r="V456" s="185">
        <v>40</v>
      </c>
      <c r="W456" s="185">
        <v>60</v>
      </c>
      <c r="X456" s="196" t="s">
        <v>2140</v>
      </c>
      <c r="Y456" s="185">
        <v>2</v>
      </c>
      <c r="Z456" s="185">
        <v>5</v>
      </c>
      <c r="AA456" s="185">
        <v>5</v>
      </c>
      <c r="AB456" s="185">
        <v>4</v>
      </c>
      <c r="AC456" s="185"/>
      <c r="AD456" s="185"/>
      <c r="AE456" s="197">
        <v>5</v>
      </c>
      <c r="AF456" s="191">
        <v>40</v>
      </c>
      <c r="AG456" s="198" t="s">
        <v>2141</v>
      </c>
      <c r="AH456" s="683" t="s">
        <v>2160</v>
      </c>
      <c r="AI456" s="199">
        <v>30</v>
      </c>
      <c r="AJ456" s="200" t="s">
        <v>2143</v>
      </c>
      <c r="AK456" s="719" t="s">
        <v>2161</v>
      </c>
      <c r="AL456" s="202">
        <v>10</v>
      </c>
      <c r="AM456" s="200"/>
      <c r="AN456" s="719"/>
      <c r="AO456" s="202"/>
      <c r="AP456" s="200"/>
      <c r="AQ456" s="719"/>
      <c r="AR456" s="202"/>
      <c r="AS456" s="200"/>
      <c r="AT456" s="201"/>
      <c r="AU456" s="204"/>
      <c r="AV456" s="776"/>
      <c r="AW456" s="185"/>
      <c r="AX456" s="194"/>
    </row>
    <row r="457" spans="1:240" s="41" customFormat="1" ht="64.95" customHeight="1" x14ac:dyDescent="0.3">
      <c r="A457" s="183">
        <v>482</v>
      </c>
      <c r="B457" s="605" t="s">
        <v>2130</v>
      </c>
      <c r="C457" s="185"/>
      <c r="D457" s="106"/>
      <c r="E457" s="605" t="s">
        <v>2162</v>
      </c>
      <c r="F457" s="185">
        <v>25025</v>
      </c>
      <c r="G457" s="605" t="s">
        <v>2163</v>
      </c>
      <c r="H457" s="185">
        <v>2017</v>
      </c>
      <c r="I457" s="606" t="s">
        <v>2164</v>
      </c>
      <c r="J457" s="650">
        <v>48381.81</v>
      </c>
      <c r="K457" s="396" t="s">
        <v>694</v>
      </c>
      <c r="L457" s="188" t="s">
        <v>2165</v>
      </c>
      <c r="M457" s="71" t="s">
        <v>2166</v>
      </c>
      <c r="N457" s="188" t="s">
        <v>2167</v>
      </c>
      <c r="O457" s="188" t="s">
        <v>2168</v>
      </c>
      <c r="P457" s="185">
        <v>8293</v>
      </c>
      <c r="Q457" s="111">
        <v>30</v>
      </c>
      <c r="R457" s="111">
        <v>2</v>
      </c>
      <c r="S457" s="111">
        <v>10</v>
      </c>
      <c r="T457" s="111">
        <v>20</v>
      </c>
      <c r="U457" s="111">
        <v>30</v>
      </c>
      <c r="V457" s="185">
        <v>60</v>
      </c>
      <c r="W457" s="185">
        <v>35</v>
      </c>
      <c r="X457" s="497" t="s">
        <v>2169</v>
      </c>
      <c r="Y457" s="185">
        <v>6</v>
      </c>
      <c r="Z457" s="185">
        <v>4</v>
      </c>
      <c r="AA457" s="185">
        <v>4</v>
      </c>
      <c r="AB457" s="185">
        <v>5</v>
      </c>
      <c r="AC457" s="185" t="s">
        <v>2170</v>
      </c>
      <c r="AD457" s="185"/>
      <c r="AE457" s="197">
        <v>5</v>
      </c>
      <c r="AF457" s="191">
        <v>40</v>
      </c>
      <c r="AG457" s="198" t="s">
        <v>2171</v>
      </c>
      <c r="AH457" s="683" t="s">
        <v>2172</v>
      </c>
      <c r="AI457" s="199">
        <v>20</v>
      </c>
      <c r="AJ457" s="200" t="s">
        <v>2173</v>
      </c>
      <c r="AK457" s="719" t="s">
        <v>2174</v>
      </c>
      <c r="AL457" s="202">
        <v>10</v>
      </c>
      <c r="AM457" s="200" t="s">
        <v>2175</v>
      </c>
      <c r="AN457" s="719" t="s">
        <v>2176</v>
      </c>
      <c r="AO457" s="202">
        <v>10</v>
      </c>
      <c r="AP457" s="200"/>
      <c r="AQ457" s="719"/>
      <c r="AR457" s="202"/>
      <c r="AS457" s="200"/>
      <c r="AT457" s="201"/>
      <c r="AU457" s="204"/>
      <c r="AV457" s="776"/>
      <c r="AW457" s="185"/>
      <c r="AX457" s="194"/>
      <c r="AY457" s="36"/>
      <c r="AZ457" s="36"/>
      <c r="BA457" s="36"/>
      <c r="BB457" s="36"/>
      <c r="BC457" s="36"/>
      <c r="BD457" s="36"/>
      <c r="BE457" s="36"/>
      <c r="BF457" s="36"/>
      <c r="BG457" s="36"/>
      <c r="BH457" s="36"/>
      <c r="BI457" s="36"/>
      <c r="BJ457" s="36"/>
      <c r="BK457" s="36"/>
      <c r="BL457" s="36"/>
      <c r="BM457" s="36"/>
      <c r="BN457" s="36"/>
      <c r="BO457" s="36"/>
      <c r="BP457" s="36"/>
      <c r="BQ457" s="36"/>
      <c r="BR457" s="36"/>
      <c r="BS457" s="36"/>
      <c r="BT457" s="36"/>
      <c r="BU457" s="36"/>
      <c r="BV457" s="36"/>
      <c r="BW457" s="36"/>
      <c r="BX457" s="36"/>
      <c r="BY457" s="36"/>
      <c r="BZ457" s="36"/>
      <c r="CA457" s="36"/>
      <c r="CB457" s="36"/>
      <c r="CC457" s="36"/>
      <c r="CD457" s="36"/>
      <c r="CE457" s="36"/>
      <c r="CF457" s="36"/>
      <c r="CG457" s="36"/>
      <c r="CH457" s="36"/>
      <c r="CI457" s="36"/>
      <c r="CJ457" s="36"/>
      <c r="CK457" s="36"/>
      <c r="CL457" s="36"/>
      <c r="CM457" s="36"/>
      <c r="CN457" s="36"/>
      <c r="CO457" s="36"/>
      <c r="CP457" s="36"/>
      <c r="CQ457" s="36"/>
      <c r="CR457" s="36"/>
      <c r="CS457" s="36"/>
      <c r="CT457" s="36"/>
      <c r="CU457" s="36"/>
      <c r="CV457" s="36"/>
      <c r="CW457" s="36"/>
      <c r="CX457" s="36"/>
      <c r="CY457" s="36"/>
      <c r="CZ457" s="36"/>
      <c r="DA457" s="36"/>
      <c r="DB457" s="36"/>
      <c r="DC457" s="36"/>
      <c r="DD457" s="36"/>
      <c r="DE457" s="36"/>
      <c r="DF457" s="36"/>
      <c r="DG457" s="36"/>
      <c r="DH457" s="36"/>
      <c r="DI457" s="36"/>
      <c r="DJ457" s="36"/>
      <c r="DK457" s="36"/>
      <c r="DL457" s="36"/>
      <c r="DM457" s="36"/>
      <c r="DN457" s="36"/>
      <c r="DO457" s="36"/>
      <c r="DP457" s="36"/>
      <c r="DQ457" s="36"/>
      <c r="DR457" s="36"/>
      <c r="DS457" s="36"/>
      <c r="DT457" s="36"/>
      <c r="DU457" s="36"/>
      <c r="DV457" s="36"/>
      <c r="DW457" s="36"/>
      <c r="DX457" s="36"/>
      <c r="DY457" s="36"/>
      <c r="DZ457" s="36"/>
      <c r="EA457" s="36"/>
      <c r="EB457" s="36"/>
      <c r="EC457" s="36"/>
      <c r="ED457" s="36"/>
      <c r="EE457" s="36"/>
      <c r="EF457" s="36"/>
      <c r="EG457" s="36"/>
      <c r="EH457" s="36"/>
      <c r="EI457" s="36"/>
      <c r="EJ457" s="36"/>
      <c r="EK457" s="36"/>
      <c r="EL457" s="36"/>
      <c r="EM457" s="36"/>
      <c r="EN457" s="36"/>
      <c r="EO457" s="36"/>
      <c r="EP457" s="36"/>
      <c r="EQ457" s="36"/>
      <c r="ER457" s="36"/>
      <c r="ES457" s="36"/>
      <c r="ET457" s="36"/>
      <c r="EU457" s="36"/>
      <c r="EV457" s="36"/>
      <c r="EW457" s="36"/>
      <c r="EX457" s="36"/>
      <c r="EY457" s="36"/>
      <c r="EZ457" s="36"/>
      <c r="FA457" s="36"/>
      <c r="FB457" s="36"/>
      <c r="FC457" s="36"/>
      <c r="FD457" s="36"/>
      <c r="FE457" s="36"/>
      <c r="FF457" s="36"/>
      <c r="FG457" s="36"/>
      <c r="FH457" s="36"/>
      <c r="FI457" s="36"/>
      <c r="FJ457" s="36"/>
      <c r="FK457" s="36"/>
      <c r="FL457" s="36"/>
      <c r="FM457" s="36"/>
      <c r="FN457" s="36"/>
      <c r="FO457" s="36"/>
      <c r="FP457" s="36"/>
      <c r="FQ457" s="36"/>
      <c r="FR457" s="36"/>
      <c r="FS457" s="36"/>
      <c r="FT457" s="36"/>
      <c r="FU457" s="36"/>
      <c r="FV457" s="36"/>
      <c r="FW457" s="36"/>
      <c r="FX457" s="36"/>
      <c r="FY457" s="36"/>
      <c r="FZ457" s="36"/>
      <c r="GA457" s="36"/>
      <c r="GB457" s="36"/>
      <c r="GC457" s="36"/>
      <c r="GD457" s="36"/>
      <c r="GE457" s="36"/>
      <c r="GF457" s="36"/>
      <c r="GG457" s="36"/>
      <c r="GH457" s="36"/>
      <c r="GI457" s="36"/>
      <c r="GJ457" s="36"/>
      <c r="GK457" s="36"/>
      <c r="GL457" s="36"/>
      <c r="GM457" s="36"/>
      <c r="GN457" s="36"/>
      <c r="GO457" s="36"/>
      <c r="GP457" s="36"/>
      <c r="GQ457" s="36"/>
      <c r="GR457" s="36"/>
      <c r="GS457" s="36"/>
      <c r="GT457" s="36"/>
      <c r="GU457" s="36"/>
      <c r="GV457" s="36"/>
      <c r="GW457" s="36"/>
      <c r="GX457" s="36"/>
      <c r="GY457" s="36"/>
      <c r="GZ457" s="36"/>
      <c r="HA457" s="36"/>
      <c r="HB457" s="36"/>
      <c r="HC457" s="36"/>
      <c r="HD457" s="36"/>
      <c r="HE457" s="36"/>
      <c r="HF457" s="36"/>
      <c r="HG457" s="36"/>
      <c r="HH457" s="36"/>
      <c r="HI457" s="36"/>
      <c r="HJ457" s="36"/>
      <c r="HK457" s="36"/>
      <c r="HL457" s="36"/>
      <c r="HM457" s="36"/>
      <c r="HN457" s="36"/>
      <c r="HO457" s="36"/>
      <c r="HP457" s="36"/>
      <c r="HQ457" s="36"/>
      <c r="HR457" s="36"/>
      <c r="HS457" s="36"/>
      <c r="HT457" s="36"/>
      <c r="HU457" s="36"/>
      <c r="HV457" s="36"/>
      <c r="HW457" s="36"/>
      <c r="HX457" s="36"/>
      <c r="HY457" s="36"/>
      <c r="HZ457" s="36"/>
      <c r="IA457" s="36"/>
      <c r="IB457" s="36"/>
      <c r="IC457" s="36"/>
      <c r="ID457" s="36"/>
      <c r="IE457" s="36"/>
      <c r="IF457" s="36"/>
    </row>
    <row r="458" spans="1:240" s="41" customFormat="1" ht="65.5" customHeight="1" thickBot="1" x14ac:dyDescent="0.35">
      <c r="A458" s="183">
        <v>482</v>
      </c>
      <c r="B458" s="605" t="s">
        <v>2130</v>
      </c>
      <c r="C458" s="185"/>
      <c r="D458" s="106"/>
      <c r="E458" s="625" t="s">
        <v>2177</v>
      </c>
      <c r="F458" s="108">
        <v>36943</v>
      </c>
      <c r="G458" s="625" t="s">
        <v>2178</v>
      </c>
      <c r="H458" s="108">
        <v>2018</v>
      </c>
      <c r="I458" s="625" t="s">
        <v>2179</v>
      </c>
      <c r="J458" s="655">
        <v>24102.880000000001</v>
      </c>
      <c r="K458" s="396" t="s">
        <v>2157</v>
      </c>
      <c r="L458" s="72" t="s">
        <v>2150</v>
      </c>
      <c r="M458" s="72" t="s">
        <v>2180</v>
      </c>
      <c r="N458" s="72" t="s">
        <v>2181</v>
      </c>
      <c r="O458" s="72" t="s">
        <v>2182</v>
      </c>
      <c r="P458" s="108">
        <v>8374</v>
      </c>
      <c r="Q458" s="109">
        <v>50</v>
      </c>
      <c r="R458" s="109">
        <v>5</v>
      </c>
      <c r="S458" s="109">
        <v>20</v>
      </c>
      <c r="T458" s="109">
        <v>25</v>
      </c>
      <c r="U458" s="109">
        <v>50</v>
      </c>
      <c r="V458" s="108">
        <v>90</v>
      </c>
      <c r="W458" s="108">
        <v>18</v>
      </c>
      <c r="X458" s="109" t="s">
        <v>2183</v>
      </c>
      <c r="Y458" s="108">
        <v>4</v>
      </c>
      <c r="Z458" s="108">
        <v>6</v>
      </c>
      <c r="AA458" s="108">
        <v>2</v>
      </c>
      <c r="AB458" s="108">
        <v>35</v>
      </c>
      <c r="AC458" s="185"/>
      <c r="AD458" s="185"/>
      <c r="AE458" s="197">
        <v>5</v>
      </c>
      <c r="AF458" s="191">
        <v>60</v>
      </c>
      <c r="AG458" s="198" t="s">
        <v>2141</v>
      </c>
      <c r="AH458" s="683" t="s">
        <v>2160</v>
      </c>
      <c r="AI458" s="199">
        <v>50</v>
      </c>
      <c r="AJ458" s="200" t="s">
        <v>2143</v>
      </c>
      <c r="AK458" s="719" t="s">
        <v>2161</v>
      </c>
      <c r="AL458" s="202">
        <v>10</v>
      </c>
      <c r="AM458" s="498"/>
      <c r="AN458" s="752"/>
      <c r="AO458" s="500"/>
      <c r="AP458" s="498"/>
      <c r="AQ458" s="752"/>
      <c r="AR458" s="500"/>
      <c r="AS458" s="498"/>
      <c r="AT458" s="499"/>
      <c r="AU458" s="501"/>
      <c r="AV458" s="776"/>
      <c r="AW458" s="185"/>
      <c r="AX458" s="194"/>
      <c r="AY458" s="36"/>
      <c r="AZ458" s="36"/>
      <c r="BA458" s="36"/>
      <c r="BB458" s="36"/>
      <c r="BC458" s="36"/>
      <c r="BD458" s="36"/>
      <c r="BE458" s="36"/>
      <c r="BF458" s="36"/>
      <c r="BG458" s="36"/>
      <c r="BH458" s="36"/>
      <c r="BI458" s="36"/>
      <c r="BJ458" s="36"/>
      <c r="BK458" s="36"/>
      <c r="BL458" s="36"/>
      <c r="BM458" s="36"/>
      <c r="BN458" s="36"/>
      <c r="BO458" s="36"/>
      <c r="BP458" s="36"/>
      <c r="BQ458" s="36"/>
      <c r="BR458" s="36"/>
      <c r="BS458" s="36"/>
      <c r="BT458" s="36"/>
      <c r="BU458" s="36"/>
      <c r="BV458" s="36"/>
      <c r="BW458" s="36"/>
      <c r="BX458" s="36"/>
      <c r="BY458" s="36"/>
      <c r="BZ458" s="36"/>
      <c r="CA458" s="36"/>
      <c r="CB458" s="36"/>
      <c r="CC458" s="36"/>
      <c r="CD458" s="36"/>
      <c r="CE458" s="36"/>
      <c r="CF458" s="36"/>
      <c r="CG458" s="36"/>
      <c r="CH458" s="36"/>
      <c r="CI458" s="36"/>
      <c r="CJ458" s="36"/>
      <c r="CK458" s="36"/>
      <c r="CL458" s="36"/>
      <c r="CM458" s="36"/>
      <c r="CN458" s="36"/>
      <c r="CO458" s="36"/>
      <c r="CP458" s="36"/>
      <c r="CQ458" s="36"/>
      <c r="CR458" s="36"/>
      <c r="CS458" s="36"/>
      <c r="CT458" s="36"/>
      <c r="CU458" s="36"/>
      <c r="CV458" s="36"/>
      <c r="CW458" s="36"/>
      <c r="CX458" s="36"/>
      <c r="CY458" s="36"/>
      <c r="CZ458" s="36"/>
      <c r="DA458" s="36"/>
      <c r="DB458" s="36"/>
      <c r="DC458" s="36"/>
      <c r="DD458" s="36"/>
      <c r="DE458" s="36"/>
      <c r="DF458" s="36"/>
      <c r="DG458" s="36"/>
      <c r="DH458" s="36"/>
      <c r="DI458" s="36"/>
      <c r="DJ458" s="36"/>
      <c r="DK458" s="36"/>
      <c r="DL458" s="36"/>
      <c r="DM458" s="36"/>
      <c r="DN458" s="36"/>
      <c r="DO458" s="36"/>
      <c r="DP458" s="36"/>
      <c r="DQ458" s="36"/>
      <c r="DR458" s="36"/>
      <c r="DS458" s="36"/>
      <c r="DT458" s="36"/>
      <c r="DU458" s="36"/>
      <c r="DV458" s="36"/>
      <c r="DW458" s="36"/>
      <c r="DX458" s="36"/>
      <c r="DY458" s="36"/>
      <c r="DZ458" s="36"/>
      <c r="EA458" s="36"/>
      <c r="EB458" s="36"/>
      <c r="EC458" s="36"/>
      <c r="ED458" s="36"/>
      <c r="EE458" s="36"/>
      <c r="EF458" s="36"/>
      <c r="EG458" s="36"/>
      <c r="EH458" s="36"/>
      <c r="EI458" s="36"/>
      <c r="EJ458" s="36"/>
      <c r="EK458" s="36"/>
      <c r="EL458" s="36"/>
      <c r="EM458" s="36"/>
      <c r="EN458" s="36"/>
      <c r="EO458" s="36"/>
      <c r="EP458" s="36"/>
      <c r="EQ458" s="36"/>
      <c r="ER458" s="36"/>
      <c r="ES458" s="36"/>
      <c r="ET458" s="36"/>
      <c r="EU458" s="36"/>
      <c r="EV458" s="36"/>
      <c r="EW458" s="36"/>
      <c r="EX458" s="36"/>
      <c r="EY458" s="36"/>
      <c r="EZ458" s="36"/>
      <c r="FA458" s="36"/>
      <c r="FB458" s="36"/>
      <c r="FC458" s="36"/>
      <c r="FD458" s="36"/>
      <c r="FE458" s="36"/>
      <c r="FF458" s="36"/>
      <c r="FG458" s="36"/>
      <c r="FH458" s="36"/>
      <c r="FI458" s="36"/>
      <c r="FJ458" s="36"/>
      <c r="FK458" s="36"/>
      <c r="FL458" s="36"/>
      <c r="FM458" s="36"/>
      <c r="FN458" s="36"/>
      <c r="FO458" s="36"/>
      <c r="FP458" s="36"/>
      <c r="FQ458" s="36"/>
      <c r="FR458" s="36"/>
      <c r="FS458" s="36"/>
      <c r="FT458" s="36"/>
      <c r="FU458" s="36"/>
      <c r="FV458" s="36"/>
      <c r="FW458" s="36"/>
      <c r="FX458" s="36"/>
      <c r="FY458" s="36"/>
      <c r="FZ458" s="36"/>
      <c r="GA458" s="36"/>
      <c r="GB458" s="36"/>
      <c r="GC458" s="36"/>
      <c r="GD458" s="36"/>
      <c r="GE458" s="36"/>
      <c r="GF458" s="36"/>
      <c r="GG458" s="36"/>
      <c r="GH458" s="36"/>
      <c r="GI458" s="36"/>
      <c r="GJ458" s="36"/>
      <c r="GK458" s="36"/>
      <c r="GL458" s="36"/>
      <c r="GM458" s="36"/>
      <c r="GN458" s="36"/>
      <c r="GO458" s="36"/>
      <c r="GP458" s="36"/>
      <c r="GQ458" s="36"/>
      <c r="GR458" s="36"/>
      <c r="GS458" s="36"/>
      <c r="GT458" s="36"/>
      <c r="GU458" s="36"/>
      <c r="GV458" s="36"/>
      <c r="GW458" s="36"/>
      <c r="GX458" s="36"/>
      <c r="GY458" s="36"/>
      <c r="GZ458" s="36"/>
      <c r="HA458" s="36"/>
      <c r="HB458" s="36"/>
      <c r="HC458" s="36"/>
      <c r="HD458" s="36"/>
      <c r="HE458" s="36"/>
      <c r="HF458" s="36"/>
      <c r="HG458" s="36"/>
      <c r="HH458" s="36"/>
      <c r="HI458" s="36"/>
      <c r="HJ458" s="36"/>
      <c r="HK458" s="36"/>
      <c r="HL458" s="36"/>
      <c r="HM458" s="36"/>
      <c r="HN458" s="36"/>
      <c r="HO458" s="36"/>
      <c r="HP458" s="36"/>
      <c r="HQ458" s="36"/>
      <c r="HR458" s="36"/>
      <c r="HS458" s="36"/>
      <c r="HT458" s="36"/>
      <c r="HU458" s="36"/>
      <c r="HV458" s="36"/>
      <c r="HW458" s="36"/>
      <c r="HX458" s="36"/>
      <c r="HY458" s="36"/>
      <c r="HZ458" s="36"/>
      <c r="IA458" s="36"/>
      <c r="IB458" s="36"/>
      <c r="IC458" s="36"/>
      <c r="ID458" s="36"/>
      <c r="IE458" s="36"/>
      <c r="IF458" s="36"/>
    </row>
    <row r="459" spans="1:240" s="36" customFormat="1" ht="305.35000000000002" customHeight="1" x14ac:dyDescent="0.3">
      <c r="A459" s="183">
        <v>501</v>
      </c>
      <c r="B459" s="605" t="s">
        <v>3253</v>
      </c>
      <c r="C459" s="185">
        <v>1</v>
      </c>
      <c r="D459" s="106" t="s">
        <v>3254</v>
      </c>
      <c r="E459" s="605" t="s">
        <v>3255</v>
      </c>
      <c r="F459" s="185">
        <v>9653</v>
      </c>
      <c r="G459" s="605" t="s">
        <v>3256</v>
      </c>
      <c r="H459" s="185" t="s">
        <v>3257</v>
      </c>
      <c r="I459" s="605" t="s">
        <v>3258</v>
      </c>
      <c r="J459" s="650">
        <v>19825.689999999999</v>
      </c>
      <c r="K459" s="396" t="s">
        <v>8648</v>
      </c>
      <c r="L459" s="188" t="s">
        <v>3259</v>
      </c>
      <c r="M459" s="188" t="s">
        <v>3260</v>
      </c>
      <c r="N459" s="188" t="s">
        <v>3261</v>
      </c>
      <c r="O459" s="188" t="s">
        <v>3262</v>
      </c>
      <c r="P459" s="284">
        <v>100870</v>
      </c>
      <c r="Q459" s="185">
        <v>0</v>
      </c>
      <c r="R459" s="185"/>
      <c r="S459" s="185">
        <v>50</v>
      </c>
      <c r="T459" s="185">
        <v>50</v>
      </c>
      <c r="U459" s="185">
        <v>100</v>
      </c>
      <c r="V459" s="185">
        <v>100</v>
      </c>
      <c r="W459" s="185">
        <v>100</v>
      </c>
      <c r="X459" s="196" t="s">
        <v>3263</v>
      </c>
      <c r="Y459" s="185">
        <v>6</v>
      </c>
      <c r="Z459" s="185">
        <v>1</v>
      </c>
      <c r="AA459" s="185">
        <v>1</v>
      </c>
      <c r="AB459" s="185">
        <v>24</v>
      </c>
      <c r="AC459" s="185">
        <v>2</v>
      </c>
      <c r="AD459" s="185">
        <v>0</v>
      </c>
      <c r="AE459" s="197">
        <v>2</v>
      </c>
      <c r="AF459" s="191">
        <v>100</v>
      </c>
      <c r="AG459" s="198" t="s">
        <v>3264</v>
      </c>
      <c r="AH459" s="683" t="s">
        <v>3265</v>
      </c>
      <c r="AI459" s="199">
        <v>34</v>
      </c>
      <c r="AJ459" s="200" t="s">
        <v>3266</v>
      </c>
      <c r="AK459" s="719" t="s">
        <v>3267</v>
      </c>
      <c r="AL459" s="202">
        <v>22</v>
      </c>
      <c r="AM459" s="200" t="s">
        <v>3254</v>
      </c>
      <c r="AN459" s="719" t="s">
        <v>3268</v>
      </c>
      <c r="AO459" s="202">
        <v>29</v>
      </c>
      <c r="AP459" s="200" t="s">
        <v>3269</v>
      </c>
      <c r="AQ459" s="719" t="s">
        <v>3270</v>
      </c>
      <c r="AR459" s="202">
        <v>0</v>
      </c>
      <c r="AS459" s="200" t="s">
        <v>3271</v>
      </c>
      <c r="AT459" s="201" t="s">
        <v>3267</v>
      </c>
      <c r="AU459" s="204">
        <v>2</v>
      </c>
      <c r="AV459" s="776" t="s">
        <v>3272</v>
      </c>
      <c r="AW459" s="185" t="s">
        <v>3273</v>
      </c>
      <c r="AX459" s="194">
        <v>4</v>
      </c>
    </row>
    <row r="460" spans="1:240" s="36" customFormat="1" ht="305.35000000000002" customHeight="1" x14ac:dyDescent="0.3">
      <c r="A460" s="183">
        <v>501</v>
      </c>
      <c r="B460" s="605" t="s">
        <v>3253</v>
      </c>
      <c r="C460" s="185">
        <v>1</v>
      </c>
      <c r="D460" s="106" t="s">
        <v>3254</v>
      </c>
      <c r="E460" s="605" t="s">
        <v>3255</v>
      </c>
      <c r="F460" s="185">
        <v>9653</v>
      </c>
      <c r="G460" s="605" t="s">
        <v>3274</v>
      </c>
      <c r="H460" s="185" t="s">
        <v>3275</v>
      </c>
      <c r="I460" s="605" t="s">
        <v>3258</v>
      </c>
      <c r="J460" s="650">
        <v>18548.169999999998</v>
      </c>
      <c r="K460" s="396" t="s">
        <v>8648</v>
      </c>
      <c r="L460" s="188" t="s">
        <v>3259</v>
      </c>
      <c r="M460" s="188" t="s">
        <v>3260</v>
      </c>
      <c r="N460" s="188" t="s">
        <v>3261</v>
      </c>
      <c r="O460" s="188" t="s">
        <v>3262</v>
      </c>
      <c r="P460" s="284">
        <v>100801</v>
      </c>
      <c r="Q460" s="185">
        <v>0</v>
      </c>
      <c r="R460" s="185"/>
      <c r="S460" s="185">
        <v>50</v>
      </c>
      <c r="T460" s="185">
        <v>50</v>
      </c>
      <c r="U460" s="185">
        <v>100</v>
      </c>
      <c r="V460" s="185">
        <v>100</v>
      </c>
      <c r="W460" s="185">
        <v>100</v>
      </c>
      <c r="X460" s="196" t="s">
        <v>3263</v>
      </c>
      <c r="Y460" s="185">
        <v>6</v>
      </c>
      <c r="Z460" s="185">
        <v>1</v>
      </c>
      <c r="AA460" s="185">
        <v>1</v>
      </c>
      <c r="AB460" s="185">
        <v>24</v>
      </c>
      <c r="AC460" s="185">
        <v>2</v>
      </c>
      <c r="AD460" s="185">
        <v>0</v>
      </c>
      <c r="AE460" s="197">
        <v>2</v>
      </c>
      <c r="AF460" s="191">
        <v>100</v>
      </c>
      <c r="AG460" s="198" t="s">
        <v>3264</v>
      </c>
      <c r="AH460" s="683" t="s">
        <v>3265</v>
      </c>
      <c r="AI460" s="199">
        <v>34</v>
      </c>
      <c r="AJ460" s="200" t="s">
        <v>3266</v>
      </c>
      <c r="AK460" s="719" t="s">
        <v>3267</v>
      </c>
      <c r="AL460" s="202">
        <v>22</v>
      </c>
      <c r="AM460" s="200" t="s">
        <v>3254</v>
      </c>
      <c r="AN460" s="719" t="s">
        <v>3268</v>
      </c>
      <c r="AO460" s="202">
        <v>29</v>
      </c>
      <c r="AP460" s="200" t="s">
        <v>3269</v>
      </c>
      <c r="AQ460" s="719" t="s">
        <v>3270</v>
      </c>
      <c r="AR460" s="202">
        <v>0</v>
      </c>
      <c r="AS460" s="200" t="s">
        <v>3271</v>
      </c>
      <c r="AT460" s="201" t="s">
        <v>3267</v>
      </c>
      <c r="AU460" s="204">
        <v>2</v>
      </c>
      <c r="AV460" s="776" t="s">
        <v>3272</v>
      </c>
      <c r="AW460" s="185" t="s">
        <v>3273</v>
      </c>
      <c r="AX460" s="194">
        <v>4</v>
      </c>
    </row>
    <row r="461" spans="1:240" s="36" customFormat="1" ht="307.55" customHeight="1" x14ac:dyDescent="0.3">
      <c r="A461" s="183">
        <v>501</v>
      </c>
      <c r="B461" s="605" t="s">
        <v>3253</v>
      </c>
      <c r="C461" s="185">
        <v>1</v>
      </c>
      <c r="D461" s="106" t="s">
        <v>3254</v>
      </c>
      <c r="E461" s="605" t="s">
        <v>3255</v>
      </c>
      <c r="F461" s="185">
        <v>9653</v>
      </c>
      <c r="G461" s="605" t="s">
        <v>3276</v>
      </c>
      <c r="H461" s="185">
        <v>2015</v>
      </c>
      <c r="I461" s="605" t="s">
        <v>3258</v>
      </c>
      <c r="J461" s="650">
        <v>17449.66</v>
      </c>
      <c r="K461" s="396" t="s">
        <v>2822</v>
      </c>
      <c r="L461" s="188" t="s">
        <v>3259</v>
      </c>
      <c r="M461" s="188" t="s">
        <v>3260</v>
      </c>
      <c r="N461" s="188" t="s">
        <v>3261</v>
      </c>
      <c r="O461" s="188" t="s">
        <v>3262</v>
      </c>
      <c r="P461" s="284">
        <v>101099</v>
      </c>
      <c r="Q461" s="185">
        <v>0</v>
      </c>
      <c r="R461" s="185"/>
      <c r="S461" s="185">
        <v>50</v>
      </c>
      <c r="T461" s="185">
        <v>50</v>
      </c>
      <c r="U461" s="185">
        <v>100</v>
      </c>
      <c r="V461" s="185">
        <v>100</v>
      </c>
      <c r="W461" s="185">
        <v>77</v>
      </c>
      <c r="X461" s="196" t="s">
        <v>3277</v>
      </c>
      <c r="Y461" s="185">
        <v>6</v>
      </c>
      <c r="Z461" s="185">
        <v>1</v>
      </c>
      <c r="AA461" s="185">
        <v>1</v>
      </c>
      <c r="AB461" s="185">
        <v>24</v>
      </c>
      <c r="AC461" s="185">
        <v>2</v>
      </c>
      <c r="AD461" s="185">
        <v>0</v>
      </c>
      <c r="AE461" s="197">
        <v>2</v>
      </c>
      <c r="AF461" s="191">
        <v>100</v>
      </c>
      <c r="AG461" s="198" t="s">
        <v>3264</v>
      </c>
      <c r="AH461" s="683" t="s">
        <v>3265</v>
      </c>
      <c r="AI461" s="199">
        <v>34</v>
      </c>
      <c r="AJ461" s="200" t="s">
        <v>3266</v>
      </c>
      <c r="AK461" s="719" t="s">
        <v>3267</v>
      </c>
      <c r="AL461" s="202">
        <v>22</v>
      </c>
      <c r="AM461" s="200" t="s">
        <v>3254</v>
      </c>
      <c r="AN461" s="719" t="s">
        <v>3268</v>
      </c>
      <c r="AO461" s="202">
        <v>29</v>
      </c>
      <c r="AP461" s="200" t="s">
        <v>3269</v>
      </c>
      <c r="AQ461" s="719" t="s">
        <v>3270</v>
      </c>
      <c r="AR461" s="202">
        <v>0</v>
      </c>
      <c r="AS461" s="200" t="s">
        <v>3271</v>
      </c>
      <c r="AT461" s="201" t="s">
        <v>3267</v>
      </c>
      <c r="AU461" s="204">
        <v>2</v>
      </c>
      <c r="AV461" s="776" t="s">
        <v>3272</v>
      </c>
      <c r="AW461" s="185" t="s">
        <v>3273</v>
      </c>
      <c r="AX461" s="194">
        <v>4</v>
      </c>
    </row>
    <row r="462" spans="1:240" s="36" customFormat="1" ht="247.05" customHeight="1" x14ac:dyDescent="0.3">
      <c r="A462" s="183">
        <v>505</v>
      </c>
      <c r="B462" s="605" t="s">
        <v>3278</v>
      </c>
      <c r="C462" s="185">
        <v>1</v>
      </c>
      <c r="D462" s="106" t="s">
        <v>8676</v>
      </c>
      <c r="E462" s="605" t="s">
        <v>3279</v>
      </c>
      <c r="F462" s="100">
        <v>19273</v>
      </c>
      <c r="G462" s="606" t="s">
        <v>3280</v>
      </c>
      <c r="H462" s="100">
        <v>2018</v>
      </c>
      <c r="I462" s="606" t="s">
        <v>3281</v>
      </c>
      <c r="J462" s="669">
        <v>73665</v>
      </c>
      <c r="K462" s="396" t="s">
        <v>4289</v>
      </c>
      <c r="L462" s="232" t="s">
        <v>3282</v>
      </c>
      <c r="M462" s="71" t="s">
        <v>3283</v>
      </c>
      <c r="N462" s="71" t="s">
        <v>3284</v>
      </c>
      <c r="O462" s="70" t="s">
        <v>3285</v>
      </c>
      <c r="P462" s="100" t="s">
        <v>3286</v>
      </c>
      <c r="Q462" s="109">
        <v>4.4000000000000004</v>
      </c>
      <c r="R462" s="100">
        <v>2.6</v>
      </c>
      <c r="S462" s="100">
        <v>1.4</v>
      </c>
      <c r="T462" s="100">
        <v>0.4</v>
      </c>
      <c r="U462" s="109">
        <v>4.4000000000000004</v>
      </c>
      <c r="V462" s="100">
        <v>80</v>
      </c>
      <c r="W462" s="100">
        <v>100</v>
      </c>
      <c r="X462" s="196" t="s">
        <v>3287</v>
      </c>
      <c r="Y462" s="185">
        <v>6</v>
      </c>
      <c r="Z462" s="185">
        <v>1</v>
      </c>
      <c r="AA462" s="185">
        <v>1</v>
      </c>
      <c r="AB462" s="185">
        <v>60</v>
      </c>
      <c r="AC462" s="185">
        <v>14</v>
      </c>
      <c r="AD462" s="185">
        <v>19.010000000000002</v>
      </c>
      <c r="AE462" s="197">
        <v>3</v>
      </c>
      <c r="AF462" s="191">
        <v>80</v>
      </c>
      <c r="AG462" s="502" t="s">
        <v>3288</v>
      </c>
      <c r="AH462" s="709" t="s">
        <v>3289</v>
      </c>
      <c r="AI462" s="504">
        <v>10</v>
      </c>
      <c r="AJ462" s="503" t="s">
        <v>3290</v>
      </c>
      <c r="AK462" s="709" t="s">
        <v>3291</v>
      </c>
      <c r="AL462" s="504">
        <v>10</v>
      </c>
      <c r="AM462" s="503" t="s">
        <v>3292</v>
      </c>
      <c r="AN462" s="709" t="s">
        <v>3293</v>
      </c>
      <c r="AO462" s="504">
        <v>10</v>
      </c>
      <c r="AP462" s="503" t="s">
        <v>3294</v>
      </c>
      <c r="AQ462" s="709" t="s">
        <v>3295</v>
      </c>
      <c r="AR462" s="504">
        <v>10</v>
      </c>
      <c r="AS462" s="447" t="s">
        <v>3296</v>
      </c>
      <c r="AT462" s="445" t="s">
        <v>3297</v>
      </c>
      <c r="AU462" s="450">
        <v>40</v>
      </c>
      <c r="AV462" s="776"/>
      <c r="AW462" s="185"/>
      <c r="AX462" s="194"/>
    </row>
    <row r="463" spans="1:240" s="37" customFormat="1" ht="273.05" customHeight="1" x14ac:dyDescent="0.3">
      <c r="A463" s="107">
        <v>587</v>
      </c>
      <c r="B463" s="607" t="s">
        <v>6382</v>
      </c>
      <c r="C463" s="108">
        <v>1</v>
      </c>
      <c r="D463" s="109"/>
      <c r="E463" s="625" t="s">
        <v>6383</v>
      </c>
      <c r="F463" s="108">
        <v>6162</v>
      </c>
      <c r="G463" s="625" t="s">
        <v>6384</v>
      </c>
      <c r="H463" s="108">
        <v>2008</v>
      </c>
      <c r="I463" s="625" t="s">
        <v>6385</v>
      </c>
      <c r="J463" s="655">
        <v>60000</v>
      </c>
      <c r="K463" s="396" t="s">
        <v>655</v>
      </c>
      <c r="L463" s="72" t="s">
        <v>6386</v>
      </c>
      <c r="M463" s="72" t="s">
        <v>6387</v>
      </c>
      <c r="N463" s="72" t="s">
        <v>6388</v>
      </c>
      <c r="O463" s="72" t="s">
        <v>6389</v>
      </c>
      <c r="P463" s="108" t="s">
        <v>6390</v>
      </c>
      <c r="Q463" s="109">
        <v>0</v>
      </c>
      <c r="R463" s="109" t="s">
        <v>6391</v>
      </c>
      <c r="S463" s="109" t="s">
        <v>6392</v>
      </c>
      <c r="T463" s="109" t="s">
        <v>6392</v>
      </c>
      <c r="U463" s="109">
        <v>0</v>
      </c>
      <c r="V463" s="108">
        <v>100</v>
      </c>
      <c r="W463" s="108">
        <v>100</v>
      </c>
      <c r="X463" s="109" t="s">
        <v>6393</v>
      </c>
      <c r="Y463" s="108">
        <v>4</v>
      </c>
      <c r="Z463" s="108">
        <v>7</v>
      </c>
      <c r="AA463" s="108">
        <v>4</v>
      </c>
      <c r="AB463" s="108">
        <v>5</v>
      </c>
      <c r="AC463" s="108"/>
      <c r="AD463" s="109">
        <v>0.2</v>
      </c>
      <c r="AE463" s="242">
        <v>5</v>
      </c>
      <c r="AF463" s="236">
        <v>100</v>
      </c>
      <c r="AG463" s="351" t="s">
        <v>6394</v>
      </c>
      <c r="AH463" s="687" t="s">
        <v>6395</v>
      </c>
      <c r="AI463" s="238">
        <v>70</v>
      </c>
      <c r="AJ463" s="352" t="s">
        <v>6396</v>
      </c>
      <c r="AK463" s="734" t="s">
        <v>6397</v>
      </c>
      <c r="AL463" s="241">
        <v>20</v>
      </c>
      <c r="AM463" s="352" t="s">
        <v>6398</v>
      </c>
      <c r="AN463" s="734" t="s">
        <v>6399</v>
      </c>
      <c r="AO463" s="241">
        <v>10</v>
      </c>
      <c r="AP463" s="352"/>
      <c r="AQ463" s="734"/>
      <c r="AR463" s="241"/>
      <c r="AS463" s="352"/>
      <c r="AT463" s="353"/>
      <c r="AU463" s="242"/>
      <c r="AV463" s="785"/>
      <c r="AW463" s="108"/>
      <c r="AX463" s="342"/>
      <c r="AY463" s="81"/>
      <c r="AZ463" s="81"/>
      <c r="BA463" s="81"/>
      <c r="BB463" s="81"/>
      <c r="BC463" s="81"/>
      <c r="BD463" s="81"/>
      <c r="BE463" s="81"/>
      <c r="BF463" s="81"/>
      <c r="BG463" s="81"/>
      <c r="BH463" s="81"/>
      <c r="BI463" s="81"/>
      <c r="BJ463" s="81"/>
      <c r="BK463" s="81"/>
      <c r="BL463" s="81"/>
      <c r="BM463" s="81"/>
      <c r="BN463" s="81"/>
    </row>
    <row r="464" spans="1:240" s="37" customFormat="1" ht="247.05" customHeight="1" x14ac:dyDescent="0.3">
      <c r="A464" s="107">
        <v>587</v>
      </c>
      <c r="B464" s="607" t="s">
        <v>6382</v>
      </c>
      <c r="C464" s="108">
        <v>1</v>
      </c>
      <c r="D464" s="109"/>
      <c r="E464" s="625" t="s">
        <v>6400</v>
      </c>
      <c r="F464" s="108">
        <v>6162</v>
      </c>
      <c r="G464" s="625" t="s">
        <v>6401</v>
      </c>
      <c r="H464" s="108">
        <v>2010</v>
      </c>
      <c r="I464" s="625" t="s">
        <v>6402</v>
      </c>
      <c r="J464" s="655">
        <v>138938</v>
      </c>
      <c r="K464" s="396" t="s">
        <v>677</v>
      </c>
      <c r="L464" s="72" t="s">
        <v>6386</v>
      </c>
      <c r="M464" s="72" t="s">
        <v>6387</v>
      </c>
      <c r="N464" s="72" t="s">
        <v>6403</v>
      </c>
      <c r="O464" s="72" t="s">
        <v>6404</v>
      </c>
      <c r="P464" s="108" t="s">
        <v>6405</v>
      </c>
      <c r="Q464" s="109" t="s">
        <v>6406</v>
      </c>
      <c r="R464" s="109">
        <v>21</v>
      </c>
      <c r="S464" s="109">
        <v>1.7</v>
      </c>
      <c r="T464" s="109">
        <v>40</v>
      </c>
      <c r="U464" s="109" t="s">
        <v>6407</v>
      </c>
      <c r="V464" s="108">
        <v>100</v>
      </c>
      <c r="W464" s="108">
        <v>90</v>
      </c>
      <c r="X464" s="109" t="s">
        <v>6408</v>
      </c>
      <c r="Y464" s="108">
        <v>4</v>
      </c>
      <c r="Z464" s="108">
        <v>3</v>
      </c>
      <c r="AA464" s="108">
        <v>3</v>
      </c>
      <c r="AB464" s="108">
        <v>6</v>
      </c>
      <c r="AC464" s="108"/>
      <c r="AD464" s="109">
        <v>0.2</v>
      </c>
      <c r="AE464" s="242">
        <v>5</v>
      </c>
      <c r="AF464" s="236">
        <v>100</v>
      </c>
      <c r="AG464" s="351" t="s">
        <v>6409</v>
      </c>
      <c r="AH464" s="687" t="s">
        <v>6410</v>
      </c>
      <c r="AI464" s="238">
        <v>10</v>
      </c>
      <c r="AJ464" s="352" t="s">
        <v>6411</v>
      </c>
      <c r="AK464" s="734" t="s">
        <v>6412</v>
      </c>
      <c r="AL464" s="241">
        <v>50</v>
      </c>
      <c r="AM464" s="352" t="s">
        <v>6396</v>
      </c>
      <c r="AN464" s="734" t="s">
        <v>6413</v>
      </c>
      <c r="AO464" s="241">
        <v>20</v>
      </c>
      <c r="AP464" s="352" t="s">
        <v>6414</v>
      </c>
      <c r="AQ464" s="734" t="s">
        <v>6415</v>
      </c>
      <c r="AR464" s="241">
        <v>10</v>
      </c>
      <c r="AS464" s="352" t="s">
        <v>6416</v>
      </c>
      <c r="AT464" s="353" t="s">
        <v>6415</v>
      </c>
      <c r="AU464" s="242">
        <v>10</v>
      </c>
      <c r="AV464" s="785"/>
      <c r="AW464" s="108"/>
      <c r="AX464" s="342"/>
      <c r="AY464" s="81"/>
      <c r="AZ464" s="81"/>
      <c r="BA464" s="81"/>
      <c r="BB464" s="81"/>
      <c r="BC464" s="81"/>
      <c r="BD464" s="81"/>
      <c r="BE464" s="81"/>
      <c r="BF464" s="81"/>
      <c r="BG464" s="81"/>
      <c r="BH464" s="81"/>
      <c r="BI464" s="81"/>
      <c r="BJ464" s="81"/>
      <c r="BK464" s="81"/>
      <c r="BL464" s="81"/>
      <c r="BM464" s="81"/>
      <c r="BN464" s="81"/>
    </row>
    <row r="465" spans="1:66" s="37" customFormat="1" ht="156.05000000000001" customHeight="1" x14ac:dyDescent="0.3">
      <c r="A465" s="107">
        <v>587</v>
      </c>
      <c r="B465" s="607" t="s">
        <v>6382</v>
      </c>
      <c r="C465" s="108">
        <v>1</v>
      </c>
      <c r="D465" s="109"/>
      <c r="E465" s="625" t="s">
        <v>6417</v>
      </c>
      <c r="F465" s="108">
        <v>6162</v>
      </c>
      <c r="G465" s="625" t="s">
        <v>6418</v>
      </c>
      <c r="H465" s="108">
        <v>2003</v>
      </c>
      <c r="I465" s="625" t="s">
        <v>6419</v>
      </c>
      <c r="J465" s="655">
        <v>55917.21</v>
      </c>
      <c r="K465" s="396" t="s">
        <v>867</v>
      </c>
      <c r="L465" s="72" t="s">
        <v>6386</v>
      </c>
      <c r="M465" s="72" t="s">
        <v>6386</v>
      </c>
      <c r="N465" s="72" t="s">
        <v>6420</v>
      </c>
      <c r="O465" s="72" t="s">
        <v>6421</v>
      </c>
      <c r="P465" s="108" t="s">
        <v>6422</v>
      </c>
      <c r="Q465" s="109">
        <v>0</v>
      </c>
      <c r="R465" s="109">
        <v>0</v>
      </c>
      <c r="S465" s="109" t="s">
        <v>6391</v>
      </c>
      <c r="T465" s="109" t="s">
        <v>6392</v>
      </c>
      <c r="U465" s="109" t="s">
        <v>6392</v>
      </c>
      <c r="V465" s="108">
        <v>100</v>
      </c>
      <c r="W465" s="108">
        <v>100</v>
      </c>
      <c r="X465" s="109" t="s">
        <v>6408</v>
      </c>
      <c r="Y465" s="108">
        <v>4</v>
      </c>
      <c r="Z465" s="108">
        <v>7</v>
      </c>
      <c r="AA465" s="108">
        <v>4</v>
      </c>
      <c r="AB465" s="108">
        <v>2</v>
      </c>
      <c r="AC465" s="108"/>
      <c r="AD465" s="109">
        <v>0.2</v>
      </c>
      <c r="AE465" s="242">
        <v>5</v>
      </c>
      <c r="AF465" s="236">
        <v>100</v>
      </c>
      <c r="AG465" s="351" t="s">
        <v>6409</v>
      </c>
      <c r="AH465" s="687" t="s">
        <v>6423</v>
      </c>
      <c r="AI465" s="238">
        <v>10</v>
      </c>
      <c r="AJ465" s="352" t="s">
        <v>6394</v>
      </c>
      <c r="AK465" s="734" t="s">
        <v>6424</v>
      </c>
      <c r="AL465" s="241">
        <v>70</v>
      </c>
      <c r="AM465" s="352" t="s">
        <v>6396</v>
      </c>
      <c r="AN465" s="734" t="s">
        <v>6397</v>
      </c>
      <c r="AO465" s="241">
        <v>20</v>
      </c>
      <c r="AP465" s="352"/>
      <c r="AQ465" s="734"/>
      <c r="AR465" s="241"/>
      <c r="AS465" s="352"/>
      <c r="AT465" s="353"/>
      <c r="AU465" s="242"/>
      <c r="AV465" s="785"/>
      <c r="AW465" s="108"/>
      <c r="AX465" s="342"/>
      <c r="AY465" s="81"/>
      <c r="AZ465" s="81"/>
      <c r="BA465" s="81"/>
      <c r="BB465" s="81"/>
      <c r="BC465" s="81"/>
      <c r="BD465" s="81"/>
      <c r="BE465" s="81"/>
      <c r="BF465" s="81"/>
      <c r="BG465" s="81"/>
      <c r="BH465" s="81"/>
      <c r="BI465" s="81"/>
      <c r="BJ465" s="81"/>
      <c r="BK465" s="81"/>
      <c r="BL465" s="81"/>
      <c r="BM465" s="81"/>
      <c r="BN465" s="81"/>
    </row>
    <row r="466" spans="1:66" s="37" customFormat="1" ht="194.95" customHeight="1" x14ac:dyDescent="0.3">
      <c r="A466" s="107">
        <v>587</v>
      </c>
      <c r="B466" s="607" t="s">
        <v>6382</v>
      </c>
      <c r="C466" s="108">
        <v>1</v>
      </c>
      <c r="D466" s="109"/>
      <c r="E466" s="625" t="s">
        <v>6425</v>
      </c>
      <c r="F466" s="108">
        <v>4959</v>
      </c>
      <c r="G466" s="625" t="s">
        <v>6426</v>
      </c>
      <c r="H466" s="108">
        <v>2003</v>
      </c>
      <c r="I466" s="625" t="s">
        <v>6427</v>
      </c>
      <c r="J466" s="655">
        <v>67810.05</v>
      </c>
      <c r="K466" s="396" t="s">
        <v>867</v>
      </c>
      <c r="L466" s="72" t="s">
        <v>6428</v>
      </c>
      <c r="M466" s="72" t="s">
        <v>6429</v>
      </c>
      <c r="N466" s="72" t="s">
        <v>6430</v>
      </c>
      <c r="O466" s="72" t="s">
        <v>6431</v>
      </c>
      <c r="P466" s="108" t="s">
        <v>6432</v>
      </c>
      <c r="Q466" s="109">
        <v>0</v>
      </c>
      <c r="R466" s="109">
        <v>0</v>
      </c>
      <c r="S466" s="109" t="s">
        <v>6391</v>
      </c>
      <c r="T466" s="109" t="s">
        <v>6392</v>
      </c>
      <c r="U466" s="109" t="s">
        <v>6392</v>
      </c>
      <c r="V466" s="108">
        <v>100</v>
      </c>
      <c r="W466" s="108">
        <v>100</v>
      </c>
      <c r="X466" s="109" t="s">
        <v>6393</v>
      </c>
      <c r="Y466" s="108">
        <v>4</v>
      </c>
      <c r="Z466" s="108">
        <v>2</v>
      </c>
      <c r="AA466" s="108">
        <v>3</v>
      </c>
      <c r="AB466" s="108">
        <v>1</v>
      </c>
      <c r="AC466" s="108"/>
      <c r="AD466" s="109">
        <v>0.2</v>
      </c>
      <c r="AE466" s="242">
        <v>5</v>
      </c>
      <c r="AF466" s="236">
        <v>100</v>
      </c>
      <c r="AG466" s="351" t="s">
        <v>6409</v>
      </c>
      <c r="AH466" s="687" t="s">
        <v>6423</v>
      </c>
      <c r="AI466" s="238">
        <v>10</v>
      </c>
      <c r="AJ466" s="352" t="s">
        <v>6394</v>
      </c>
      <c r="AK466" s="734" t="s">
        <v>6433</v>
      </c>
      <c r="AL466" s="241">
        <v>40</v>
      </c>
      <c r="AM466" s="352" t="s">
        <v>6396</v>
      </c>
      <c r="AN466" s="734" t="s">
        <v>6397</v>
      </c>
      <c r="AO466" s="241">
        <v>40</v>
      </c>
      <c r="AP466" s="352"/>
      <c r="AQ466" s="734"/>
      <c r="AR466" s="241"/>
      <c r="AS466" s="352"/>
      <c r="AT466" s="353"/>
      <c r="AU466" s="242"/>
      <c r="AV466" s="785"/>
      <c r="AW466" s="108"/>
      <c r="AX466" s="342"/>
      <c r="AY466" s="81"/>
      <c r="AZ466" s="81"/>
      <c r="BA466" s="81"/>
      <c r="BB466" s="81"/>
      <c r="BC466" s="81"/>
      <c r="BD466" s="81"/>
      <c r="BE466" s="81"/>
      <c r="BF466" s="81"/>
      <c r="BG466" s="81"/>
      <c r="BH466" s="81"/>
      <c r="BI466" s="81"/>
      <c r="BJ466" s="81"/>
      <c r="BK466" s="81"/>
      <c r="BL466" s="81"/>
      <c r="BM466" s="81"/>
      <c r="BN466" s="81"/>
    </row>
    <row r="467" spans="1:66" s="37" customFormat="1" ht="409.6" customHeight="1" x14ac:dyDescent="0.3">
      <c r="A467" s="107">
        <v>587</v>
      </c>
      <c r="B467" s="607" t="s">
        <v>6382</v>
      </c>
      <c r="C467" s="108">
        <v>1</v>
      </c>
      <c r="D467" s="109"/>
      <c r="E467" s="625" t="s">
        <v>6434</v>
      </c>
      <c r="F467" s="108" t="s">
        <v>6435</v>
      </c>
      <c r="G467" s="625" t="s">
        <v>6436</v>
      </c>
      <c r="H467" s="108">
        <v>2006</v>
      </c>
      <c r="I467" s="625" t="s">
        <v>6437</v>
      </c>
      <c r="J467" s="655">
        <v>112460.36</v>
      </c>
      <c r="K467" s="396" t="s">
        <v>664</v>
      </c>
      <c r="L467" s="72" t="s">
        <v>6386</v>
      </c>
      <c r="M467" s="72" t="s">
        <v>6387</v>
      </c>
      <c r="N467" s="72" t="s">
        <v>6438</v>
      </c>
      <c r="O467" s="72" t="s">
        <v>6439</v>
      </c>
      <c r="P467" s="108" t="s">
        <v>6440</v>
      </c>
      <c r="Q467" s="109">
        <v>0</v>
      </c>
      <c r="R467" s="109">
        <v>0</v>
      </c>
      <c r="S467" s="109" t="s">
        <v>6391</v>
      </c>
      <c r="T467" s="109" t="s">
        <v>6392</v>
      </c>
      <c r="U467" s="109" t="s">
        <v>6392</v>
      </c>
      <c r="V467" s="108">
        <v>100</v>
      </c>
      <c r="W467" s="108">
        <v>100</v>
      </c>
      <c r="X467" s="109" t="s">
        <v>6393</v>
      </c>
      <c r="Y467" s="108">
        <v>4</v>
      </c>
      <c r="Z467" s="108">
        <v>3</v>
      </c>
      <c r="AA467" s="108">
        <v>3</v>
      </c>
      <c r="AB467" s="108">
        <v>3</v>
      </c>
      <c r="AC467" s="108"/>
      <c r="AD467" s="109">
        <v>0.2</v>
      </c>
      <c r="AE467" s="242">
        <v>5</v>
      </c>
      <c r="AF467" s="236">
        <v>100</v>
      </c>
      <c r="AG467" s="351" t="s">
        <v>6409</v>
      </c>
      <c r="AH467" s="687" t="s">
        <v>6441</v>
      </c>
      <c r="AI467" s="238">
        <v>80</v>
      </c>
      <c r="AJ467" s="352" t="s">
        <v>6396</v>
      </c>
      <c r="AK467" s="734"/>
      <c r="AL467" s="241">
        <v>20</v>
      </c>
      <c r="AM467" s="352"/>
      <c r="AN467" s="734"/>
      <c r="AO467" s="241"/>
      <c r="AP467" s="352"/>
      <c r="AQ467" s="734"/>
      <c r="AR467" s="241"/>
      <c r="AS467" s="352"/>
      <c r="AT467" s="353"/>
      <c r="AU467" s="242"/>
      <c r="AV467" s="785"/>
      <c r="AW467" s="108"/>
      <c r="AX467" s="342"/>
      <c r="AY467" s="81"/>
      <c r="AZ467" s="81"/>
      <c r="BA467" s="81"/>
      <c r="BB467" s="81"/>
      <c r="BC467" s="81"/>
      <c r="BD467" s="81"/>
      <c r="BE467" s="81"/>
      <c r="BF467" s="81"/>
      <c r="BG467" s="81"/>
      <c r="BH467" s="81"/>
      <c r="BI467" s="81"/>
      <c r="BJ467" s="81"/>
      <c r="BK467" s="81"/>
      <c r="BL467" s="81"/>
      <c r="BM467" s="81"/>
      <c r="BN467" s="81"/>
    </row>
    <row r="468" spans="1:66" s="37" customFormat="1" ht="169.1" customHeight="1" x14ac:dyDescent="0.3">
      <c r="A468" s="107">
        <v>587</v>
      </c>
      <c r="B468" s="607" t="s">
        <v>6382</v>
      </c>
      <c r="C468" s="108">
        <v>1</v>
      </c>
      <c r="D468" s="109"/>
      <c r="E468" s="625" t="s">
        <v>6442</v>
      </c>
      <c r="F468" s="108">
        <v>31012</v>
      </c>
      <c r="G468" s="625" t="s">
        <v>6443</v>
      </c>
      <c r="H468" s="108">
        <v>2005</v>
      </c>
      <c r="I468" s="625" t="s">
        <v>6444</v>
      </c>
      <c r="J468" s="655">
        <v>59282.64</v>
      </c>
      <c r="K468" s="396" t="s">
        <v>664</v>
      </c>
      <c r="L468" s="72" t="s">
        <v>6445</v>
      </c>
      <c r="M468" s="72" t="s">
        <v>6446</v>
      </c>
      <c r="N468" s="72" t="s">
        <v>6447</v>
      </c>
      <c r="O468" s="72" t="s">
        <v>6448</v>
      </c>
      <c r="P468" s="108">
        <v>6018</v>
      </c>
      <c r="Q468" s="109">
        <v>0</v>
      </c>
      <c r="R468" s="109">
        <v>0</v>
      </c>
      <c r="S468" s="109" t="s">
        <v>6391</v>
      </c>
      <c r="T468" s="109" t="s">
        <v>6392</v>
      </c>
      <c r="U468" s="109" t="s">
        <v>6392</v>
      </c>
      <c r="V468" s="108">
        <v>100</v>
      </c>
      <c r="W468" s="108">
        <v>100</v>
      </c>
      <c r="X468" s="109" t="s">
        <v>6393</v>
      </c>
      <c r="Y468" s="108">
        <v>4</v>
      </c>
      <c r="Z468" s="108">
        <v>2</v>
      </c>
      <c r="AA468" s="108">
        <v>3</v>
      </c>
      <c r="AB468" s="108">
        <v>4</v>
      </c>
      <c r="AC468" s="108"/>
      <c r="AD468" s="109">
        <v>0.2</v>
      </c>
      <c r="AE468" s="242">
        <v>5</v>
      </c>
      <c r="AF468" s="236">
        <v>100</v>
      </c>
      <c r="AG468" s="351" t="s">
        <v>6409</v>
      </c>
      <c r="AH468" s="687" t="s">
        <v>6423</v>
      </c>
      <c r="AI468" s="238">
        <v>20</v>
      </c>
      <c r="AJ468" s="352" t="s">
        <v>6394</v>
      </c>
      <c r="AK468" s="734" t="s">
        <v>6449</v>
      </c>
      <c r="AL468" s="241">
        <v>10</v>
      </c>
      <c r="AM468" s="352" t="s">
        <v>6396</v>
      </c>
      <c r="AN468" s="734" t="s">
        <v>6450</v>
      </c>
      <c r="AO468" s="241">
        <v>70</v>
      </c>
      <c r="AP468" s="352"/>
      <c r="AQ468" s="734"/>
      <c r="AR468" s="241"/>
      <c r="AS468" s="352"/>
      <c r="AT468" s="353"/>
      <c r="AU468" s="242"/>
      <c r="AV468" s="785"/>
      <c r="AW468" s="108"/>
      <c r="AX468" s="342"/>
      <c r="AY468" s="81"/>
      <c r="AZ468" s="81"/>
      <c r="BA468" s="81"/>
      <c r="BB468" s="81"/>
      <c r="BC468" s="81"/>
      <c r="BD468" s="81"/>
      <c r="BE468" s="81"/>
      <c r="BF468" s="81"/>
      <c r="BG468" s="81"/>
      <c r="BH468" s="81"/>
      <c r="BI468" s="81"/>
      <c r="BJ468" s="81"/>
      <c r="BK468" s="81"/>
      <c r="BL468" s="81"/>
      <c r="BM468" s="81"/>
      <c r="BN468" s="81"/>
    </row>
    <row r="469" spans="1:66" s="37" customFormat="1" ht="117" customHeight="1" x14ac:dyDescent="0.3">
      <c r="A469" s="107">
        <v>600</v>
      </c>
      <c r="B469" s="607" t="s">
        <v>6451</v>
      </c>
      <c r="C469" s="108">
        <v>3</v>
      </c>
      <c r="D469" s="109"/>
      <c r="E469" s="625" t="s">
        <v>6452</v>
      </c>
      <c r="F469" s="108">
        <v>21696</v>
      </c>
      <c r="G469" s="625" t="s">
        <v>6453</v>
      </c>
      <c r="H469" s="108">
        <v>2004</v>
      </c>
      <c r="I469" s="625" t="s">
        <v>6454</v>
      </c>
      <c r="J469" s="655">
        <v>139934.76999999999</v>
      </c>
      <c r="K469" s="396" t="s">
        <v>664</v>
      </c>
      <c r="L469" s="72" t="s">
        <v>6455</v>
      </c>
      <c r="M469" s="72" t="s">
        <v>6456</v>
      </c>
      <c r="N469" s="72" t="s">
        <v>6457</v>
      </c>
      <c r="O469" s="72" t="s">
        <v>6458</v>
      </c>
      <c r="P469" s="108">
        <v>5647</v>
      </c>
      <c r="Q469" s="109">
        <v>76</v>
      </c>
      <c r="R469" s="109">
        <v>23.46</v>
      </c>
      <c r="S469" s="109">
        <v>27.37</v>
      </c>
      <c r="T469" s="109">
        <v>26</v>
      </c>
      <c r="U469" s="109">
        <v>76.819999999999993</v>
      </c>
      <c r="V469" s="108">
        <v>28</v>
      </c>
      <c r="W469" s="108">
        <v>100</v>
      </c>
      <c r="X469" s="109" t="s">
        <v>6459</v>
      </c>
      <c r="Y469" s="108"/>
      <c r="Z469" s="108"/>
      <c r="AA469" s="108"/>
      <c r="AB469" s="108">
        <v>28</v>
      </c>
      <c r="AC469" s="108"/>
      <c r="AD469" s="109"/>
      <c r="AE469" s="242"/>
      <c r="AF469" s="236">
        <v>28</v>
      </c>
      <c r="AG469" s="351" t="s">
        <v>6460</v>
      </c>
      <c r="AH469" s="687" t="s">
        <v>6461</v>
      </c>
      <c r="AI469" s="238">
        <v>28</v>
      </c>
      <c r="AJ469" s="352"/>
      <c r="AK469" s="734"/>
      <c r="AL469" s="241"/>
      <c r="AM469" s="352"/>
      <c r="AN469" s="734"/>
      <c r="AO469" s="241"/>
      <c r="AP469" s="352"/>
      <c r="AQ469" s="734"/>
      <c r="AR469" s="241"/>
      <c r="AS469" s="352"/>
      <c r="AT469" s="353"/>
      <c r="AU469" s="242"/>
      <c r="AV469" s="785"/>
      <c r="AW469" s="108"/>
      <c r="AX469" s="342"/>
      <c r="AY469" s="81"/>
      <c r="AZ469" s="81"/>
      <c r="BA469" s="81"/>
      <c r="BB469" s="81"/>
      <c r="BC469" s="81"/>
      <c r="BD469" s="81"/>
      <c r="BE469" s="81"/>
      <c r="BF469" s="81"/>
      <c r="BG469" s="81"/>
      <c r="BH469" s="81"/>
      <c r="BI469" s="81"/>
      <c r="BJ469" s="81"/>
      <c r="BK469" s="81"/>
      <c r="BL469" s="81"/>
      <c r="BM469" s="81"/>
      <c r="BN469" s="81"/>
    </row>
    <row r="470" spans="1:66" s="41" customFormat="1" ht="137.25" customHeight="1" x14ac:dyDescent="0.3">
      <c r="A470" s="243">
        <v>618</v>
      </c>
      <c r="B470" s="610" t="s">
        <v>1353</v>
      </c>
      <c r="C470" s="100">
        <v>12</v>
      </c>
      <c r="D470" s="100" t="s">
        <v>1354</v>
      </c>
      <c r="E470" s="606" t="s">
        <v>1355</v>
      </c>
      <c r="F470" s="100" t="s">
        <v>1356</v>
      </c>
      <c r="G470" s="606" t="s">
        <v>1357</v>
      </c>
      <c r="H470" s="100">
        <v>2004</v>
      </c>
      <c r="I470" s="606" t="s">
        <v>1358</v>
      </c>
      <c r="J470" s="652">
        <v>41396.949999999997</v>
      </c>
      <c r="K470" s="396" t="s">
        <v>664</v>
      </c>
      <c r="L470" s="71" t="s">
        <v>1359</v>
      </c>
      <c r="M470" s="71" t="s">
        <v>1360</v>
      </c>
      <c r="N470" s="71" t="s">
        <v>1361</v>
      </c>
      <c r="O470" s="71" t="s">
        <v>1362</v>
      </c>
      <c r="P470" s="185" t="s">
        <v>1363</v>
      </c>
      <c r="Q470" s="101">
        <f>+R470+S470+T470</f>
        <v>27.323918821839083</v>
      </c>
      <c r="R470" s="101">
        <v>0</v>
      </c>
      <c r="S470" s="101">
        <v>2.9739188218390806</v>
      </c>
      <c r="T470" s="101">
        <v>24.35</v>
      </c>
      <c r="U470" s="101">
        <f>+R470+S470+T470</f>
        <v>27.323918821839083</v>
      </c>
      <c r="V470" s="108">
        <v>96</v>
      </c>
      <c r="W470" s="262">
        <v>100</v>
      </c>
      <c r="X470" s="219" t="s">
        <v>1364</v>
      </c>
      <c r="Y470" s="234">
        <v>4</v>
      </c>
      <c r="Z470" s="234">
        <v>9</v>
      </c>
      <c r="AA470" s="234">
        <v>2</v>
      </c>
      <c r="AB470" s="234">
        <v>32</v>
      </c>
      <c r="AC470" s="234" t="s">
        <v>1365</v>
      </c>
      <c r="AD470" s="112">
        <v>0</v>
      </c>
      <c r="AE470" s="505">
        <v>5</v>
      </c>
      <c r="AF470" s="236">
        <f>+AI470+AL470+AO470+AR470+AU470+AX470</f>
        <v>96</v>
      </c>
      <c r="AG470" s="244" t="s">
        <v>1366</v>
      </c>
      <c r="AH470" s="685" t="s">
        <v>1367</v>
      </c>
      <c r="AI470" s="238">
        <v>64</v>
      </c>
      <c r="AJ470" s="239" t="s">
        <v>1368</v>
      </c>
      <c r="AK470" s="721" t="s">
        <v>1369</v>
      </c>
      <c r="AL470" s="241">
        <v>32</v>
      </c>
      <c r="AM470" s="239"/>
      <c r="AN470" s="721"/>
      <c r="AO470" s="241"/>
      <c r="AP470" s="239"/>
      <c r="AQ470" s="721"/>
      <c r="AR470" s="241"/>
      <c r="AS470" s="239"/>
      <c r="AT470" s="240"/>
      <c r="AU470" s="242"/>
      <c r="AV470" s="779"/>
      <c r="AW470" s="234"/>
      <c r="AX470" s="194"/>
    </row>
    <row r="471" spans="1:66" s="41" customFormat="1" ht="137.25" customHeight="1" x14ac:dyDescent="0.3">
      <c r="A471" s="243">
        <v>618</v>
      </c>
      <c r="B471" s="610" t="s">
        <v>1353</v>
      </c>
      <c r="C471" s="100">
        <v>2</v>
      </c>
      <c r="D471" s="100" t="s">
        <v>1370</v>
      </c>
      <c r="E471" s="606" t="s">
        <v>1371</v>
      </c>
      <c r="F471" s="100" t="s">
        <v>1372</v>
      </c>
      <c r="G471" s="606" t="s">
        <v>1373</v>
      </c>
      <c r="H471" s="100">
        <v>2002</v>
      </c>
      <c r="I471" s="606" t="s">
        <v>1374</v>
      </c>
      <c r="J471" s="652">
        <v>22796.28</v>
      </c>
      <c r="K471" s="396" t="s">
        <v>867</v>
      </c>
      <c r="L471" s="71" t="s">
        <v>1375</v>
      </c>
      <c r="M471" s="71" t="s">
        <v>1376</v>
      </c>
      <c r="N471" s="71" t="s">
        <v>1377</v>
      </c>
      <c r="O471" s="71" t="s">
        <v>1378</v>
      </c>
      <c r="P471" s="185" t="s">
        <v>1379</v>
      </c>
      <c r="Q471" s="101">
        <f t="shared" ref="Q471:Q477" si="10">+R471+S471+T471</f>
        <v>25.987663793103451</v>
      </c>
      <c r="R471" s="101">
        <v>0</v>
      </c>
      <c r="S471" s="101">
        <v>1.6376637931034488</v>
      </c>
      <c r="T471" s="101">
        <v>24.35</v>
      </c>
      <c r="U471" s="101">
        <f t="shared" ref="U471:U477" si="11">+R471+S471+T471</f>
        <v>25.987663793103451</v>
      </c>
      <c r="V471" s="108">
        <v>70</v>
      </c>
      <c r="W471" s="262">
        <v>100</v>
      </c>
      <c r="X471" s="219" t="s">
        <v>1364</v>
      </c>
      <c r="Y471" s="234">
        <v>6</v>
      </c>
      <c r="Z471" s="234">
        <v>1</v>
      </c>
      <c r="AA471" s="234">
        <v>1</v>
      </c>
      <c r="AB471" s="234">
        <v>23</v>
      </c>
      <c r="AC471" s="234" t="s">
        <v>1380</v>
      </c>
      <c r="AD471" s="112">
        <v>0</v>
      </c>
      <c r="AE471" s="505">
        <v>2</v>
      </c>
      <c r="AF471" s="236">
        <f t="shared" ref="AF471:AF477" si="12">+AI471+AL471+AO471+AR471+AU471+AX471</f>
        <v>70</v>
      </c>
      <c r="AG471" s="244" t="s">
        <v>1370</v>
      </c>
      <c r="AH471" s="695" t="s">
        <v>1381</v>
      </c>
      <c r="AI471" s="325">
        <v>50</v>
      </c>
      <c r="AJ471" s="239" t="s">
        <v>1382</v>
      </c>
      <c r="AK471" s="721" t="s">
        <v>1383</v>
      </c>
      <c r="AL471" s="241">
        <v>20</v>
      </c>
      <c r="AM471" s="239"/>
      <c r="AN471" s="721"/>
      <c r="AO471" s="241"/>
      <c r="AP471" s="239"/>
      <c r="AQ471" s="721"/>
      <c r="AR471" s="241"/>
      <c r="AS471" s="239"/>
      <c r="AT471" s="240"/>
      <c r="AU471" s="242"/>
      <c r="AV471" s="779"/>
      <c r="AW471" s="234"/>
      <c r="AX471" s="194"/>
    </row>
    <row r="472" spans="1:66" s="41" customFormat="1" ht="137.25" customHeight="1" x14ac:dyDescent="0.3">
      <c r="A472" s="243">
        <v>618</v>
      </c>
      <c r="B472" s="610" t="s">
        <v>1353</v>
      </c>
      <c r="C472" s="100">
        <v>13</v>
      </c>
      <c r="D472" s="100" t="s">
        <v>1384</v>
      </c>
      <c r="E472" s="606" t="s">
        <v>1385</v>
      </c>
      <c r="F472" s="100">
        <v>8056</v>
      </c>
      <c r="G472" s="606" t="s">
        <v>1386</v>
      </c>
      <c r="H472" s="100">
        <v>2003</v>
      </c>
      <c r="I472" s="606" t="s">
        <v>1387</v>
      </c>
      <c r="J472" s="652">
        <v>5019.43</v>
      </c>
      <c r="K472" s="396" t="s">
        <v>867</v>
      </c>
      <c r="L472" s="71" t="s">
        <v>1388</v>
      </c>
      <c r="M472" s="71" t="s">
        <v>1389</v>
      </c>
      <c r="N472" s="71" t="s">
        <v>1390</v>
      </c>
      <c r="O472" s="71" t="s">
        <v>1391</v>
      </c>
      <c r="P472" s="185" t="s">
        <v>1392</v>
      </c>
      <c r="Q472" s="101">
        <f t="shared" si="10"/>
        <v>24.710591235632187</v>
      </c>
      <c r="R472" s="101">
        <v>0</v>
      </c>
      <c r="S472" s="101">
        <v>0.36059123563218393</v>
      </c>
      <c r="T472" s="101">
        <v>24.35</v>
      </c>
      <c r="U472" s="101">
        <f t="shared" si="11"/>
        <v>24.710591235632187</v>
      </c>
      <c r="V472" s="108">
        <v>100</v>
      </c>
      <c r="W472" s="262">
        <v>100</v>
      </c>
      <c r="X472" s="219" t="s">
        <v>1364</v>
      </c>
      <c r="Y472" s="234">
        <v>6</v>
      </c>
      <c r="Z472" s="234">
        <v>1</v>
      </c>
      <c r="AA472" s="234">
        <v>5</v>
      </c>
      <c r="AB472" s="234">
        <v>24</v>
      </c>
      <c r="AC472" s="234" t="s">
        <v>1393</v>
      </c>
      <c r="AD472" s="112">
        <v>0</v>
      </c>
      <c r="AE472" s="505">
        <v>2</v>
      </c>
      <c r="AF472" s="236">
        <f t="shared" si="12"/>
        <v>100</v>
      </c>
      <c r="AG472" s="244" t="s">
        <v>1384</v>
      </c>
      <c r="AH472" s="685" t="s">
        <v>1394</v>
      </c>
      <c r="AI472" s="238">
        <v>70</v>
      </c>
      <c r="AJ472" s="239" t="s">
        <v>1395</v>
      </c>
      <c r="AK472" s="721" t="s">
        <v>1385</v>
      </c>
      <c r="AL472" s="241">
        <v>20</v>
      </c>
      <c r="AM472" s="239" t="s">
        <v>1396</v>
      </c>
      <c r="AN472" s="721" t="s">
        <v>1397</v>
      </c>
      <c r="AO472" s="241">
        <v>10</v>
      </c>
      <c r="AP472" s="239"/>
      <c r="AQ472" s="721"/>
      <c r="AR472" s="241"/>
      <c r="AS472" s="239"/>
      <c r="AT472" s="240"/>
      <c r="AU472" s="242"/>
      <c r="AV472" s="779"/>
      <c r="AW472" s="234"/>
      <c r="AX472" s="194"/>
    </row>
    <row r="473" spans="1:66" s="41" customFormat="1" ht="137.25" customHeight="1" x14ac:dyDescent="0.3">
      <c r="A473" s="243">
        <v>618</v>
      </c>
      <c r="B473" s="610" t="s">
        <v>1353</v>
      </c>
      <c r="C473" s="100">
        <v>4</v>
      </c>
      <c r="D473" s="100" t="s">
        <v>1398</v>
      </c>
      <c r="E473" s="606" t="s">
        <v>1399</v>
      </c>
      <c r="F473" s="100">
        <v>18462</v>
      </c>
      <c r="G473" s="606" t="s">
        <v>1400</v>
      </c>
      <c r="H473" s="100">
        <v>2002</v>
      </c>
      <c r="I473" s="606" t="s">
        <v>1401</v>
      </c>
      <c r="J473" s="652">
        <v>47903.15</v>
      </c>
      <c r="K473" s="396" t="s">
        <v>867</v>
      </c>
      <c r="L473" s="71" t="s">
        <v>1402</v>
      </c>
      <c r="M473" s="71" t="s">
        <v>1403</v>
      </c>
      <c r="N473" s="71" t="s">
        <v>1404</v>
      </c>
      <c r="O473" s="71" t="s">
        <v>1405</v>
      </c>
      <c r="P473" s="185" t="s">
        <v>1406</v>
      </c>
      <c r="Q473" s="101">
        <f t="shared" si="10"/>
        <v>27.791318247126437</v>
      </c>
      <c r="R473" s="101">
        <v>0</v>
      </c>
      <c r="S473" s="101">
        <v>3.4413182471264365</v>
      </c>
      <c r="T473" s="101">
        <v>24.35</v>
      </c>
      <c r="U473" s="101">
        <f t="shared" si="11"/>
        <v>27.791318247126437</v>
      </c>
      <c r="V473" s="108">
        <v>40</v>
      </c>
      <c r="W473" s="262">
        <v>100</v>
      </c>
      <c r="X473" s="219" t="s">
        <v>1364</v>
      </c>
      <c r="Y473" s="234">
        <v>6</v>
      </c>
      <c r="Z473" s="234">
        <v>4</v>
      </c>
      <c r="AA473" s="234">
        <v>3</v>
      </c>
      <c r="AB473" s="234">
        <v>60</v>
      </c>
      <c r="AC473" s="234" t="s">
        <v>1407</v>
      </c>
      <c r="AD473" s="112">
        <v>0</v>
      </c>
      <c r="AE473" s="505">
        <v>5</v>
      </c>
      <c r="AF473" s="236">
        <f t="shared" si="12"/>
        <v>40</v>
      </c>
      <c r="AG473" s="244" t="s">
        <v>1398</v>
      </c>
      <c r="AH473" s="685" t="s">
        <v>1408</v>
      </c>
      <c r="AI473" s="238">
        <v>40</v>
      </c>
      <c r="AJ473" s="239"/>
      <c r="AK473" s="721"/>
      <c r="AL473" s="241"/>
      <c r="AM473" s="239"/>
      <c r="AN473" s="721"/>
      <c r="AO473" s="241"/>
      <c r="AP473" s="239"/>
      <c r="AQ473" s="721"/>
      <c r="AR473" s="241"/>
      <c r="AS473" s="239"/>
      <c r="AT473" s="240"/>
      <c r="AU473" s="242"/>
      <c r="AV473" s="779"/>
      <c r="AW473" s="234"/>
      <c r="AX473" s="194"/>
    </row>
    <row r="474" spans="1:66" s="41" customFormat="1" ht="137.25" customHeight="1" x14ac:dyDescent="0.3">
      <c r="A474" s="243">
        <v>618</v>
      </c>
      <c r="B474" s="610" t="s">
        <v>1353</v>
      </c>
      <c r="C474" s="100">
        <v>12</v>
      </c>
      <c r="D474" s="100" t="s">
        <v>1354</v>
      </c>
      <c r="E474" s="606" t="s">
        <v>1409</v>
      </c>
      <c r="F474" s="100">
        <v>17549</v>
      </c>
      <c r="G474" s="606" t="s">
        <v>1410</v>
      </c>
      <c r="H474" s="100" t="s">
        <v>1411</v>
      </c>
      <c r="I474" s="606" t="s">
        <v>1412</v>
      </c>
      <c r="J474" s="652">
        <v>45621.75</v>
      </c>
      <c r="K474" s="396" t="s">
        <v>867</v>
      </c>
      <c r="L474" s="71" t="s">
        <v>1413</v>
      </c>
      <c r="M474" s="71" t="s">
        <v>1414</v>
      </c>
      <c r="N474" s="71" t="s">
        <v>1415</v>
      </c>
      <c r="O474" s="71" t="s">
        <v>1416</v>
      </c>
      <c r="P474" s="185" t="s">
        <v>1417</v>
      </c>
      <c r="Q474" s="101">
        <f t="shared" si="10"/>
        <v>27.62742456896552</v>
      </c>
      <c r="R474" s="101">
        <v>0</v>
      </c>
      <c r="S474" s="101">
        <v>3.2774245689655173</v>
      </c>
      <c r="T474" s="101">
        <v>24.35</v>
      </c>
      <c r="U474" s="101">
        <f t="shared" si="11"/>
        <v>27.62742456896552</v>
      </c>
      <c r="V474" s="108">
        <v>82</v>
      </c>
      <c r="W474" s="262">
        <v>100</v>
      </c>
      <c r="X474" s="219" t="s">
        <v>1364</v>
      </c>
      <c r="Y474" s="234">
        <v>6</v>
      </c>
      <c r="Z474" s="234">
        <v>1</v>
      </c>
      <c r="AA474" s="234">
        <v>6</v>
      </c>
      <c r="AB474" s="234">
        <v>19</v>
      </c>
      <c r="AC474" s="234" t="s">
        <v>1418</v>
      </c>
      <c r="AD474" s="112">
        <v>18.09</v>
      </c>
      <c r="AE474" s="505">
        <v>5</v>
      </c>
      <c r="AF474" s="236">
        <f t="shared" si="12"/>
        <v>80</v>
      </c>
      <c r="AG474" s="244" t="s">
        <v>1366</v>
      </c>
      <c r="AH474" s="685" t="s">
        <v>1367</v>
      </c>
      <c r="AI474" s="238">
        <v>60</v>
      </c>
      <c r="AJ474" s="239" t="s">
        <v>1368</v>
      </c>
      <c r="AK474" s="721" t="s">
        <v>1369</v>
      </c>
      <c r="AL474" s="241">
        <v>20</v>
      </c>
      <c r="AM474" s="239"/>
      <c r="AN474" s="721"/>
      <c r="AO474" s="241"/>
      <c r="AP474" s="239"/>
      <c r="AQ474" s="721"/>
      <c r="AR474" s="241"/>
      <c r="AS474" s="239" t="s">
        <v>1419</v>
      </c>
      <c r="AT474" s="240" t="s">
        <v>1367</v>
      </c>
      <c r="AU474" s="242">
        <v>0</v>
      </c>
      <c r="AV474" s="779"/>
      <c r="AW474" s="234"/>
      <c r="AX474" s="194"/>
    </row>
    <row r="475" spans="1:66" s="41" customFormat="1" ht="137.25" customHeight="1" x14ac:dyDescent="0.3">
      <c r="A475" s="243">
        <v>618</v>
      </c>
      <c r="B475" s="610" t="s">
        <v>1353</v>
      </c>
      <c r="C475" s="106">
        <v>15</v>
      </c>
      <c r="D475" s="106" t="s">
        <v>1420</v>
      </c>
      <c r="E475" s="606" t="s">
        <v>1421</v>
      </c>
      <c r="F475" s="100" t="s">
        <v>1422</v>
      </c>
      <c r="G475" s="606" t="s">
        <v>1423</v>
      </c>
      <c r="H475" s="100">
        <v>2003</v>
      </c>
      <c r="I475" s="606" t="s">
        <v>1424</v>
      </c>
      <c r="J475" s="652">
        <v>39232.78</v>
      </c>
      <c r="K475" s="396" t="s">
        <v>867</v>
      </c>
      <c r="L475" s="71" t="s">
        <v>1425</v>
      </c>
      <c r="M475" s="71" t="s">
        <v>1426</v>
      </c>
      <c r="N475" s="71" t="s">
        <v>1427</v>
      </c>
      <c r="O475" s="71" t="s">
        <v>1428</v>
      </c>
      <c r="P475" s="185" t="s">
        <v>1429</v>
      </c>
      <c r="Q475" s="101">
        <f t="shared" si="10"/>
        <v>27.16844683908046</v>
      </c>
      <c r="R475" s="101">
        <v>0</v>
      </c>
      <c r="S475" s="101">
        <v>2.81844683908046</v>
      </c>
      <c r="T475" s="101">
        <v>24.35</v>
      </c>
      <c r="U475" s="101">
        <f t="shared" si="11"/>
        <v>27.16844683908046</v>
      </c>
      <c r="V475" s="108">
        <v>96</v>
      </c>
      <c r="W475" s="262">
        <v>100</v>
      </c>
      <c r="X475" s="219" t="s">
        <v>1364</v>
      </c>
      <c r="Y475" s="234">
        <v>6</v>
      </c>
      <c r="Z475" s="234">
        <v>1</v>
      </c>
      <c r="AA475" s="234">
        <v>3</v>
      </c>
      <c r="AB475" s="234">
        <v>57</v>
      </c>
      <c r="AC475" s="234" t="s">
        <v>1430</v>
      </c>
      <c r="AD475" s="112">
        <v>16.04</v>
      </c>
      <c r="AE475" s="505">
        <v>5</v>
      </c>
      <c r="AF475" s="236">
        <f t="shared" si="12"/>
        <v>100</v>
      </c>
      <c r="AG475" s="244" t="s">
        <v>1420</v>
      </c>
      <c r="AH475" s="685" t="s">
        <v>1431</v>
      </c>
      <c r="AI475" s="238">
        <v>55</v>
      </c>
      <c r="AJ475" s="239" t="s">
        <v>1432</v>
      </c>
      <c r="AK475" s="721" t="s">
        <v>1433</v>
      </c>
      <c r="AL475" s="241">
        <v>15</v>
      </c>
      <c r="AM475" s="239" t="s">
        <v>1434</v>
      </c>
      <c r="AN475" s="721" t="s">
        <v>1435</v>
      </c>
      <c r="AO475" s="241">
        <v>10</v>
      </c>
      <c r="AP475" s="239" t="s">
        <v>1436</v>
      </c>
      <c r="AQ475" s="721" t="s">
        <v>1437</v>
      </c>
      <c r="AR475" s="241">
        <v>5</v>
      </c>
      <c r="AS475" s="239" t="s">
        <v>1438</v>
      </c>
      <c r="AT475" s="240" t="s">
        <v>1431</v>
      </c>
      <c r="AU475" s="242">
        <v>5</v>
      </c>
      <c r="AV475" s="790" t="s">
        <v>1439</v>
      </c>
      <c r="AW475" s="234" t="s">
        <v>1440</v>
      </c>
      <c r="AX475" s="194">
        <v>10</v>
      </c>
    </row>
    <row r="476" spans="1:66" s="42" customFormat="1" ht="137.25" customHeight="1" x14ac:dyDescent="0.3">
      <c r="A476" s="243">
        <v>618</v>
      </c>
      <c r="B476" s="610" t="s">
        <v>1353</v>
      </c>
      <c r="C476" s="106">
        <v>15</v>
      </c>
      <c r="D476" s="106" t="s">
        <v>1420</v>
      </c>
      <c r="E476" s="606" t="s">
        <v>1421</v>
      </c>
      <c r="F476" s="100" t="s">
        <v>1422</v>
      </c>
      <c r="G476" s="606" t="s">
        <v>1441</v>
      </c>
      <c r="H476" s="100" t="s">
        <v>1442</v>
      </c>
      <c r="I476" s="641" t="s">
        <v>1443</v>
      </c>
      <c r="J476" s="652">
        <v>26478.71</v>
      </c>
      <c r="K476" s="396" t="s">
        <v>655</v>
      </c>
      <c r="L476" s="71" t="s">
        <v>1425</v>
      </c>
      <c r="M476" s="71" t="s">
        <v>1426</v>
      </c>
      <c r="N476" s="71" t="s">
        <v>1444</v>
      </c>
      <c r="O476" s="71" t="s">
        <v>1445</v>
      </c>
      <c r="P476" s="185" t="s">
        <v>1446</v>
      </c>
      <c r="Q476" s="101">
        <f t="shared" si="10"/>
        <v>26.3</v>
      </c>
      <c r="R476" s="101">
        <v>0</v>
      </c>
      <c r="S476" s="101">
        <v>1.95</v>
      </c>
      <c r="T476" s="101">
        <v>24.35</v>
      </c>
      <c r="U476" s="101">
        <f t="shared" si="11"/>
        <v>26.3</v>
      </c>
      <c r="V476" s="108">
        <v>92</v>
      </c>
      <c r="W476" s="262">
        <v>100</v>
      </c>
      <c r="X476" s="219" t="s">
        <v>1364</v>
      </c>
      <c r="Y476" s="234">
        <v>6</v>
      </c>
      <c r="Z476" s="234">
        <v>4</v>
      </c>
      <c r="AA476" s="234">
        <v>8</v>
      </c>
      <c r="AB476" s="234">
        <v>25</v>
      </c>
      <c r="AC476" s="234" t="s">
        <v>1447</v>
      </c>
      <c r="AD476" s="112">
        <v>16.04</v>
      </c>
      <c r="AE476" s="505">
        <v>5</v>
      </c>
      <c r="AF476" s="236">
        <f t="shared" si="12"/>
        <v>100</v>
      </c>
      <c r="AG476" s="244" t="s">
        <v>1420</v>
      </c>
      <c r="AH476" s="685" t="s">
        <v>1431</v>
      </c>
      <c r="AI476" s="238">
        <v>65</v>
      </c>
      <c r="AJ476" s="239" t="s">
        <v>1432</v>
      </c>
      <c r="AK476" s="721" t="s">
        <v>1433</v>
      </c>
      <c r="AL476" s="241">
        <v>5</v>
      </c>
      <c r="AM476" s="239" t="s">
        <v>1434</v>
      </c>
      <c r="AN476" s="721" t="s">
        <v>1435</v>
      </c>
      <c r="AO476" s="241">
        <v>10</v>
      </c>
      <c r="AP476" s="239" t="s">
        <v>1436</v>
      </c>
      <c r="AQ476" s="721" t="s">
        <v>1437</v>
      </c>
      <c r="AR476" s="241">
        <v>5</v>
      </c>
      <c r="AS476" s="239" t="s">
        <v>1438</v>
      </c>
      <c r="AT476" s="240" t="s">
        <v>1431</v>
      </c>
      <c r="AU476" s="242">
        <v>5</v>
      </c>
      <c r="AV476" s="790" t="s">
        <v>1439</v>
      </c>
      <c r="AW476" s="234" t="s">
        <v>1440</v>
      </c>
      <c r="AX476" s="194">
        <v>10</v>
      </c>
      <c r="AY476" s="82"/>
      <c r="AZ476" s="82"/>
      <c r="BA476" s="82"/>
      <c r="BB476" s="82"/>
      <c r="BC476" s="82"/>
      <c r="BD476" s="82"/>
      <c r="BE476" s="82"/>
      <c r="BF476" s="82"/>
      <c r="BG476" s="82"/>
      <c r="BH476" s="82"/>
      <c r="BI476" s="82"/>
      <c r="BJ476" s="82"/>
      <c r="BK476" s="82"/>
      <c r="BL476" s="82"/>
      <c r="BM476" s="82"/>
      <c r="BN476" s="82"/>
    </row>
    <row r="477" spans="1:66" s="42" customFormat="1" ht="137.25" customHeight="1" x14ac:dyDescent="0.3">
      <c r="A477" s="243">
        <v>618</v>
      </c>
      <c r="B477" s="610" t="s">
        <v>1353</v>
      </c>
      <c r="C477" s="106">
        <v>15</v>
      </c>
      <c r="D477" s="106" t="s">
        <v>1420</v>
      </c>
      <c r="E477" s="606" t="s">
        <v>1421</v>
      </c>
      <c r="F477" s="100" t="s">
        <v>1422</v>
      </c>
      <c r="G477" s="606" t="s">
        <v>1448</v>
      </c>
      <c r="H477" s="100">
        <v>2004</v>
      </c>
      <c r="I477" s="641" t="s">
        <v>1449</v>
      </c>
      <c r="J477" s="652">
        <v>20247.099999999999</v>
      </c>
      <c r="K477" s="396" t="s">
        <v>664</v>
      </c>
      <c r="L477" s="71" t="s">
        <v>1425</v>
      </c>
      <c r="M477" s="71" t="s">
        <v>1450</v>
      </c>
      <c r="N477" s="71" t="s">
        <v>1451</v>
      </c>
      <c r="O477" s="71" t="s">
        <v>1452</v>
      </c>
      <c r="P477" s="185" t="s">
        <v>1453</v>
      </c>
      <c r="Q477" s="101">
        <f t="shared" si="10"/>
        <v>25.804533045977013</v>
      </c>
      <c r="R477" s="101">
        <v>0</v>
      </c>
      <c r="S477" s="101">
        <v>1.4545330459770114</v>
      </c>
      <c r="T477" s="101">
        <v>24.35</v>
      </c>
      <c r="U477" s="101">
        <f t="shared" si="11"/>
        <v>25.804533045977013</v>
      </c>
      <c r="V477" s="108">
        <v>96</v>
      </c>
      <c r="W477" s="262">
        <v>100</v>
      </c>
      <c r="X477" s="219" t="s">
        <v>1364</v>
      </c>
      <c r="Y477" s="234">
        <v>6</v>
      </c>
      <c r="Z477" s="234">
        <v>1</v>
      </c>
      <c r="AA477" s="234">
        <v>1</v>
      </c>
      <c r="AB477" s="234">
        <v>23</v>
      </c>
      <c r="AC477" s="234" t="s">
        <v>1454</v>
      </c>
      <c r="AD477" s="112">
        <v>16.04</v>
      </c>
      <c r="AE477" s="505">
        <v>2</v>
      </c>
      <c r="AF477" s="236">
        <f t="shared" si="12"/>
        <v>100</v>
      </c>
      <c r="AG477" s="244" t="s">
        <v>1420</v>
      </c>
      <c r="AH477" s="685" t="s">
        <v>1431</v>
      </c>
      <c r="AI477" s="238">
        <v>60</v>
      </c>
      <c r="AJ477" s="239" t="s">
        <v>1432</v>
      </c>
      <c r="AK477" s="721" t="s">
        <v>1433</v>
      </c>
      <c r="AL477" s="241">
        <v>10</v>
      </c>
      <c r="AM477" s="239" t="s">
        <v>1434</v>
      </c>
      <c r="AN477" s="721" t="s">
        <v>1435</v>
      </c>
      <c r="AO477" s="241">
        <v>5</v>
      </c>
      <c r="AP477" s="239" t="s">
        <v>1436</v>
      </c>
      <c r="AQ477" s="721" t="s">
        <v>1437</v>
      </c>
      <c r="AR477" s="241">
        <v>10</v>
      </c>
      <c r="AS477" s="239" t="s">
        <v>1438</v>
      </c>
      <c r="AT477" s="240" t="s">
        <v>1431</v>
      </c>
      <c r="AU477" s="242">
        <v>5</v>
      </c>
      <c r="AV477" s="790" t="s">
        <v>1439</v>
      </c>
      <c r="AW477" s="234" t="s">
        <v>1440</v>
      </c>
      <c r="AX477" s="194">
        <v>10</v>
      </c>
      <c r="AY477" s="82"/>
      <c r="AZ477" s="82"/>
      <c r="BA477" s="82"/>
      <c r="BB477" s="82"/>
      <c r="BC477" s="82"/>
      <c r="BD477" s="82"/>
      <c r="BE477" s="82"/>
      <c r="BF477" s="82"/>
      <c r="BG477" s="82"/>
      <c r="BH477" s="82"/>
      <c r="BI477" s="82"/>
      <c r="BJ477" s="82"/>
      <c r="BK477" s="82"/>
      <c r="BL477" s="82"/>
      <c r="BM477" s="82"/>
      <c r="BN477" s="82"/>
    </row>
    <row r="478" spans="1:66" s="42" customFormat="1" ht="137.25" customHeight="1" x14ac:dyDescent="0.3">
      <c r="A478" s="243">
        <v>618</v>
      </c>
      <c r="B478" s="610" t="s">
        <v>1353</v>
      </c>
      <c r="C478" s="106">
        <v>4</v>
      </c>
      <c r="D478" s="106" t="s">
        <v>1398</v>
      </c>
      <c r="E478" s="606" t="s">
        <v>1455</v>
      </c>
      <c r="F478" s="100" t="s">
        <v>1456</v>
      </c>
      <c r="G478" s="606" t="s">
        <v>1457</v>
      </c>
      <c r="H478" s="100">
        <v>2010</v>
      </c>
      <c r="I478" s="641" t="s">
        <v>1458</v>
      </c>
      <c r="J478" s="652">
        <v>48332</v>
      </c>
      <c r="K478" s="396" t="s">
        <v>677</v>
      </c>
      <c r="L478" s="71" t="s">
        <v>1459</v>
      </c>
      <c r="M478" s="71" t="s">
        <v>1460</v>
      </c>
      <c r="N478" s="71" t="s">
        <v>1461</v>
      </c>
      <c r="O478" s="71" t="s">
        <v>1462</v>
      </c>
      <c r="P478" s="185">
        <v>107062</v>
      </c>
      <c r="Q478" s="101">
        <f>+R478+S478+T478</f>
        <v>27.822126436781609</v>
      </c>
      <c r="R478" s="101">
        <v>0</v>
      </c>
      <c r="S478" s="101">
        <v>3.4721264367816094</v>
      </c>
      <c r="T478" s="101">
        <v>24.35</v>
      </c>
      <c r="U478" s="101">
        <f>+R478+S478+T478</f>
        <v>27.822126436781609</v>
      </c>
      <c r="V478" s="108">
        <v>100</v>
      </c>
      <c r="W478" s="262">
        <v>100</v>
      </c>
      <c r="X478" s="219" t="s">
        <v>1364</v>
      </c>
      <c r="Y478" s="234">
        <v>6</v>
      </c>
      <c r="Z478" s="234">
        <v>3</v>
      </c>
      <c r="AA478" s="234">
        <v>9</v>
      </c>
      <c r="AB478" s="234">
        <v>60</v>
      </c>
      <c r="AC478" s="234" t="s">
        <v>1463</v>
      </c>
      <c r="AD478" s="112">
        <v>17.11</v>
      </c>
      <c r="AE478" s="505">
        <v>2</v>
      </c>
      <c r="AF478" s="236">
        <f>+AI478+AL478+AO478+AR478+AU478+AX478</f>
        <v>100</v>
      </c>
      <c r="AG478" s="244" t="s">
        <v>1464</v>
      </c>
      <c r="AH478" s="685" t="s">
        <v>1408</v>
      </c>
      <c r="AI478" s="238"/>
      <c r="AJ478" s="239" t="s">
        <v>1465</v>
      </c>
      <c r="AK478" s="721" t="s">
        <v>1466</v>
      </c>
      <c r="AL478" s="241">
        <v>100</v>
      </c>
      <c r="AM478" s="239" t="s">
        <v>1368</v>
      </c>
      <c r="AN478" s="721" t="s">
        <v>1369</v>
      </c>
      <c r="AO478" s="241"/>
      <c r="AP478" s="239"/>
      <c r="AQ478" s="721"/>
      <c r="AR478" s="241"/>
      <c r="AS478" s="239"/>
      <c r="AT478" s="240"/>
      <c r="AU478" s="242"/>
      <c r="AV478" s="779"/>
      <c r="AW478" s="234"/>
      <c r="AX478" s="194"/>
      <c r="AY478" s="82"/>
      <c r="AZ478" s="82"/>
      <c r="BA478" s="82"/>
      <c r="BB478" s="82"/>
      <c r="BC478" s="82"/>
      <c r="BD478" s="82"/>
      <c r="BE478" s="82"/>
      <c r="BF478" s="82"/>
      <c r="BG478" s="82"/>
      <c r="BH478" s="82"/>
      <c r="BI478" s="82"/>
      <c r="BJ478" s="82"/>
      <c r="BK478" s="82"/>
      <c r="BL478" s="82"/>
      <c r="BM478" s="82"/>
      <c r="BN478" s="82"/>
    </row>
    <row r="479" spans="1:66" s="42" customFormat="1" ht="137.25" customHeight="1" x14ac:dyDescent="0.3">
      <c r="A479" s="243">
        <v>618</v>
      </c>
      <c r="B479" s="610" t="s">
        <v>1353</v>
      </c>
      <c r="C479" s="106">
        <v>12</v>
      </c>
      <c r="D479" s="100" t="s">
        <v>1366</v>
      </c>
      <c r="E479" s="606" t="s">
        <v>1467</v>
      </c>
      <c r="F479" s="100">
        <v>1004</v>
      </c>
      <c r="G479" s="606" t="s">
        <v>1468</v>
      </c>
      <c r="H479" s="100">
        <v>2018</v>
      </c>
      <c r="I479" s="641" t="s">
        <v>1469</v>
      </c>
      <c r="J479" s="652">
        <v>111752</v>
      </c>
      <c r="K479" s="396" t="s">
        <v>800</v>
      </c>
      <c r="L479" s="71" t="s">
        <v>1470</v>
      </c>
      <c r="M479" s="71" t="s">
        <v>1471</v>
      </c>
      <c r="N479" s="71" t="s">
        <v>1472</v>
      </c>
      <c r="O479" s="71" t="s">
        <v>1473</v>
      </c>
      <c r="P479" s="185">
        <v>109640</v>
      </c>
      <c r="Q479" s="101">
        <v>34.519367816091957</v>
      </c>
      <c r="R479" s="101">
        <v>2.1409195402298851</v>
      </c>
      <c r="S479" s="101">
        <v>8.0284482758620683</v>
      </c>
      <c r="T479" s="101">
        <v>24.35</v>
      </c>
      <c r="U479" s="101">
        <v>34.519367816091957</v>
      </c>
      <c r="V479" s="108">
        <v>95</v>
      </c>
      <c r="W479" s="262">
        <v>0</v>
      </c>
      <c r="X479" s="219" t="s">
        <v>1364</v>
      </c>
      <c r="Y479" s="234">
        <v>3</v>
      </c>
      <c r="Z479" s="234">
        <v>8</v>
      </c>
      <c r="AA479" s="234">
        <v>1</v>
      </c>
      <c r="AB479" s="234">
        <v>64</v>
      </c>
      <c r="AC479" s="234">
        <v>185137</v>
      </c>
      <c r="AD479" s="112">
        <v>0</v>
      </c>
      <c r="AE479" s="505">
        <v>5</v>
      </c>
      <c r="AF479" s="236">
        <f>+AI479+AL479+AO479+AR479+AU479+AX479</f>
        <v>90</v>
      </c>
      <c r="AG479" s="244" t="s">
        <v>1366</v>
      </c>
      <c r="AH479" s="685" t="s">
        <v>1367</v>
      </c>
      <c r="AI479" s="238">
        <v>90</v>
      </c>
      <c r="AJ479" s="239"/>
      <c r="AK479" s="721"/>
      <c r="AL479" s="241"/>
      <c r="AM479" s="239"/>
      <c r="AN479" s="721"/>
      <c r="AO479" s="241"/>
      <c r="AP479" s="239"/>
      <c r="AQ479" s="721"/>
      <c r="AR479" s="241"/>
      <c r="AS479" s="239"/>
      <c r="AT479" s="240"/>
      <c r="AU479" s="242"/>
      <c r="AV479" s="779"/>
      <c r="AW479" s="234"/>
      <c r="AX479" s="194"/>
      <c r="AY479" s="82"/>
      <c r="AZ479" s="82"/>
      <c r="BA479" s="82"/>
      <c r="BB479" s="82"/>
      <c r="BC479" s="82"/>
      <c r="BD479" s="82"/>
      <c r="BE479" s="82"/>
      <c r="BF479" s="82"/>
      <c r="BG479" s="82"/>
      <c r="BH479" s="82"/>
      <c r="BI479" s="82"/>
      <c r="BJ479" s="82"/>
      <c r="BK479" s="82"/>
      <c r="BL479" s="82"/>
      <c r="BM479" s="82"/>
      <c r="BN479" s="82"/>
    </row>
    <row r="480" spans="1:66" s="37" customFormat="1" ht="117" customHeight="1" x14ac:dyDescent="0.3">
      <c r="A480" s="107">
        <v>619</v>
      </c>
      <c r="B480" s="607" t="s">
        <v>6462</v>
      </c>
      <c r="C480" s="108"/>
      <c r="D480" s="109"/>
      <c r="E480" s="625" t="s">
        <v>6463</v>
      </c>
      <c r="F480" s="108">
        <v>7152</v>
      </c>
      <c r="G480" s="625" t="s">
        <v>6464</v>
      </c>
      <c r="H480" s="108">
        <v>2006</v>
      </c>
      <c r="I480" s="625" t="s">
        <v>6465</v>
      </c>
      <c r="J480" s="655">
        <v>25000</v>
      </c>
      <c r="K480" s="396" t="s">
        <v>655</v>
      </c>
      <c r="L480" s="72" t="s">
        <v>6466</v>
      </c>
      <c r="M480" s="72" t="s">
        <v>6467</v>
      </c>
      <c r="N480" s="72" t="s">
        <v>6468</v>
      </c>
      <c r="O480" s="72" t="s">
        <v>6469</v>
      </c>
      <c r="P480" s="108">
        <v>6722</v>
      </c>
      <c r="Q480" s="109">
        <v>13.74529411764706</v>
      </c>
      <c r="R480" s="109">
        <v>0</v>
      </c>
      <c r="S480" s="109">
        <v>2.0294117647058822</v>
      </c>
      <c r="T480" s="109">
        <v>11.715882352941177</v>
      </c>
      <c r="U480" s="109">
        <v>13.74529411764706</v>
      </c>
      <c r="V480" s="108">
        <v>100</v>
      </c>
      <c r="W480" s="108">
        <v>100</v>
      </c>
      <c r="X480" s="109" t="s">
        <v>6470</v>
      </c>
      <c r="Y480" s="108">
        <v>6</v>
      </c>
      <c r="Z480" s="108">
        <v>1</v>
      </c>
      <c r="AA480" s="108">
        <v>2</v>
      </c>
      <c r="AB480" s="108">
        <v>23</v>
      </c>
      <c r="AC480" s="108">
        <v>13</v>
      </c>
      <c r="AD480" s="109">
        <v>9.24</v>
      </c>
      <c r="AE480" s="242">
        <v>4</v>
      </c>
      <c r="AF480" s="236">
        <v>100</v>
      </c>
      <c r="AG480" s="351" t="s">
        <v>6471</v>
      </c>
      <c r="AH480" s="687" t="s">
        <v>6472</v>
      </c>
      <c r="AI480" s="238">
        <v>0</v>
      </c>
      <c r="AJ480" s="352" t="s">
        <v>6473</v>
      </c>
      <c r="AK480" s="734" t="s">
        <v>6474</v>
      </c>
      <c r="AL480" s="241">
        <v>0</v>
      </c>
      <c r="AM480" s="352" t="s">
        <v>6475</v>
      </c>
      <c r="AN480" s="734" t="s">
        <v>6472</v>
      </c>
      <c r="AO480" s="241">
        <v>0</v>
      </c>
      <c r="AP480" s="352" t="s">
        <v>6476</v>
      </c>
      <c r="AQ480" s="734" t="s">
        <v>6474</v>
      </c>
      <c r="AR480" s="241">
        <v>0</v>
      </c>
      <c r="AS480" s="352" t="s">
        <v>6477</v>
      </c>
      <c r="AT480" s="353" t="s">
        <v>6474</v>
      </c>
      <c r="AU480" s="242">
        <v>100</v>
      </c>
      <c r="AV480" s="785"/>
      <c r="AW480" s="108"/>
      <c r="AX480" s="342"/>
      <c r="AY480" s="81"/>
      <c r="AZ480" s="81"/>
      <c r="BA480" s="81"/>
      <c r="BB480" s="81"/>
      <c r="BC480" s="81"/>
      <c r="BD480" s="81"/>
      <c r="BE480" s="81"/>
      <c r="BF480" s="81"/>
      <c r="BG480" s="81"/>
      <c r="BH480" s="81"/>
      <c r="BI480" s="81"/>
      <c r="BJ480" s="81"/>
      <c r="BK480" s="81"/>
      <c r="BL480" s="81"/>
      <c r="BM480" s="81"/>
      <c r="BN480" s="81"/>
    </row>
    <row r="481" spans="1:50" s="36" customFormat="1" ht="77.95" customHeight="1" x14ac:dyDescent="0.3">
      <c r="A481" s="99">
        <v>782</v>
      </c>
      <c r="B481" s="606" t="s">
        <v>1496</v>
      </c>
      <c r="C481" s="100" t="s">
        <v>1497</v>
      </c>
      <c r="D481" s="211" t="s">
        <v>1498</v>
      </c>
      <c r="E481" s="632" t="s">
        <v>1499</v>
      </c>
      <c r="F481" s="211">
        <v>8782</v>
      </c>
      <c r="G481" s="621" t="s">
        <v>1500</v>
      </c>
      <c r="H481" s="211">
        <v>2002</v>
      </c>
      <c r="I481" s="621" t="s">
        <v>1501</v>
      </c>
      <c r="J481" s="670">
        <v>149198.57068936739</v>
      </c>
      <c r="K481" s="396" t="s">
        <v>867</v>
      </c>
      <c r="L481" s="71" t="s">
        <v>1502</v>
      </c>
      <c r="M481" s="71" t="s">
        <v>1503</v>
      </c>
      <c r="N481" s="71" t="s">
        <v>1504</v>
      </c>
      <c r="O481" s="71" t="s">
        <v>1505</v>
      </c>
      <c r="P481" s="100">
        <v>13275</v>
      </c>
      <c r="Q481" s="101">
        <f>U481</f>
        <v>45</v>
      </c>
      <c r="R481" s="101">
        <v>0</v>
      </c>
      <c r="S481" s="101">
        <v>0</v>
      </c>
      <c r="T481" s="101">
        <v>45</v>
      </c>
      <c r="U481" s="101">
        <f>R481+S481+T481</f>
        <v>45</v>
      </c>
      <c r="V481" s="108">
        <v>85</v>
      </c>
      <c r="W481" s="109">
        <v>100</v>
      </c>
      <c r="X481" s="219" t="s">
        <v>1506</v>
      </c>
      <c r="Y481" s="106">
        <v>4</v>
      </c>
      <c r="Z481" s="106">
        <v>3</v>
      </c>
      <c r="AA481" s="106">
        <v>1</v>
      </c>
      <c r="AB481" s="106">
        <v>25</v>
      </c>
      <c r="AC481" s="106">
        <v>159</v>
      </c>
      <c r="AD481" s="106">
        <v>45</v>
      </c>
      <c r="AE481" s="414">
        <v>5</v>
      </c>
      <c r="AF481" s="506">
        <f>AI481</f>
        <v>47.62</v>
      </c>
      <c r="AG481" s="244" t="s">
        <v>1498</v>
      </c>
      <c r="AH481" s="685" t="s">
        <v>1507</v>
      </c>
      <c r="AI481" s="238">
        <v>47.62</v>
      </c>
      <c r="AJ481" s="239"/>
      <c r="AK481" s="721"/>
      <c r="AL481" s="241"/>
      <c r="AM481" s="239"/>
      <c r="AN481" s="721"/>
      <c r="AO481" s="241"/>
      <c r="AP481" s="239"/>
      <c r="AQ481" s="721"/>
      <c r="AR481" s="241"/>
      <c r="AS481" s="239"/>
      <c r="AT481" s="201"/>
      <c r="AU481" s="204"/>
      <c r="AV481" s="776"/>
      <c r="AW481" s="185"/>
      <c r="AX481" s="194"/>
    </row>
    <row r="482" spans="1:50" s="36" customFormat="1" ht="104" customHeight="1" x14ac:dyDescent="0.3">
      <c r="A482" s="99">
        <v>782</v>
      </c>
      <c r="B482" s="606" t="s">
        <v>1496</v>
      </c>
      <c r="C482" s="100" t="s">
        <v>1508</v>
      </c>
      <c r="D482" s="211" t="s">
        <v>1509</v>
      </c>
      <c r="E482" s="632" t="s">
        <v>1510</v>
      </c>
      <c r="F482" s="211">
        <v>5566</v>
      </c>
      <c r="G482" s="621" t="s">
        <v>1511</v>
      </c>
      <c r="H482" s="211">
        <v>2002</v>
      </c>
      <c r="I482" s="621" t="s">
        <v>1512</v>
      </c>
      <c r="J482" s="670">
        <v>137863.72416958772</v>
      </c>
      <c r="K482" s="396" t="s">
        <v>867</v>
      </c>
      <c r="L482" s="71" t="s">
        <v>1513</v>
      </c>
      <c r="M482" s="71" t="s">
        <v>1514</v>
      </c>
      <c r="N482" s="71" t="s">
        <v>1515</v>
      </c>
      <c r="O482" s="71" t="s">
        <v>8616</v>
      </c>
      <c r="P482" s="100">
        <v>6436</v>
      </c>
      <c r="Q482" s="101">
        <f>U482</f>
        <v>45</v>
      </c>
      <c r="R482" s="101">
        <v>0</v>
      </c>
      <c r="S482" s="101">
        <v>0</v>
      </c>
      <c r="T482" s="101">
        <v>45</v>
      </c>
      <c r="U482" s="101">
        <f t="shared" ref="U482:U503" si="13">R482+S482+T482</f>
        <v>45</v>
      </c>
      <c r="V482" s="108">
        <v>85</v>
      </c>
      <c r="W482" s="109">
        <v>100</v>
      </c>
      <c r="X482" s="219" t="s">
        <v>1516</v>
      </c>
      <c r="Y482" s="106">
        <v>4</v>
      </c>
      <c r="Z482" s="106">
        <v>3</v>
      </c>
      <c r="AA482" s="106">
        <v>1</v>
      </c>
      <c r="AB482" s="106">
        <v>4</v>
      </c>
      <c r="AC482" s="106">
        <v>161</v>
      </c>
      <c r="AD482" s="106">
        <v>45</v>
      </c>
      <c r="AE482" s="414">
        <v>5</v>
      </c>
      <c r="AF482" s="236">
        <f>AI482+AL482</f>
        <v>100</v>
      </c>
      <c r="AG482" s="244" t="s">
        <v>1509</v>
      </c>
      <c r="AH482" s="685" t="s">
        <v>1517</v>
      </c>
      <c r="AI482" s="238">
        <v>100</v>
      </c>
      <c r="AJ482" s="239" t="s">
        <v>1518</v>
      </c>
      <c r="AK482" s="721" t="s">
        <v>1517</v>
      </c>
      <c r="AL482" s="241">
        <v>0</v>
      </c>
      <c r="AM482" s="239"/>
      <c r="AN482" s="721"/>
      <c r="AO482" s="241"/>
      <c r="AP482" s="239"/>
      <c r="AQ482" s="721"/>
      <c r="AR482" s="241"/>
      <c r="AS482" s="239"/>
      <c r="AT482" s="201"/>
      <c r="AU482" s="204"/>
      <c r="AV482" s="776"/>
      <c r="AW482" s="185"/>
      <c r="AX482" s="194"/>
    </row>
    <row r="483" spans="1:50" s="36" customFormat="1" ht="117" customHeight="1" x14ac:dyDescent="0.3">
      <c r="A483" s="99">
        <v>782</v>
      </c>
      <c r="B483" s="606" t="s">
        <v>1496</v>
      </c>
      <c r="C483" s="100" t="s">
        <v>1519</v>
      </c>
      <c r="D483" s="211" t="s">
        <v>1520</v>
      </c>
      <c r="E483" s="632" t="s">
        <v>1521</v>
      </c>
      <c r="F483" s="211">
        <v>14556</v>
      </c>
      <c r="G483" s="621" t="s">
        <v>1522</v>
      </c>
      <c r="H483" s="211">
        <v>2003</v>
      </c>
      <c r="I483" s="621" t="s">
        <v>1523</v>
      </c>
      <c r="J483" s="670">
        <v>121515.60674344852</v>
      </c>
      <c r="K483" s="396" t="s">
        <v>867</v>
      </c>
      <c r="L483" s="70" t="s">
        <v>1524</v>
      </c>
      <c r="M483" s="507" t="s">
        <v>1525</v>
      </c>
      <c r="N483" s="71" t="s">
        <v>1526</v>
      </c>
      <c r="O483" s="507" t="s">
        <v>1527</v>
      </c>
      <c r="P483" s="100">
        <v>13209</v>
      </c>
      <c r="Q483" s="101">
        <f t="shared" ref="Q483:Q503" si="14">U483</f>
        <v>45</v>
      </c>
      <c r="R483" s="101">
        <v>0</v>
      </c>
      <c r="S483" s="101">
        <v>0</v>
      </c>
      <c r="T483" s="101">
        <v>45</v>
      </c>
      <c r="U483" s="101">
        <f t="shared" si="13"/>
        <v>45</v>
      </c>
      <c r="V483" s="108">
        <v>85</v>
      </c>
      <c r="W483" s="109">
        <v>100</v>
      </c>
      <c r="X483" s="219" t="s">
        <v>1528</v>
      </c>
      <c r="Y483" s="106">
        <v>3</v>
      </c>
      <c r="Z483" s="106">
        <v>10</v>
      </c>
      <c r="AA483" s="106">
        <v>5</v>
      </c>
      <c r="AB483" s="106">
        <v>44</v>
      </c>
      <c r="AC483" s="106">
        <v>62</v>
      </c>
      <c r="AD483" s="106">
        <v>45</v>
      </c>
      <c r="AE483" s="414">
        <v>5</v>
      </c>
      <c r="AF483" s="236">
        <f>AI483+AL483+AO483+AR483+AU483</f>
        <v>91.07</v>
      </c>
      <c r="AG483" s="244" t="s">
        <v>1520</v>
      </c>
      <c r="AH483" s="685" t="s">
        <v>1529</v>
      </c>
      <c r="AI483" s="238">
        <v>20.83</v>
      </c>
      <c r="AJ483" s="239" t="s">
        <v>1530</v>
      </c>
      <c r="AK483" s="721" t="s">
        <v>1529</v>
      </c>
      <c r="AL483" s="241">
        <v>17.86</v>
      </c>
      <c r="AM483" s="239" t="s">
        <v>1531</v>
      </c>
      <c r="AN483" s="721" t="s">
        <v>1529</v>
      </c>
      <c r="AO483" s="241">
        <v>27.38</v>
      </c>
      <c r="AP483" s="239" t="s">
        <v>1532</v>
      </c>
      <c r="AQ483" s="721" t="s">
        <v>1529</v>
      </c>
      <c r="AR483" s="241">
        <v>25</v>
      </c>
      <c r="AS483" s="239"/>
      <c r="AT483" s="240"/>
      <c r="AU483" s="242"/>
      <c r="AV483" s="776"/>
      <c r="AW483" s="185"/>
      <c r="AX483" s="194"/>
    </row>
    <row r="484" spans="1:50" s="36" customFormat="1" ht="64.95" customHeight="1" x14ac:dyDescent="0.3">
      <c r="A484" s="99">
        <v>782</v>
      </c>
      <c r="B484" s="606" t="s">
        <v>1496</v>
      </c>
      <c r="C484" s="100" t="s">
        <v>1533</v>
      </c>
      <c r="D484" s="211" t="s">
        <v>1534</v>
      </c>
      <c r="E484" s="632" t="s">
        <v>1535</v>
      </c>
      <c r="F484" s="211">
        <v>15646</v>
      </c>
      <c r="G484" s="621" t="s">
        <v>1536</v>
      </c>
      <c r="H484" s="211">
        <v>2003</v>
      </c>
      <c r="I484" s="621" t="s">
        <v>1537</v>
      </c>
      <c r="J484" s="670">
        <v>110185.23038724755</v>
      </c>
      <c r="K484" s="396" t="s">
        <v>867</v>
      </c>
      <c r="L484" s="71" t="s">
        <v>1538</v>
      </c>
      <c r="M484" s="71" t="s">
        <v>8617</v>
      </c>
      <c r="N484" s="71" t="s">
        <v>1539</v>
      </c>
      <c r="O484" s="71" t="s">
        <v>8618</v>
      </c>
      <c r="P484" s="100">
        <v>15032</v>
      </c>
      <c r="Q484" s="101">
        <f t="shared" si="14"/>
        <v>45</v>
      </c>
      <c r="R484" s="101">
        <v>0</v>
      </c>
      <c r="S484" s="101">
        <v>0</v>
      </c>
      <c r="T484" s="101">
        <v>45</v>
      </c>
      <c r="U484" s="101">
        <f t="shared" si="13"/>
        <v>45</v>
      </c>
      <c r="V484" s="108">
        <v>85</v>
      </c>
      <c r="W484" s="109">
        <v>100</v>
      </c>
      <c r="X484" s="219" t="s">
        <v>1540</v>
      </c>
      <c r="Y484" s="106">
        <v>4</v>
      </c>
      <c r="Z484" s="106">
        <v>4</v>
      </c>
      <c r="AA484" s="106">
        <v>6</v>
      </c>
      <c r="AB484" s="106">
        <v>46</v>
      </c>
      <c r="AC484" s="106">
        <v>156</v>
      </c>
      <c r="AD484" s="106">
        <v>45</v>
      </c>
      <c r="AE484" s="414">
        <v>5</v>
      </c>
      <c r="AF484" s="236">
        <f>AI484+AL484</f>
        <v>85.71</v>
      </c>
      <c r="AG484" s="244" t="s">
        <v>1534</v>
      </c>
      <c r="AH484" s="685" t="s">
        <v>1541</v>
      </c>
      <c r="AI484" s="238">
        <v>85.71</v>
      </c>
      <c r="AJ484" s="239" t="s">
        <v>1542</v>
      </c>
      <c r="AK484" s="721" t="s">
        <v>1543</v>
      </c>
      <c r="AL484" s="241">
        <v>0</v>
      </c>
      <c r="AM484" s="239"/>
      <c r="AN484" s="721"/>
      <c r="AO484" s="241"/>
      <c r="AP484" s="239"/>
      <c r="AQ484" s="721"/>
      <c r="AR484" s="241"/>
      <c r="AS484" s="239"/>
      <c r="AT484" s="201"/>
      <c r="AU484" s="204"/>
      <c r="AV484" s="776"/>
      <c r="AW484" s="185"/>
      <c r="AX484" s="194"/>
    </row>
    <row r="485" spans="1:50" s="36" customFormat="1" ht="64.95" customHeight="1" x14ac:dyDescent="0.3">
      <c r="A485" s="99">
        <v>782</v>
      </c>
      <c r="B485" s="606" t="s">
        <v>1496</v>
      </c>
      <c r="C485" s="100" t="s">
        <v>1519</v>
      </c>
      <c r="D485" s="211" t="s">
        <v>1520</v>
      </c>
      <c r="E485" s="632" t="s">
        <v>1521</v>
      </c>
      <c r="F485" s="211">
        <v>14556</v>
      </c>
      <c r="G485" s="621" t="s">
        <v>1544</v>
      </c>
      <c r="H485" s="211">
        <v>2003</v>
      </c>
      <c r="I485" s="621" t="s">
        <v>1545</v>
      </c>
      <c r="J485" s="670">
        <v>63890.902353530299</v>
      </c>
      <c r="K485" s="396" t="s">
        <v>867</v>
      </c>
      <c r="L485" s="70" t="s">
        <v>1524</v>
      </c>
      <c r="M485" s="507" t="s">
        <v>1525</v>
      </c>
      <c r="N485" s="71" t="s">
        <v>1546</v>
      </c>
      <c r="O485" s="507" t="s">
        <v>1547</v>
      </c>
      <c r="P485" s="100">
        <v>4700</v>
      </c>
      <c r="Q485" s="101">
        <f t="shared" si="14"/>
        <v>45</v>
      </c>
      <c r="R485" s="101">
        <v>0</v>
      </c>
      <c r="S485" s="101">
        <v>0</v>
      </c>
      <c r="T485" s="101">
        <v>45</v>
      </c>
      <c r="U485" s="101">
        <f t="shared" si="13"/>
        <v>45</v>
      </c>
      <c r="V485" s="108">
        <v>85</v>
      </c>
      <c r="W485" s="109">
        <v>100</v>
      </c>
      <c r="X485" s="219" t="s">
        <v>1548</v>
      </c>
      <c r="Y485" s="106">
        <v>3</v>
      </c>
      <c r="Z485" s="106">
        <v>1</v>
      </c>
      <c r="AA485" s="106">
        <v>2</v>
      </c>
      <c r="AB485" s="106">
        <v>4</v>
      </c>
      <c r="AC485" s="106">
        <v>61</v>
      </c>
      <c r="AD485" s="106">
        <v>45</v>
      </c>
      <c r="AE485" s="414">
        <v>5</v>
      </c>
      <c r="AF485" s="236">
        <f>AI485+AL485+AO485+AR485+AU485</f>
        <v>90.469999999999985</v>
      </c>
      <c r="AG485" s="244" t="s">
        <v>1520</v>
      </c>
      <c r="AH485" s="685" t="s">
        <v>1529</v>
      </c>
      <c r="AI485" s="238">
        <v>25.6</v>
      </c>
      <c r="AJ485" s="239" t="s">
        <v>1530</v>
      </c>
      <c r="AK485" s="721" t="s">
        <v>1529</v>
      </c>
      <c r="AL485" s="241">
        <v>18.45</v>
      </c>
      <c r="AM485" s="239" t="s">
        <v>1531</v>
      </c>
      <c r="AN485" s="721" t="s">
        <v>1529</v>
      </c>
      <c r="AO485" s="241">
        <v>24.4</v>
      </c>
      <c r="AP485" s="239" t="s">
        <v>1532</v>
      </c>
      <c r="AQ485" s="721" t="s">
        <v>1529</v>
      </c>
      <c r="AR485" s="241">
        <v>22.02</v>
      </c>
      <c r="AS485" s="239"/>
      <c r="AT485" s="240"/>
      <c r="AU485" s="242"/>
      <c r="AV485" s="776"/>
      <c r="AW485" s="185"/>
      <c r="AX485" s="194"/>
    </row>
    <row r="486" spans="1:50" s="36" customFormat="1" ht="130.05000000000001" customHeight="1" x14ac:dyDescent="0.3">
      <c r="A486" s="99">
        <v>782</v>
      </c>
      <c r="B486" s="606" t="s">
        <v>1496</v>
      </c>
      <c r="C486" s="100" t="s">
        <v>1549</v>
      </c>
      <c r="D486" s="211" t="s">
        <v>1550</v>
      </c>
      <c r="E486" s="632" t="s">
        <v>1551</v>
      </c>
      <c r="F486" s="211">
        <v>22701</v>
      </c>
      <c r="G486" s="621" t="s">
        <v>1552</v>
      </c>
      <c r="H486" s="211" t="s">
        <v>1553</v>
      </c>
      <c r="I486" s="621" t="s">
        <v>1554</v>
      </c>
      <c r="J486" s="670">
        <v>81067.726506426319</v>
      </c>
      <c r="K486" s="396" t="s">
        <v>867</v>
      </c>
      <c r="L486" s="71" t="s">
        <v>1555</v>
      </c>
      <c r="M486" s="71" t="s">
        <v>8619</v>
      </c>
      <c r="N486" s="71" t="s">
        <v>1556</v>
      </c>
      <c r="O486" s="71" t="s">
        <v>1557</v>
      </c>
      <c r="P486" s="100">
        <v>4704</v>
      </c>
      <c r="Q486" s="101">
        <f t="shared" si="14"/>
        <v>45</v>
      </c>
      <c r="R486" s="101">
        <v>0</v>
      </c>
      <c r="S486" s="101">
        <v>0</v>
      </c>
      <c r="T486" s="101">
        <v>45</v>
      </c>
      <c r="U486" s="101">
        <f t="shared" si="13"/>
        <v>45</v>
      </c>
      <c r="V486" s="108">
        <v>85</v>
      </c>
      <c r="W486" s="109">
        <v>100</v>
      </c>
      <c r="X486" s="219" t="s">
        <v>1558</v>
      </c>
      <c r="Y486" s="106">
        <v>3</v>
      </c>
      <c r="Z486" s="106">
        <v>4</v>
      </c>
      <c r="AA486" s="106">
        <v>3</v>
      </c>
      <c r="AB486" s="106">
        <v>44</v>
      </c>
      <c r="AC486" s="106">
        <v>142</v>
      </c>
      <c r="AD486" s="106">
        <v>45</v>
      </c>
      <c r="AE486" s="414"/>
      <c r="AF486" s="236">
        <v>40.479999999999997</v>
      </c>
      <c r="AG486" s="244" t="s">
        <v>1550</v>
      </c>
      <c r="AH486" s="685" t="s">
        <v>1559</v>
      </c>
      <c r="AI486" s="238">
        <v>40.479999999999997</v>
      </c>
      <c r="AJ486" s="239" t="s">
        <v>1560</v>
      </c>
      <c r="AK486" s="721" t="s">
        <v>1561</v>
      </c>
      <c r="AL486" s="241">
        <v>0</v>
      </c>
      <c r="AM486" s="239" t="s">
        <v>1562</v>
      </c>
      <c r="AN486" s="721" t="s">
        <v>1559</v>
      </c>
      <c r="AO486" s="241">
        <v>0</v>
      </c>
      <c r="AP486" s="257"/>
      <c r="AQ486" s="721"/>
      <c r="AR486" s="241"/>
      <c r="AS486" s="239"/>
      <c r="AT486" s="201"/>
      <c r="AU486" s="204"/>
      <c r="AV486" s="776"/>
      <c r="AW486" s="185"/>
      <c r="AX486" s="194"/>
    </row>
    <row r="487" spans="1:50" s="36" customFormat="1" ht="130.05000000000001" customHeight="1" x14ac:dyDescent="0.3">
      <c r="A487" s="99">
        <v>782</v>
      </c>
      <c r="B487" s="606" t="s">
        <v>1496</v>
      </c>
      <c r="C487" s="100" t="s">
        <v>1563</v>
      </c>
      <c r="D487" s="211" t="s">
        <v>1564</v>
      </c>
      <c r="E487" s="632" t="s">
        <v>1565</v>
      </c>
      <c r="F487" s="211">
        <v>26559</v>
      </c>
      <c r="G487" s="621" t="s">
        <v>1566</v>
      </c>
      <c r="H487" s="211">
        <v>2002</v>
      </c>
      <c r="I487" s="621" t="s">
        <v>1567</v>
      </c>
      <c r="J487" s="670">
        <v>34393.82</v>
      </c>
      <c r="K487" s="396" t="s">
        <v>867</v>
      </c>
      <c r="L487" s="71" t="s">
        <v>1568</v>
      </c>
      <c r="M487" s="71" t="s">
        <v>1569</v>
      </c>
      <c r="N487" s="71" t="s">
        <v>1570</v>
      </c>
      <c r="O487" s="71" t="s">
        <v>1571</v>
      </c>
      <c r="P487" s="100">
        <v>1520479</v>
      </c>
      <c r="Q487" s="101">
        <f t="shared" si="14"/>
        <v>45</v>
      </c>
      <c r="R487" s="101">
        <v>0</v>
      </c>
      <c r="S487" s="101">
        <v>0</v>
      </c>
      <c r="T487" s="101">
        <v>45</v>
      </c>
      <c r="U487" s="101">
        <f t="shared" si="13"/>
        <v>45</v>
      </c>
      <c r="V487" s="108">
        <v>85</v>
      </c>
      <c r="W487" s="109">
        <v>100</v>
      </c>
      <c r="X487" s="219" t="s">
        <v>1572</v>
      </c>
      <c r="Y487" s="106">
        <v>3</v>
      </c>
      <c r="Z487" s="106">
        <v>12</v>
      </c>
      <c r="AA487" s="106">
        <v>4</v>
      </c>
      <c r="AB487" s="106">
        <v>46</v>
      </c>
      <c r="AC487" s="106">
        <v>71</v>
      </c>
      <c r="AD487" s="106">
        <v>45</v>
      </c>
      <c r="AE487" s="508">
        <v>5</v>
      </c>
      <c r="AF487" s="506">
        <f>AI487+AL487+AO487+AR487</f>
        <v>0</v>
      </c>
      <c r="AG487" s="244" t="s">
        <v>1573</v>
      </c>
      <c r="AH487" s="685" t="s">
        <v>1574</v>
      </c>
      <c r="AI487" s="238">
        <v>0</v>
      </c>
      <c r="AJ487" s="239" t="s">
        <v>1518</v>
      </c>
      <c r="AK487" s="721" t="s">
        <v>1574</v>
      </c>
      <c r="AL487" s="241">
        <v>0</v>
      </c>
      <c r="AM487" s="239" t="s">
        <v>1562</v>
      </c>
      <c r="AN487" s="722" t="s">
        <v>1574</v>
      </c>
      <c r="AO487" s="241">
        <v>0</v>
      </c>
      <c r="AP487" s="239"/>
      <c r="AQ487" s="721"/>
      <c r="AR487" s="241"/>
      <c r="AS487" s="239"/>
      <c r="AT487" s="201"/>
      <c r="AU487" s="204"/>
      <c r="AV487" s="776"/>
      <c r="AW487" s="185"/>
      <c r="AX487" s="194"/>
    </row>
    <row r="488" spans="1:50" s="36" customFormat="1" ht="64.95" customHeight="1" x14ac:dyDescent="0.3">
      <c r="A488" s="99">
        <v>782</v>
      </c>
      <c r="B488" s="606" t="s">
        <v>1496</v>
      </c>
      <c r="C488" s="100" t="s">
        <v>1575</v>
      </c>
      <c r="D488" s="211" t="s">
        <v>1576</v>
      </c>
      <c r="E488" s="632" t="s">
        <v>1577</v>
      </c>
      <c r="F488" s="211">
        <v>4101</v>
      </c>
      <c r="G488" s="621" t="s">
        <v>1578</v>
      </c>
      <c r="H488" s="211">
        <v>2004</v>
      </c>
      <c r="I488" s="621" t="s">
        <v>1579</v>
      </c>
      <c r="J488" s="670">
        <v>39118.39</v>
      </c>
      <c r="K488" s="396" t="s">
        <v>867</v>
      </c>
      <c r="L488" s="71" t="s">
        <v>1580</v>
      </c>
      <c r="M488" s="71" t="s">
        <v>1581</v>
      </c>
      <c r="N488" s="71" t="s">
        <v>1582</v>
      </c>
      <c r="O488" s="71" t="s">
        <v>1583</v>
      </c>
      <c r="P488" s="234">
        <v>12251</v>
      </c>
      <c r="Q488" s="101">
        <f t="shared" si="14"/>
        <v>45</v>
      </c>
      <c r="R488" s="101">
        <v>0</v>
      </c>
      <c r="S488" s="101">
        <v>0</v>
      </c>
      <c r="T488" s="101">
        <v>45</v>
      </c>
      <c r="U488" s="101">
        <f t="shared" si="13"/>
        <v>45</v>
      </c>
      <c r="V488" s="108">
        <v>85</v>
      </c>
      <c r="W488" s="109">
        <v>100</v>
      </c>
      <c r="X488" s="219" t="s">
        <v>1584</v>
      </c>
      <c r="Y488" s="106">
        <v>4</v>
      </c>
      <c r="Z488" s="106">
        <v>3</v>
      </c>
      <c r="AA488" s="106">
        <v>4</v>
      </c>
      <c r="AB488" s="106">
        <v>4</v>
      </c>
      <c r="AC488" s="106">
        <v>60</v>
      </c>
      <c r="AD488" s="106">
        <v>45</v>
      </c>
      <c r="AE488" s="508">
        <v>5</v>
      </c>
      <c r="AF488" s="236">
        <f>AI488+AL488</f>
        <v>100</v>
      </c>
      <c r="AG488" s="244" t="s">
        <v>1576</v>
      </c>
      <c r="AH488" s="685" t="s">
        <v>1585</v>
      </c>
      <c r="AI488" s="238">
        <v>91.67</v>
      </c>
      <c r="AJ488" s="239" t="s">
        <v>1562</v>
      </c>
      <c r="AK488" s="721" t="s">
        <v>1585</v>
      </c>
      <c r="AL488" s="241">
        <v>8.33</v>
      </c>
      <c r="AM488" s="257"/>
      <c r="AN488" s="721"/>
      <c r="AO488" s="241"/>
      <c r="AP488" s="239"/>
      <c r="AQ488" s="721"/>
      <c r="AR488" s="241"/>
      <c r="AS488" s="239"/>
      <c r="AT488" s="201"/>
      <c r="AU488" s="204"/>
      <c r="AV488" s="776"/>
      <c r="AW488" s="185"/>
      <c r="AX488" s="194"/>
    </row>
    <row r="489" spans="1:50" s="36" customFormat="1" ht="169.1" customHeight="1" x14ac:dyDescent="0.3">
      <c r="A489" s="99">
        <v>782</v>
      </c>
      <c r="B489" s="606" t="s">
        <v>1496</v>
      </c>
      <c r="C489" s="100" t="s">
        <v>1586</v>
      </c>
      <c r="D489" s="211" t="s">
        <v>1534</v>
      </c>
      <c r="E489" s="632" t="s">
        <v>1587</v>
      </c>
      <c r="F489" s="211">
        <v>13026</v>
      </c>
      <c r="G489" s="621" t="s">
        <v>1588</v>
      </c>
      <c r="H489" s="211">
        <v>2006</v>
      </c>
      <c r="I489" s="621" t="s">
        <v>1589</v>
      </c>
      <c r="J489" s="670">
        <v>151481.75913870806</v>
      </c>
      <c r="K489" s="396" t="s">
        <v>664</v>
      </c>
      <c r="L489" s="71" t="s">
        <v>1590</v>
      </c>
      <c r="M489" s="71" t="s">
        <v>1591</v>
      </c>
      <c r="N489" s="71" t="s">
        <v>1592</v>
      </c>
      <c r="O489" s="71" t="s">
        <v>8620</v>
      </c>
      <c r="P489" s="100">
        <v>13735</v>
      </c>
      <c r="Q489" s="101">
        <f t="shared" si="14"/>
        <v>45</v>
      </c>
      <c r="R489" s="101">
        <v>0</v>
      </c>
      <c r="S489" s="101">
        <v>0</v>
      </c>
      <c r="T489" s="101">
        <v>45</v>
      </c>
      <c r="U489" s="101">
        <f t="shared" si="13"/>
        <v>45</v>
      </c>
      <c r="V489" s="108">
        <v>85</v>
      </c>
      <c r="W489" s="109">
        <v>100.00333333333339</v>
      </c>
      <c r="X489" s="219" t="s">
        <v>1593</v>
      </c>
      <c r="Y489" s="106">
        <v>3</v>
      </c>
      <c r="Z489" s="106">
        <v>7</v>
      </c>
      <c r="AA489" s="106">
        <v>1</v>
      </c>
      <c r="AB489" s="106">
        <v>46</v>
      </c>
      <c r="AC489" s="106">
        <v>223</v>
      </c>
      <c r="AD489" s="106">
        <v>45</v>
      </c>
      <c r="AE489" s="508">
        <v>5</v>
      </c>
      <c r="AF489" s="506">
        <f>AI489</f>
        <v>97.62</v>
      </c>
      <c r="AG489" s="244" t="s">
        <v>1534</v>
      </c>
      <c r="AH489" s="685" t="s">
        <v>1541</v>
      </c>
      <c r="AI489" s="238">
        <v>97.62</v>
      </c>
      <c r="AJ489" s="257"/>
      <c r="AK489" s="721"/>
      <c r="AL489" s="241"/>
      <c r="AM489" s="239"/>
      <c r="AN489" s="721"/>
      <c r="AO489" s="241"/>
      <c r="AP489" s="239"/>
      <c r="AQ489" s="721"/>
      <c r="AR489" s="241"/>
      <c r="AS489" s="239"/>
      <c r="AT489" s="201"/>
      <c r="AU489" s="204"/>
      <c r="AV489" s="776"/>
      <c r="AW489" s="185"/>
      <c r="AX489" s="194"/>
    </row>
    <row r="490" spans="1:50" s="36" customFormat="1" ht="91" customHeight="1" x14ac:dyDescent="0.3">
      <c r="A490" s="99">
        <v>782</v>
      </c>
      <c r="B490" s="606" t="s">
        <v>1496</v>
      </c>
      <c r="C490" s="100" t="s">
        <v>1549</v>
      </c>
      <c r="D490" s="211" t="s">
        <v>1550</v>
      </c>
      <c r="E490" s="632" t="s">
        <v>1551</v>
      </c>
      <c r="F490" s="211">
        <v>22701</v>
      </c>
      <c r="G490" s="621" t="s">
        <v>1594</v>
      </c>
      <c r="H490" s="211">
        <v>2005</v>
      </c>
      <c r="I490" s="621" t="s">
        <v>1595</v>
      </c>
      <c r="J490" s="670">
        <v>156073.82252545486</v>
      </c>
      <c r="K490" s="396" t="s">
        <v>664</v>
      </c>
      <c r="L490" s="71" t="s">
        <v>1596</v>
      </c>
      <c r="M490" s="71" t="s">
        <v>8621</v>
      </c>
      <c r="N490" s="71" t="s">
        <v>1597</v>
      </c>
      <c r="O490" s="71" t="s">
        <v>1598</v>
      </c>
      <c r="P490" s="100">
        <v>1520971</v>
      </c>
      <c r="Q490" s="101">
        <f t="shared" si="14"/>
        <v>45</v>
      </c>
      <c r="R490" s="101">
        <v>0</v>
      </c>
      <c r="S490" s="101">
        <v>0</v>
      </c>
      <c r="T490" s="101">
        <v>45</v>
      </c>
      <c r="U490" s="101">
        <f t="shared" si="13"/>
        <v>45</v>
      </c>
      <c r="V490" s="108">
        <v>85</v>
      </c>
      <c r="W490" s="109">
        <v>100</v>
      </c>
      <c r="X490" s="219" t="s">
        <v>1599</v>
      </c>
      <c r="Y490" s="106">
        <v>1</v>
      </c>
      <c r="Z490" s="106" t="s">
        <v>1600</v>
      </c>
      <c r="AA490" s="106" t="s">
        <v>1601</v>
      </c>
      <c r="AB490" s="106">
        <v>44</v>
      </c>
      <c r="AC490" s="106">
        <v>247</v>
      </c>
      <c r="AD490" s="106">
        <v>45</v>
      </c>
      <c r="AE490" s="508">
        <v>5</v>
      </c>
      <c r="AF490" s="236">
        <f>AI490+AL490+AO490</f>
        <v>0</v>
      </c>
      <c r="AG490" s="244" t="s">
        <v>1550</v>
      </c>
      <c r="AH490" s="685" t="s">
        <v>1559</v>
      </c>
      <c r="AI490" s="238">
        <v>0</v>
      </c>
      <c r="AJ490" s="257" t="s">
        <v>1560</v>
      </c>
      <c r="AK490" s="721" t="s">
        <v>1561</v>
      </c>
      <c r="AL490" s="241">
        <v>0</v>
      </c>
      <c r="AM490" s="239" t="s">
        <v>1562</v>
      </c>
      <c r="AN490" s="722" t="s">
        <v>1559</v>
      </c>
      <c r="AO490" s="241">
        <v>0</v>
      </c>
      <c r="AP490" s="509"/>
      <c r="AQ490" s="721"/>
      <c r="AR490" s="241"/>
      <c r="AS490" s="239"/>
      <c r="AT490" s="201"/>
      <c r="AU490" s="204"/>
      <c r="AV490" s="776"/>
      <c r="AW490" s="185"/>
      <c r="AX490" s="194"/>
    </row>
    <row r="491" spans="1:50" s="36" customFormat="1" ht="234" customHeight="1" x14ac:dyDescent="0.3">
      <c r="A491" s="99">
        <v>782</v>
      </c>
      <c r="B491" s="606" t="s">
        <v>1496</v>
      </c>
      <c r="C491" s="100" t="s">
        <v>1602</v>
      </c>
      <c r="D491" s="211" t="s">
        <v>1603</v>
      </c>
      <c r="E491" s="632" t="s">
        <v>1604</v>
      </c>
      <c r="F491" s="211">
        <v>13469</v>
      </c>
      <c r="G491" s="621" t="s">
        <v>1605</v>
      </c>
      <c r="H491" s="211">
        <v>2005</v>
      </c>
      <c r="I491" s="621" t="s">
        <v>1606</v>
      </c>
      <c r="J491" s="670">
        <v>147774.40978133871</v>
      </c>
      <c r="K491" s="396" t="s">
        <v>664</v>
      </c>
      <c r="L491" s="71" t="s">
        <v>1607</v>
      </c>
      <c r="M491" s="71" t="s">
        <v>8622</v>
      </c>
      <c r="N491" s="71" t="s">
        <v>1608</v>
      </c>
      <c r="O491" s="71" t="s">
        <v>8623</v>
      </c>
      <c r="P491" s="100">
        <v>1520913</v>
      </c>
      <c r="Q491" s="101">
        <f t="shared" si="14"/>
        <v>45</v>
      </c>
      <c r="R491" s="101">
        <v>0</v>
      </c>
      <c r="S491" s="101">
        <v>0</v>
      </c>
      <c r="T491" s="101">
        <v>45</v>
      </c>
      <c r="U491" s="101">
        <f t="shared" si="13"/>
        <v>45</v>
      </c>
      <c r="V491" s="108">
        <v>85</v>
      </c>
      <c r="W491" s="109">
        <v>100</v>
      </c>
      <c r="X491" s="219" t="s">
        <v>1609</v>
      </c>
      <c r="Y491" s="106">
        <v>3</v>
      </c>
      <c r="Z491" s="106">
        <v>10</v>
      </c>
      <c r="AA491" s="106">
        <v>4</v>
      </c>
      <c r="AB491" s="106">
        <v>46</v>
      </c>
      <c r="AC491" s="106">
        <v>238</v>
      </c>
      <c r="AD491" s="106">
        <v>45</v>
      </c>
      <c r="AE491" s="508">
        <v>5</v>
      </c>
      <c r="AF491" s="236">
        <v>100</v>
      </c>
      <c r="AG491" s="244" t="s">
        <v>1603</v>
      </c>
      <c r="AH491" s="685" t="s">
        <v>1610</v>
      </c>
      <c r="AI491" s="238">
        <v>100</v>
      </c>
      <c r="AJ491" s="257"/>
      <c r="AK491" s="721"/>
      <c r="AL491" s="241"/>
      <c r="AM491" s="239"/>
      <c r="AN491" s="721"/>
      <c r="AO491" s="241"/>
      <c r="AP491" s="239"/>
      <c r="AQ491" s="721"/>
      <c r="AR491" s="241"/>
      <c r="AS491" s="239"/>
      <c r="AT491" s="201"/>
      <c r="AU491" s="204"/>
      <c r="AV491" s="776"/>
      <c r="AW491" s="185"/>
      <c r="AX491" s="194"/>
    </row>
    <row r="492" spans="1:50" s="36" customFormat="1" ht="169.1" customHeight="1" x14ac:dyDescent="0.3">
      <c r="A492" s="99">
        <v>782</v>
      </c>
      <c r="B492" s="606" t="s">
        <v>1496</v>
      </c>
      <c r="C492" s="100" t="s">
        <v>1519</v>
      </c>
      <c r="D492" s="211" t="s">
        <v>1520</v>
      </c>
      <c r="E492" s="632" t="s">
        <v>1521</v>
      </c>
      <c r="F492" s="211">
        <v>14556</v>
      </c>
      <c r="G492" s="621" t="s">
        <v>1611</v>
      </c>
      <c r="H492" s="211">
        <v>2005</v>
      </c>
      <c r="I492" s="621" t="s">
        <v>1612</v>
      </c>
      <c r="J492" s="670">
        <v>148442.4572692372</v>
      </c>
      <c r="K492" s="396" t="s">
        <v>664</v>
      </c>
      <c r="L492" s="70" t="s">
        <v>1524</v>
      </c>
      <c r="M492" s="507" t="s">
        <v>1525</v>
      </c>
      <c r="N492" s="71" t="s">
        <v>1613</v>
      </c>
      <c r="O492" s="507" t="s">
        <v>1614</v>
      </c>
      <c r="P492" s="100">
        <v>1520778</v>
      </c>
      <c r="Q492" s="101">
        <f t="shared" si="14"/>
        <v>45</v>
      </c>
      <c r="R492" s="101">
        <v>0</v>
      </c>
      <c r="S492" s="101">
        <v>0</v>
      </c>
      <c r="T492" s="101">
        <v>45</v>
      </c>
      <c r="U492" s="101">
        <f t="shared" si="13"/>
        <v>45</v>
      </c>
      <c r="V492" s="108">
        <v>85</v>
      </c>
      <c r="W492" s="109">
        <v>100</v>
      </c>
      <c r="X492" s="219" t="s">
        <v>1615</v>
      </c>
      <c r="Y492" s="106">
        <v>3</v>
      </c>
      <c r="Z492" s="106">
        <v>6</v>
      </c>
      <c r="AA492" s="106">
        <v>1</v>
      </c>
      <c r="AB492" s="106">
        <v>47</v>
      </c>
      <c r="AC492" s="106">
        <v>232</v>
      </c>
      <c r="AD492" s="106">
        <v>45</v>
      </c>
      <c r="AE492" s="508">
        <v>5</v>
      </c>
      <c r="AF492" s="236">
        <f>AI492+AL492+AO492+AR492+AU492</f>
        <v>91.67</v>
      </c>
      <c r="AG492" s="244" t="s">
        <v>1520</v>
      </c>
      <c r="AH492" s="685" t="s">
        <v>1529</v>
      </c>
      <c r="AI492" s="238">
        <v>22.02</v>
      </c>
      <c r="AJ492" s="239" t="s">
        <v>1530</v>
      </c>
      <c r="AK492" s="721" t="s">
        <v>1529</v>
      </c>
      <c r="AL492" s="241">
        <v>14.88</v>
      </c>
      <c r="AM492" s="239" t="s">
        <v>1531</v>
      </c>
      <c r="AN492" s="721" t="s">
        <v>1529</v>
      </c>
      <c r="AO492" s="241">
        <v>25.6</v>
      </c>
      <c r="AP492" s="239" t="s">
        <v>1532</v>
      </c>
      <c r="AQ492" s="721" t="s">
        <v>1529</v>
      </c>
      <c r="AR492" s="241">
        <v>29.17</v>
      </c>
      <c r="AS492" s="239"/>
      <c r="AT492" s="240"/>
      <c r="AU492" s="242"/>
      <c r="AV492" s="776"/>
      <c r="AW492" s="185"/>
      <c r="AX492" s="194"/>
    </row>
    <row r="493" spans="1:50" s="36" customFormat="1" ht="130.05000000000001" customHeight="1" x14ac:dyDescent="0.3">
      <c r="A493" s="99">
        <v>782</v>
      </c>
      <c r="B493" s="606" t="s">
        <v>1496</v>
      </c>
      <c r="C493" s="100" t="s">
        <v>1616</v>
      </c>
      <c r="D493" s="211" t="s">
        <v>1617</v>
      </c>
      <c r="E493" s="632" t="s">
        <v>1618</v>
      </c>
      <c r="F493" s="211">
        <v>24560</v>
      </c>
      <c r="G493" s="621" t="s">
        <v>1619</v>
      </c>
      <c r="H493" s="211">
        <v>2005</v>
      </c>
      <c r="I493" s="621" t="s">
        <v>1620</v>
      </c>
      <c r="J493" s="670">
        <v>82276.446753463533</v>
      </c>
      <c r="K493" s="396" t="s">
        <v>664</v>
      </c>
      <c r="L493" s="71" t="s">
        <v>1621</v>
      </c>
      <c r="M493" s="71" t="s">
        <v>8624</v>
      </c>
      <c r="N493" s="71" t="s">
        <v>1622</v>
      </c>
      <c r="O493" s="71" t="s">
        <v>8625</v>
      </c>
      <c r="P493" s="100">
        <v>4640</v>
      </c>
      <c r="Q493" s="101">
        <f t="shared" si="14"/>
        <v>45</v>
      </c>
      <c r="R493" s="101">
        <v>0</v>
      </c>
      <c r="S493" s="101">
        <v>0</v>
      </c>
      <c r="T493" s="101">
        <v>45</v>
      </c>
      <c r="U493" s="101">
        <f t="shared" si="13"/>
        <v>45</v>
      </c>
      <c r="V493" s="108">
        <v>85</v>
      </c>
      <c r="W493" s="109">
        <v>100</v>
      </c>
      <c r="X493" s="219" t="s">
        <v>1623</v>
      </c>
      <c r="Y493" s="106">
        <v>3</v>
      </c>
      <c r="Z493" s="106">
        <v>12</v>
      </c>
      <c r="AA493" s="106">
        <v>3</v>
      </c>
      <c r="AB493" s="106">
        <v>4</v>
      </c>
      <c r="AC493" s="106">
        <v>241</v>
      </c>
      <c r="AD493" s="106">
        <v>45</v>
      </c>
      <c r="AE493" s="508">
        <v>5</v>
      </c>
      <c r="AF493" s="506">
        <v>13.69</v>
      </c>
      <c r="AG493" s="244" t="s">
        <v>1617</v>
      </c>
      <c r="AH493" s="685" t="s">
        <v>1624</v>
      </c>
      <c r="AI493" s="238">
        <v>13.69</v>
      </c>
      <c r="AJ493" s="239"/>
      <c r="AK493" s="721"/>
      <c r="AL493" s="241"/>
      <c r="AM493" s="239"/>
      <c r="AN493" s="721"/>
      <c r="AO493" s="241"/>
      <c r="AP493" s="239"/>
      <c r="AQ493" s="721"/>
      <c r="AR493" s="241"/>
      <c r="AS493" s="239"/>
      <c r="AT493" s="201"/>
      <c r="AU493" s="204"/>
      <c r="AV493" s="776"/>
      <c r="AW493" s="185"/>
      <c r="AX493" s="194"/>
    </row>
    <row r="494" spans="1:50" s="36" customFormat="1" ht="64.95" customHeight="1" x14ac:dyDescent="0.3">
      <c r="A494" s="99">
        <v>782</v>
      </c>
      <c r="B494" s="606" t="s">
        <v>1496</v>
      </c>
      <c r="C494" s="100" t="s">
        <v>1533</v>
      </c>
      <c r="D494" s="211" t="s">
        <v>1534</v>
      </c>
      <c r="E494" s="632" t="s">
        <v>1535</v>
      </c>
      <c r="F494" s="211">
        <v>15646</v>
      </c>
      <c r="G494" s="621" t="s">
        <v>1625</v>
      </c>
      <c r="H494" s="211">
        <v>2005</v>
      </c>
      <c r="I494" s="621" t="s">
        <v>1537</v>
      </c>
      <c r="J494" s="670">
        <v>106826.91</v>
      </c>
      <c r="K494" s="396" t="s">
        <v>664</v>
      </c>
      <c r="L494" s="71" t="s">
        <v>1626</v>
      </c>
      <c r="M494" s="71" t="s">
        <v>1627</v>
      </c>
      <c r="N494" s="71" t="s">
        <v>1628</v>
      </c>
      <c r="O494" s="71" t="s">
        <v>8618</v>
      </c>
      <c r="P494" s="100">
        <v>15032</v>
      </c>
      <c r="Q494" s="101">
        <f t="shared" si="14"/>
        <v>45</v>
      </c>
      <c r="R494" s="101">
        <v>0</v>
      </c>
      <c r="S494" s="101">
        <v>0</v>
      </c>
      <c r="T494" s="101">
        <v>45</v>
      </c>
      <c r="U494" s="101">
        <f t="shared" si="13"/>
        <v>45</v>
      </c>
      <c r="V494" s="108">
        <v>85</v>
      </c>
      <c r="W494" s="109">
        <v>100</v>
      </c>
      <c r="X494" s="219" t="s">
        <v>1629</v>
      </c>
      <c r="Y494" s="106">
        <v>4</v>
      </c>
      <c r="Z494" s="106">
        <v>4</v>
      </c>
      <c r="AA494" s="106">
        <v>6</v>
      </c>
      <c r="AB494" s="106">
        <v>46</v>
      </c>
      <c r="AC494" s="106">
        <v>240</v>
      </c>
      <c r="AD494" s="106">
        <v>45</v>
      </c>
      <c r="AE494" s="508">
        <v>5</v>
      </c>
      <c r="AF494" s="236">
        <f>AI494+AL494</f>
        <v>90.48</v>
      </c>
      <c r="AG494" s="244" t="s">
        <v>1534</v>
      </c>
      <c r="AH494" s="685" t="s">
        <v>1541</v>
      </c>
      <c r="AI494" s="238">
        <v>90.48</v>
      </c>
      <c r="AJ494" s="239" t="s">
        <v>1630</v>
      </c>
      <c r="AK494" s="721" t="s">
        <v>1543</v>
      </c>
      <c r="AL494" s="241">
        <v>0</v>
      </c>
      <c r="AM494" s="239"/>
      <c r="AN494" s="721"/>
      <c r="AO494" s="241"/>
      <c r="AP494" s="239"/>
      <c r="AQ494" s="721"/>
      <c r="AR494" s="241"/>
      <c r="AS494" s="239"/>
      <c r="AT494" s="201"/>
      <c r="AU494" s="204"/>
      <c r="AV494" s="776"/>
      <c r="AW494" s="185"/>
      <c r="AX494" s="194"/>
    </row>
    <row r="495" spans="1:50" s="36" customFormat="1" ht="64.95" customHeight="1" x14ac:dyDescent="0.3">
      <c r="A495" s="99">
        <v>782</v>
      </c>
      <c r="B495" s="606" t="s">
        <v>1496</v>
      </c>
      <c r="C495" s="100" t="s">
        <v>1497</v>
      </c>
      <c r="D495" s="211" t="s">
        <v>1498</v>
      </c>
      <c r="E495" s="632" t="s">
        <v>1499</v>
      </c>
      <c r="F495" s="211">
        <v>8782</v>
      </c>
      <c r="G495" s="621" t="s">
        <v>1631</v>
      </c>
      <c r="H495" s="211" t="s">
        <v>1632</v>
      </c>
      <c r="I495" s="621" t="s">
        <v>1633</v>
      </c>
      <c r="J495" s="670">
        <v>67031.097020530797</v>
      </c>
      <c r="K495" s="396" t="s">
        <v>664</v>
      </c>
      <c r="L495" s="71" t="s">
        <v>1634</v>
      </c>
      <c r="M495" s="71" t="s">
        <v>8626</v>
      </c>
      <c r="N495" s="71" t="s">
        <v>1635</v>
      </c>
      <c r="O495" s="71" t="s">
        <v>8627</v>
      </c>
      <c r="P495" s="100">
        <v>1167401</v>
      </c>
      <c r="Q495" s="101">
        <f t="shared" si="14"/>
        <v>45</v>
      </c>
      <c r="R495" s="101">
        <v>0</v>
      </c>
      <c r="S495" s="101">
        <v>0</v>
      </c>
      <c r="T495" s="101">
        <v>45</v>
      </c>
      <c r="U495" s="101">
        <f t="shared" si="13"/>
        <v>45</v>
      </c>
      <c r="V495" s="108">
        <v>85</v>
      </c>
      <c r="W495" s="109">
        <v>100</v>
      </c>
      <c r="X495" s="219" t="s">
        <v>1636</v>
      </c>
      <c r="Y495" s="106">
        <v>3</v>
      </c>
      <c r="Z495" s="106">
        <v>10</v>
      </c>
      <c r="AA495" s="106">
        <v>6</v>
      </c>
      <c r="AB495" s="106">
        <v>25</v>
      </c>
      <c r="AC495" s="106">
        <v>235</v>
      </c>
      <c r="AD495" s="106">
        <v>45</v>
      </c>
      <c r="AE495" s="508">
        <v>5</v>
      </c>
      <c r="AF495" s="506">
        <f>AI495</f>
        <v>0</v>
      </c>
      <c r="AG495" s="244" t="s">
        <v>1498</v>
      </c>
      <c r="AH495" s="685" t="s">
        <v>1507</v>
      </c>
      <c r="AI495" s="238">
        <v>0</v>
      </c>
      <c r="AJ495" s="239"/>
      <c r="AK495" s="721"/>
      <c r="AL495" s="241"/>
      <c r="AM495" s="510"/>
      <c r="AN495" s="722"/>
      <c r="AO495" s="241"/>
      <c r="AP495" s="510"/>
      <c r="AQ495" s="721"/>
      <c r="AR495" s="241"/>
      <c r="AS495" s="511"/>
      <c r="AT495" s="201"/>
      <c r="AU495" s="204"/>
      <c r="AV495" s="776"/>
      <c r="AW495" s="185"/>
      <c r="AX495" s="194"/>
    </row>
    <row r="496" spans="1:50" s="36" customFormat="1" ht="64.95" customHeight="1" x14ac:dyDescent="0.3">
      <c r="A496" s="99">
        <v>782</v>
      </c>
      <c r="B496" s="606" t="s">
        <v>1496</v>
      </c>
      <c r="C496" s="100" t="s">
        <v>1637</v>
      </c>
      <c r="D496" s="211" t="s">
        <v>1509</v>
      </c>
      <c r="E496" s="632" t="s">
        <v>1638</v>
      </c>
      <c r="F496" s="211" t="s">
        <v>1639</v>
      </c>
      <c r="G496" s="621" t="s">
        <v>1640</v>
      </c>
      <c r="H496" s="211">
        <v>2006</v>
      </c>
      <c r="I496" s="621" t="s">
        <v>1641</v>
      </c>
      <c r="J496" s="670">
        <v>57452.178267401105</v>
      </c>
      <c r="K496" s="396" t="s">
        <v>664</v>
      </c>
      <c r="L496" s="71" t="s">
        <v>1642</v>
      </c>
      <c r="M496" s="71" t="s">
        <v>1643</v>
      </c>
      <c r="N496" s="71" t="s">
        <v>1644</v>
      </c>
      <c r="O496" s="71" t="s">
        <v>1645</v>
      </c>
      <c r="P496" s="100">
        <v>7119</v>
      </c>
      <c r="Q496" s="101">
        <f t="shared" si="14"/>
        <v>45</v>
      </c>
      <c r="R496" s="101">
        <v>0</v>
      </c>
      <c r="S496" s="101">
        <v>0</v>
      </c>
      <c r="T496" s="101">
        <v>45</v>
      </c>
      <c r="U496" s="101">
        <f t="shared" si="13"/>
        <v>45</v>
      </c>
      <c r="V496" s="108">
        <v>85</v>
      </c>
      <c r="W496" s="109">
        <v>100</v>
      </c>
      <c r="X496" s="219" t="s">
        <v>1646</v>
      </c>
      <c r="Y496" s="106">
        <v>3</v>
      </c>
      <c r="Z496" s="106">
        <v>3</v>
      </c>
      <c r="AA496" s="106">
        <v>3</v>
      </c>
      <c r="AB496" s="106">
        <v>31</v>
      </c>
      <c r="AC496" s="106">
        <v>230</v>
      </c>
      <c r="AD496" s="106">
        <v>45</v>
      </c>
      <c r="AE496" s="508">
        <v>5</v>
      </c>
      <c r="AF496" s="506">
        <v>45.24</v>
      </c>
      <c r="AG496" s="244" t="s">
        <v>1509</v>
      </c>
      <c r="AH496" s="685" t="s">
        <v>1517</v>
      </c>
      <c r="AI496" s="512">
        <v>38.1</v>
      </c>
      <c r="AJ496" s="239" t="s">
        <v>1562</v>
      </c>
      <c r="AK496" s="721" t="s">
        <v>1647</v>
      </c>
      <c r="AL496" s="241">
        <v>7.14</v>
      </c>
      <c r="AM496" s="239"/>
      <c r="AN496" s="721"/>
      <c r="AO496" s="241"/>
      <c r="AP496" s="239"/>
      <c r="AQ496" s="721"/>
      <c r="AR496" s="241"/>
      <c r="AS496" s="239"/>
      <c r="AT496" s="201"/>
      <c r="AU496" s="204"/>
      <c r="AV496" s="776"/>
      <c r="AW496" s="185"/>
      <c r="AX496" s="194"/>
    </row>
    <row r="497" spans="1:50" s="36" customFormat="1" ht="64.95" customHeight="1" x14ac:dyDescent="0.3">
      <c r="A497" s="99">
        <v>782</v>
      </c>
      <c r="B497" s="606" t="s">
        <v>1496</v>
      </c>
      <c r="C497" s="100" t="s">
        <v>1575</v>
      </c>
      <c r="D497" s="211" t="s">
        <v>1576</v>
      </c>
      <c r="E497" s="632" t="s">
        <v>1648</v>
      </c>
      <c r="F497" s="211">
        <v>4101</v>
      </c>
      <c r="G497" s="621" t="s">
        <v>1649</v>
      </c>
      <c r="H497" s="211">
        <v>2004</v>
      </c>
      <c r="I497" s="621" t="s">
        <v>1650</v>
      </c>
      <c r="J497" s="670">
        <v>25188.78</v>
      </c>
      <c r="K497" s="396" t="s">
        <v>664</v>
      </c>
      <c r="L497" s="71" t="s">
        <v>1651</v>
      </c>
      <c r="M497" s="71" t="s">
        <v>1652</v>
      </c>
      <c r="N497" s="71" t="s">
        <v>1653</v>
      </c>
      <c r="O497" s="71" t="s">
        <v>1654</v>
      </c>
      <c r="P497" s="100">
        <v>12253</v>
      </c>
      <c r="Q497" s="101">
        <f>U497</f>
        <v>45</v>
      </c>
      <c r="R497" s="101">
        <v>0</v>
      </c>
      <c r="S497" s="101">
        <v>0</v>
      </c>
      <c r="T497" s="101">
        <v>45</v>
      </c>
      <c r="U497" s="101">
        <f t="shared" si="13"/>
        <v>45</v>
      </c>
      <c r="V497" s="108">
        <v>85</v>
      </c>
      <c r="W497" s="109">
        <v>100</v>
      </c>
      <c r="X497" s="219" t="s">
        <v>1655</v>
      </c>
      <c r="Y497" s="106">
        <v>4</v>
      </c>
      <c r="Z497" s="106">
        <v>5</v>
      </c>
      <c r="AA497" s="106">
        <v>3</v>
      </c>
      <c r="AB497" s="106">
        <v>4</v>
      </c>
      <c r="AC497" s="106">
        <v>245</v>
      </c>
      <c r="AD497" s="106">
        <v>45</v>
      </c>
      <c r="AE497" s="508">
        <v>5</v>
      </c>
      <c r="AF497" s="506">
        <f>AI497</f>
        <v>100</v>
      </c>
      <c r="AG497" s="244" t="s">
        <v>1576</v>
      </c>
      <c r="AH497" s="685" t="s">
        <v>1585</v>
      </c>
      <c r="AI497" s="238">
        <v>100</v>
      </c>
      <c r="AJ497" s="239"/>
      <c r="AK497" s="721"/>
      <c r="AL497" s="241"/>
      <c r="AM497" s="239"/>
      <c r="AN497" s="721"/>
      <c r="AO497" s="241"/>
      <c r="AP497" s="239"/>
      <c r="AQ497" s="721"/>
      <c r="AR497" s="241"/>
      <c r="AS497" s="239"/>
      <c r="AT497" s="201"/>
      <c r="AU497" s="204"/>
      <c r="AV497" s="776"/>
      <c r="AW497" s="185"/>
      <c r="AX497" s="194"/>
    </row>
    <row r="498" spans="1:50" s="36" customFormat="1" ht="77.95" customHeight="1" x14ac:dyDescent="0.3">
      <c r="A498" s="99">
        <v>782</v>
      </c>
      <c r="B498" s="606" t="s">
        <v>1496</v>
      </c>
      <c r="C498" s="100" t="s">
        <v>1549</v>
      </c>
      <c r="D498" s="211" t="s">
        <v>1550</v>
      </c>
      <c r="E498" s="632" t="s">
        <v>1551</v>
      </c>
      <c r="F498" s="211">
        <v>22701</v>
      </c>
      <c r="G498" s="621" t="s">
        <v>1656</v>
      </c>
      <c r="H498" s="211" t="s">
        <v>1657</v>
      </c>
      <c r="I498" s="621" t="s">
        <v>1658</v>
      </c>
      <c r="J498" s="670">
        <v>158686.79999999999</v>
      </c>
      <c r="K498" s="396" t="s">
        <v>655</v>
      </c>
      <c r="L498" s="71" t="s">
        <v>1555</v>
      </c>
      <c r="M498" s="71" t="s">
        <v>8619</v>
      </c>
      <c r="N498" s="71" t="s">
        <v>1659</v>
      </c>
      <c r="O498" s="71" t="s">
        <v>1660</v>
      </c>
      <c r="P498" s="100">
        <v>8000418</v>
      </c>
      <c r="Q498" s="101">
        <f t="shared" si="14"/>
        <v>45</v>
      </c>
      <c r="R498" s="101">
        <v>0</v>
      </c>
      <c r="S498" s="101">
        <v>0</v>
      </c>
      <c r="T498" s="101">
        <v>45</v>
      </c>
      <c r="U498" s="101">
        <f t="shared" si="13"/>
        <v>45</v>
      </c>
      <c r="V498" s="108">
        <v>85</v>
      </c>
      <c r="W498" s="109">
        <v>100</v>
      </c>
      <c r="X498" s="219" t="s">
        <v>1661</v>
      </c>
      <c r="Y498" s="106">
        <v>3</v>
      </c>
      <c r="Z498" s="106">
        <v>10</v>
      </c>
      <c r="AA498" s="106">
        <v>2</v>
      </c>
      <c r="AB498" s="106">
        <v>44</v>
      </c>
      <c r="AC498" s="106">
        <v>175</v>
      </c>
      <c r="AD498" s="106">
        <v>45</v>
      </c>
      <c r="AE498" s="508">
        <v>5</v>
      </c>
      <c r="AF498" s="236">
        <f>AI498+AL498+AO498+AR498</f>
        <v>46.43</v>
      </c>
      <c r="AG498" s="244" t="s">
        <v>1550</v>
      </c>
      <c r="AH498" s="685" t="s">
        <v>1559</v>
      </c>
      <c r="AI498" s="238">
        <v>46.43</v>
      </c>
      <c r="AJ498" s="239" t="s">
        <v>1560</v>
      </c>
      <c r="AK498" s="721" t="s">
        <v>1561</v>
      </c>
      <c r="AL498" s="241">
        <v>0</v>
      </c>
      <c r="AM498" s="239" t="s">
        <v>1562</v>
      </c>
      <c r="AN498" s="721" t="s">
        <v>1559</v>
      </c>
      <c r="AO498" s="241">
        <v>0</v>
      </c>
      <c r="AP498" s="239"/>
      <c r="AQ498" s="721"/>
      <c r="AR498" s="241"/>
      <c r="AS498" s="239"/>
      <c r="AT498" s="201"/>
      <c r="AU498" s="204"/>
      <c r="AV498" s="776"/>
      <c r="AW498" s="185"/>
      <c r="AX498" s="194"/>
    </row>
    <row r="499" spans="1:50" s="36" customFormat="1" ht="104" customHeight="1" x14ac:dyDescent="0.3">
      <c r="A499" s="99">
        <v>782</v>
      </c>
      <c r="B499" s="606" t="s">
        <v>1496</v>
      </c>
      <c r="C499" s="100" t="s">
        <v>1662</v>
      </c>
      <c r="D499" s="211" t="s">
        <v>1663</v>
      </c>
      <c r="E499" s="632" t="s">
        <v>1664</v>
      </c>
      <c r="F499" s="211">
        <v>20857</v>
      </c>
      <c r="G499" s="621" t="s">
        <v>1665</v>
      </c>
      <c r="H499" s="211" t="s">
        <v>1657</v>
      </c>
      <c r="I499" s="621" t="s">
        <v>1666</v>
      </c>
      <c r="J499" s="670">
        <v>102007.59</v>
      </c>
      <c r="K499" s="396" t="s">
        <v>655</v>
      </c>
      <c r="L499" s="232" t="s">
        <v>1667</v>
      </c>
      <c r="M499" s="71" t="s">
        <v>1668</v>
      </c>
      <c r="N499" s="71" t="s">
        <v>1669</v>
      </c>
      <c r="O499" s="71" t="s">
        <v>1670</v>
      </c>
      <c r="P499" s="100">
        <v>7000330</v>
      </c>
      <c r="Q499" s="101">
        <f t="shared" si="14"/>
        <v>45</v>
      </c>
      <c r="R499" s="101">
        <v>0</v>
      </c>
      <c r="S499" s="101">
        <v>0</v>
      </c>
      <c r="T499" s="101">
        <v>45</v>
      </c>
      <c r="U499" s="101">
        <f t="shared" si="13"/>
        <v>45</v>
      </c>
      <c r="V499" s="108">
        <v>85</v>
      </c>
      <c r="W499" s="109">
        <v>100</v>
      </c>
      <c r="X499" s="219" t="s">
        <v>1671</v>
      </c>
      <c r="Y499" s="106">
        <v>4</v>
      </c>
      <c r="Z499" s="106">
        <v>8</v>
      </c>
      <c r="AA499" s="106">
        <v>3</v>
      </c>
      <c r="AB499" s="106">
        <v>1</v>
      </c>
      <c r="AC499" s="106">
        <v>170</v>
      </c>
      <c r="AD499" s="106">
        <v>45</v>
      </c>
      <c r="AE499" s="508">
        <v>5</v>
      </c>
      <c r="AF499" s="506">
        <v>19.05</v>
      </c>
      <c r="AG499" s="244" t="s">
        <v>1663</v>
      </c>
      <c r="AH499" s="685" t="s">
        <v>1672</v>
      </c>
      <c r="AI499" s="238">
        <v>0</v>
      </c>
      <c r="AJ499" s="239" t="s">
        <v>1673</v>
      </c>
      <c r="AK499" s="721" t="s">
        <v>1674</v>
      </c>
      <c r="AL499" s="241">
        <v>0</v>
      </c>
      <c r="AM499" s="239" t="s">
        <v>1562</v>
      </c>
      <c r="AN499" s="721" t="s">
        <v>1674</v>
      </c>
      <c r="AO499" s="241">
        <v>0</v>
      </c>
      <c r="AP499" s="239" t="s">
        <v>1675</v>
      </c>
      <c r="AQ499" s="721" t="s">
        <v>1674</v>
      </c>
      <c r="AR499" s="513">
        <v>19.05</v>
      </c>
      <c r="AS499" s="239"/>
      <c r="AT499" s="201"/>
      <c r="AU499" s="204"/>
      <c r="AV499" s="776"/>
      <c r="AW499" s="185"/>
      <c r="AX499" s="194"/>
    </row>
    <row r="500" spans="1:50" s="36" customFormat="1" ht="117" customHeight="1" x14ac:dyDescent="0.3">
      <c r="A500" s="99">
        <v>782</v>
      </c>
      <c r="B500" s="606" t="s">
        <v>1496</v>
      </c>
      <c r="C500" s="100" t="s">
        <v>1519</v>
      </c>
      <c r="D500" s="211" t="s">
        <v>1520</v>
      </c>
      <c r="E500" s="632" t="s">
        <v>1521</v>
      </c>
      <c r="F500" s="211">
        <v>14556</v>
      </c>
      <c r="G500" s="606" t="s">
        <v>1676</v>
      </c>
      <c r="H500" s="100">
        <v>2009</v>
      </c>
      <c r="I500" s="606" t="s">
        <v>1677</v>
      </c>
      <c r="J500" s="655">
        <v>200307.56</v>
      </c>
      <c r="K500" s="396" t="s">
        <v>677</v>
      </c>
      <c r="L500" s="70" t="s">
        <v>1524</v>
      </c>
      <c r="M500" s="507" t="s">
        <v>1525</v>
      </c>
      <c r="N500" s="71" t="s">
        <v>1678</v>
      </c>
      <c r="O500" s="507" t="s">
        <v>1679</v>
      </c>
      <c r="P500" s="105">
        <v>9000478</v>
      </c>
      <c r="Q500" s="101">
        <f t="shared" si="14"/>
        <v>45</v>
      </c>
      <c r="R500" s="101">
        <v>0</v>
      </c>
      <c r="S500" s="101">
        <v>0</v>
      </c>
      <c r="T500" s="101">
        <v>45</v>
      </c>
      <c r="U500" s="101">
        <f t="shared" si="13"/>
        <v>45</v>
      </c>
      <c r="V500" s="108">
        <v>85</v>
      </c>
      <c r="W500" s="104">
        <f>50/60*100+10/60*100</f>
        <v>100</v>
      </c>
      <c r="X500" s="219" t="s">
        <v>1680</v>
      </c>
      <c r="Y500" s="106">
        <v>3</v>
      </c>
      <c r="Z500" s="106">
        <v>10</v>
      </c>
      <c r="AA500" s="106">
        <v>5</v>
      </c>
      <c r="AB500" s="106">
        <v>44</v>
      </c>
      <c r="AC500" s="106">
        <v>77</v>
      </c>
      <c r="AD500" s="106">
        <v>45</v>
      </c>
      <c r="AE500" s="508">
        <v>5</v>
      </c>
      <c r="AF500" s="236">
        <f>AI500+AL500+AO500+AR500+AU500</f>
        <v>90.47</v>
      </c>
      <c r="AG500" s="244" t="s">
        <v>1520</v>
      </c>
      <c r="AH500" s="685" t="s">
        <v>1529</v>
      </c>
      <c r="AI500" s="238">
        <v>23.21</v>
      </c>
      <c r="AJ500" s="239" t="s">
        <v>1530</v>
      </c>
      <c r="AK500" s="721" t="s">
        <v>1529</v>
      </c>
      <c r="AL500" s="241">
        <v>19.64</v>
      </c>
      <c r="AM500" s="239" t="s">
        <v>1531</v>
      </c>
      <c r="AN500" s="721" t="s">
        <v>1529</v>
      </c>
      <c r="AO500" s="241">
        <v>25.6</v>
      </c>
      <c r="AP500" s="239" t="s">
        <v>1532</v>
      </c>
      <c r="AQ500" s="721" t="s">
        <v>1529</v>
      </c>
      <c r="AR500" s="241">
        <v>22.02</v>
      </c>
      <c r="AS500" s="239"/>
      <c r="AT500" s="240"/>
      <c r="AU500" s="242"/>
      <c r="AV500" s="776"/>
      <c r="AW500" s="185"/>
      <c r="AX500" s="194"/>
    </row>
    <row r="501" spans="1:50" s="36" customFormat="1" ht="64.95" customHeight="1" x14ac:dyDescent="0.3">
      <c r="A501" s="99">
        <v>782</v>
      </c>
      <c r="B501" s="606" t="s">
        <v>1496</v>
      </c>
      <c r="C501" s="100" t="s">
        <v>1519</v>
      </c>
      <c r="D501" s="211" t="s">
        <v>1520</v>
      </c>
      <c r="E501" s="632" t="s">
        <v>1521</v>
      </c>
      <c r="F501" s="211">
        <v>14556</v>
      </c>
      <c r="G501" s="606" t="s">
        <v>1681</v>
      </c>
      <c r="H501" s="100">
        <v>2009</v>
      </c>
      <c r="I501" s="622" t="s">
        <v>1682</v>
      </c>
      <c r="J501" s="659">
        <v>60193.75</v>
      </c>
      <c r="K501" s="396" t="s">
        <v>677</v>
      </c>
      <c r="L501" s="70" t="s">
        <v>1524</v>
      </c>
      <c r="M501" s="507" t="s">
        <v>1525</v>
      </c>
      <c r="N501" s="71" t="s">
        <v>1683</v>
      </c>
      <c r="O501" s="507" t="s">
        <v>1684</v>
      </c>
      <c r="P501" s="105">
        <v>9000486</v>
      </c>
      <c r="Q501" s="101">
        <f t="shared" si="14"/>
        <v>45</v>
      </c>
      <c r="R501" s="101">
        <v>0</v>
      </c>
      <c r="S501" s="101">
        <v>0</v>
      </c>
      <c r="T501" s="101">
        <v>45</v>
      </c>
      <c r="U501" s="101">
        <f t="shared" si="13"/>
        <v>45</v>
      </c>
      <c r="V501" s="108">
        <v>85</v>
      </c>
      <c r="W501" s="104">
        <f>80+12/60*100</f>
        <v>100</v>
      </c>
      <c r="X501" s="219" t="s">
        <v>1685</v>
      </c>
      <c r="Y501" s="106">
        <v>3</v>
      </c>
      <c r="Z501" s="106">
        <v>10</v>
      </c>
      <c r="AA501" s="106">
        <v>5</v>
      </c>
      <c r="AB501" s="106">
        <v>44</v>
      </c>
      <c r="AC501" s="106">
        <v>77</v>
      </c>
      <c r="AD501" s="106">
        <v>45</v>
      </c>
      <c r="AE501" s="508">
        <v>5</v>
      </c>
      <c r="AF501" s="236">
        <f>AI501+AL501+AO501+AR501+AU501</f>
        <v>90.47999999999999</v>
      </c>
      <c r="AG501" s="244" t="s">
        <v>1520</v>
      </c>
      <c r="AH501" s="685" t="s">
        <v>1529</v>
      </c>
      <c r="AI501" s="238">
        <v>20.239999999999998</v>
      </c>
      <c r="AJ501" s="239" t="s">
        <v>1530</v>
      </c>
      <c r="AK501" s="721" t="s">
        <v>1529</v>
      </c>
      <c r="AL501" s="241">
        <v>19.05</v>
      </c>
      <c r="AM501" s="239" t="s">
        <v>1531</v>
      </c>
      <c r="AN501" s="721" t="s">
        <v>1529</v>
      </c>
      <c r="AO501" s="241">
        <v>22.62</v>
      </c>
      <c r="AP501" s="239" t="s">
        <v>1532</v>
      </c>
      <c r="AQ501" s="721" t="s">
        <v>1529</v>
      </c>
      <c r="AR501" s="241">
        <v>28.57</v>
      </c>
      <c r="AS501" s="239"/>
      <c r="AT501" s="240"/>
      <c r="AU501" s="242"/>
      <c r="AV501" s="776"/>
      <c r="AW501" s="185"/>
      <c r="AX501" s="194"/>
    </row>
    <row r="502" spans="1:50" s="36" customFormat="1" ht="143.05000000000001" customHeight="1" x14ac:dyDescent="0.3">
      <c r="A502" s="99">
        <v>782</v>
      </c>
      <c r="B502" s="606" t="s">
        <v>1496</v>
      </c>
      <c r="C502" s="100" t="s">
        <v>1549</v>
      </c>
      <c r="D502" s="211" t="s">
        <v>1550</v>
      </c>
      <c r="E502" s="632" t="s">
        <v>1551</v>
      </c>
      <c r="F502" s="211">
        <v>22701</v>
      </c>
      <c r="G502" s="606" t="s">
        <v>1686</v>
      </c>
      <c r="H502" s="100">
        <v>2011</v>
      </c>
      <c r="I502" s="622" t="s">
        <v>1687</v>
      </c>
      <c r="J502" s="659">
        <v>134986.51999999999</v>
      </c>
      <c r="K502" s="396" t="s">
        <v>677</v>
      </c>
      <c r="L502" s="71" t="s">
        <v>1596</v>
      </c>
      <c r="M502" s="71" t="s">
        <v>8621</v>
      </c>
      <c r="N502" s="71" t="s">
        <v>1688</v>
      </c>
      <c r="O502" s="507" t="s">
        <v>1689</v>
      </c>
      <c r="P502" s="105">
        <v>11000563</v>
      </c>
      <c r="Q502" s="101">
        <f t="shared" si="14"/>
        <v>45</v>
      </c>
      <c r="R502" s="101">
        <v>0</v>
      </c>
      <c r="S502" s="101">
        <v>0</v>
      </c>
      <c r="T502" s="101">
        <v>45</v>
      </c>
      <c r="U502" s="101">
        <f t="shared" si="13"/>
        <v>45</v>
      </c>
      <c r="V502" s="108">
        <v>85</v>
      </c>
      <c r="W502" s="104">
        <v>100</v>
      </c>
      <c r="X502" s="219" t="s">
        <v>1690</v>
      </c>
      <c r="Y502" s="106">
        <v>3</v>
      </c>
      <c r="Z502" s="106">
        <v>10</v>
      </c>
      <c r="AA502" s="106" t="s">
        <v>1691</v>
      </c>
      <c r="AB502" s="106">
        <v>44</v>
      </c>
      <c r="AC502" s="106">
        <v>76</v>
      </c>
      <c r="AD502" s="106">
        <v>45</v>
      </c>
      <c r="AE502" s="508">
        <v>5</v>
      </c>
      <c r="AF502" s="236">
        <f>AI502+AL502+AO502</f>
        <v>0</v>
      </c>
      <c r="AG502" s="514" t="s">
        <v>1550</v>
      </c>
      <c r="AH502" s="685" t="s">
        <v>1559</v>
      </c>
      <c r="AI502" s="238">
        <v>0</v>
      </c>
      <c r="AJ502" s="257" t="s">
        <v>1560</v>
      </c>
      <c r="AK502" s="721" t="s">
        <v>1561</v>
      </c>
      <c r="AL502" s="241">
        <v>0</v>
      </c>
      <c r="AM502" s="257"/>
      <c r="AN502" s="722"/>
      <c r="AO502" s="241"/>
      <c r="AP502" s="257"/>
      <c r="AQ502" s="721"/>
      <c r="AR502" s="258"/>
      <c r="AS502" s="257"/>
      <c r="AT502" s="201"/>
      <c r="AU502" s="204"/>
      <c r="AV502" s="776"/>
      <c r="AW502" s="185"/>
      <c r="AX502" s="194"/>
    </row>
    <row r="503" spans="1:50" s="36" customFormat="1" ht="104" customHeight="1" x14ac:dyDescent="0.3">
      <c r="A503" s="99">
        <v>782</v>
      </c>
      <c r="B503" s="606" t="s">
        <v>1496</v>
      </c>
      <c r="C503" s="100" t="s">
        <v>1692</v>
      </c>
      <c r="D503" s="211" t="s">
        <v>1534</v>
      </c>
      <c r="E503" s="606" t="s">
        <v>1693</v>
      </c>
      <c r="F503" s="211">
        <v>21238</v>
      </c>
      <c r="G503" s="606" t="s">
        <v>1694</v>
      </c>
      <c r="H503" s="100">
        <v>2010</v>
      </c>
      <c r="I503" s="622" t="s">
        <v>1695</v>
      </c>
      <c r="J503" s="659">
        <v>151583.87</v>
      </c>
      <c r="K503" s="396" t="s">
        <v>677</v>
      </c>
      <c r="L503" s="71" t="s">
        <v>1696</v>
      </c>
      <c r="M503" s="71" t="s">
        <v>1697</v>
      </c>
      <c r="N503" s="71" t="s">
        <v>1698</v>
      </c>
      <c r="O503" s="507" t="s">
        <v>1699</v>
      </c>
      <c r="P503" s="105">
        <v>9000598</v>
      </c>
      <c r="Q503" s="101">
        <f t="shared" si="14"/>
        <v>45</v>
      </c>
      <c r="R503" s="101">
        <v>0</v>
      </c>
      <c r="S503" s="101">
        <v>0</v>
      </c>
      <c r="T503" s="101">
        <v>45</v>
      </c>
      <c r="U503" s="101">
        <f t="shared" si="13"/>
        <v>45</v>
      </c>
      <c r="V503" s="108">
        <v>85</v>
      </c>
      <c r="W503" s="103">
        <v>100</v>
      </c>
      <c r="X503" s="219" t="s">
        <v>1700</v>
      </c>
      <c r="Y503" s="106">
        <v>4</v>
      </c>
      <c r="Z503" s="106">
        <v>4</v>
      </c>
      <c r="AA503" s="106">
        <v>6</v>
      </c>
      <c r="AB503" s="106">
        <v>46</v>
      </c>
      <c r="AC503" s="106">
        <v>82</v>
      </c>
      <c r="AD503" s="106">
        <v>45</v>
      </c>
      <c r="AE503" s="508">
        <v>5</v>
      </c>
      <c r="AF503" s="236">
        <f>AI503+AL503</f>
        <v>100</v>
      </c>
      <c r="AG503" s="244" t="s">
        <v>1701</v>
      </c>
      <c r="AH503" s="685" t="s">
        <v>1702</v>
      </c>
      <c r="AI503" s="238">
        <v>57.14</v>
      </c>
      <c r="AJ503" s="239" t="s">
        <v>1562</v>
      </c>
      <c r="AK503" s="721" t="s">
        <v>1703</v>
      </c>
      <c r="AL503" s="241">
        <v>42.86</v>
      </c>
      <c r="AM503" s="239"/>
      <c r="AN503" s="721"/>
      <c r="AO503" s="241"/>
      <c r="AP503" s="239"/>
      <c r="AQ503" s="721"/>
      <c r="AR503" s="241"/>
      <c r="AS503" s="257"/>
      <c r="AT503" s="201"/>
      <c r="AU503" s="204"/>
      <c r="AV503" s="776"/>
      <c r="AW503" s="185"/>
      <c r="AX503" s="194"/>
    </row>
    <row r="504" spans="1:50" s="36" customFormat="1" ht="338" customHeight="1" x14ac:dyDescent="0.3">
      <c r="A504" s="99">
        <v>782</v>
      </c>
      <c r="B504" s="606" t="s">
        <v>1496</v>
      </c>
      <c r="C504" s="100" t="s">
        <v>1563</v>
      </c>
      <c r="D504" s="102" t="s">
        <v>1564</v>
      </c>
      <c r="E504" s="632" t="s">
        <v>1565</v>
      </c>
      <c r="F504" s="211">
        <v>26559</v>
      </c>
      <c r="G504" s="606" t="s">
        <v>1704</v>
      </c>
      <c r="H504" s="100">
        <v>2011</v>
      </c>
      <c r="I504" s="606" t="s">
        <v>1705</v>
      </c>
      <c r="J504" s="655">
        <f>107640+3887.24+3364.58+441.47</f>
        <v>115333.29000000001</v>
      </c>
      <c r="K504" s="396" t="s">
        <v>933</v>
      </c>
      <c r="L504" s="232" t="s">
        <v>1707</v>
      </c>
      <c r="M504" s="71" t="s">
        <v>1708</v>
      </c>
      <c r="N504" s="71" t="s">
        <v>1709</v>
      </c>
      <c r="O504" s="71" t="s">
        <v>1710</v>
      </c>
      <c r="P504" s="100">
        <v>11000062</v>
      </c>
      <c r="Q504" s="515">
        <f>U504</f>
        <v>45</v>
      </c>
      <c r="R504" s="101">
        <v>0</v>
      </c>
      <c r="S504" s="516">
        <v>0</v>
      </c>
      <c r="T504" s="516">
        <v>45</v>
      </c>
      <c r="U504" s="516">
        <f>SUM(R504:T504)</f>
        <v>45</v>
      </c>
      <c r="V504" s="383">
        <v>85</v>
      </c>
      <c r="W504" s="103">
        <v>100</v>
      </c>
      <c r="X504" s="219" t="s">
        <v>1711</v>
      </c>
      <c r="Y504" s="106">
        <v>6</v>
      </c>
      <c r="Z504" s="106">
        <v>3</v>
      </c>
      <c r="AA504" s="106">
        <v>1</v>
      </c>
      <c r="AB504" s="106">
        <v>47</v>
      </c>
      <c r="AC504" s="106"/>
      <c r="AD504" s="106">
        <v>45</v>
      </c>
      <c r="AE504" s="508">
        <v>5</v>
      </c>
      <c r="AF504" s="506">
        <v>18.45</v>
      </c>
      <c r="AG504" s="244" t="s">
        <v>1573</v>
      </c>
      <c r="AH504" s="710" t="s">
        <v>1574</v>
      </c>
      <c r="AI504" s="238">
        <v>0</v>
      </c>
      <c r="AJ504" s="257" t="s">
        <v>1712</v>
      </c>
      <c r="AK504" s="691" t="s">
        <v>1574</v>
      </c>
      <c r="AL504" s="241">
        <v>18.45</v>
      </c>
      <c r="AM504" s="239" t="s">
        <v>1562</v>
      </c>
      <c r="AN504" s="691" t="s">
        <v>1574</v>
      </c>
      <c r="AO504" s="241">
        <v>0</v>
      </c>
      <c r="AP504" s="226" t="s">
        <v>1518</v>
      </c>
      <c r="AQ504" s="691" t="s">
        <v>1574</v>
      </c>
      <c r="AR504" s="241">
        <v>0</v>
      </c>
      <c r="AS504" s="239"/>
      <c r="AT504" s="201"/>
      <c r="AU504" s="204"/>
      <c r="AV504" s="776"/>
      <c r="AW504" s="185"/>
      <c r="AX504" s="194"/>
    </row>
    <row r="505" spans="1:50" s="36" customFormat="1" ht="208" customHeight="1" x14ac:dyDescent="0.3">
      <c r="A505" s="99">
        <v>782</v>
      </c>
      <c r="B505" s="606" t="s">
        <v>1496</v>
      </c>
      <c r="C505" s="100" t="s">
        <v>1713</v>
      </c>
      <c r="D505" s="100" t="s">
        <v>1714</v>
      </c>
      <c r="E505" s="606" t="s">
        <v>1715</v>
      </c>
      <c r="F505" s="100">
        <v>23947</v>
      </c>
      <c r="G505" s="606" t="s">
        <v>1716</v>
      </c>
      <c r="H505" s="100" t="s">
        <v>1717</v>
      </c>
      <c r="I505" s="606" t="s">
        <v>1718</v>
      </c>
      <c r="J505" s="655">
        <f>516000+169334.78</f>
        <v>685334.78</v>
      </c>
      <c r="K505" s="396" t="s">
        <v>8649</v>
      </c>
      <c r="L505" s="517" t="s">
        <v>1719</v>
      </c>
      <c r="M505" s="71" t="s">
        <v>1720</v>
      </c>
      <c r="N505" s="71" t="s">
        <v>1721</v>
      </c>
      <c r="O505" s="71" t="s">
        <v>1722</v>
      </c>
      <c r="P505" s="100">
        <v>10000450</v>
      </c>
      <c r="Q505" s="515">
        <v>45</v>
      </c>
      <c r="R505" s="101">
        <v>0</v>
      </c>
      <c r="S505" s="516">
        <v>0</v>
      </c>
      <c r="T505" s="516">
        <v>45</v>
      </c>
      <c r="U505" s="516">
        <f>SUM(R505:T505)</f>
        <v>45</v>
      </c>
      <c r="V505" s="383">
        <v>85</v>
      </c>
      <c r="W505" s="103">
        <v>100</v>
      </c>
      <c r="X505" s="219" t="s">
        <v>1723</v>
      </c>
      <c r="Y505" s="106">
        <v>6</v>
      </c>
      <c r="Z505" s="106">
        <v>1</v>
      </c>
      <c r="AA505" s="106">
        <v>3</v>
      </c>
      <c r="AB505" s="106">
        <v>14</v>
      </c>
      <c r="AC505" s="106"/>
      <c r="AD505" s="106">
        <v>45</v>
      </c>
      <c r="AE505" s="508">
        <v>2</v>
      </c>
      <c r="AF505" s="236">
        <v>21.6</v>
      </c>
      <c r="AG505" s="244" t="s">
        <v>1724</v>
      </c>
      <c r="AH505" s="685" t="s">
        <v>1725</v>
      </c>
      <c r="AI505" s="238">
        <v>21.6</v>
      </c>
      <c r="AJ505" s="239"/>
      <c r="AK505" s="721"/>
      <c r="AL505" s="241"/>
      <c r="AM505" s="239"/>
      <c r="AN505" s="721"/>
      <c r="AO505" s="518"/>
      <c r="AP505" s="511"/>
      <c r="AQ505" s="721"/>
      <c r="AR505" s="518"/>
      <c r="AS505" s="239"/>
      <c r="AT505" s="201"/>
      <c r="AU505" s="204"/>
      <c r="AV505" s="776"/>
      <c r="AW505" s="185"/>
      <c r="AX505" s="194"/>
    </row>
    <row r="506" spans="1:50" s="36" customFormat="1" ht="208" customHeight="1" x14ac:dyDescent="0.3">
      <c r="A506" s="99">
        <v>782</v>
      </c>
      <c r="B506" s="606" t="s">
        <v>1496</v>
      </c>
      <c r="C506" s="100" t="s">
        <v>1713</v>
      </c>
      <c r="D506" s="100" t="s">
        <v>1714</v>
      </c>
      <c r="E506" s="606" t="s">
        <v>1715</v>
      </c>
      <c r="F506" s="100">
        <v>23947</v>
      </c>
      <c r="G506" s="606" t="s">
        <v>1726</v>
      </c>
      <c r="H506" s="100">
        <v>2011</v>
      </c>
      <c r="I506" s="606" t="s">
        <v>1727</v>
      </c>
      <c r="J506" s="655">
        <f>94085.72+71165</f>
        <v>165250.72</v>
      </c>
      <c r="K506" s="396" t="s">
        <v>933</v>
      </c>
      <c r="L506" s="517" t="s">
        <v>1728</v>
      </c>
      <c r="M506" s="71" t="s">
        <v>1729</v>
      </c>
      <c r="N506" s="71" t="s">
        <v>1721</v>
      </c>
      <c r="O506" s="71" t="s">
        <v>1730</v>
      </c>
      <c r="P506" s="100">
        <v>11000595</v>
      </c>
      <c r="Q506" s="515" t="s">
        <v>1731</v>
      </c>
      <c r="R506" s="101">
        <v>0</v>
      </c>
      <c r="S506" s="516">
        <v>0</v>
      </c>
      <c r="T506" s="515" t="s">
        <v>1731</v>
      </c>
      <c r="U506" s="515" t="s">
        <v>1731</v>
      </c>
      <c r="V506" s="383">
        <v>85</v>
      </c>
      <c r="W506" s="103">
        <v>100</v>
      </c>
      <c r="X506" s="219" t="s">
        <v>1723</v>
      </c>
      <c r="Y506" s="106">
        <v>6</v>
      </c>
      <c r="Z506" s="106">
        <v>1</v>
      </c>
      <c r="AA506" s="106">
        <v>3</v>
      </c>
      <c r="AB506" s="106">
        <v>63</v>
      </c>
      <c r="AC506" s="106"/>
      <c r="AD506" s="106">
        <v>45</v>
      </c>
      <c r="AE506" s="508">
        <v>5</v>
      </c>
      <c r="AF506" s="236">
        <v>21.6</v>
      </c>
      <c r="AG506" s="244" t="s">
        <v>1724</v>
      </c>
      <c r="AH506" s="685" t="s">
        <v>1725</v>
      </c>
      <c r="AI506" s="238">
        <v>21.6</v>
      </c>
      <c r="AJ506" s="239"/>
      <c r="AK506" s="721"/>
      <c r="AL506" s="424"/>
      <c r="AM506" s="239"/>
      <c r="AN506" s="721"/>
      <c r="AO506" s="518"/>
      <c r="AP506" s="511"/>
      <c r="AQ506" s="721"/>
      <c r="AR506" s="518"/>
      <c r="AS506" s="239"/>
      <c r="AT506" s="201"/>
      <c r="AU506" s="204"/>
      <c r="AV506" s="776"/>
      <c r="AW506" s="185"/>
      <c r="AX506" s="194"/>
    </row>
    <row r="507" spans="1:50" s="36" customFormat="1" ht="117" customHeight="1" x14ac:dyDescent="0.3">
      <c r="A507" s="99">
        <v>782</v>
      </c>
      <c r="B507" s="606" t="s">
        <v>1496</v>
      </c>
      <c r="C507" s="100" t="s">
        <v>1519</v>
      </c>
      <c r="D507" s="211" t="s">
        <v>1520</v>
      </c>
      <c r="E507" s="610" t="s">
        <v>1732</v>
      </c>
      <c r="F507" s="211">
        <v>14556</v>
      </c>
      <c r="G507" s="610" t="s">
        <v>1733</v>
      </c>
      <c r="H507" s="234">
        <v>2012</v>
      </c>
      <c r="I507" s="610" t="s">
        <v>1734</v>
      </c>
      <c r="J507" s="650">
        <v>112860</v>
      </c>
      <c r="K507" s="396" t="s">
        <v>1706</v>
      </c>
      <c r="L507" s="70" t="s">
        <v>1735</v>
      </c>
      <c r="M507" s="507" t="s">
        <v>1736</v>
      </c>
      <c r="N507" s="251" t="s">
        <v>1737</v>
      </c>
      <c r="O507" s="251" t="s">
        <v>1738</v>
      </c>
      <c r="P507" s="234">
        <v>12000372</v>
      </c>
      <c r="Q507" s="112">
        <v>45</v>
      </c>
      <c r="R507" s="112">
        <v>0</v>
      </c>
      <c r="S507" s="112">
        <v>0</v>
      </c>
      <c r="T507" s="112">
        <v>45</v>
      </c>
      <c r="U507" s="516">
        <f>SUM(R507:T507)</f>
        <v>45</v>
      </c>
      <c r="V507" s="108">
        <v>85</v>
      </c>
      <c r="W507" s="111">
        <v>100</v>
      </c>
      <c r="X507" s="219" t="s">
        <v>1739</v>
      </c>
      <c r="Y507" s="106">
        <v>4</v>
      </c>
      <c r="Z507" s="106">
        <v>5</v>
      </c>
      <c r="AA507" s="106">
        <v>5</v>
      </c>
      <c r="AB507" s="106">
        <v>4</v>
      </c>
      <c r="AC507" s="106"/>
      <c r="AD507" s="106">
        <v>45</v>
      </c>
      <c r="AE507" s="508">
        <v>5</v>
      </c>
      <c r="AF507" s="236">
        <f>AI507+AL507+AO507+AR507+AU507</f>
        <v>91.06</v>
      </c>
      <c r="AG507" s="244" t="s">
        <v>1520</v>
      </c>
      <c r="AH507" s="685" t="s">
        <v>1529</v>
      </c>
      <c r="AI507" s="238">
        <v>22.02</v>
      </c>
      <c r="AJ507" s="239" t="s">
        <v>1530</v>
      </c>
      <c r="AK507" s="721" t="s">
        <v>1529</v>
      </c>
      <c r="AL507" s="241">
        <v>17.260000000000002</v>
      </c>
      <c r="AM507" s="239" t="s">
        <v>1531</v>
      </c>
      <c r="AN507" s="721" t="s">
        <v>1529</v>
      </c>
      <c r="AO507" s="241">
        <v>24.4</v>
      </c>
      <c r="AP507" s="239" t="s">
        <v>1532</v>
      </c>
      <c r="AQ507" s="721" t="s">
        <v>1529</v>
      </c>
      <c r="AR507" s="241">
        <v>27.38</v>
      </c>
      <c r="AS507" s="519"/>
      <c r="AT507" s="240"/>
      <c r="AU507" s="242"/>
      <c r="AV507" s="776"/>
      <c r="AW507" s="185"/>
      <c r="AX507" s="194"/>
    </row>
    <row r="508" spans="1:50" s="36" customFormat="1" ht="64.95" customHeight="1" x14ac:dyDescent="0.3">
      <c r="A508" s="99">
        <v>782</v>
      </c>
      <c r="B508" s="606" t="s">
        <v>1496</v>
      </c>
      <c r="C508" s="100" t="s">
        <v>1740</v>
      </c>
      <c r="D508" s="211" t="s">
        <v>1617</v>
      </c>
      <c r="E508" s="610" t="s">
        <v>1741</v>
      </c>
      <c r="F508" s="211">
        <v>2034</v>
      </c>
      <c r="G508" s="610" t="s">
        <v>1742</v>
      </c>
      <c r="H508" s="211">
        <v>2014</v>
      </c>
      <c r="I508" s="621" t="s">
        <v>1743</v>
      </c>
      <c r="J508" s="650">
        <v>20962.04</v>
      </c>
      <c r="K508" s="396" t="s">
        <v>1706</v>
      </c>
      <c r="L508" s="70" t="s">
        <v>1744</v>
      </c>
      <c r="M508" s="507" t="s">
        <v>1745</v>
      </c>
      <c r="N508" s="251" t="s">
        <v>1746</v>
      </c>
      <c r="O508" s="251" t="s">
        <v>1747</v>
      </c>
      <c r="P508" s="234">
        <v>14000303</v>
      </c>
      <c r="Q508" s="101">
        <f>U508</f>
        <v>45</v>
      </c>
      <c r="R508" s="101">
        <v>0</v>
      </c>
      <c r="S508" s="101">
        <v>0</v>
      </c>
      <c r="T508" s="101">
        <v>45</v>
      </c>
      <c r="U508" s="101">
        <f>R508+S508+T508</f>
        <v>45</v>
      </c>
      <c r="V508" s="108">
        <v>85</v>
      </c>
      <c r="W508" s="109">
        <v>80</v>
      </c>
      <c r="X508" s="219" t="s">
        <v>1748</v>
      </c>
      <c r="Y508" s="106">
        <v>3</v>
      </c>
      <c r="Z508" s="106">
        <v>10</v>
      </c>
      <c r="AA508" s="106">
        <v>6</v>
      </c>
      <c r="AB508" s="106">
        <v>46</v>
      </c>
      <c r="AC508" s="106"/>
      <c r="AD508" s="106">
        <v>45</v>
      </c>
      <c r="AE508" s="508">
        <v>5</v>
      </c>
      <c r="AF508" s="236">
        <v>6.55</v>
      </c>
      <c r="AG508" s="244" t="s">
        <v>1617</v>
      </c>
      <c r="AH508" s="685" t="s">
        <v>1624</v>
      </c>
      <c r="AI508" s="238">
        <v>6.55</v>
      </c>
      <c r="AJ508" s="239" t="s">
        <v>1749</v>
      </c>
      <c r="AK508" s="721" t="s">
        <v>1624</v>
      </c>
      <c r="AL508" s="241">
        <v>0</v>
      </c>
      <c r="AM508" s="239"/>
      <c r="AN508" s="721"/>
      <c r="AO508" s="241"/>
      <c r="AP508" s="239"/>
      <c r="AQ508" s="721"/>
      <c r="AR508" s="241"/>
      <c r="AS508" s="239"/>
      <c r="AT508" s="201"/>
      <c r="AU508" s="204"/>
      <c r="AV508" s="776"/>
      <c r="AW508" s="185"/>
      <c r="AX508" s="194"/>
    </row>
    <row r="509" spans="1:50" s="36" customFormat="1" ht="64.95" customHeight="1" x14ac:dyDescent="0.3">
      <c r="A509" s="99">
        <v>782</v>
      </c>
      <c r="B509" s="606" t="s">
        <v>1496</v>
      </c>
      <c r="C509" s="100" t="s">
        <v>1750</v>
      </c>
      <c r="D509" s="102" t="s">
        <v>1534</v>
      </c>
      <c r="E509" s="610" t="s">
        <v>1751</v>
      </c>
      <c r="F509" s="211">
        <v>17059</v>
      </c>
      <c r="G509" s="610" t="s">
        <v>1752</v>
      </c>
      <c r="H509" s="211">
        <v>2016</v>
      </c>
      <c r="I509" s="621" t="s">
        <v>1753</v>
      </c>
      <c r="J509" s="650">
        <v>62379.67</v>
      </c>
      <c r="K509" s="396" t="s">
        <v>694</v>
      </c>
      <c r="L509" s="70" t="s">
        <v>1754</v>
      </c>
      <c r="M509" s="507" t="s">
        <v>1755</v>
      </c>
      <c r="N509" s="251" t="s">
        <v>1756</v>
      </c>
      <c r="O509" s="251" t="s">
        <v>1757</v>
      </c>
      <c r="P509" s="234">
        <v>16000313</v>
      </c>
      <c r="Q509" s="101">
        <v>45</v>
      </c>
      <c r="R509" s="101">
        <v>0</v>
      </c>
      <c r="S509" s="101">
        <v>0</v>
      </c>
      <c r="T509" s="101">
        <v>45</v>
      </c>
      <c r="U509" s="101">
        <f>R509+S509+T509</f>
        <v>45</v>
      </c>
      <c r="V509" s="108">
        <v>85</v>
      </c>
      <c r="W509" s="109">
        <v>50</v>
      </c>
      <c r="X509" s="219" t="s">
        <v>1758</v>
      </c>
      <c r="Y509" s="106">
        <v>1</v>
      </c>
      <c r="Z509" s="106">
        <v>6</v>
      </c>
      <c r="AA509" s="106">
        <v>1</v>
      </c>
      <c r="AB509" s="106">
        <v>161</v>
      </c>
      <c r="AC509" s="106">
        <v>133</v>
      </c>
      <c r="AD509" s="106">
        <v>45</v>
      </c>
      <c r="AE509" s="508">
        <v>5</v>
      </c>
      <c r="AF509" s="236">
        <f>AI509</f>
        <v>95.83</v>
      </c>
      <c r="AG509" s="244" t="s">
        <v>1534</v>
      </c>
      <c r="AH509" s="685" t="s">
        <v>1541</v>
      </c>
      <c r="AI509" s="238">
        <v>95.83</v>
      </c>
      <c r="AJ509" s="239"/>
      <c r="AK509" s="721"/>
      <c r="AL509" s="241"/>
      <c r="AM509" s="239"/>
      <c r="AN509" s="721"/>
      <c r="AO509" s="241"/>
      <c r="AP509" s="239"/>
      <c r="AQ509" s="721"/>
      <c r="AR509" s="241"/>
      <c r="AS509" s="239"/>
      <c r="AT509" s="201"/>
      <c r="AU509" s="204"/>
      <c r="AV509" s="776"/>
      <c r="AW509" s="185"/>
      <c r="AX509" s="194"/>
    </row>
    <row r="510" spans="1:50" s="36" customFormat="1" ht="64.95" customHeight="1" x14ac:dyDescent="0.3">
      <c r="A510" s="99">
        <v>782</v>
      </c>
      <c r="B510" s="606" t="s">
        <v>1496</v>
      </c>
      <c r="C510" s="100" t="s">
        <v>1497</v>
      </c>
      <c r="D510" s="520" t="s">
        <v>1498</v>
      </c>
      <c r="E510" s="610" t="s">
        <v>1759</v>
      </c>
      <c r="F510" s="520">
        <v>8782</v>
      </c>
      <c r="G510" s="610" t="s">
        <v>1760</v>
      </c>
      <c r="H510" s="520">
        <v>2015</v>
      </c>
      <c r="I510" s="645" t="s">
        <v>1761</v>
      </c>
      <c r="J510" s="650">
        <v>14575.84</v>
      </c>
      <c r="K510" s="396" t="s">
        <v>1762</v>
      </c>
      <c r="L510" s="70" t="s">
        <v>1634</v>
      </c>
      <c r="M510" s="507" t="s">
        <v>1763</v>
      </c>
      <c r="N510" s="251" t="s">
        <v>1764</v>
      </c>
      <c r="O510" s="251" t="s">
        <v>1765</v>
      </c>
      <c r="P510" s="234">
        <v>15000204</v>
      </c>
      <c r="Q510" s="101">
        <v>45</v>
      </c>
      <c r="R510" s="101">
        <v>0</v>
      </c>
      <c r="S510" s="101">
        <v>0</v>
      </c>
      <c r="T510" s="101">
        <v>45</v>
      </c>
      <c r="U510" s="101">
        <v>45</v>
      </c>
      <c r="V510" s="108">
        <v>85</v>
      </c>
      <c r="W510" s="109">
        <v>65</v>
      </c>
      <c r="X510" s="219" t="s">
        <v>1766</v>
      </c>
      <c r="Y510" s="106">
        <v>4</v>
      </c>
      <c r="Z510" s="106">
        <v>4</v>
      </c>
      <c r="AA510" s="106">
        <v>5</v>
      </c>
      <c r="AB510" s="106">
        <v>46</v>
      </c>
      <c r="AC510" s="106">
        <v>98</v>
      </c>
      <c r="AD510" s="106">
        <v>45</v>
      </c>
      <c r="AE510" s="508">
        <v>5</v>
      </c>
      <c r="AF510" s="236">
        <f>AI510</f>
        <v>47.62</v>
      </c>
      <c r="AG510" s="244" t="s">
        <v>1498</v>
      </c>
      <c r="AH510" s="685" t="s">
        <v>1507</v>
      </c>
      <c r="AI510" s="238">
        <v>47.62</v>
      </c>
      <c r="AJ510" s="239"/>
      <c r="AK510" s="721"/>
      <c r="AL510" s="241"/>
      <c r="AM510" s="239"/>
      <c r="AN510" s="721"/>
      <c r="AO510" s="241"/>
      <c r="AP510" s="239"/>
      <c r="AQ510" s="721"/>
      <c r="AR510" s="241"/>
      <c r="AS510" s="239"/>
      <c r="AT510" s="201"/>
      <c r="AU510" s="204"/>
      <c r="AV510" s="776"/>
      <c r="AW510" s="185"/>
      <c r="AX510" s="194"/>
    </row>
    <row r="511" spans="1:50" s="36" customFormat="1" ht="64.95" customHeight="1" x14ac:dyDescent="0.3">
      <c r="A511" s="99">
        <v>782</v>
      </c>
      <c r="B511" s="606" t="s">
        <v>1496</v>
      </c>
      <c r="C511" s="100" t="s">
        <v>1767</v>
      </c>
      <c r="D511" s="211" t="s">
        <v>1663</v>
      </c>
      <c r="E511" s="610" t="s">
        <v>1768</v>
      </c>
      <c r="F511" s="211">
        <v>23468</v>
      </c>
      <c r="G511" s="610" t="s">
        <v>1769</v>
      </c>
      <c r="H511" s="211">
        <v>2015</v>
      </c>
      <c r="I511" s="621" t="s">
        <v>1770</v>
      </c>
      <c r="J511" s="650">
        <v>21619.47</v>
      </c>
      <c r="K511" s="396" t="s">
        <v>8660</v>
      </c>
      <c r="L511" s="70" t="s">
        <v>1771</v>
      </c>
      <c r="M511" s="507" t="s">
        <v>1772</v>
      </c>
      <c r="N511" s="251" t="s">
        <v>1773</v>
      </c>
      <c r="O511" s="251" t="s">
        <v>1774</v>
      </c>
      <c r="P511" s="234">
        <v>15000158</v>
      </c>
      <c r="Q511" s="101">
        <v>45</v>
      </c>
      <c r="R511" s="101">
        <v>0</v>
      </c>
      <c r="S511" s="101">
        <v>0</v>
      </c>
      <c r="T511" s="101">
        <v>45</v>
      </c>
      <c r="U511" s="101">
        <v>45</v>
      </c>
      <c r="V511" s="108">
        <v>85</v>
      </c>
      <c r="W511" s="109">
        <v>67</v>
      </c>
      <c r="X511" s="219" t="s">
        <v>1775</v>
      </c>
      <c r="Y511" s="106">
        <v>4</v>
      </c>
      <c r="Z511" s="106">
        <v>9</v>
      </c>
      <c r="AA511" s="106">
        <v>3</v>
      </c>
      <c r="AB511" s="106">
        <v>32</v>
      </c>
      <c r="AC511" s="106"/>
      <c r="AD511" s="106">
        <v>45</v>
      </c>
      <c r="AE511" s="508">
        <v>5</v>
      </c>
      <c r="AF511" s="236">
        <f>AI511+AL511+AO511</f>
        <v>77.97</v>
      </c>
      <c r="AG511" s="244" t="s">
        <v>1663</v>
      </c>
      <c r="AH511" s="685" t="s">
        <v>1672</v>
      </c>
      <c r="AI511" s="238">
        <v>0</v>
      </c>
      <c r="AJ511" s="239" t="s">
        <v>1749</v>
      </c>
      <c r="AK511" s="721" t="s">
        <v>1672</v>
      </c>
      <c r="AL511" s="241">
        <v>19.64</v>
      </c>
      <c r="AM511" s="239" t="s">
        <v>1776</v>
      </c>
      <c r="AN511" s="721" t="s">
        <v>1672</v>
      </c>
      <c r="AO511" s="241">
        <v>58.33</v>
      </c>
      <c r="AP511" s="239"/>
      <c r="AQ511" s="721"/>
      <c r="AR511" s="241"/>
      <c r="AS511" s="239"/>
      <c r="AT511" s="201"/>
      <c r="AU511" s="204"/>
      <c r="AV511" s="776"/>
      <c r="AW511" s="185"/>
      <c r="AX511" s="194"/>
    </row>
    <row r="512" spans="1:50" s="36" customFormat="1" ht="91" customHeight="1" x14ac:dyDescent="0.3">
      <c r="A512" s="99">
        <v>782</v>
      </c>
      <c r="B512" s="606" t="s">
        <v>1496</v>
      </c>
      <c r="C512" s="100" t="s">
        <v>1563</v>
      </c>
      <c r="D512" s="211" t="s">
        <v>1564</v>
      </c>
      <c r="E512" s="632" t="s">
        <v>1565</v>
      </c>
      <c r="F512" s="211">
        <v>26559</v>
      </c>
      <c r="G512" s="610" t="s">
        <v>1777</v>
      </c>
      <c r="H512" s="211">
        <v>2015</v>
      </c>
      <c r="I512" s="621" t="s">
        <v>1778</v>
      </c>
      <c r="J512" s="650">
        <v>42294.38</v>
      </c>
      <c r="K512" s="396" t="s">
        <v>8660</v>
      </c>
      <c r="L512" s="70" t="s">
        <v>1779</v>
      </c>
      <c r="M512" s="507" t="s">
        <v>1780</v>
      </c>
      <c r="N512" s="251" t="s">
        <v>1781</v>
      </c>
      <c r="O512" s="251" t="s">
        <v>1782</v>
      </c>
      <c r="P512" s="234">
        <v>15000301</v>
      </c>
      <c r="Q512" s="101">
        <v>45</v>
      </c>
      <c r="R512" s="101">
        <v>0</v>
      </c>
      <c r="S512" s="101">
        <v>0</v>
      </c>
      <c r="T512" s="101">
        <v>45</v>
      </c>
      <c r="U512" s="101">
        <v>45</v>
      </c>
      <c r="V512" s="108">
        <v>85</v>
      </c>
      <c r="W512" s="109">
        <v>60</v>
      </c>
      <c r="X512" s="219" t="s">
        <v>1783</v>
      </c>
      <c r="Y512" s="106">
        <v>6</v>
      </c>
      <c r="Z512" s="106">
        <v>3</v>
      </c>
      <c r="AA512" s="106">
        <v>1</v>
      </c>
      <c r="AB512" s="106"/>
      <c r="AC512" s="106"/>
      <c r="AD512" s="106">
        <v>45</v>
      </c>
      <c r="AE512" s="508">
        <v>5</v>
      </c>
      <c r="AF512" s="236">
        <v>24.4</v>
      </c>
      <c r="AG512" s="244" t="s">
        <v>1564</v>
      </c>
      <c r="AH512" s="685" t="s">
        <v>1574</v>
      </c>
      <c r="AI512" s="238">
        <v>0</v>
      </c>
      <c r="AJ512" s="239" t="s">
        <v>1518</v>
      </c>
      <c r="AK512" s="721" t="s">
        <v>1574</v>
      </c>
      <c r="AL512" s="241">
        <v>0</v>
      </c>
      <c r="AM512" s="239" t="s">
        <v>1749</v>
      </c>
      <c r="AN512" s="721" t="s">
        <v>1574</v>
      </c>
      <c r="AO512" s="241">
        <v>24.4</v>
      </c>
      <c r="AP512" s="239"/>
      <c r="AQ512" s="721"/>
      <c r="AR512" s="241"/>
      <c r="AS512" s="239"/>
      <c r="AT512" s="201"/>
      <c r="AU512" s="204"/>
      <c r="AV512" s="776"/>
      <c r="AW512" s="185"/>
      <c r="AX512" s="194"/>
    </row>
    <row r="513" spans="1:50" s="36" customFormat="1" ht="130.05000000000001" customHeight="1" x14ac:dyDescent="0.3">
      <c r="A513" s="99">
        <v>782</v>
      </c>
      <c r="B513" s="606" t="s">
        <v>1496</v>
      </c>
      <c r="C513" s="100" t="s">
        <v>1508</v>
      </c>
      <c r="D513" s="211" t="s">
        <v>1509</v>
      </c>
      <c r="E513" s="632" t="s">
        <v>1784</v>
      </c>
      <c r="F513" s="211">
        <v>5566</v>
      </c>
      <c r="G513" s="610" t="s">
        <v>1785</v>
      </c>
      <c r="H513" s="211">
        <v>2016</v>
      </c>
      <c r="I513" s="621" t="s">
        <v>1786</v>
      </c>
      <c r="J513" s="650">
        <v>65766.48</v>
      </c>
      <c r="K513" s="396" t="s">
        <v>694</v>
      </c>
      <c r="L513" s="70" t="s">
        <v>1787</v>
      </c>
      <c r="M513" s="507" t="s">
        <v>1788</v>
      </c>
      <c r="N513" s="251" t="s">
        <v>1789</v>
      </c>
      <c r="O513" s="251" t="s">
        <v>1790</v>
      </c>
      <c r="P513" s="234">
        <v>1600040</v>
      </c>
      <c r="Q513" s="101">
        <v>45</v>
      </c>
      <c r="R513" s="101">
        <v>0</v>
      </c>
      <c r="S513" s="101">
        <v>0</v>
      </c>
      <c r="T513" s="101">
        <v>45</v>
      </c>
      <c r="U513" s="101">
        <v>45</v>
      </c>
      <c r="V513" s="108">
        <v>85</v>
      </c>
      <c r="W513" s="109">
        <v>56</v>
      </c>
      <c r="X513" s="219" t="s">
        <v>1791</v>
      </c>
      <c r="Y513" s="106">
        <v>4</v>
      </c>
      <c r="Z513" s="106">
        <v>3</v>
      </c>
      <c r="AA513" s="106">
        <v>1</v>
      </c>
      <c r="AB513" s="106">
        <v>4</v>
      </c>
      <c r="AC513" s="106">
        <v>132</v>
      </c>
      <c r="AD513" s="106">
        <v>45</v>
      </c>
      <c r="AE513" s="508">
        <v>5</v>
      </c>
      <c r="AF513" s="236">
        <f>AI513+AL513</f>
        <v>100</v>
      </c>
      <c r="AG513" s="244" t="s">
        <v>1509</v>
      </c>
      <c r="AH513" s="685" t="s">
        <v>1517</v>
      </c>
      <c r="AI513" s="238">
        <v>100</v>
      </c>
      <c r="AJ513" s="239" t="s">
        <v>1518</v>
      </c>
      <c r="AK513" s="721" t="s">
        <v>1517</v>
      </c>
      <c r="AL513" s="241">
        <v>0</v>
      </c>
      <c r="AM513" s="239"/>
      <c r="AN513" s="721"/>
      <c r="AO513" s="241"/>
      <c r="AP513" s="239"/>
      <c r="AQ513" s="721"/>
      <c r="AR513" s="241"/>
      <c r="AS513" s="239"/>
      <c r="AT513" s="201"/>
      <c r="AU513" s="204"/>
      <c r="AV513" s="776"/>
      <c r="AW513" s="185"/>
      <c r="AX513" s="194"/>
    </row>
    <row r="514" spans="1:50" s="36" customFormat="1" ht="143.05000000000001" customHeight="1" x14ac:dyDescent="0.3">
      <c r="A514" s="99">
        <v>782</v>
      </c>
      <c r="B514" s="606" t="s">
        <v>1496</v>
      </c>
      <c r="C514" s="100" t="s">
        <v>1519</v>
      </c>
      <c r="D514" s="105" t="s">
        <v>1520</v>
      </c>
      <c r="E514" s="609" t="s">
        <v>1521</v>
      </c>
      <c r="F514" s="290">
        <v>14556</v>
      </c>
      <c r="G514" s="610" t="s">
        <v>1792</v>
      </c>
      <c r="H514" s="290">
        <v>2016</v>
      </c>
      <c r="I514" s="610" t="s">
        <v>1793</v>
      </c>
      <c r="J514" s="662">
        <v>195200</v>
      </c>
      <c r="K514" s="396" t="s">
        <v>694</v>
      </c>
      <c r="L514" s="251" t="s">
        <v>1794</v>
      </c>
      <c r="M514" s="251" t="s">
        <v>1795</v>
      </c>
      <c r="N514" s="251" t="s">
        <v>1796</v>
      </c>
      <c r="O514" s="251" t="s">
        <v>1797</v>
      </c>
      <c r="P514" s="290">
        <v>16000114</v>
      </c>
      <c r="Q514" s="283">
        <v>45</v>
      </c>
      <c r="R514" s="283">
        <v>0</v>
      </c>
      <c r="S514" s="283">
        <v>0</v>
      </c>
      <c r="T514" s="283">
        <v>45</v>
      </c>
      <c r="U514" s="101">
        <v>45</v>
      </c>
      <c r="V514" s="108">
        <v>85</v>
      </c>
      <c r="W514" s="109">
        <v>53</v>
      </c>
      <c r="X514" s="219" t="s">
        <v>1798</v>
      </c>
      <c r="Y514" s="106">
        <v>3</v>
      </c>
      <c r="Z514" s="106">
        <v>5</v>
      </c>
      <c r="AA514" s="106">
        <v>1</v>
      </c>
      <c r="AB514" s="106">
        <v>4</v>
      </c>
      <c r="AC514" s="106">
        <v>3</v>
      </c>
      <c r="AD514" s="106">
        <v>45</v>
      </c>
      <c r="AE514" s="508">
        <v>5</v>
      </c>
      <c r="AF514" s="236">
        <f>AI514+AL514+AO514+AR514+AU514</f>
        <v>92.86</v>
      </c>
      <c r="AG514" s="244" t="s">
        <v>1520</v>
      </c>
      <c r="AH514" s="685" t="s">
        <v>1529</v>
      </c>
      <c r="AI514" s="238">
        <v>19.05</v>
      </c>
      <c r="AJ514" s="239" t="s">
        <v>1530</v>
      </c>
      <c r="AK514" s="721" t="s">
        <v>1529</v>
      </c>
      <c r="AL514" s="241">
        <v>19.05</v>
      </c>
      <c r="AM514" s="239" t="s">
        <v>1531</v>
      </c>
      <c r="AN514" s="721" t="s">
        <v>1529</v>
      </c>
      <c r="AO514" s="241">
        <v>22.62</v>
      </c>
      <c r="AP514" s="239" t="s">
        <v>1532</v>
      </c>
      <c r="AQ514" s="721" t="s">
        <v>1529</v>
      </c>
      <c r="AR514" s="241">
        <v>32.14</v>
      </c>
      <c r="AS514" s="239"/>
      <c r="AT514" s="240"/>
      <c r="AU514" s="242"/>
      <c r="AV514" s="776"/>
      <c r="AW514" s="185"/>
      <c r="AX514" s="194"/>
    </row>
    <row r="515" spans="1:50" s="36" customFormat="1" ht="117" customHeight="1" x14ac:dyDescent="0.3">
      <c r="A515" s="99">
        <v>782</v>
      </c>
      <c r="B515" s="606" t="s">
        <v>1496</v>
      </c>
      <c r="C515" s="100" t="s">
        <v>1519</v>
      </c>
      <c r="D515" s="211" t="s">
        <v>1564</v>
      </c>
      <c r="E515" s="632" t="s">
        <v>1565</v>
      </c>
      <c r="F515" s="211">
        <v>26559</v>
      </c>
      <c r="G515" s="610" t="s">
        <v>1799</v>
      </c>
      <c r="H515" s="290">
        <v>2016</v>
      </c>
      <c r="I515" s="610" t="s">
        <v>1800</v>
      </c>
      <c r="J515" s="662">
        <v>86010</v>
      </c>
      <c r="K515" s="396" t="s">
        <v>694</v>
      </c>
      <c r="L515" s="251" t="s">
        <v>1801</v>
      </c>
      <c r="M515" s="251" t="s">
        <v>1802</v>
      </c>
      <c r="N515" s="251" t="s">
        <v>1803</v>
      </c>
      <c r="O515" s="251" t="s">
        <v>1804</v>
      </c>
      <c r="P515" s="290">
        <v>16000117</v>
      </c>
      <c r="Q515" s="283">
        <v>45</v>
      </c>
      <c r="R515" s="283">
        <v>0</v>
      </c>
      <c r="S515" s="283">
        <v>0</v>
      </c>
      <c r="T515" s="283">
        <v>45</v>
      </c>
      <c r="U515" s="101">
        <v>45</v>
      </c>
      <c r="V515" s="108">
        <v>85</v>
      </c>
      <c r="W515" s="109">
        <v>55</v>
      </c>
      <c r="X515" s="219" t="s">
        <v>1805</v>
      </c>
      <c r="Y515" s="106">
        <v>3</v>
      </c>
      <c r="Z515" s="106">
        <v>4</v>
      </c>
      <c r="AA515" s="106">
        <v>1</v>
      </c>
      <c r="AB515" s="106">
        <v>46</v>
      </c>
      <c r="AC515" s="106">
        <v>88</v>
      </c>
      <c r="AD515" s="106">
        <v>45</v>
      </c>
      <c r="AE515" s="508">
        <v>5</v>
      </c>
      <c r="AF515" s="236">
        <v>24.4</v>
      </c>
      <c r="AG515" s="244" t="s">
        <v>1712</v>
      </c>
      <c r="AH515" s="685" t="s">
        <v>1574</v>
      </c>
      <c r="AI515" s="238">
        <v>0</v>
      </c>
      <c r="AJ515" s="239" t="s">
        <v>1562</v>
      </c>
      <c r="AK515" s="721" t="s">
        <v>1574</v>
      </c>
      <c r="AL515" s="241">
        <v>24.4</v>
      </c>
      <c r="AM515" s="239" t="s">
        <v>1806</v>
      </c>
      <c r="AN515" s="721" t="s">
        <v>1574</v>
      </c>
      <c r="AO515" s="241">
        <v>0</v>
      </c>
      <c r="AP515" s="285"/>
      <c r="AQ515" s="721"/>
      <c r="AR515" s="287"/>
      <c r="AS515" s="285"/>
      <c r="AT515" s="201"/>
      <c r="AU515" s="204"/>
      <c r="AV515" s="776"/>
      <c r="AW515" s="185"/>
      <c r="AX515" s="194"/>
    </row>
    <row r="516" spans="1:50" s="36" customFormat="1" ht="91" customHeight="1" x14ac:dyDescent="0.3">
      <c r="A516" s="99">
        <v>782</v>
      </c>
      <c r="B516" s="606" t="s">
        <v>1496</v>
      </c>
      <c r="C516" s="100" t="s">
        <v>1519</v>
      </c>
      <c r="D516" s="211" t="s">
        <v>1701</v>
      </c>
      <c r="E516" s="610" t="s">
        <v>1693</v>
      </c>
      <c r="F516" s="211">
        <v>21238</v>
      </c>
      <c r="G516" s="610" t="s">
        <v>1807</v>
      </c>
      <c r="H516" s="290">
        <v>2016</v>
      </c>
      <c r="I516" s="610" t="s">
        <v>1808</v>
      </c>
      <c r="J516" s="662">
        <v>129761.86</v>
      </c>
      <c r="K516" s="396" t="s">
        <v>694</v>
      </c>
      <c r="L516" s="251" t="s">
        <v>1809</v>
      </c>
      <c r="M516" s="251" t="s">
        <v>1810</v>
      </c>
      <c r="N516" s="251" t="s">
        <v>1811</v>
      </c>
      <c r="O516" s="251" t="s">
        <v>1812</v>
      </c>
      <c r="P516" s="290">
        <v>15000352</v>
      </c>
      <c r="Q516" s="283">
        <v>45</v>
      </c>
      <c r="R516" s="283">
        <v>0</v>
      </c>
      <c r="S516" s="283">
        <v>0</v>
      </c>
      <c r="T516" s="283">
        <v>45</v>
      </c>
      <c r="U516" s="101">
        <v>45</v>
      </c>
      <c r="V516" s="108">
        <v>85</v>
      </c>
      <c r="W516" s="109">
        <v>45</v>
      </c>
      <c r="X516" s="219" t="s">
        <v>1813</v>
      </c>
      <c r="Y516" s="106">
        <v>4</v>
      </c>
      <c r="Z516" s="106">
        <v>3</v>
      </c>
      <c r="AA516" s="106">
        <v>1</v>
      </c>
      <c r="AB516" s="106">
        <v>60</v>
      </c>
      <c r="AC516" s="106">
        <v>44</v>
      </c>
      <c r="AD516" s="106">
        <v>45</v>
      </c>
      <c r="AE516" s="508">
        <v>5</v>
      </c>
      <c r="AF516" s="236">
        <f>AI516+AL516</f>
        <v>100</v>
      </c>
      <c r="AG516" s="244" t="s">
        <v>1701</v>
      </c>
      <c r="AH516" s="685" t="s">
        <v>1702</v>
      </c>
      <c r="AI516" s="238">
        <v>33.33</v>
      </c>
      <c r="AJ516" s="239" t="s">
        <v>1562</v>
      </c>
      <c r="AK516" s="721" t="s">
        <v>1814</v>
      </c>
      <c r="AL516" s="241">
        <v>66.67</v>
      </c>
      <c r="AM516" s="239"/>
      <c r="AN516" s="721"/>
      <c r="AO516" s="241"/>
      <c r="AP516" s="285"/>
      <c r="AQ516" s="721"/>
      <c r="AR516" s="287"/>
      <c r="AS516" s="285"/>
      <c r="AT516" s="201"/>
      <c r="AU516" s="204"/>
      <c r="AV516" s="776"/>
      <c r="AW516" s="185"/>
      <c r="AX516" s="194"/>
    </row>
    <row r="517" spans="1:50" s="36" customFormat="1" ht="156.05000000000001" customHeight="1" x14ac:dyDescent="0.3">
      <c r="A517" s="99">
        <v>782</v>
      </c>
      <c r="B517" s="606" t="s">
        <v>1496</v>
      </c>
      <c r="C517" s="100" t="s">
        <v>1692</v>
      </c>
      <c r="D517" s="211" t="s">
        <v>1701</v>
      </c>
      <c r="E517" s="632" t="s">
        <v>1693</v>
      </c>
      <c r="F517" s="211">
        <v>21238</v>
      </c>
      <c r="G517" s="610" t="s">
        <v>1815</v>
      </c>
      <c r="H517" s="211">
        <v>2016</v>
      </c>
      <c r="I517" s="610" t="s">
        <v>1816</v>
      </c>
      <c r="J517" s="670">
        <v>55144</v>
      </c>
      <c r="K517" s="396" t="s">
        <v>694</v>
      </c>
      <c r="L517" s="71" t="s">
        <v>1817</v>
      </c>
      <c r="M517" s="251" t="s">
        <v>1818</v>
      </c>
      <c r="N517" s="71" t="s">
        <v>1819</v>
      </c>
      <c r="O517" s="71" t="s">
        <v>8628</v>
      </c>
      <c r="P517" s="100">
        <v>16000483</v>
      </c>
      <c r="Q517" s="101">
        <f t="shared" ref="Q517:Q522" si="15">U517</f>
        <v>45</v>
      </c>
      <c r="R517" s="101">
        <v>0</v>
      </c>
      <c r="S517" s="101">
        <v>0</v>
      </c>
      <c r="T517" s="101">
        <v>45</v>
      </c>
      <c r="U517" s="101">
        <f t="shared" ref="U517:U522" si="16">R517+S517+T517</f>
        <v>45</v>
      </c>
      <c r="V517" s="108">
        <v>85</v>
      </c>
      <c r="W517" s="109">
        <v>40</v>
      </c>
      <c r="X517" s="219" t="s">
        <v>1820</v>
      </c>
      <c r="Y517" s="106">
        <v>4</v>
      </c>
      <c r="Z517" s="106">
        <v>4</v>
      </c>
      <c r="AA517" s="106">
        <v>5</v>
      </c>
      <c r="AB517" s="106">
        <v>46</v>
      </c>
      <c r="AC517" s="106">
        <v>73</v>
      </c>
      <c r="AD517" s="106">
        <v>45</v>
      </c>
      <c r="AE517" s="414">
        <v>5</v>
      </c>
      <c r="AF517" s="236">
        <f>AI517+AL517</f>
        <v>100</v>
      </c>
      <c r="AG517" s="244" t="s">
        <v>1701</v>
      </c>
      <c r="AH517" s="685" t="s">
        <v>1702</v>
      </c>
      <c r="AI517" s="238">
        <v>52.38</v>
      </c>
      <c r="AJ517" s="239" t="s">
        <v>1562</v>
      </c>
      <c r="AK517" s="721" t="s">
        <v>1702</v>
      </c>
      <c r="AL517" s="241">
        <v>47.62</v>
      </c>
      <c r="AM517" s="239"/>
      <c r="AN517" s="721"/>
      <c r="AO517" s="241"/>
      <c r="AP517" s="285"/>
      <c r="AQ517" s="721"/>
      <c r="AR517" s="287"/>
      <c r="AS517" s="285"/>
      <c r="AT517" s="201"/>
      <c r="AU517" s="204"/>
      <c r="AV517" s="776"/>
      <c r="AW517" s="185"/>
      <c r="AX517" s="194"/>
    </row>
    <row r="518" spans="1:50" s="36" customFormat="1" ht="64.95" customHeight="1" x14ac:dyDescent="0.3">
      <c r="A518" s="99">
        <v>782</v>
      </c>
      <c r="B518" s="606" t="s">
        <v>1496</v>
      </c>
      <c r="C518" s="100" t="s">
        <v>1586</v>
      </c>
      <c r="D518" s="211" t="s">
        <v>1534</v>
      </c>
      <c r="E518" s="632" t="s">
        <v>1821</v>
      </c>
      <c r="F518" s="211">
        <v>13026</v>
      </c>
      <c r="G518" s="610" t="s">
        <v>1822</v>
      </c>
      <c r="H518" s="211">
        <v>2016</v>
      </c>
      <c r="I518" s="610" t="s">
        <v>1823</v>
      </c>
      <c r="J518" s="670">
        <v>131167.07999999999</v>
      </c>
      <c r="K518" s="396" t="s">
        <v>694</v>
      </c>
      <c r="L518" s="71" t="s">
        <v>1824</v>
      </c>
      <c r="M518" s="71" t="s">
        <v>1825</v>
      </c>
      <c r="N518" s="71" t="s">
        <v>1826</v>
      </c>
      <c r="O518" s="71" t="s">
        <v>1827</v>
      </c>
      <c r="P518" s="100">
        <v>16000422</v>
      </c>
      <c r="Q518" s="101">
        <f t="shared" si="15"/>
        <v>45</v>
      </c>
      <c r="R518" s="101">
        <v>0</v>
      </c>
      <c r="S518" s="101">
        <v>0</v>
      </c>
      <c r="T518" s="101">
        <v>45</v>
      </c>
      <c r="U518" s="101">
        <f t="shared" si="16"/>
        <v>45</v>
      </c>
      <c r="V518" s="108">
        <v>85</v>
      </c>
      <c r="W518" s="109">
        <v>40</v>
      </c>
      <c r="X518" s="219" t="s">
        <v>1828</v>
      </c>
      <c r="Y518" s="106">
        <v>3</v>
      </c>
      <c r="Z518" s="106">
        <v>8</v>
      </c>
      <c r="AA518" s="106">
        <v>1</v>
      </c>
      <c r="AB518" s="106">
        <v>42</v>
      </c>
      <c r="AC518" s="106">
        <v>78</v>
      </c>
      <c r="AD518" s="106">
        <v>45</v>
      </c>
      <c r="AE518" s="414">
        <v>5</v>
      </c>
      <c r="AF518" s="236">
        <f>AI518+AL518</f>
        <v>90.49</v>
      </c>
      <c r="AG518" s="244" t="s">
        <v>1534</v>
      </c>
      <c r="AH518" s="685" t="s">
        <v>1541</v>
      </c>
      <c r="AI518" s="238">
        <v>90.49</v>
      </c>
      <c r="AJ518" s="239" t="s">
        <v>1562</v>
      </c>
      <c r="AK518" s="721" t="s">
        <v>1541</v>
      </c>
      <c r="AL518" s="241">
        <v>0</v>
      </c>
      <c r="AM518" s="239"/>
      <c r="AN518" s="721"/>
      <c r="AO518" s="241"/>
      <c r="AP518" s="285"/>
      <c r="AQ518" s="721"/>
      <c r="AR518" s="287"/>
      <c r="AS518" s="285"/>
      <c r="AT518" s="201"/>
      <c r="AU518" s="204"/>
      <c r="AV518" s="776"/>
      <c r="AW518" s="185"/>
      <c r="AX518" s="194"/>
    </row>
    <row r="519" spans="1:50" s="36" customFormat="1" ht="143.05000000000001" customHeight="1" x14ac:dyDescent="0.3">
      <c r="A519" s="99">
        <v>782</v>
      </c>
      <c r="B519" s="606" t="s">
        <v>1496</v>
      </c>
      <c r="C519" s="100" t="s">
        <v>1497</v>
      </c>
      <c r="D519" s="211" t="s">
        <v>1498</v>
      </c>
      <c r="E519" s="632" t="s">
        <v>1829</v>
      </c>
      <c r="F519" s="211">
        <v>20270</v>
      </c>
      <c r="G519" s="610" t="s">
        <v>1830</v>
      </c>
      <c r="H519" s="211">
        <v>2018</v>
      </c>
      <c r="I519" s="605" t="s">
        <v>1831</v>
      </c>
      <c r="J519" s="670">
        <v>90016.48</v>
      </c>
      <c r="K519" s="396" t="s">
        <v>800</v>
      </c>
      <c r="L519" s="188" t="s">
        <v>1832</v>
      </c>
      <c r="M519" s="188" t="s">
        <v>1833</v>
      </c>
      <c r="N519" s="188" t="s">
        <v>1834</v>
      </c>
      <c r="O519" s="188" t="s">
        <v>1835</v>
      </c>
      <c r="P519" s="100">
        <v>18000161</v>
      </c>
      <c r="Q519" s="101">
        <f t="shared" si="15"/>
        <v>45</v>
      </c>
      <c r="R519" s="101">
        <v>0</v>
      </c>
      <c r="S519" s="101">
        <v>0</v>
      </c>
      <c r="T519" s="101">
        <v>45</v>
      </c>
      <c r="U519" s="101">
        <f t="shared" si="16"/>
        <v>45</v>
      </c>
      <c r="V519" s="108">
        <v>0</v>
      </c>
      <c r="W519" s="109">
        <v>10</v>
      </c>
      <c r="X519" s="219" t="s">
        <v>1836</v>
      </c>
      <c r="Y519" s="185">
        <v>3</v>
      </c>
      <c r="Z519" s="185">
        <v>4</v>
      </c>
      <c r="AA519" s="185">
        <v>4</v>
      </c>
      <c r="AB519" s="185">
        <v>46</v>
      </c>
      <c r="AC519" s="106">
        <v>116</v>
      </c>
      <c r="AD519" s="106">
        <v>45</v>
      </c>
      <c r="AE519" s="414">
        <v>5</v>
      </c>
      <c r="AF519" s="236">
        <f>AI519+AL519+AO519+AR519</f>
        <v>65.48</v>
      </c>
      <c r="AG519" s="244" t="s">
        <v>1837</v>
      </c>
      <c r="AH519" s="685" t="s">
        <v>1838</v>
      </c>
      <c r="AI519" s="238">
        <v>58.93</v>
      </c>
      <c r="AJ519" s="239" t="s">
        <v>1562</v>
      </c>
      <c r="AK519" s="721" t="s">
        <v>1839</v>
      </c>
      <c r="AL519" s="241">
        <v>6.55</v>
      </c>
      <c r="AM519" s="239"/>
      <c r="AN519" s="721"/>
      <c r="AO519" s="241"/>
      <c r="AP519" s="239"/>
      <c r="AQ519" s="721"/>
      <c r="AR519" s="241"/>
      <c r="AS519" s="200"/>
      <c r="AT519" s="201"/>
      <c r="AU519" s="204"/>
      <c r="AV519" s="776"/>
      <c r="AW519" s="185"/>
      <c r="AX519" s="194"/>
    </row>
    <row r="520" spans="1:50" s="36" customFormat="1" ht="130.05000000000001" customHeight="1" x14ac:dyDescent="0.3">
      <c r="A520" s="99">
        <v>782</v>
      </c>
      <c r="B520" s="606" t="s">
        <v>1496</v>
      </c>
      <c r="C520" s="100" t="s">
        <v>1497</v>
      </c>
      <c r="D520" s="106" t="s">
        <v>1603</v>
      </c>
      <c r="E520" s="632" t="s">
        <v>1840</v>
      </c>
      <c r="F520" s="211">
        <v>13469</v>
      </c>
      <c r="G520" s="610" t="s">
        <v>8629</v>
      </c>
      <c r="H520" s="211" t="s">
        <v>1841</v>
      </c>
      <c r="I520" s="610" t="s">
        <v>1842</v>
      </c>
      <c r="J520" s="670">
        <v>236767.5</v>
      </c>
      <c r="K520" s="396" t="s">
        <v>800</v>
      </c>
      <c r="L520" s="188" t="s">
        <v>1843</v>
      </c>
      <c r="M520" s="188" t="s">
        <v>1844</v>
      </c>
      <c r="N520" s="188" t="s">
        <v>1845</v>
      </c>
      <c r="O520" s="188" t="s">
        <v>1846</v>
      </c>
      <c r="P520" s="185">
        <v>16000357</v>
      </c>
      <c r="Q520" s="101">
        <f t="shared" si="15"/>
        <v>45</v>
      </c>
      <c r="R520" s="101">
        <v>0</v>
      </c>
      <c r="S520" s="101">
        <v>0</v>
      </c>
      <c r="T520" s="101">
        <v>45</v>
      </c>
      <c r="U520" s="101">
        <f t="shared" si="16"/>
        <v>45</v>
      </c>
      <c r="V520" s="108">
        <v>0</v>
      </c>
      <c r="W520" s="109">
        <v>0</v>
      </c>
      <c r="X520" s="219" t="s">
        <v>1847</v>
      </c>
      <c r="Y520" s="185">
        <v>3</v>
      </c>
      <c r="Z520" s="185">
        <v>10</v>
      </c>
      <c r="AA520" s="185">
        <v>3</v>
      </c>
      <c r="AB520" s="185">
        <v>46</v>
      </c>
      <c r="AC520" s="106">
        <v>10</v>
      </c>
      <c r="AD520" s="106">
        <v>45</v>
      </c>
      <c r="AE520" s="197">
        <v>5</v>
      </c>
      <c r="AF520" s="236">
        <f>AI520+AL520</f>
        <v>100</v>
      </c>
      <c r="AG520" s="244" t="s">
        <v>1603</v>
      </c>
      <c r="AH520" s="685" t="s">
        <v>1610</v>
      </c>
      <c r="AI520" s="238">
        <v>78.569999999999993</v>
      </c>
      <c r="AJ520" s="239" t="s">
        <v>1562</v>
      </c>
      <c r="AK520" s="721" t="s">
        <v>1848</v>
      </c>
      <c r="AL520" s="241">
        <v>21.43</v>
      </c>
      <c r="AM520" s="200"/>
      <c r="AN520" s="721"/>
      <c r="AO520" s="202"/>
      <c r="AP520" s="200"/>
      <c r="AQ520" s="721"/>
      <c r="AR520" s="202"/>
      <c r="AS520" s="200" t="s">
        <v>1849</v>
      </c>
      <c r="AT520" s="201"/>
      <c r="AU520" s="204"/>
      <c r="AV520" s="776"/>
      <c r="AW520" s="185"/>
      <c r="AX520" s="194"/>
    </row>
    <row r="521" spans="1:50" s="36" customFormat="1" ht="260.05" customHeight="1" x14ac:dyDescent="0.3">
      <c r="A521" s="99">
        <v>782</v>
      </c>
      <c r="B521" s="606" t="s">
        <v>1496</v>
      </c>
      <c r="C521" s="100" t="s">
        <v>1497</v>
      </c>
      <c r="D521" s="106" t="s">
        <v>1520</v>
      </c>
      <c r="E521" s="632" t="s">
        <v>1850</v>
      </c>
      <c r="F521" s="211">
        <v>14556</v>
      </c>
      <c r="G521" s="610" t="s">
        <v>1851</v>
      </c>
      <c r="H521" s="211">
        <v>2018</v>
      </c>
      <c r="I521" s="610" t="s">
        <v>1852</v>
      </c>
      <c r="J521" s="670">
        <f>114700+25234</f>
        <v>139934</v>
      </c>
      <c r="K521" s="396" t="s">
        <v>800</v>
      </c>
      <c r="L521" s="188" t="s">
        <v>1794</v>
      </c>
      <c r="M521" s="188" t="s">
        <v>1795</v>
      </c>
      <c r="N521" s="188" t="s">
        <v>1853</v>
      </c>
      <c r="O521" s="188" t="s">
        <v>1854</v>
      </c>
      <c r="P521" s="185">
        <v>18000404</v>
      </c>
      <c r="Q521" s="101">
        <f t="shared" si="15"/>
        <v>45</v>
      </c>
      <c r="R521" s="101">
        <v>0</v>
      </c>
      <c r="S521" s="101">
        <v>0</v>
      </c>
      <c r="T521" s="101">
        <v>45</v>
      </c>
      <c r="U521" s="101">
        <f t="shared" si="16"/>
        <v>45</v>
      </c>
      <c r="V521" s="108">
        <v>0</v>
      </c>
      <c r="W521" s="109">
        <v>0</v>
      </c>
      <c r="X521" s="219" t="s">
        <v>1855</v>
      </c>
      <c r="Y521" s="185">
        <v>3</v>
      </c>
      <c r="Z521" s="185">
        <v>6</v>
      </c>
      <c r="AA521" s="185">
        <v>1</v>
      </c>
      <c r="AB521" s="185">
        <v>4</v>
      </c>
      <c r="AC521" s="106">
        <v>11</v>
      </c>
      <c r="AD521" s="106">
        <v>45</v>
      </c>
      <c r="AE521" s="197">
        <v>5</v>
      </c>
      <c r="AF521" s="236">
        <f>AI521+AL521+AO521+AR521+AU521</f>
        <v>91.66</v>
      </c>
      <c r="AG521" s="244" t="s">
        <v>1520</v>
      </c>
      <c r="AH521" s="685" t="s">
        <v>1529</v>
      </c>
      <c r="AI521" s="238">
        <v>22.02</v>
      </c>
      <c r="AJ521" s="239" t="s">
        <v>1530</v>
      </c>
      <c r="AK521" s="721" t="s">
        <v>1529</v>
      </c>
      <c r="AL521" s="241">
        <v>18.45</v>
      </c>
      <c r="AM521" s="239" t="s">
        <v>1531</v>
      </c>
      <c r="AN521" s="721" t="s">
        <v>1529</v>
      </c>
      <c r="AO521" s="241">
        <v>24.4</v>
      </c>
      <c r="AP521" s="239" t="s">
        <v>1532</v>
      </c>
      <c r="AQ521" s="721" t="s">
        <v>1529</v>
      </c>
      <c r="AR521" s="241">
        <v>26.79</v>
      </c>
      <c r="AS521" s="239"/>
      <c r="AT521" s="201"/>
      <c r="AU521" s="204"/>
      <c r="AV521" s="776"/>
      <c r="AW521" s="185"/>
      <c r="AX521" s="194"/>
    </row>
    <row r="522" spans="1:50" s="36" customFormat="1" ht="77.95" customHeight="1" x14ac:dyDescent="0.3">
      <c r="A522" s="99">
        <v>782</v>
      </c>
      <c r="B522" s="606" t="s">
        <v>1496</v>
      </c>
      <c r="C522" s="100" t="s">
        <v>1497</v>
      </c>
      <c r="D522" s="106" t="s">
        <v>1509</v>
      </c>
      <c r="E522" s="632" t="s">
        <v>1856</v>
      </c>
      <c r="F522" s="211">
        <v>18580</v>
      </c>
      <c r="G522" s="610" t="s">
        <v>1857</v>
      </c>
      <c r="H522" s="211">
        <v>2018</v>
      </c>
      <c r="I522" s="610" t="s">
        <v>1858</v>
      </c>
      <c r="J522" s="670">
        <v>43555.22</v>
      </c>
      <c r="K522" s="396" t="s">
        <v>800</v>
      </c>
      <c r="L522" s="188" t="s">
        <v>1859</v>
      </c>
      <c r="M522" s="188" t="s">
        <v>1860</v>
      </c>
      <c r="N522" s="251" t="s">
        <v>1861</v>
      </c>
      <c r="O522" s="188" t="s">
        <v>1862</v>
      </c>
      <c r="P522" s="185">
        <v>18000444</v>
      </c>
      <c r="Q522" s="112">
        <f t="shared" si="15"/>
        <v>45</v>
      </c>
      <c r="R522" s="101">
        <v>0</v>
      </c>
      <c r="S522" s="101">
        <v>0</v>
      </c>
      <c r="T522" s="101">
        <v>45</v>
      </c>
      <c r="U522" s="101">
        <f t="shared" si="16"/>
        <v>45</v>
      </c>
      <c r="V522" s="108">
        <v>0</v>
      </c>
      <c r="W522" s="109">
        <v>0</v>
      </c>
      <c r="X522" s="219" t="s">
        <v>1863</v>
      </c>
      <c r="Y522" s="185">
        <v>6</v>
      </c>
      <c r="Z522" s="185">
        <v>4</v>
      </c>
      <c r="AA522" s="185">
        <v>1</v>
      </c>
      <c r="AB522" s="185">
        <v>46</v>
      </c>
      <c r="AC522" s="106">
        <v>128</v>
      </c>
      <c r="AD522" s="106">
        <v>45</v>
      </c>
      <c r="AE522" s="197">
        <v>5</v>
      </c>
      <c r="AF522" s="236">
        <f>AI522+AL522</f>
        <v>54.76</v>
      </c>
      <c r="AG522" s="244" t="s">
        <v>1509</v>
      </c>
      <c r="AH522" s="685" t="s">
        <v>1517</v>
      </c>
      <c r="AI522" s="238">
        <v>48.21</v>
      </c>
      <c r="AJ522" s="239" t="s">
        <v>1749</v>
      </c>
      <c r="AK522" s="721" t="s">
        <v>1864</v>
      </c>
      <c r="AL522" s="241">
        <v>6.55</v>
      </c>
      <c r="AM522" s="200"/>
      <c r="AN522" s="721"/>
      <c r="AO522" s="202"/>
      <c r="AP522" s="200"/>
      <c r="AQ522" s="721"/>
      <c r="AR522" s="202"/>
      <c r="AS522" s="200"/>
      <c r="AT522" s="201"/>
      <c r="AU522" s="204"/>
      <c r="AV522" s="776"/>
      <c r="AW522" s="185"/>
      <c r="AX522" s="194"/>
    </row>
    <row r="523" spans="1:50" s="36" customFormat="1" ht="75.05" customHeight="1" x14ac:dyDescent="0.3">
      <c r="A523" s="183">
        <v>787</v>
      </c>
      <c r="B523" s="605" t="s">
        <v>3468</v>
      </c>
      <c r="C523" s="185" t="s">
        <v>1496</v>
      </c>
      <c r="D523" s="106" t="s">
        <v>3299</v>
      </c>
      <c r="E523" s="605" t="s">
        <v>3300</v>
      </c>
      <c r="F523" s="185" t="s">
        <v>3301</v>
      </c>
      <c r="G523" s="605" t="s">
        <v>3302</v>
      </c>
      <c r="H523" s="185">
        <v>2010</v>
      </c>
      <c r="I523" s="605" t="s">
        <v>3303</v>
      </c>
      <c r="J523" s="650">
        <v>376685</v>
      </c>
      <c r="K523" s="396" t="s">
        <v>677</v>
      </c>
      <c r="L523" s="71" t="s">
        <v>3304</v>
      </c>
      <c r="M523" s="71" t="s">
        <v>3305</v>
      </c>
      <c r="N523" s="71" t="s">
        <v>3306</v>
      </c>
      <c r="O523" s="71" t="s">
        <v>3307</v>
      </c>
      <c r="P523" s="100">
        <v>12280</v>
      </c>
      <c r="Q523" s="460">
        <v>43.442622950819676</v>
      </c>
      <c r="R523" s="521">
        <v>44.315882352941173</v>
      </c>
      <c r="S523" s="109">
        <v>11</v>
      </c>
      <c r="T523" s="109">
        <v>23</v>
      </c>
      <c r="U523" s="112">
        <f>SUM(R523:T523)</f>
        <v>78.315882352941173</v>
      </c>
      <c r="V523" s="522">
        <v>1</v>
      </c>
      <c r="W523" s="522">
        <v>1</v>
      </c>
      <c r="X523" s="196" t="s">
        <v>3308</v>
      </c>
      <c r="Y523" s="234">
        <v>3</v>
      </c>
      <c r="Z523" s="234">
        <v>2</v>
      </c>
      <c r="AA523" s="234">
        <v>3</v>
      </c>
      <c r="AB523" s="234">
        <v>4</v>
      </c>
      <c r="AC523" s="108">
        <v>149</v>
      </c>
      <c r="AD523" s="111">
        <v>23</v>
      </c>
      <c r="AE523" s="523">
        <v>5</v>
      </c>
      <c r="AF523" s="191">
        <v>100</v>
      </c>
      <c r="AG523" s="306" t="s">
        <v>3299</v>
      </c>
      <c r="AH523" s="690"/>
      <c r="AI523" s="199">
        <v>50</v>
      </c>
      <c r="AJ523" s="260" t="s">
        <v>3309</v>
      </c>
      <c r="AK523" s="728"/>
      <c r="AL523" s="202">
        <v>10</v>
      </c>
      <c r="AM523" s="260"/>
      <c r="AN523" s="728"/>
      <c r="AO523" s="202"/>
      <c r="AP523" s="260"/>
      <c r="AQ523" s="728"/>
      <c r="AR523" s="202"/>
      <c r="AS523" s="260" t="s">
        <v>2143</v>
      </c>
      <c r="AT523" s="261"/>
      <c r="AU523" s="204">
        <v>30</v>
      </c>
      <c r="AV523" s="778"/>
      <c r="AW523" s="234"/>
      <c r="AX523" s="194"/>
    </row>
    <row r="524" spans="1:50" s="36" customFormat="1" ht="52.1" customHeight="1" x14ac:dyDescent="0.3">
      <c r="A524" s="183">
        <v>787</v>
      </c>
      <c r="B524" s="605" t="s">
        <v>3468</v>
      </c>
      <c r="C524" s="185" t="s">
        <v>3310</v>
      </c>
      <c r="D524" s="106"/>
      <c r="E524" s="605" t="s">
        <v>3311</v>
      </c>
      <c r="F524" s="185" t="s">
        <v>3312</v>
      </c>
      <c r="G524" s="605" t="s">
        <v>3313</v>
      </c>
      <c r="H524" s="185">
        <v>2002</v>
      </c>
      <c r="I524" s="605" t="s">
        <v>3314</v>
      </c>
      <c r="J524" s="660">
        <v>80653</v>
      </c>
      <c r="K524" s="396" t="s">
        <v>867</v>
      </c>
      <c r="L524" s="71" t="s">
        <v>3304</v>
      </c>
      <c r="M524" s="73" t="s">
        <v>3305</v>
      </c>
      <c r="N524" s="71" t="s">
        <v>3313</v>
      </c>
      <c r="O524" s="71" t="s">
        <v>3315</v>
      </c>
      <c r="P524" s="259" t="s">
        <v>3316</v>
      </c>
      <c r="Q524" s="460">
        <v>44.672131147540988</v>
      </c>
      <c r="R524" s="521">
        <v>9.4885882352941184</v>
      </c>
      <c r="S524" s="109">
        <v>8</v>
      </c>
      <c r="T524" s="109">
        <v>31</v>
      </c>
      <c r="U524" s="112">
        <f>SUM(R524:T524)</f>
        <v>48.488588235294117</v>
      </c>
      <c r="V524" s="341">
        <v>1.4</v>
      </c>
      <c r="W524" s="341">
        <v>1</v>
      </c>
      <c r="X524" s="196" t="s">
        <v>3308</v>
      </c>
      <c r="Y524" s="234">
        <v>4</v>
      </c>
      <c r="Z524" s="234">
        <v>6</v>
      </c>
      <c r="AA524" s="234">
        <v>2</v>
      </c>
      <c r="AB524" s="234">
        <v>35</v>
      </c>
      <c r="AC524" s="108">
        <v>145</v>
      </c>
      <c r="AD524" s="111">
        <v>31</v>
      </c>
      <c r="AE524" s="523">
        <v>5</v>
      </c>
      <c r="AF524" s="191">
        <v>15</v>
      </c>
      <c r="AG524" s="306"/>
      <c r="AH524" s="690"/>
      <c r="AI524" s="199"/>
      <c r="AJ524" s="260"/>
      <c r="AK524" s="728"/>
      <c r="AL524" s="202"/>
      <c r="AM524" s="260"/>
      <c r="AN524" s="728"/>
      <c r="AO524" s="202"/>
      <c r="AP524" s="260"/>
      <c r="AQ524" s="728"/>
      <c r="AR524" s="202"/>
      <c r="AS524" s="260" t="s">
        <v>3317</v>
      </c>
      <c r="AT524" s="261" t="s">
        <v>3318</v>
      </c>
      <c r="AU524" s="204">
        <v>15</v>
      </c>
      <c r="AV524" s="778"/>
      <c r="AW524" s="234"/>
      <c r="AX524" s="194"/>
    </row>
    <row r="525" spans="1:50" s="36" customFormat="1" ht="52.1" customHeight="1" x14ac:dyDescent="0.3">
      <c r="A525" s="183">
        <v>787</v>
      </c>
      <c r="B525" s="605" t="s">
        <v>3468</v>
      </c>
      <c r="C525" s="185" t="s">
        <v>3310</v>
      </c>
      <c r="D525" s="106"/>
      <c r="E525" s="605" t="s">
        <v>3319</v>
      </c>
      <c r="F525" s="185">
        <v>4648</v>
      </c>
      <c r="G525" s="605" t="s">
        <v>3320</v>
      </c>
      <c r="H525" s="185">
        <v>2006</v>
      </c>
      <c r="I525" s="605" t="s">
        <v>3321</v>
      </c>
      <c r="J525" s="660">
        <v>122252</v>
      </c>
      <c r="K525" s="396" t="s">
        <v>664</v>
      </c>
      <c r="L525" s="71" t="s">
        <v>3304</v>
      </c>
      <c r="M525" s="73" t="s">
        <v>3305</v>
      </c>
      <c r="N525" s="71" t="s">
        <v>3322</v>
      </c>
      <c r="O525" s="71" t="s">
        <v>3323</v>
      </c>
      <c r="P525" s="259" t="s">
        <v>3324</v>
      </c>
      <c r="Q525" s="460">
        <v>57.377049180327873</v>
      </c>
      <c r="R525" s="521">
        <v>14.382588235294117</v>
      </c>
      <c r="S525" s="109">
        <v>11</v>
      </c>
      <c r="T525" s="109">
        <v>36</v>
      </c>
      <c r="U525" s="112">
        <f t="shared" ref="U525:U541" si="17">SUM(R525:T525)</f>
        <v>61.382588235294115</v>
      </c>
      <c r="V525" s="341">
        <v>0.95</v>
      </c>
      <c r="W525" s="341">
        <v>1</v>
      </c>
      <c r="X525" s="196" t="s">
        <v>3308</v>
      </c>
      <c r="Y525" s="234">
        <v>3</v>
      </c>
      <c r="Z525" s="234">
        <v>4</v>
      </c>
      <c r="AA525" s="234">
        <v>7</v>
      </c>
      <c r="AB525" s="234">
        <v>11</v>
      </c>
      <c r="AC525" s="108">
        <v>321</v>
      </c>
      <c r="AD525" s="111">
        <v>36</v>
      </c>
      <c r="AE525" s="523">
        <v>5</v>
      </c>
      <c r="AF525" s="191">
        <v>95</v>
      </c>
      <c r="AG525" s="306" t="s">
        <v>3299</v>
      </c>
      <c r="AH525" s="690"/>
      <c r="AI525" s="199">
        <v>35</v>
      </c>
      <c r="AJ525" s="260"/>
      <c r="AK525" s="728"/>
      <c r="AL525" s="202"/>
      <c r="AM525" s="260" t="s">
        <v>3325</v>
      </c>
      <c r="AN525" s="728"/>
      <c r="AO525" s="202">
        <v>25</v>
      </c>
      <c r="AP525" s="260" t="s">
        <v>3326</v>
      </c>
      <c r="AQ525" s="728"/>
      <c r="AR525" s="202">
        <v>15</v>
      </c>
      <c r="AS525" s="260" t="s">
        <v>3327</v>
      </c>
      <c r="AT525" s="261"/>
      <c r="AU525" s="204">
        <v>25</v>
      </c>
      <c r="AV525" s="778"/>
      <c r="AW525" s="234"/>
      <c r="AX525" s="194"/>
    </row>
    <row r="526" spans="1:50" s="36" customFormat="1" ht="52.1" customHeight="1" x14ac:dyDescent="0.3">
      <c r="A526" s="183">
        <v>787</v>
      </c>
      <c r="B526" s="605" t="s">
        <v>3468</v>
      </c>
      <c r="C526" s="185" t="s">
        <v>3310</v>
      </c>
      <c r="D526" s="106"/>
      <c r="E526" s="605" t="s">
        <v>3311</v>
      </c>
      <c r="F526" s="185">
        <v>12189</v>
      </c>
      <c r="G526" s="605" t="s">
        <v>3328</v>
      </c>
      <c r="H526" s="185">
        <v>2007</v>
      </c>
      <c r="I526" s="605" t="s">
        <v>3329</v>
      </c>
      <c r="J526" s="660">
        <v>103320</v>
      </c>
      <c r="K526" s="396" t="s">
        <v>655</v>
      </c>
      <c r="L526" s="71" t="s">
        <v>3304</v>
      </c>
      <c r="M526" s="73" t="s">
        <v>3305</v>
      </c>
      <c r="N526" s="71" t="s">
        <v>3330</v>
      </c>
      <c r="O526" s="71" t="s">
        <v>3331</v>
      </c>
      <c r="P526" s="259" t="s">
        <v>3332</v>
      </c>
      <c r="Q526" s="460">
        <v>47.540983606557376</v>
      </c>
      <c r="R526" s="521">
        <v>12.15529411764706</v>
      </c>
      <c r="S526" s="109">
        <v>10</v>
      </c>
      <c r="T526" s="109">
        <v>31</v>
      </c>
      <c r="U526" s="112">
        <f t="shared" si="17"/>
        <v>53.15529411764706</v>
      </c>
      <c r="V526" s="341">
        <v>0.8</v>
      </c>
      <c r="W526" s="341">
        <v>1</v>
      </c>
      <c r="X526" s="196" t="s">
        <v>3308</v>
      </c>
      <c r="Y526" s="234">
        <v>4</v>
      </c>
      <c r="Z526" s="234">
        <v>6</v>
      </c>
      <c r="AA526" s="234">
        <v>5</v>
      </c>
      <c r="AB526" s="234">
        <v>35</v>
      </c>
      <c r="AC526" s="108">
        <v>149</v>
      </c>
      <c r="AD526" s="111">
        <v>31</v>
      </c>
      <c r="AE526" s="523">
        <v>5</v>
      </c>
      <c r="AF526" s="191">
        <v>60</v>
      </c>
      <c r="AG526" s="306" t="s">
        <v>3326</v>
      </c>
      <c r="AH526" s="690" t="s">
        <v>3333</v>
      </c>
      <c r="AI526" s="199">
        <v>25</v>
      </c>
      <c r="AJ526" s="260" t="s">
        <v>3299</v>
      </c>
      <c r="AK526" s="728" t="s">
        <v>3334</v>
      </c>
      <c r="AL526" s="202">
        <v>20</v>
      </c>
      <c r="AM526" s="260"/>
      <c r="AN526" s="728"/>
      <c r="AO526" s="202"/>
      <c r="AP526" s="200"/>
      <c r="AQ526" s="719"/>
      <c r="AR526" s="202"/>
      <c r="AS526" s="260" t="s">
        <v>3335</v>
      </c>
      <c r="AT526" s="261"/>
      <c r="AU526" s="204">
        <v>15</v>
      </c>
      <c r="AV526" s="778"/>
      <c r="AW526" s="234"/>
      <c r="AX526" s="194"/>
    </row>
    <row r="527" spans="1:50" s="36" customFormat="1" ht="52.1" customHeight="1" x14ac:dyDescent="0.3">
      <c r="A527" s="183">
        <v>787</v>
      </c>
      <c r="B527" s="605" t="s">
        <v>3468</v>
      </c>
      <c r="C527" s="185" t="s">
        <v>3310</v>
      </c>
      <c r="D527" s="106"/>
      <c r="E527" s="605" t="s">
        <v>3319</v>
      </c>
      <c r="F527" s="185">
        <v>4648</v>
      </c>
      <c r="G527" s="605" t="s">
        <v>3336</v>
      </c>
      <c r="H527" s="185">
        <v>2007</v>
      </c>
      <c r="I527" s="605" t="s">
        <v>3337</v>
      </c>
      <c r="J527" s="660">
        <v>142560</v>
      </c>
      <c r="K527" s="396" t="s">
        <v>655</v>
      </c>
      <c r="L527" s="71" t="s">
        <v>3304</v>
      </c>
      <c r="M527" s="73" t="s">
        <v>3305</v>
      </c>
      <c r="N527" s="71" t="s">
        <v>3338</v>
      </c>
      <c r="O527" s="71" t="s">
        <v>3339</v>
      </c>
      <c r="P527" s="259" t="s">
        <v>3340</v>
      </c>
      <c r="Q527" s="460">
        <v>58.196721311475414</v>
      </c>
      <c r="R527" s="521">
        <v>16.771764705882354</v>
      </c>
      <c r="S527" s="109">
        <v>12</v>
      </c>
      <c r="T527" s="109">
        <v>36</v>
      </c>
      <c r="U527" s="112">
        <f t="shared" si="17"/>
        <v>64.771764705882362</v>
      </c>
      <c r="V527" s="341">
        <v>0.9</v>
      </c>
      <c r="W527" s="341">
        <v>1</v>
      </c>
      <c r="X527" s="185" t="s">
        <v>3308</v>
      </c>
      <c r="Y527" s="234">
        <v>2</v>
      </c>
      <c r="Z527" s="234">
        <v>5</v>
      </c>
      <c r="AA527" s="234">
        <v>4</v>
      </c>
      <c r="AB527" s="234">
        <v>11</v>
      </c>
      <c r="AC527" s="108">
        <v>148</v>
      </c>
      <c r="AD527" s="111">
        <v>36</v>
      </c>
      <c r="AE527" s="523">
        <v>5</v>
      </c>
      <c r="AF527" s="191">
        <v>90</v>
      </c>
      <c r="AG527" s="306" t="s">
        <v>3299</v>
      </c>
      <c r="AH527" s="690"/>
      <c r="AI527" s="199">
        <v>45</v>
      </c>
      <c r="AJ527" s="260" t="s">
        <v>3341</v>
      </c>
      <c r="AK527" s="728"/>
      <c r="AL527" s="202">
        <v>15</v>
      </c>
      <c r="AM527" s="260" t="s">
        <v>3326</v>
      </c>
      <c r="AN527" s="728"/>
      <c r="AO527" s="202">
        <v>10</v>
      </c>
      <c r="AP527" s="260"/>
      <c r="AQ527" s="728"/>
      <c r="AR527" s="202"/>
      <c r="AS527" s="260" t="s">
        <v>3327</v>
      </c>
      <c r="AT527" s="261"/>
      <c r="AU527" s="204">
        <v>30</v>
      </c>
      <c r="AV527" s="778"/>
      <c r="AW527" s="234"/>
      <c r="AX527" s="194"/>
    </row>
    <row r="528" spans="1:50" s="36" customFormat="1" ht="52.1" customHeight="1" x14ac:dyDescent="0.3">
      <c r="A528" s="183">
        <v>787</v>
      </c>
      <c r="B528" s="605" t="s">
        <v>3468</v>
      </c>
      <c r="C528" s="185" t="s">
        <v>3298</v>
      </c>
      <c r="D528" s="106"/>
      <c r="E528" s="605" t="s">
        <v>3342</v>
      </c>
      <c r="F528" s="185">
        <v>11124</v>
      </c>
      <c r="G528" s="605" t="s">
        <v>3343</v>
      </c>
      <c r="H528" s="185">
        <v>2007</v>
      </c>
      <c r="I528" s="605" t="s">
        <v>3344</v>
      </c>
      <c r="J528" s="660">
        <v>100836</v>
      </c>
      <c r="K528" s="396" t="s">
        <v>655</v>
      </c>
      <c r="L528" s="71" t="s">
        <v>3304</v>
      </c>
      <c r="M528" s="73" t="s">
        <v>3305</v>
      </c>
      <c r="N528" s="71" t="s">
        <v>3345</v>
      </c>
      <c r="O528" s="71" t="s">
        <v>3346</v>
      </c>
      <c r="P528" s="259" t="s">
        <v>3347</v>
      </c>
      <c r="Q528" s="460">
        <v>45.901639344262293</v>
      </c>
      <c r="R528" s="521">
        <v>11.863058823529412</v>
      </c>
      <c r="S528" s="109">
        <v>10</v>
      </c>
      <c r="T528" s="109">
        <v>30</v>
      </c>
      <c r="U528" s="112">
        <f t="shared" si="17"/>
        <v>51.863058823529414</v>
      </c>
      <c r="V528" s="341">
        <v>0.9</v>
      </c>
      <c r="W528" s="341">
        <v>1</v>
      </c>
      <c r="X528" s="196" t="s">
        <v>3308</v>
      </c>
      <c r="Y528" s="234">
        <v>3</v>
      </c>
      <c r="Z528" s="234">
        <v>2</v>
      </c>
      <c r="AA528" s="234">
        <v>1</v>
      </c>
      <c r="AB528" s="234">
        <v>4</v>
      </c>
      <c r="AC528" s="108">
        <v>138</v>
      </c>
      <c r="AD528" s="111">
        <v>30</v>
      </c>
      <c r="AE528" s="523">
        <v>5</v>
      </c>
      <c r="AF528" s="191">
        <v>90</v>
      </c>
      <c r="AG528" s="306" t="s">
        <v>3309</v>
      </c>
      <c r="AH528" s="690"/>
      <c r="AI528" s="199">
        <v>65</v>
      </c>
      <c r="AJ528" s="260"/>
      <c r="AK528" s="728"/>
      <c r="AL528" s="202"/>
      <c r="AM528" s="260"/>
      <c r="AN528" s="728"/>
      <c r="AO528" s="202"/>
      <c r="AP528" s="260"/>
      <c r="AQ528" s="728"/>
      <c r="AR528" s="202"/>
      <c r="AS528" s="260" t="s">
        <v>2592</v>
      </c>
      <c r="AT528" s="261"/>
      <c r="AU528" s="204">
        <v>15</v>
      </c>
      <c r="AV528" s="778"/>
      <c r="AW528" s="234"/>
      <c r="AX528" s="194"/>
    </row>
    <row r="529" spans="1:50" s="36" customFormat="1" ht="325" customHeight="1" x14ac:dyDescent="0.3">
      <c r="A529" s="183">
        <v>787</v>
      </c>
      <c r="B529" s="605" t="s">
        <v>3468</v>
      </c>
      <c r="C529" s="185" t="s">
        <v>3310</v>
      </c>
      <c r="D529" s="106" t="s">
        <v>1714</v>
      </c>
      <c r="E529" s="605" t="s">
        <v>3348</v>
      </c>
      <c r="F529" s="185" t="s">
        <v>3349</v>
      </c>
      <c r="G529" s="605" t="s">
        <v>3350</v>
      </c>
      <c r="H529" s="185">
        <v>2012</v>
      </c>
      <c r="I529" s="605" t="s">
        <v>3350</v>
      </c>
      <c r="J529" s="660">
        <v>218160</v>
      </c>
      <c r="K529" s="396" t="s">
        <v>2822</v>
      </c>
      <c r="L529" s="71" t="s">
        <v>3304</v>
      </c>
      <c r="M529" s="73" t="s">
        <v>3305</v>
      </c>
      <c r="N529" s="251" t="s">
        <v>3351</v>
      </c>
      <c r="O529" s="251" t="s">
        <v>3352</v>
      </c>
      <c r="P529" s="234">
        <v>13054</v>
      </c>
      <c r="Q529" s="460">
        <v>50.819672131147541</v>
      </c>
      <c r="R529" s="521">
        <v>25.665882352941175</v>
      </c>
      <c r="S529" s="111">
        <v>11</v>
      </c>
      <c r="T529" s="111">
        <v>27</v>
      </c>
      <c r="U529" s="112">
        <f t="shared" si="17"/>
        <v>63.665882352941175</v>
      </c>
      <c r="V529" s="459">
        <v>1</v>
      </c>
      <c r="W529" s="110">
        <v>72</v>
      </c>
      <c r="X529" s="185" t="s">
        <v>3308</v>
      </c>
      <c r="Y529" s="234">
        <v>3</v>
      </c>
      <c r="Z529" s="234">
        <v>1</v>
      </c>
      <c r="AA529" s="234">
        <v>3</v>
      </c>
      <c r="AB529" s="234">
        <v>4</v>
      </c>
      <c r="AC529" s="110">
        <v>159</v>
      </c>
      <c r="AD529" s="111">
        <v>27</v>
      </c>
      <c r="AE529" s="523">
        <v>5</v>
      </c>
      <c r="AF529" s="236">
        <v>100</v>
      </c>
      <c r="AG529" s="244" t="s">
        <v>3353</v>
      </c>
      <c r="AH529" s="685" t="s">
        <v>3354</v>
      </c>
      <c r="AI529" s="238">
        <v>50</v>
      </c>
      <c r="AJ529" s="239" t="s">
        <v>3355</v>
      </c>
      <c r="AK529" s="721" t="s">
        <v>3356</v>
      </c>
      <c r="AL529" s="241">
        <v>20</v>
      </c>
      <c r="AM529" s="257" t="s">
        <v>3357</v>
      </c>
      <c r="AN529" s="721" t="s">
        <v>3358</v>
      </c>
      <c r="AO529" s="241">
        <v>10</v>
      </c>
      <c r="AP529" s="260" t="s">
        <v>3359</v>
      </c>
      <c r="AQ529" s="728" t="s">
        <v>3360</v>
      </c>
      <c r="AR529" s="241">
        <v>10</v>
      </c>
      <c r="AS529" s="260" t="s">
        <v>3361</v>
      </c>
      <c r="AT529" s="261"/>
      <c r="AU529" s="242">
        <v>10</v>
      </c>
      <c r="AV529" s="778"/>
      <c r="AW529" s="234"/>
      <c r="AX529" s="194"/>
    </row>
    <row r="530" spans="1:50" s="36" customFormat="1" ht="156.05000000000001" customHeight="1" x14ac:dyDescent="0.3">
      <c r="A530" s="183">
        <v>787</v>
      </c>
      <c r="B530" s="605" t="s">
        <v>3468</v>
      </c>
      <c r="C530" s="185" t="s">
        <v>3298</v>
      </c>
      <c r="D530" s="106"/>
      <c r="E530" s="605" t="s">
        <v>3362</v>
      </c>
      <c r="F530" s="185">
        <v>15490</v>
      </c>
      <c r="G530" s="605" t="s">
        <v>3363</v>
      </c>
      <c r="H530" s="185">
        <v>2008</v>
      </c>
      <c r="I530" s="605" t="s">
        <v>3364</v>
      </c>
      <c r="J530" s="660">
        <v>111306.1</v>
      </c>
      <c r="K530" s="396" t="s">
        <v>8650</v>
      </c>
      <c r="L530" s="71"/>
      <c r="M530" s="73"/>
      <c r="N530" s="251" t="s">
        <v>3365</v>
      </c>
      <c r="O530" s="251" t="s">
        <v>3366</v>
      </c>
      <c r="P530" s="234">
        <v>11771</v>
      </c>
      <c r="Q530" s="460">
        <v>43.032786885245905</v>
      </c>
      <c r="R530" s="521">
        <v>13.094835294117647</v>
      </c>
      <c r="S530" s="111">
        <v>9</v>
      </c>
      <c r="T530" s="111">
        <v>22</v>
      </c>
      <c r="U530" s="112">
        <f t="shared" si="17"/>
        <v>44.094835294117644</v>
      </c>
      <c r="V530" s="459">
        <v>0.75</v>
      </c>
      <c r="W530" s="185">
        <v>100</v>
      </c>
      <c r="X530" s="196" t="s">
        <v>3308</v>
      </c>
      <c r="Y530" s="234">
        <v>3</v>
      </c>
      <c r="Z530" s="234">
        <v>12</v>
      </c>
      <c r="AA530" s="234">
        <v>2</v>
      </c>
      <c r="AB530" s="234">
        <v>4</v>
      </c>
      <c r="AC530" s="110"/>
      <c r="AD530" s="111">
        <v>22</v>
      </c>
      <c r="AE530" s="523">
        <v>5</v>
      </c>
      <c r="AF530" s="191">
        <v>80</v>
      </c>
      <c r="AG530" s="306" t="s">
        <v>3309</v>
      </c>
      <c r="AH530" s="690" t="s">
        <v>3367</v>
      </c>
      <c r="AI530" s="199">
        <v>40</v>
      </c>
      <c r="AJ530" s="260" t="s">
        <v>3368</v>
      </c>
      <c r="AK530" s="728" t="s">
        <v>3369</v>
      </c>
      <c r="AL530" s="202">
        <v>20</v>
      </c>
      <c r="AM530" s="257" t="s">
        <v>3370</v>
      </c>
      <c r="AN530" s="721" t="s">
        <v>3371</v>
      </c>
      <c r="AO530" s="202">
        <v>10</v>
      </c>
      <c r="AP530" s="260"/>
      <c r="AQ530" s="728"/>
      <c r="AR530" s="202"/>
      <c r="AS530" s="260" t="s">
        <v>3361</v>
      </c>
      <c r="AT530" s="261"/>
      <c r="AU530" s="242">
        <v>20</v>
      </c>
      <c r="AV530" s="778"/>
      <c r="AW530" s="234"/>
      <c r="AX530" s="194"/>
    </row>
    <row r="531" spans="1:50" s="36" customFormat="1" ht="260.05" customHeight="1" x14ac:dyDescent="0.3">
      <c r="A531" s="183">
        <v>787</v>
      </c>
      <c r="B531" s="605" t="s">
        <v>3468</v>
      </c>
      <c r="C531" s="185" t="s">
        <v>3310</v>
      </c>
      <c r="D531" s="106"/>
      <c r="E531" s="605" t="s">
        <v>3372</v>
      </c>
      <c r="F531" s="185">
        <v>23598</v>
      </c>
      <c r="G531" s="605" t="s">
        <v>3373</v>
      </c>
      <c r="H531" s="185">
        <v>2008</v>
      </c>
      <c r="I531" s="605" t="s">
        <v>3374</v>
      </c>
      <c r="J531" s="660">
        <v>82427</v>
      </c>
      <c r="K531" s="396" t="s">
        <v>8650</v>
      </c>
      <c r="L531" s="426"/>
      <c r="M531" s="426"/>
      <c r="N531" s="251" t="s">
        <v>3375</v>
      </c>
      <c r="O531" s="251" t="s">
        <v>3376</v>
      </c>
      <c r="P531" s="234">
        <v>11796</v>
      </c>
      <c r="Q531" s="460">
        <v>38.934426229508198</v>
      </c>
      <c r="R531" s="521">
        <v>9.6972941176470595</v>
      </c>
      <c r="S531" s="111">
        <v>9</v>
      </c>
      <c r="T531" s="111">
        <v>21</v>
      </c>
      <c r="U531" s="112">
        <f t="shared" si="17"/>
        <v>39.697294117647061</v>
      </c>
      <c r="V531" s="185">
        <v>35</v>
      </c>
      <c r="W531" s="185">
        <v>100</v>
      </c>
      <c r="X531" s="196" t="s">
        <v>3308</v>
      </c>
      <c r="Y531" s="234">
        <v>3</v>
      </c>
      <c r="Z531" s="234">
        <v>11</v>
      </c>
      <c r="AA531" s="234">
        <v>5</v>
      </c>
      <c r="AB531" s="234">
        <v>35</v>
      </c>
      <c r="AC531" s="110"/>
      <c r="AD531" s="111">
        <v>21</v>
      </c>
      <c r="AE531" s="523">
        <v>5</v>
      </c>
      <c r="AF531" s="236">
        <v>35</v>
      </c>
      <c r="AG531" s="306" t="s">
        <v>3377</v>
      </c>
      <c r="AH531" s="690" t="s">
        <v>3378</v>
      </c>
      <c r="AI531" s="199">
        <v>20</v>
      </c>
      <c r="AJ531" s="260"/>
      <c r="AK531" s="728"/>
      <c r="AL531" s="202"/>
      <c r="AM531" s="260"/>
      <c r="AN531" s="728"/>
      <c r="AO531" s="202"/>
      <c r="AP531" s="260"/>
      <c r="AQ531" s="728"/>
      <c r="AR531" s="202"/>
      <c r="AS531" s="239" t="s">
        <v>3379</v>
      </c>
      <c r="AT531" s="261" t="s">
        <v>3380</v>
      </c>
      <c r="AU531" s="204">
        <v>15</v>
      </c>
      <c r="AV531" s="778"/>
      <c r="AW531" s="234"/>
      <c r="AX531" s="194"/>
    </row>
    <row r="532" spans="1:50" s="36" customFormat="1" ht="208" customHeight="1" x14ac:dyDescent="0.3">
      <c r="A532" s="183">
        <v>787</v>
      </c>
      <c r="B532" s="605" t="s">
        <v>3468</v>
      </c>
      <c r="C532" s="185" t="s">
        <v>3298</v>
      </c>
      <c r="D532" s="106"/>
      <c r="E532" s="605" t="s">
        <v>3381</v>
      </c>
      <c r="F532" s="185">
        <v>24402</v>
      </c>
      <c r="G532" s="605" t="s">
        <v>3382</v>
      </c>
      <c r="H532" s="185">
        <v>2011</v>
      </c>
      <c r="I532" s="605" t="s">
        <v>3383</v>
      </c>
      <c r="J532" s="660">
        <v>96037</v>
      </c>
      <c r="K532" s="396" t="s">
        <v>8650</v>
      </c>
      <c r="L532" s="426"/>
      <c r="M532" s="426"/>
      <c r="N532" s="251" t="s">
        <v>3384</v>
      </c>
      <c r="O532" s="251" t="s">
        <v>3385</v>
      </c>
      <c r="P532" s="234">
        <v>12553</v>
      </c>
      <c r="Q532" s="460">
        <v>40.16393442622951</v>
      </c>
      <c r="R532" s="521">
        <v>11.298470588235293</v>
      </c>
      <c r="S532" s="111">
        <v>9</v>
      </c>
      <c r="T532" s="111">
        <v>21</v>
      </c>
      <c r="U532" s="112">
        <f t="shared" si="17"/>
        <v>41.29847058823529</v>
      </c>
      <c r="V532" s="459">
        <v>0.7</v>
      </c>
      <c r="W532" s="185">
        <v>100</v>
      </c>
      <c r="X532" s="185" t="s">
        <v>3308</v>
      </c>
      <c r="Y532" s="234">
        <v>2</v>
      </c>
      <c r="Z532" s="234">
        <v>2</v>
      </c>
      <c r="AA532" s="234">
        <v>1</v>
      </c>
      <c r="AB532" s="234">
        <v>60</v>
      </c>
      <c r="AC532" s="110"/>
      <c r="AD532" s="111">
        <v>21</v>
      </c>
      <c r="AE532" s="523">
        <v>5</v>
      </c>
      <c r="AF532" s="191">
        <v>55</v>
      </c>
      <c r="AG532" s="306" t="s">
        <v>3309</v>
      </c>
      <c r="AH532" s="690" t="s">
        <v>3386</v>
      </c>
      <c r="AI532" s="199">
        <v>30</v>
      </c>
      <c r="AJ532" s="200" t="s">
        <v>3370</v>
      </c>
      <c r="AK532" s="728" t="s">
        <v>3386</v>
      </c>
      <c r="AL532" s="202">
        <v>5</v>
      </c>
      <c r="AM532" s="200" t="s">
        <v>3299</v>
      </c>
      <c r="AN532" s="728" t="s">
        <v>3386</v>
      </c>
      <c r="AO532" s="202">
        <v>10</v>
      </c>
      <c r="AP532" s="200" t="s">
        <v>3368</v>
      </c>
      <c r="AQ532" s="728" t="s">
        <v>3386</v>
      </c>
      <c r="AR532" s="202">
        <v>10</v>
      </c>
      <c r="AS532" s="239"/>
      <c r="AT532" s="201"/>
      <c r="AU532" s="204"/>
      <c r="AV532" s="776"/>
      <c r="AW532" s="185"/>
      <c r="AX532" s="194"/>
    </row>
    <row r="533" spans="1:50" s="36" customFormat="1" ht="169.1" customHeight="1" x14ac:dyDescent="0.3">
      <c r="A533" s="183">
        <v>787</v>
      </c>
      <c r="B533" s="605" t="s">
        <v>3468</v>
      </c>
      <c r="C533" s="185" t="s">
        <v>3310</v>
      </c>
      <c r="D533" s="106"/>
      <c r="E533" s="605" t="s">
        <v>3387</v>
      </c>
      <c r="F533" s="185" t="s">
        <v>3388</v>
      </c>
      <c r="G533" s="605" t="s">
        <v>3389</v>
      </c>
      <c r="H533" s="185">
        <v>2010</v>
      </c>
      <c r="I533" s="605" t="s">
        <v>3390</v>
      </c>
      <c r="J533" s="660">
        <v>124979.19</v>
      </c>
      <c r="K533" s="396" t="s">
        <v>8664</v>
      </c>
      <c r="L533" s="426"/>
      <c r="M533" s="426"/>
      <c r="N533" s="251" t="s">
        <v>3391</v>
      </c>
      <c r="O533" s="251" t="s">
        <v>3392</v>
      </c>
      <c r="P533" s="234">
        <v>12554</v>
      </c>
      <c r="Q533" s="460">
        <v>40.16393442622951</v>
      </c>
      <c r="R533" s="521">
        <v>14.70343411764706</v>
      </c>
      <c r="S533" s="111">
        <v>9</v>
      </c>
      <c r="T533" s="111">
        <v>18</v>
      </c>
      <c r="U533" s="112">
        <f t="shared" si="17"/>
        <v>41.703434117647063</v>
      </c>
      <c r="V533" s="459">
        <v>0.7</v>
      </c>
      <c r="W533" s="185">
        <v>100</v>
      </c>
      <c r="X533" s="185" t="s">
        <v>3308</v>
      </c>
      <c r="Y533" s="234">
        <v>3</v>
      </c>
      <c r="Z533" s="234">
        <v>1</v>
      </c>
      <c r="AA533" s="234">
        <v>4</v>
      </c>
      <c r="AB533" s="234">
        <v>4</v>
      </c>
      <c r="AC533" s="110"/>
      <c r="AD533" s="111">
        <v>18</v>
      </c>
      <c r="AE533" s="523">
        <v>5</v>
      </c>
      <c r="AF533" s="191">
        <v>50</v>
      </c>
      <c r="AG533" s="306" t="s">
        <v>3393</v>
      </c>
      <c r="AH533" s="690" t="s">
        <v>3394</v>
      </c>
      <c r="AI533" s="199">
        <v>20</v>
      </c>
      <c r="AJ533" s="260" t="s">
        <v>3325</v>
      </c>
      <c r="AK533" s="728" t="s">
        <v>3386</v>
      </c>
      <c r="AL533" s="202">
        <v>20</v>
      </c>
      <c r="AM533" s="200" t="s">
        <v>3395</v>
      </c>
      <c r="AN533" s="728" t="s">
        <v>3396</v>
      </c>
      <c r="AO533" s="202">
        <v>10</v>
      </c>
      <c r="AP533" s="260"/>
      <c r="AQ533" s="728"/>
      <c r="AR533" s="202"/>
      <c r="AS533" s="260"/>
      <c r="AT533" s="261"/>
      <c r="AU533" s="204"/>
      <c r="AV533" s="778"/>
      <c r="AW533" s="234"/>
      <c r="AX533" s="194"/>
    </row>
    <row r="534" spans="1:50" s="36" customFormat="1" ht="181.95" customHeight="1" x14ac:dyDescent="0.3">
      <c r="A534" s="183">
        <v>787</v>
      </c>
      <c r="B534" s="605" t="s">
        <v>3468</v>
      </c>
      <c r="C534" s="185" t="s">
        <v>3310</v>
      </c>
      <c r="D534" s="106"/>
      <c r="E534" s="605" t="s">
        <v>3397</v>
      </c>
      <c r="F534" s="185">
        <v>25809</v>
      </c>
      <c r="G534" s="605" t="s">
        <v>3398</v>
      </c>
      <c r="H534" s="185">
        <v>2010</v>
      </c>
      <c r="I534" s="605" t="s">
        <v>3399</v>
      </c>
      <c r="J534" s="660">
        <v>95302.78</v>
      </c>
      <c r="K534" s="396" t="s">
        <v>8650</v>
      </c>
      <c r="L534" s="426"/>
      <c r="M534" s="426"/>
      <c r="N534" s="251" t="s">
        <v>3400</v>
      </c>
      <c r="O534" s="251" t="s">
        <v>3401</v>
      </c>
      <c r="P534" s="234">
        <v>12568</v>
      </c>
      <c r="Q534" s="460">
        <v>37.295081967213115</v>
      </c>
      <c r="R534" s="521">
        <v>11.212091764705882</v>
      </c>
      <c r="S534" s="111">
        <v>9</v>
      </c>
      <c r="T534" s="111">
        <v>18</v>
      </c>
      <c r="U534" s="112">
        <f t="shared" si="17"/>
        <v>38.212091764705882</v>
      </c>
      <c r="V534" s="459">
        <v>0.4</v>
      </c>
      <c r="W534" s="185">
        <v>100</v>
      </c>
      <c r="X534" s="196" t="s">
        <v>3308</v>
      </c>
      <c r="Y534" s="234">
        <v>4</v>
      </c>
      <c r="Z534" s="234">
        <v>6</v>
      </c>
      <c r="AA534" s="234">
        <v>3</v>
      </c>
      <c r="AB534" s="234">
        <v>4</v>
      </c>
      <c r="AC534" s="110"/>
      <c r="AD534" s="111">
        <v>18</v>
      </c>
      <c r="AE534" s="523">
        <v>5</v>
      </c>
      <c r="AF534" s="191">
        <v>50</v>
      </c>
      <c r="AG534" s="306" t="s">
        <v>3402</v>
      </c>
      <c r="AH534" s="690" t="s">
        <v>3403</v>
      </c>
      <c r="AI534" s="199">
        <v>10</v>
      </c>
      <c r="AJ534" s="260"/>
      <c r="AK534" s="728"/>
      <c r="AL534" s="202"/>
      <c r="AM534" s="260"/>
      <c r="AN534" s="728"/>
      <c r="AO534" s="202"/>
      <c r="AP534" s="260"/>
      <c r="AQ534" s="728"/>
      <c r="AR534" s="202"/>
      <c r="AS534" s="260" t="s">
        <v>3404</v>
      </c>
      <c r="AT534" s="261"/>
      <c r="AU534" s="204">
        <v>20</v>
      </c>
      <c r="AV534" s="778" t="s">
        <v>3405</v>
      </c>
      <c r="AW534" s="234"/>
      <c r="AX534" s="194">
        <v>20</v>
      </c>
    </row>
    <row r="535" spans="1:50" s="36" customFormat="1" ht="364.05" customHeight="1" x14ac:dyDescent="0.3">
      <c r="A535" s="183">
        <v>787</v>
      </c>
      <c r="B535" s="605" t="s">
        <v>3468</v>
      </c>
      <c r="C535" s="185" t="s">
        <v>3298</v>
      </c>
      <c r="D535" s="106"/>
      <c r="E535" s="605" t="s">
        <v>3406</v>
      </c>
      <c r="F535" s="185">
        <v>15104</v>
      </c>
      <c r="G535" s="605" t="s">
        <v>3407</v>
      </c>
      <c r="H535" s="185">
        <v>2011</v>
      </c>
      <c r="I535" s="605" t="s">
        <v>3408</v>
      </c>
      <c r="J535" s="660">
        <v>92557.03</v>
      </c>
      <c r="K535" s="396" t="s">
        <v>8650</v>
      </c>
      <c r="L535" s="426"/>
      <c r="M535" s="426"/>
      <c r="N535" s="251" t="s">
        <v>3409</v>
      </c>
      <c r="O535" s="251" t="s">
        <v>3410</v>
      </c>
      <c r="P535" s="234">
        <v>12665</v>
      </c>
      <c r="Q535" s="460">
        <v>36.885245901639344</v>
      </c>
      <c r="R535" s="521">
        <v>10.889062352941176</v>
      </c>
      <c r="S535" s="111">
        <v>9</v>
      </c>
      <c r="T535" s="111">
        <v>18</v>
      </c>
      <c r="U535" s="112">
        <f t="shared" si="17"/>
        <v>37.889062352941174</v>
      </c>
      <c r="V535" s="459">
        <v>0.65</v>
      </c>
      <c r="W535" s="185">
        <v>97</v>
      </c>
      <c r="X535" s="185" t="s">
        <v>3308</v>
      </c>
      <c r="Y535" s="234">
        <v>3</v>
      </c>
      <c r="Z535" s="234">
        <v>10</v>
      </c>
      <c r="AA535" s="234">
        <v>2</v>
      </c>
      <c r="AB535" s="234">
        <v>60</v>
      </c>
      <c r="AC535" s="110"/>
      <c r="AD535" s="111">
        <v>18</v>
      </c>
      <c r="AE535" s="523">
        <v>5</v>
      </c>
      <c r="AF535" s="191">
        <v>40</v>
      </c>
      <c r="AG535" s="306" t="s">
        <v>3309</v>
      </c>
      <c r="AH535" s="690" t="s">
        <v>3386</v>
      </c>
      <c r="AI535" s="199">
        <v>40</v>
      </c>
      <c r="AJ535" s="260"/>
      <c r="AK535" s="728"/>
      <c r="AL535" s="202"/>
      <c r="AM535" s="260"/>
      <c r="AN535" s="728"/>
      <c r="AO535" s="202"/>
      <c r="AP535" s="260"/>
      <c r="AQ535" s="728"/>
      <c r="AR535" s="202"/>
      <c r="AS535" s="260"/>
      <c r="AT535" s="261"/>
      <c r="AU535" s="204"/>
      <c r="AV535" s="778"/>
      <c r="AW535" s="234"/>
      <c r="AX535" s="194"/>
    </row>
    <row r="536" spans="1:50" s="36" customFormat="1" ht="117" customHeight="1" x14ac:dyDescent="0.3">
      <c r="A536" s="183">
        <v>787</v>
      </c>
      <c r="B536" s="605" t="s">
        <v>3468</v>
      </c>
      <c r="C536" s="185" t="s">
        <v>3310</v>
      </c>
      <c r="D536" s="106"/>
      <c r="E536" s="605" t="s">
        <v>3397</v>
      </c>
      <c r="F536" s="185" t="s">
        <v>3411</v>
      </c>
      <c r="G536" s="605" t="s">
        <v>3412</v>
      </c>
      <c r="H536" s="185">
        <v>2011</v>
      </c>
      <c r="I536" s="605" t="s">
        <v>3413</v>
      </c>
      <c r="J536" s="660">
        <v>51240.97</v>
      </c>
      <c r="K536" s="396" t="s">
        <v>8650</v>
      </c>
      <c r="L536" s="426"/>
      <c r="M536" s="426"/>
      <c r="N536" s="251" t="s">
        <v>3414</v>
      </c>
      <c r="O536" s="251" t="s">
        <v>3415</v>
      </c>
      <c r="P536" s="234">
        <v>12828</v>
      </c>
      <c r="Q536" s="460">
        <v>31.557377049180328</v>
      </c>
      <c r="R536" s="521">
        <v>6.0283494117647063</v>
      </c>
      <c r="S536" s="111">
        <v>9</v>
      </c>
      <c r="T536" s="111">
        <v>18</v>
      </c>
      <c r="U536" s="112">
        <f t="shared" si="17"/>
        <v>33.028349411764708</v>
      </c>
      <c r="V536" s="459">
        <v>0.8</v>
      </c>
      <c r="W536" s="185">
        <v>88</v>
      </c>
      <c r="X536" s="185" t="s">
        <v>3308</v>
      </c>
      <c r="Y536" s="234">
        <v>3</v>
      </c>
      <c r="Z536" s="234">
        <v>11</v>
      </c>
      <c r="AA536" s="234">
        <v>5</v>
      </c>
      <c r="AB536" s="234">
        <v>4</v>
      </c>
      <c r="AC536" s="110"/>
      <c r="AD536" s="111">
        <v>18</v>
      </c>
      <c r="AE536" s="523">
        <v>5</v>
      </c>
      <c r="AF536" s="191">
        <v>90</v>
      </c>
      <c r="AG536" s="306" t="s">
        <v>3416</v>
      </c>
      <c r="AH536" s="690" t="s">
        <v>3417</v>
      </c>
      <c r="AI536" s="199">
        <v>40</v>
      </c>
      <c r="AJ536" s="260"/>
      <c r="AK536" s="728"/>
      <c r="AL536" s="202"/>
      <c r="AM536" s="260"/>
      <c r="AN536" s="728"/>
      <c r="AO536" s="202"/>
      <c r="AP536" s="260"/>
      <c r="AQ536" s="728"/>
      <c r="AR536" s="202"/>
      <c r="AS536" s="260" t="s">
        <v>3405</v>
      </c>
      <c r="AT536" s="261"/>
      <c r="AU536" s="204">
        <v>50</v>
      </c>
      <c r="AV536" s="778"/>
      <c r="AW536" s="234"/>
      <c r="AX536" s="194"/>
    </row>
    <row r="537" spans="1:50" s="36" customFormat="1" ht="238.6" customHeight="1" x14ac:dyDescent="0.3">
      <c r="A537" s="183">
        <v>787</v>
      </c>
      <c r="B537" s="605" t="s">
        <v>3468</v>
      </c>
      <c r="C537" s="185" t="s">
        <v>3298</v>
      </c>
      <c r="D537" s="106"/>
      <c r="E537" s="605" t="s">
        <v>3418</v>
      </c>
      <c r="F537" s="185">
        <v>21455</v>
      </c>
      <c r="G537" s="605" t="s">
        <v>3419</v>
      </c>
      <c r="H537" s="185">
        <v>2012</v>
      </c>
      <c r="I537" s="605" t="s">
        <v>3420</v>
      </c>
      <c r="J537" s="660">
        <v>54844.800000000003</v>
      </c>
      <c r="K537" s="396" t="s">
        <v>8663</v>
      </c>
      <c r="L537" s="426"/>
      <c r="M537" s="426"/>
      <c r="N537" s="251" t="s">
        <v>3421</v>
      </c>
      <c r="O537" s="251" t="s">
        <v>3422</v>
      </c>
      <c r="P537" s="234">
        <v>13170</v>
      </c>
      <c r="Q537" s="460">
        <v>36.885245901639344</v>
      </c>
      <c r="R537" s="521">
        <v>6.4523294117647065</v>
      </c>
      <c r="S537" s="111">
        <v>9</v>
      </c>
      <c r="T537" s="111">
        <v>23</v>
      </c>
      <c r="U537" s="112">
        <f>SUM(R537:T537)</f>
        <v>38.452329411764708</v>
      </c>
      <c r="V537" s="459">
        <v>0.35</v>
      </c>
      <c r="W537" s="185">
        <v>75</v>
      </c>
      <c r="X537" s="196" t="s">
        <v>3308</v>
      </c>
      <c r="Y537" s="234">
        <v>1</v>
      </c>
      <c r="Z537" s="234">
        <v>5</v>
      </c>
      <c r="AA537" s="234">
        <v>3</v>
      </c>
      <c r="AB537" s="234">
        <v>60</v>
      </c>
      <c r="AC537" s="110"/>
      <c r="AD537" s="111">
        <v>23</v>
      </c>
      <c r="AE537" s="523">
        <v>5</v>
      </c>
      <c r="AF537" s="191">
        <v>40</v>
      </c>
      <c r="AG537" s="306" t="s">
        <v>3309</v>
      </c>
      <c r="AH537" s="690" t="s">
        <v>3418</v>
      </c>
      <c r="AI537" s="199">
        <v>20</v>
      </c>
      <c r="AJ537" s="260"/>
      <c r="AK537" s="728" t="s">
        <v>3423</v>
      </c>
      <c r="AL537" s="202"/>
      <c r="AM537" s="260"/>
      <c r="AN537" s="728"/>
      <c r="AO537" s="202"/>
      <c r="AP537" s="260"/>
      <c r="AQ537" s="728"/>
      <c r="AR537" s="202"/>
      <c r="AS537" s="239" t="s">
        <v>3424</v>
      </c>
      <c r="AT537" s="240" t="s">
        <v>3425</v>
      </c>
      <c r="AU537" s="242">
        <v>40</v>
      </c>
      <c r="AV537" s="778" t="s">
        <v>3426</v>
      </c>
      <c r="AW537" s="234" t="s">
        <v>3427</v>
      </c>
      <c r="AX537" s="194">
        <v>40</v>
      </c>
    </row>
    <row r="538" spans="1:50" s="36" customFormat="1" ht="143.05000000000001" customHeight="1" x14ac:dyDescent="0.3">
      <c r="A538" s="183">
        <v>787</v>
      </c>
      <c r="B538" s="605" t="s">
        <v>3468</v>
      </c>
      <c r="C538" s="185" t="s">
        <v>3298</v>
      </c>
      <c r="D538" s="106"/>
      <c r="E538" s="605" t="s">
        <v>3418</v>
      </c>
      <c r="F538" s="185" t="s">
        <v>3428</v>
      </c>
      <c r="G538" s="605" t="s">
        <v>8667</v>
      </c>
      <c r="H538" s="185">
        <v>2014</v>
      </c>
      <c r="I538" s="605" t="s">
        <v>3429</v>
      </c>
      <c r="J538" s="660">
        <v>76110</v>
      </c>
      <c r="K538" s="396" t="s">
        <v>8650</v>
      </c>
      <c r="L538" s="426"/>
      <c r="M538" s="426"/>
      <c r="N538" s="251" t="s">
        <v>3430</v>
      </c>
      <c r="O538" s="251" t="s">
        <v>3431</v>
      </c>
      <c r="P538" s="234">
        <v>13776</v>
      </c>
      <c r="Q538" s="111">
        <v>39.344262295081968</v>
      </c>
      <c r="R538" s="521">
        <v>8.9541176470588244</v>
      </c>
      <c r="S538" s="111">
        <v>9</v>
      </c>
      <c r="T538" s="111">
        <v>23</v>
      </c>
      <c r="U538" s="112">
        <f>SUM(R538:T538)</f>
        <v>40.954117647058823</v>
      </c>
      <c r="V538" s="234">
        <v>80</v>
      </c>
      <c r="W538" s="234">
        <v>30</v>
      </c>
      <c r="X538" s="185" t="s">
        <v>3308</v>
      </c>
      <c r="Y538" s="234">
        <v>1</v>
      </c>
      <c r="Z538" s="234">
        <v>1</v>
      </c>
      <c r="AA538" s="234">
        <v>3</v>
      </c>
      <c r="AB538" s="234">
        <v>60</v>
      </c>
      <c r="AC538" s="110"/>
      <c r="AD538" s="111">
        <v>23</v>
      </c>
      <c r="AE538" s="524">
        <v>5</v>
      </c>
      <c r="AF538" s="191">
        <v>40</v>
      </c>
      <c r="AG538" s="306" t="s">
        <v>3309</v>
      </c>
      <c r="AH538" s="690" t="s">
        <v>3418</v>
      </c>
      <c r="AI538" s="199">
        <v>10</v>
      </c>
      <c r="AJ538" s="260"/>
      <c r="AK538" s="728"/>
      <c r="AL538" s="202"/>
      <c r="AM538" s="260"/>
      <c r="AN538" s="728"/>
      <c r="AO538" s="202"/>
      <c r="AP538" s="260"/>
      <c r="AQ538" s="728"/>
      <c r="AR538" s="202"/>
      <c r="AS538" s="260" t="s">
        <v>3432</v>
      </c>
      <c r="AT538" s="261" t="s">
        <v>3433</v>
      </c>
      <c r="AU538" s="204">
        <v>30</v>
      </c>
      <c r="AV538" s="778" t="s">
        <v>3434</v>
      </c>
      <c r="AW538" s="234" t="s">
        <v>3435</v>
      </c>
      <c r="AX538" s="194">
        <v>60</v>
      </c>
    </row>
    <row r="539" spans="1:50" s="36" customFormat="1" ht="77.95" customHeight="1" x14ac:dyDescent="0.3">
      <c r="A539" s="183">
        <v>787</v>
      </c>
      <c r="B539" s="605" t="s">
        <v>3468</v>
      </c>
      <c r="C539" s="185" t="s">
        <v>3310</v>
      </c>
      <c r="D539" s="106"/>
      <c r="E539" s="605" t="s">
        <v>3436</v>
      </c>
      <c r="F539" s="185" t="s">
        <v>3437</v>
      </c>
      <c r="G539" s="605" t="s">
        <v>3438</v>
      </c>
      <c r="H539" s="185">
        <v>2015</v>
      </c>
      <c r="I539" s="605" t="s">
        <v>3439</v>
      </c>
      <c r="J539" s="660">
        <v>96016</v>
      </c>
      <c r="K539" s="396" t="s">
        <v>2188</v>
      </c>
      <c r="L539" s="251" t="s">
        <v>3304</v>
      </c>
      <c r="M539" s="251" t="s">
        <v>3440</v>
      </c>
      <c r="N539" s="251" t="s">
        <v>3441</v>
      </c>
      <c r="O539" s="251" t="s">
        <v>3442</v>
      </c>
      <c r="P539" s="234">
        <v>14291</v>
      </c>
      <c r="Q539" s="111">
        <v>34.016393442622949</v>
      </c>
      <c r="R539" s="521">
        <v>11.295999999999999</v>
      </c>
      <c r="S539" s="111">
        <v>9</v>
      </c>
      <c r="T539" s="111">
        <v>19</v>
      </c>
      <c r="U539" s="112">
        <f>SUM(R539:T539)</f>
        <v>39.295999999999999</v>
      </c>
      <c r="V539" s="234">
        <v>50</v>
      </c>
      <c r="W539" s="234">
        <v>12</v>
      </c>
      <c r="X539" s="196" t="s">
        <v>3308</v>
      </c>
      <c r="Y539" s="234">
        <v>3</v>
      </c>
      <c r="Z539" s="234">
        <v>2</v>
      </c>
      <c r="AA539" s="234">
        <v>3</v>
      </c>
      <c r="AB539" s="234">
        <v>4</v>
      </c>
      <c r="AC539" s="110"/>
      <c r="AD539" s="111">
        <v>19</v>
      </c>
      <c r="AE539" s="235">
        <v>5</v>
      </c>
      <c r="AF539" s="191">
        <v>50</v>
      </c>
      <c r="AG539" s="306" t="s">
        <v>3325</v>
      </c>
      <c r="AH539" s="690"/>
      <c r="AI539" s="199">
        <v>60</v>
      </c>
      <c r="AJ539" s="260" t="s">
        <v>3443</v>
      </c>
      <c r="AK539" s="728"/>
      <c r="AL539" s="202">
        <v>20</v>
      </c>
      <c r="AM539" s="260" t="s">
        <v>3444</v>
      </c>
      <c r="AN539" s="728"/>
      <c r="AO539" s="202">
        <v>20</v>
      </c>
      <c r="AP539" s="260"/>
      <c r="AQ539" s="728"/>
      <c r="AR539" s="202"/>
      <c r="AS539" s="260"/>
      <c r="AT539" s="261"/>
      <c r="AU539" s="204"/>
      <c r="AV539" s="778"/>
      <c r="AW539" s="234"/>
      <c r="AX539" s="194"/>
    </row>
    <row r="540" spans="1:50" s="36" customFormat="1" ht="77.95" customHeight="1" x14ac:dyDescent="0.3">
      <c r="A540" s="183">
        <v>787</v>
      </c>
      <c r="B540" s="605" t="s">
        <v>3468</v>
      </c>
      <c r="C540" s="185" t="s">
        <v>3310</v>
      </c>
      <c r="D540" s="106"/>
      <c r="E540" s="605" t="s">
        <v>3445</v>
      </c>
      <c r="F540" s="185" t="s">
        <v>3446</v>
      </c>
      <c r="G540" s="605" t="s">
        <v>3447</v>
      </c>
      <c r="H540" s="185">
        <v>2015</v>
      </c>
      <c r="I540" s="605" t="s">
        <v>3448</v>
      </c>
      <c r="J540" s="660">
        <v>116441</v>
      </c>
      <c r="K540" s="396" t="s">
        <v>8664</v>
      </c>
      <c r="L540" s="251" t="s">
        <v>3304</v>
      </c>
      <c r="M540" s="251" t="s">
        <v>3440</v>
      </c>
      <c r="N540" s="251" t="s">
        <v>3449</v>
      </c>
      <c r="O540" s="251" t="s">
        <v>3450</v>
      </c>
      <c r="P540" s="234">
        <v>14294</v>
      </c>
      <c r="Q540" s="111">
        <v>35.245901639344261</v>
      </c>
      <c r="R540" s="521">
        <v>13.698941176470589</v>
      </c>
      <c r="S540" s="111">
        <v>9</v>
      </c>
      <c r="T540" s="111">
        <v>18</v>
      </c>
      <c r="U540" s="112">
        <f t="shared" si="17"/>
        <v>40.698941176470591</v>
      </c>
      <c r="V540" s="234">
        <v>45</v>
      </c>
      <c r="W540" s="234">
        <v>13</v>
      </c>
      <c r="X540" s="196" t="s">
        <v>3308</v>
      </c>
      <c r="Y540" s="234">
        <v>3</v>
      </c>
      <c r="Z540" s="234">
        <v>2</v>
      </c>
      <c r="AA540" s="234">
        <v>3</v>
      </c>
      <c r="AB540" s="234">
        <v>4</v>
      </c>
      <c r="AC540" s="110"/>
      <c r="AD540" s="111">
        <v>18</v>
      </c>
      <c r="AE540" s="235">
        <v>5</v>
      </c>
      <c r="AF540" s="191">
        <v>60</v>
      </c>
      <c r="AG540" s="306" t="s">
        <v>3325</v>
      </c>
      <c r="AH540" s="690"/>
      <c r="AI540" s="199">
        <v>30</v>
      </c>
      <c r="AJ540" s="260" t="s">
        <v>3299</v>
      </c>
      <c r="AK540" s="728"/>
      <c r="AL540" s="202">
        <v>30</v>
      </c>
      <c r="AM540" s="260"/>
      <c r="AN540" s="728"/>
      <c r="AO540" s="202"/>
      <c r="AP540" s="260"/>
      <c r="AQ540" s="728"/>
      <c r="AR540" s="202"/>
      <c r="AS540" s="260"/>
      <c r="AT540" s="261"/>
      <c r="AU540" s="204"/>
      <c r="AV540" s="778"/>
      <c r="AW540" s="234"/>
      <c r="AX540" s="194"/>
    </row>
    <row r="541" spans="1:50" s="36" customFormat="1" ht="409.6" customHeight="1" x14ac:dyDescent="0.3">
      <c r="A541" s="183">
        <v>787</v>
      </c>
      <c r="B541" s="605" t="s">
        <v>3468</v>
      </c>
      <c r="C541" s="185" t="s">
        <v>3298</v>
      </c>
      <c r="D541" s="106"/>
      <c r="E541" s="605" t="s">
        <v>3451</v>
      </c>
      <c r="F541" s="185" t="s">
        <v>3452</v>
      </c>
      <c r="G541" s="605" t="s">
        <v>3453</v>
      </c>
      <c r="H541" s="185">
        <v>2015</v>
      </c>
      <c r="I541" s="605" t="s">
        <v>3454</v>
      </c>
      <c r="J541" s="660">
        <v>102271</v>
      </c>
      <c r="K541" s="396" t="s">
        <v>8664</v>
      </c>
      <c r="L541" s="251" t="s">
        <v>3455</v>
      </c>
      <c r="M541" s="251" t="s">
        <v>3456</v>
      </c>
      <c r="N541" s="251" t="s">
        <v>3457</v>
      </c>
      <c r="O541" s="251" t="s">
        <v>3458</v>
      </c>
      <c r="P541" s="234">
        <v>14318</v>
      </c>
      <c r="Q541" s="111">
        <v>35.245901639344261</v>
      </c>
      <c r="R541" s="521">
        <v>12.031882352941176</v>
      </c>
      <c r="S541" s="111">
        <v>9</v>
      </c>
      <c r="T541" s="111">
        <v>18</v>
      </c>
      <c r="U541" s="112">
        <f t="shared" si="17"/>
        <v>39.031882352941174</v>
      </c>
      <c r="V541" s="234">
        <v>100</v>
      </c>
      <c r="W541" s="234">
        <v>7</v>
      </c>
      <c r="X541" s="196" t="s">
        <v>3308</v>
      </c>
      <c r="Y541" s="234">
        <v>1</v>
      </c>
      <c r="Z541" s="234">
        <v>1</v>
      </c>
      <c r="AA541" s="234">
        <v>6</v>
      </c>
      <c r="AB541" s="234">
        <v>60</v>
      </c>
      <c r="AC541" s="234"/>
      <c r="AD541" s="111">
        <v>18</v>
      </c>
      <c r="AE541" s="235">
        <v>5</v>
      </c>
      <c r="AF541" s="191">
        <v>100</v>
      </c>
      <c r="AG541" s="306" t="s">
        <v>3459</v>
      </c>
      <c r="AH541" s="690" t="s">
        <v>3386</v>
      </c>
      <c r="AI541" s="199">
        <v>20</v>
      </c>
      <c r="AJ541" s="260" t="s">
        <v>3460</v>
      </c>
      <c r="AK541" s="728" t="s">
        <v>3461</v>
      </c>
      <c r="AL541" s="202">
        <v>40</v>
      </c>
      <c r="AM541" s="260" t="s">
        <v>3368</v>
      </c>
      <c r="AN541" s="728" t="s">
        <v>3462</v>
      </c>
      <c r="AO541" s="202">
        <v>30</v>
      </c>
      <c r="AP541" s="260"/>
      <c r="AQ541" s="728"/>
      <c r="AR541" s="202"/>
      <c r="AS541" s="260" t="s">
        <v>3386</v>
      </c>
      <c r="AT541" s="261"/>
      <c r="AU541" s="204">
        <v>10</v>
      </c>
      <c r="AV541" s="778"/>
      <c r="AW541" s="234"/>
      <c r="AX541" s="194"/>
    </row>
    <row r="542" spans="1:50" s="36" customFormat="1" ht="409.6" customHeight="1" x14ac:dyDescent="0.3">
      <c r="A542" s="183">
        <v>787</v>
      </c>
      <c r="B542" s="605" t="s">
        <v>3468</v>
      </c>
      <c r="C542" s="185" t="s">
        <v>3310</v>
      </c>
      <c r="D542" s="106"/>
      <c r="E542" s="605" t="s">
        <v>3436</v>
      </c>
      <c r="F542" s="185">
        <v>24400</v>
      </c>
      <c r="G542" s="605" t="s">
        <v>3463</v>
      </c>
      <c r="H542" s="185">
        <v>2017</v>
      </c>
      <c r="I542" s="605" t="s">
        <v>3464</v>
      </c>
      <c r="J542" s="660">
        <v>419680</v>
      </c>
      <c r="K542" s="396" t="s">
        <v>3465</v>
      </c>
      <c r="L542" s="251" t="s">
        <v>3304</v>
      </c>
      <c r="M542" s="251" t="s">
        <v>3440</v>
      </c>
      <c r="N542" s="251" t="s">
        <v>3466</v>
      </c>
      <c r="O542" s="251" t="s">
        <v>3467</v>
      </c>
      <c r="P542" s="234">
        <v>14793</v>
      </c>
      <c r="Q542" s="111">
        <v>62.3</v>
      </c>
      <c r="R542" s="521">
        <v>49.46</v>
      </c>
      <c r="S542" s="111">
        <v>14</v>
      </c>
      <c r="T542" s="111">
        <v>10</v>
      </c>
      <c r="U542" s="112">
        <f>SUM(R542:T542)</f>
        <v>73.460000000000008</v>
      </c>
      <c r="V542" s="234">
        <v>0</v>
      </c>
      <c r="W542" s="234">
        <v>0</v>
      </c>
      <c r="X542" s="196" t="s">
        <v>3308</v>
      </c>
      <c r="Y542" s="234">
        <v>3</v>
      </c>
      <c r="Z542" s="234">
        <v>2</v>
      </c>
      <c r="AA542" s="234">
        <v>3</v>
      </c>
      <c r="AB542" s="234">
        <v>4</v>
      </c>
      <c r="AC542" s="110"/>
      <c r="AD542" s="111">
        <v>19</v>
      </c>
      <c r="AE542" s="235">
        <v>5</v>
      </c>
      <c r="AF542" s="191">
        <v>50</v>
      </c>
      <c r="AG542" s="306" t="s">
        <v>3325</v>
      </c>
      <c r="AH542" s="690"/>
      <c r="AI542" s="199">
        <v>60</v>
      </c>
      <c r="AJ542" s="260" t="s">
        <v>3443</v>
      </c>
      <c r="AK542" s="728"/>
      <c r="AL542" s="202">
        <v>20</v>
      </c>
      <c r="AM542" s="260" t="s">
        <v>3444</v>
      </c>
      <c r="AN542" s="728"/>
      <c r="AO542" s="202">
        <v>20</v>
      </c>
      <c r="AP542" s="260"/>
      <c r="AQ542" s="728"/>
      <c r="AR542" s="202"/>
      <c r="AS542" s="260"/>
      <c r="AT542" s="261"/>
      <c r="AU542" s="204"/>
      <c r="AV542" s="778"/>
      <c r="AW542" s="234"/>
      <c r="AX542" s="194"/>
    </row>
    <row r="543" spans="1:50" s="51" customFormat="1" ht="114.8" customHeight="1" x14ac:dyDescent="0.3">
      <c r="A543" s="525">
        <v>792</v>
      </c>
      <c r="B543" s="614" t="s">
        <v>3469</v>
      </c>
      <c r="C543" s="526"/>
      <c r="D543" s="526" t="s">
        <v>3470</v>
      </c>
      <c r="E543" s="606" t="s">
        <v>3471</v>
      </c>
      <c r="F543" s="100" t="s">
        <v>3472</v>
      </c>
      <c r="G543" s="606" t="s">
        <v>3473</v>
      </c>
      <c r="H543" s="100">
        <v>2011</v>
      </c>
      <c r="I543" s="606" t="s">
        <v>3474</v>
      </c>
      <c r="J543" s="655">
        <v>86787</v>
      </c>
      <c r="K543" s="396" t="s">
        <v>2188</v>
      </c>
      <c r="L543" s="71" t="s">
        <v>3475</v>
      </c>
      <c r="M543" s="71" t="s">
        <v>3476</v>
      </c>
      <c r="N543" s="71" t="s">
        <v>3477</v>
      </c>
      <c r="O543" s="71" t="s">
        <v>3478</v>
      </c>
      <c r="P543" s="100">
        <v>21997</v>
      </c>
      <c r="Q543" s="109">
        <v>90.550235294117655</v>
      </c>
      <c r="R543" s="109">
        <v>10.210235294117648</v>
      </c>
      <c r="S543" s="109">
        <v>23</v>
      </c>
      <c r="T543" s="109">
        <v>60</v>
      </c>
      <c r="U543" s="109">
        <f t="shared" ref="U543:U571" si="18">+T543+S543+R543</f>
        <v>93.210235294117652</v>
      </c>
      <c r="V543" s="109">
        <v>70</v>
      </c>
      <c r="W543" s="100">
        <v>99</v>
      </c>
      <c r="X543" s="527" t="s">
        <v>3479</v>
      </c>
      <c r="Y543" s="100">
        <v>3</v>
      </c>
      <c r="Z543" s="100">
        <v>10</v>
      </c>
      <c r="AA543" s="100">
        <v>2</v>
      </c>
      <c r="AB543" s="100">
        <v>16</v>
      </c>
      <c r="AC543" s="100"/>
      <c r="AD543" s="100">
        <v>35</v>
      </c>
      <c r="AE543" s="414">
        <v>5</v>
      </c>
      <c r="AF543" s="236"/>
      <c r="AG543" s="528"/>
      <c r="AH543" s="711"/>
      <c r="AI543" s="529"/>
      <c r="AJ543" s="440"/>
      <c r="AK543" s="702"/>
      <c r="AL543" s="439"/>
      <c r="AM543" s="440"/>
      <c r="AN543" s="702"/>
      <c r="AO543" s="439"/>
      <c r="AP543" s="440"/>
      <c r="AQ543" s="702"/>
      <c r="AR543" s="439">
        <v>3</v>
      </c>
      <c r="AS543" s="440">
        <v>10</v>
      </c>
      <c r="AT543" s="437">
        <v>2</v>
      </c>
      <c r="AU543" s="441"/>
      <c r="AV543" s="779"/>
      <c r="AW543" s="100">
        <v>35</v>
      </c>
      <c r="AX543" s="342">
        <v>5</v>
      </c>
    </row>
    <row r="544" spans="1:50" s="51" customFormat="1" ht="178.5" customHeight="1" x14ac:dyDescent="0.3">
      <c r="A544" s="99">
        <v>792</v>
      </c>
      <c r="B544" s="606" t="s">
        <v>3469</v>
      </c>
      <c r="C544" s="100"/>
      <c r="D544" s="100" t="s">
        <v>3480</v>
      </c>
      <c r="E544" s="606" t="s">
        <v>3481</v>
      </c>
      <c r="F544" s="100">
        <v>10196</v>
      </c>
      <c r="G544" s="606" t="s">
        <v>3482</v>
      </c>
      <c r="H544" s="100">
        <v>2009</v>
      </c>
      <c r="I544" s="606" t="s">
        <v>3483</v>
      </c>
      <c r="J544" s="655">
        <v>25004</v>
      </c>
      <c r="K544" s="396" t="s">
        <v>2188</v>
      </c>
      <c r="L544" s="71" t="s">
        <v>3484</v>
      </c>
      <c r="M544" s="71" t="s">
        <v>3485</v>
      </c>
      <c r="N544" s="71" t="s">
        <v>3486</v>
      </c>
      <c r="O544" s="71" t="s">
        <v>3487</v>
      </c>
      <c r="P544" s="100">
        <v>21239</v>
      </c>
      <c r="Q544" s="100">
        <v>81</v>
      </c>
      <c r="R544" s="100">
        <v>2.94</v>
      </c>
      <c r="S544" s="100">
        <v>20</v>
      </c>
      <c r="T544" s="100">
        <v>60</v>
      </c>
      <c r="U544" s="100">
        <f t="shared" si="18"/>
        <v>82.94</v>
      </c>
      <c r="V544" s="100">
        <v>90</v>
      </c>
      <c r="W544" s="100">
        <v>99</v>
      </c>
      <c r="X544" s="527" t="s">
        <v>3479</v>
      </c>
      <c r="Y544" s="100">
        <v>4</v>
      </c>
      <c r="Z544" s="100">
        <v>3</v>
      </c>
      <c r="AA544" s="100">
        <v>3</v>
      </c>
      <c r="AB544" s="100">
        <v>39</v>
      </c>
      <c r="AC544" s="100"/>
      <c r="AD544" s="100">
        <v>61</v>
      </c>
      <c r="AE544" s="414">
        <v>5</v>
      </c>
      <c r="AF544" s="236">
        <v>80</v>
      </c>
      <c r="AG544" s="244" t="s">
        <v>3480</v>
      </c>
      <c r="AH544" s="685" t="s">
        <v>3488</v>
      </c>
      <c r="AI544" s="238">
        <v>30</v>
      </c>
      <c r="AJ544" s="239"/>
      <c r="AK544" s="721" t="s">
        <v>3489</v>
      </c>
      <c r="AL544" s="241"/>
      <c r="AM544" s="239"/>
      <c r="AN544" s="721"/>
      <c r="AO544" s="241"/>
      <c r="AP544" s="239"/>
      <c r="AQ544" s="721"/>
      <c r="AR544" s="241"/>
      <c r="AS544" s="239" t="s">
        <v>3490</v>
      </c>
      <c r="AT544" s="240" t="s">
        <v>3491</v>
      </c>
      <c r="AU544" s="242">
        <v>50</v>
      </c>
      <c r="AV544" s="779"/>
      <c r="AW544" s="100"/>
      <c r="AX544" s="342"/>
    </row>
    <row r="545" spans="1:50" s="51" customFormat="1" ht="178.5" customHeight="1" x14ac:dyDescent="0.3">
      <c r="A545" s="99">
        <v>792</v>
      </c>
      <c r="B545" s="606" t="s">
        <v>3469</v>
      </c>
      <c r="C545" s="100"/>
      <c r="D545" s="100" t="s">
        <v>3480</v>
      </c>
      <c r="E545" s="606" t="s">
        <v>3481</v>
      </c>
      <c r="F545" s="100">
        <v>10196</v>
      </c>
      <c r="G545" s="606" t="s">
        <v>3482</v>
      </c>
      <c r="H545" s="100">
        <v>2009</v>
      </c>
      <c r="I545" s="606" t="s">
        <v>3483</v>
      </c>
      <c r="J545" s="655">
        <v>25004</v>
      </c>
      <c r="K545" s="396" t="s">
        <v>2188</v>
      </c>
      <c r="L545" s="71" t="s">
        <v>3484</v>
      </c>
      <c r="M545" s="71" t="s">
        <v>3485</v>
      </c>
      <c r="N545" s="71" t="s">
        <v>3486</v>
      </c>
      <c r="O545" s="71" t="s">
        <v>3492</v>
      </c>
      <c r="P545" s="100">
        <v>21240</v>
      </c>
      <c r="Q545" s="100">
        <v>81</v>
      </c>
      <c r="R545" s="100">
        <v>2.94</v>
      </c>
      <c r="S545" s="100">
        <v>20</v>
      </c>
      <c r="T545" s="100">
        <v>60</v>
      </c>
      <c r="U545" s="100">
        <f t="shared" si="18"/>
        <v>82.94</v>
      </c>
      <c r="V545" s="100">
        <v>90</v>
      </c>
      <c r="W545" s="100">
        <v>99</v>
      </c>
      <c r="X545" s="527" t="s">
        <v>3479</v>
      </c>
      <c r="Y545" s="100">
        <v>4</v>
      </c>
      <c r="Z545" s="100">
        <v>3</v>
      </c>
      <c r="AA545" s="100">
        <v>3</v>
      </c>
      <c r="AB545" s="100">
        <v>39</v>
      </c>
      <c r="AC545" s="100"/>
      <c r="AD545" s="100">
        <v>61</v>
      </c>
      <c r="AE545" s="414">
        <v>5</v>
      </c>
      <c r="AF545" s="236">
        <v>80</v>
      </c>
      <c r="AG545" s="244" t="s">
        <v>3480</v>
      </c>
      <c r="AH545" s="685" t="s">
        <v>3488</v>
      </c>
      <c r="AI545" s="238">
        <v>30</v>
      </c>
      <c r="AJ545" s="239"/>
      <c r="AK545" s="721"/>
      <c r="AL545" s="241"/>
      <c r="AM545" s="239"/>
      <c r="AN545" s="721"/>
      <c r="AO545" s="241"/>
      <c r="AP545" s="239"/>
      <c r="AQ545" s="721"/>
      <c r="AR545" s="241"/>
      <c r="AS545" s="239"/>
      <c r="AT545" s="240"/>
      <c r="AU545" s="242"/>
      <c r="AV545" s="779"/>
      <c r="AW545" s="100"/>
      <c r="AX545" s="342"/>
    </row>
    <row r="546" spans="1:50" s="51" customFormat="1" ht="191.25" customHeight="1" x14ac:dyDescent="0.3">
      <c r="A546" s="99">
        <v>792</v>
      </c>
      <c r="B546" s="606" t="s">
        <v>3469</v>
      </c>
      <c r="C546" s="100"/>
      <c r="D546" s="100" t="s">
        <v>3493</v>
      </c>
      <c r="E546" s="606" t="s">
        <v>3494</v>
      </c>
      <c r="F546" s="100">
        <v>28349</v>
      </c>
      <c r="G546" s="606" t="s">
        <v>3495</v>
      </c>
      <c r="H546" s="100">
        <v>2008</v>
      </c>
      <c r="I546" s="606" t="s">
        <v>3496</v>
      </c>
      <c r="J546" s="655">
        <v>38969</v>
      </c>
      <c r="K546" s="396" t="s">
        <v>2188</v>
      </c>
      <c r="L546" s="71" t="s">
        <v>3475</v>
      </c>
      <c r="M546" s="71" t="s">
        <v>3476</v>
      </c>
      <c r="N546" s="71" t="s">
        <v>3497</v>
      </c>
      <c r="O546" s="71" t="s">
        <v>3498</v>
      </c>
      <c r="P546" s="100">
        <v>20564</v>
      </c>
      <c r="Q546" s="100">
        <v>83.02</v>
      </c>
      <c r="R546" s="100">
        <v>4.58</v>
      </c>
      <c r="S546" s="100">
        <v>18</v>
      </c>
      <c r="T546" s="100">
        <v>60</v>
      </c>
      <c r="U546" s="100">
        <f t="shared" si="18"/>
        <v>82.58</v>
      </c>
      <c r="V546" s="100">
        <v>50</v>
      </c>
      <c r="W546" s="100">
        <v>99</v>
      </c>
      <c r="X546" s="527" t="s">
        <v>3479</v>
      </c>
      <c r="Y546" s="100">
        <v>6</v>
      </c>
      <c r="Z546" s="100">
        <v>2</v>
      </c>
      <c r="AA546" s="100">
        <v>1</v>
      </c>
      <c r="AB546" s="100">
        <v>16</v>
      </c>
      <c r="AC546" s="100"/>
      <c r="AD546" s="100">
        <v>51</v>
      </c>
      <c r="AE546" s="414">
        <v>5</v>
      </c>
      <c r="AF546" s="236">
        <v>0</v>
      </c>
      <c r="AG546" s="244"/>
      <c r="AH546" s="685"/>
      <c r="AI546" s="238"/>
      <c r="AJ546" s="239"/>
      <c r="AK546" s="721"/>
      <c r="AL546" s="241"/>
      <c r="AM546" s="239"/>
      <c r="AN546" s="721"/>
      <c r="AO546" s="241"/>
      <c r="AP546" s="239"/>
      <c r="AQ546" s="721"/>
      <c r="AR546" s="241"/>
      <c r="AS546" s="239"/>
      <c r="AT546" s="240"/>
      <c r="AU546" s="242"/>
      <c r="AV546" s="779"/>
      <c r="AW546" s="100"/>
      <c r="AX546" s="342"/>
    </row>
    <row r="547" spans="1:50" s="51" customFormat="1" ht="127.55" customHeight="1" x14ac:dyDescent="0.3">
      <c r="A547" s="99">
        <v>792</v>
      </c>
      <c r="B547" s="606" t="s">
        <v>3469</v>
      </c>
      <c r="C547" s="100"/>
      <c r="D547" s="100" t="s">
        <v>3493</v>
      </c>
      <c r="E547" s="606" t="s">
        <v>3494</v>
      </c>
      <c r="F547" s="100">
        <v>28349</v>
      </c>
      <c r="G547" s="606" t="s">
        <v>3499</v>
      </c>
      <c r="H547" s="100">
        <v>2006</v>
      </c>
      <c r="I547" s="606" t="s">
        <v>3500</v>
      </c>
      <c r="J547" s="655">
        <v>111096</v>
      </c>
      <c r="K547" s="396" t="s">
        <v>2188</v>
      </c>
      <c r="L547" s="71" t="s">
        <v>3475</v>
      </c>
      <c r="M547" s="71" t="s">
        <v>3476</v>
      </c>
      <c r="N547" s="71" t="s">
        <v>3501</v>
      </c>
      <c r="O547" s="71" t="s">
        <v>3502</v>
      </c>
      <c r="P547" s="100">
        <v>19200</v>
      </c>
      <c r="Q547" s="100">
        <v>91.25</v>
      </c>
      <c r="R547" s="100">
        <v>13.07</v>
      </c>
      <c r="S547" s="100">
        <v>25</v>
      </c>
      <c r="T547" s="100">
        <v>60</v>
      </c>
      <c r="U547" s="100">
        <f t="shared" si="18"/>
        <v>98.07</v>
      </c>
      <c r="V547" s="100">
        <v>65</v>
      </c>
      <c r="W547" s="100">
        <v>99</v>
      </c>
      <c r="X547" s="527" t="s">
        <v>3479</v>
      </c>
      <c r="Y547" s="100">
        <v>6</v>
      </c>
      <c r="Z547" s="100">
        <v>2</v>
      </c>
      <c r="AA547" s="100">
        <v>1</v>
      </c>
      <c r="AB547" s="100">
        <v>16</v>
      </c>
      <c r="AC547" s="100">
        <v>217</v>
      </c>
      <c r="AD547" s="100">
        <v>61</v>
      </c>
      <c r="AE547" s="414">
        <v>5</v>
      </c>
      <c r="AF547" s="236">
        <v>80</v>
      </c>
      <c r="AG547" s="244"/>
      <c r="AH547" s="685"/>
      <c r="AI547" s="238"/>
      <c r="AJ547" s="239"/>
      <c r="AK547" s="721"/>
      <c r="AL547" s="241"/>
      <c r="AM547" s="239"/>
      <c r="AN547" s="721"/>
      <c r="AO547" s="241"/>
      <c r="AP547" s="239"/>
      <c r="AQ547" s="721"/>
      <c r="AR547" s="241"/>
      <c r="AS547" s="239"/>
      <c r="AT547" s="240"/>
      <c r="AU547" s="242"/>
      <c r="AV547" s="779" t="s">
        <v>3503</v>
      </c>
      <c r="AW547" s="100" t="s">
        <v>3504</v>
      </c>
      <c r="AX547" s="342">
        <v>80</v>
      </c>
    </row>
    <row r="548" spans="1:50" s="51" customFormat="1" ht="165.75" customHeight="1" x14ac:dyDescent="0.3">
      <c r="A548" s="99">
        <v>792</v>
      </c>
      <c r="B548" s="606" t="s">
        <v>3469</v>
      </c>
      <c r="C548" s="100"/>
      <c r="D548" s="100" t="s">
        <v>3505</v>
      </c>
      <c r="E548" s="606" t="s">
        <v>3506</v>
      </c>
      <c r="F548" s="100">
        <v>10924</v>
      </c>
      <c r="G548" s="606" t="s">
        <v>3507</v>
      </c>
      <c r="H548" s="100">
        <v>2005</v>
      </c>
      <c r="I548" s="606" t="s">
        <v>3508</v>
      </c>
      <c r="J548" s="655">
        <v>35821</v>
      </c>
      <c r="K548" s="396" t="s">
        <v>2188</v>
      </c>
      <c r="L548" s="71" t="s">
        <v>3509</v>
      </c>
      <c r="M548" s="71" t="s">
        <v>3510</v>
      </c>
      <c r="N548" s="71" t="s">
        <v>3511</v>
      </c>
      <c r="O548" s="71" t="s">
        <v>3512</v>
      </c>
      <c r="P548" s="100">
        <v>18372</v>
      </c>
      <c r="Q548" s="100">
        <v>81</v>
      </c>
      <c r="R548" s="100">
        <v>4.21</v>
      </c>
      <c r="S548" s="100">
        <v>20</v>
      </c>
      <c r="T548" s="100">
        <v>60</v>
      </c>
      <c r="U548" s="100">
        <f t="shared" si="18"/>
        <v>84.21</v>
      </c>
      <c r="V548" s="100">
        <v>5</v>
      </c>
      <c r="W548" s="100">
        <v>99</v>
      </c>
      <c r="X548" s="527" t="s">
        <v>3479</v>
      </c>
      <c r="Y548" s="100">
        <v>4</v>
      </c>
      <c r="Z548" s="100">
        <v>3</v>
      </c>
      <c r="AA548" s="100">
        <v>4</v>
      </c>
      <c r="AB548" s="100">
        <v>40</v>
      </c>
      <c r="AC548" s="100"/>
      <c r="AD548" s="100">
        <v>61</v>
      </c>
      <c r="AE548" s="414">
        <v>5</v>
      </c>
      <c r="AF548" s="236">
        <v>100</v>
      </c>
      <c r="AG548" s="244" t="s">
        <v>3505</v>
      </c>
      <c r="AH548" s="685" t="s">
        <v>3513</v>
      </c>
      <c r="AI548" s="238">
        <v>100</v>
      </c>
      <c r="AJ548" s="239"/>
      <c r="AK548" s="721"/>
      <c r="AL548" s="241"/>
      <c r="AM548" s="239"/>
      <c r="AN548" s="721"/>
      <c r="AO548" s="241"/>
      <c r="AP548" s="239"/>
      <c r="AQ548" s="721"/>
      <c r="AR548" s="241"/>
      <c r="AS548" s="239"/>
      <c r="AT548" s="240"/>
      <c r="AU548" s="242"/>
      <c r="AV548" s="779"/>
      <c r="AW548" s="100"/>
      <c r="AX548" s="342"/>
    </row>
    <row r="549" spans="1:50" s="51" customFormat="1" ht="114.8" customHeight="1" x14ac:dyDescent="0.3">
      <c r="A549" s="99">
        <v>792</v>
      </c>
      <c r="B549" s="606" t="s">
        <v>3469</v>
      </c>
      <c r="C549" s="100"/>
      <c r="D549" s="100" t="s">
        <v>3505</v>
      </c>
      <c r="E549" s="606" t="s">
        <v>3514</v>
      </c>
      <c r="F549" s="100">
        <v>34230</v>
      </c>
      <c r="G549" s="606" t="s">
        <v>3515</v>
      </c>
      <c r="H549" s="100">
        <v>2009</v>
      </c>
      <c r="I549" s="606" t="s">
        <v>3516</v>
      </c>
      <c r="J549" s="655">
        <v>38132</v>
      </c>
      <c r="K549" s="396" t="s">
        <v>2188</v>
      </c>
      <c r="L549" s="71" t="s">
        <v>3475</v>
      </c>
      <c r="M549" s="71" t="s">
        <v>3476</v>
      </c>
      <c r="N549" s="71" t="s">
        <v>3517</v>
      </c>
      <c r="O549" s="71" t="s">
        <v>3518</v>
      </c>
      <c r="P549" s="100">
        <v>21164</v>
      </c>
      <c r="Q549" s="100">
        <v>81</v>
      </c>
      <c r="R549" s="100">
        <v>4.49</v>
      </c>
      <c r="S549" s="100">
        <v>20</v>
      </c>
      <c r="T549" s="100">
        <v>60</v>
      </c>
      <c r="U549" s="100">
        <f t="shared" si="18"/>
        <v>84.49</v>
      </c>
      <c r="V549" s="100">
        <v>10</v>
      </c>
      <c r="W549" s="100">
        <v>99</v>
      </c>
      <c r="X549" s="527" t="s">
        <v>3479</v>
      </c>
      <c r="Y549" s="100">
        <v>3</v>
      </c>
      <c r="Z549" s="100">
        <v>12</v>
      </c>
      <c r="AA549" s="100">
        <v>1</v>
      </c>
      <c r="AB549" s="100">
        <v>32</v>
      </c>
      <c r="AC549" s="100"/>
      <c r="AD549" s="100">
        <v>61</v>
      </c>
      <c r="AE549" s="414">
        <v>5</v>
      </c>
      <c r="AF549" s="236">
        <v>5</v>
      </c>
      <c r="AG549" s="244"/>
      <c r="AH549" s="685"/>
      <c r="AI549" s="238"/>
      <c r="AJ549" s="239"/>
      <c r="AK549" s="721"/>
      <c r="AL549" s="241"/>
      <c r="AM549" s="239"/>
      <c r="AN549" s="721"/>
      <c r="AO549" s="241"/>
      <c r="AP549" s="239"/>
      <c r="AQ549" s="721"/>
      <c r="AR549" s="241"/>
      <c r="AS549" s="239" t="s">
        <v>1965</v>
      </c>
      <c r="AT549" s="240" t="s">
        <v>3519</v>
      </c>
      <c r="AU549" s="242">
        <v>5</v>
      </c>
      <c r="AV549" s="779"/>
      <c r="AW549" s="100"/>
      <c r="AX549" s="342"/>
    </row>
    <row r="550" spans="1:50" s="51" customFormat="1" ht="165.75" customHeight="1" x14ac:dyDescent="0.3">
      <c r="A550" s="99">
        <v>792</v>
      </c>
      <c r="B550" s="606" t="s">
        <v>3469</v>
      </c>
      <c r="C550" s="100"/>
      <c r="D550" s="100" t="s">
        <v>3505</v>
      </c>
      <c r="E550" s="606" t="s">
        <v>3506</v>
      </c>
      <c r="F550" s="100">
        <v>10924</v>
      </c>
      <c r="G550" s="606" t="s">
        <v>3520</v>
      </c>
      <c r="H550" s="100">
        <v>2000</v>
      </c>
      <c r="I550" s="606" t="s">
        <v>3521</v>
      </c>
      <c r="J550" s="655">
        <v>24067</v>
      </c>
      <c r="K550" s="396" t="s">
        <v>2188</v>
      </c>
      <c r="L550" s="71" t="s">
        <v>3509</v>
      </c>
      <c r="M550" s="71" t="s">
        <v>3510</v>
      </c>
      <c r="N550" s="71" t="s">
        <v>3522</v>
      </c>
      <c r="O550" s="71" t="s">
        <v>3523</v>
      </c>
      <c r="P550" s="100">
        <v>13630</v>
      </c>
      <c r="Q550" s="100">
        <v>81</v>
      </c>
      <c r="R550" s="100">
        <v>2.83</v>
      </c>
      <c r="S550" s="100">
        <v>20</v>
      </c>
      <c r="T550" s="100">
        <v>60</v>
      </c>
      <c r="U550" s="100">
        <f t="shared" si="18"/>
        <v>82.83</v>
      </c>
      <c r="V550" s="100">
        <v>5</v>
      </c>
      <c r="W550" s="100">
        <v>99</v>
      </c>
      <c r="X550" s="527" t="s">
        <v>3479</v>
      </c>
      <c r="Y550" s="100">
        <v>4</v>
      </c>
      <c r="Z550" s="100">
        <v>3</v>
      </c>
      <c r="AA550" s="100">
        <v>4</v>
      </c>
      <c r="AB550" s="100">
        <v>40</v>
      </c>
      <c r="AC550" s="100"/>
      <c r="AD550" s="100">
        <v>61</v>
      </c>
      <c r="AE550" s="414">
        <v>5</v>
      </c>
      <c r="AF550" s="236">
        <v>10</v>
      </c>
      <c r="AG550" s="244" t="s">
        <v>3505</v>
      </c>
      <c r="AH550" s="685" t="s">
        <v>3513</v>
      </c>
      <c r="AI550" s="238">
        <v>10</v>
      </c>
      <c r="AJ550" s="239"/>
      <c r="AK550" s="721"/>
      <c r="AL550" s="241"/>
      <c r="AM550" s="239"/>
      <c r="AN550" s="721"/>
      <c r="AO550" s="241"/>
      <c r="AP550" s="239"/>
      <c r="AQ550" s="721"/>
      <c r="AR550" s="241"/>
      <c r="AS550" s="239"/>
      <c r="AT550" s="240"/>
      <c r="AU550" s="242"/>
      <c r="AV550" s="779"/>
      <c r="AW550" s="100"/>
      <c r="AX550" s="342"/>
    </row>
    <row r="551" spans="1:50" s="51" customFormat="1" ht="165.75" customHeight="1" x14ac:dyDescent="0.3">
      <c r="A551" s="99">
        <v>792</v>
      </c>
      <c r="B551" s="606" t="s">
        <v>3469</v>
      </c>
      <c r="C551" s="100"/>
      <c r="D551" s="100" t="s">
        <v>3505</v>
      </c>
      <c r="E551" s="606" t="s">
        <v>3506</v>
      </c>
      <c r="F551" s="100">
        <v>10924</v>
      </c>
      <c r="G551" s="606" t="s">
        <v>3524</v>
      </c>
      <c r="H551" s="100">
        <v>2004</v>
      </c>
      <c r="I551" s="606" t="s">
        <v>3525</v>
      </c>
      <c r="J551" s="655">
        <v>21597</v>
      </c>
      <c r="K551" s="396" t="s">
        <v>2188</v>
      </c>
      <c r="L551" s="71" t="s">
        <v>3509</v>
      </c>
      <c r="M551" s="71" t="s">
        <v>3510</v>
      </c>
      <c r="N551" s="71" t="s">
        <v>3526</v>
      </c>
      <c r="O551" s="71" t="s">
        <v>3527</v>
      </c>
      <c r="P551" s="100">
        <v>17086</v>
      </c>
      <c r="Q551" s="100">
        <v>81.03</v>
      </c>
      <c r="R551" s="100">
        <v>2.54</v>
      </c>
      <c r="S551" s="100">
        <v>20</v>
      </c>
      <c r="T551" s="100">
        <v>60</v>
      </c>
      <c r="U551" s="100">
        <f t="shared" si="18"/>
        <v>82.54</v>
      </c>
      <c r="V551" s="100">
        <v>1</v>
      </c>
      <c r="W551" s="100">
        <v>99</v>
      </c>
      <c r="X551" s="527" t="s">
        <v>3479</v>
      </c>
      <c r="Y551" s="100">
        <v>4</v>
      </c>
      <c r="Z551" s="100">
        <v>3</v>
      </c>
      <c r="AA551" s="100">
        <v>4</v>
      </c>
      <c r="AB551" s="100">
        <v>40</v>
      </c>
      <c r="AC551" s="100"/>
      <c r="AD551" s="100">
        <v>61</v>
      </c>
      <c r="AE551" s="414">
        <v>5</v>
      </c>
      <c r="AF551" s="236">
        <v>0</v>
      </c>
      <c r="AG551" s="244"/>
      <c r="AH551" s="685"/>
      <c r="AI551" s="238"/>
      <c r="AJ551" s="239"/>
      <c r="AK551" s="721"/>
      <c r="AL551" s="241"/>
      <c r="AM551" s="239"/>
      <c r="AN551" s="721"/>
      <c r="AO551" s="241"/>
      <c r="AP551" s="239"/>
      <c r="AQ551" s="721"/>
      <c r="AR551" s="241"/>
      <c r="AS551" s="239"/>
      <c r="AT551" s="240"/>
      <c r="AU551" s="242"/>
      <c r="AV551" s="779"/>
      <c r="AW551" s="100"/>
      <c r="AX551" s="342"/>
    </row>
    <row r="552" spans="1:50" s="51" customFormat="1" ht="114.8" customHeight="1" x14ac:dyDescent="0.3">
      <c r="A552" s="99">
        <v>792</v>
      </c>
      <c r="B552" s="606" t="s">
        <v>3469</v>
      </c>
      <c r="C552" s="100"/>
      <c r="D552" s="100" t="s">
        <v>3493</v>
      </c>
      <c r="E552" s="606" t="s">
        <v>3528</v>
      </c>
      <c r="F552" s="100" t="s">
        <v>3529</v>
      </c>
      <c r="G552" s="606" t="s">
        <v>3530</v>
      </c>
      <c r="H552" s="100">
        <v>1999</v>
      </c>
      <c r="I552" s="606" t="s">
        <v>3531</v>
      </c>
      <c r="J552" s="655">
        <v>32264</v>
      </c>
      <c r="K552" s="396" t="s">
        <v>2188</v>
      </c>
      <c r="L552" s="71" t="s">
        <v>3475</v>
      </c>
      <c r="M552" s="71" t="s">
        <v>3476</v>
      </c>
      <c r="N552" s="71" t="s">
        <v>3532</v>
      </c>
      <c r="O552" s="71" t="s">
        <v>3533</v>
      </c>
      <c r="P552" s="100">
        <v>13306</v>
      </c>
      <c r="Q552" s="100">
        <v>67.28</v>
      </c>
      <c r="R552" s="100">
        <v>3.79</v>
      </c>
      <c r="S552" s="100">
        <v>5</v>
      </c>
      <c r="T552" s="100">
        <v>60</v>
      </c>
      <c r="U552" s="100">
        <f t="shared" si="18"/>
        <v>68.790000000000006</v>
      </c>
      <c r="V552" s="100">
        <v>50</v>
      </c>
      <c r="W552" s="100">
        <v>99</v>
      </c>
      <c r="X552" s="527" t="s">
        <v>3479</v>
      </c>
      <c r="Y552" s="100">
        <v>6</v>
      </c>
      <c r="Z552" s="100">
        <v>1</v>
      </c>
      <c r="AA552" s="100">
        <v>5</v>
      </c>
      <c r="AB552" s="100">
        <v>16</v>
      </c>
      <c r="AC552" s="100"/>
      <c r="AD552" s="100">
        <v>61</v>
      </c>
      <c r="AE552" s="414">
        <v>5</v>
      </c>
      <c r="AF552" s="236"/>
      <c r="AG552" s="244"/>
      <c r="AH552" s="685"/>
      <c r="AI552" s="238"/>
      <c r="AJ552" s="239"/>
      <c r="AK552" s="721"/>
      <c r="AL552" s="241"/>
      <c r="AM552" s="239"/>
      <c r="AN552" s="721"/>
      <c r="AO552" s="241"/>
      <c r="AP552" s="239"/>
      <c r="AQ552" s="721"/>
      <c r="AR552" s="241"/>
      <c r="AS552" s="239"/>
      <c r="AT552" s="240"/>
      <c r="AU552" s="242"/>
      <c r="AV552" s="779"/>
      <c r="AW552" s="100"/>
      <c r="AX552" s="342"/>
    </row>
    <row r="553" spans="1:50" s="51" customFormat="1" ht="130.6" customHeight="1" x14ac:dyDescent="0.3">
      <c r="A553" s="99">
        <v>792</v>
      </c>
      <c r="B553" s="606" t="s">
        <v>3469</v>
      </c>
      <c r="C553" s="100"/>
      <c r="D553" s="100" t="s">
        <v>3480</v>
      </c>
      <c r="E553" s="606" t="s">
        <v>3481</v>
      </c>
      <c r="F553" s="100">
        <v>10196</v>
      </c>
      <c r="G553" s="606" t="s">
        <v>3534</v>
      </c>
      <c r="H553" s="100">
        <v>1996</v>
      </c>
      <c r="I553" s="606" t="s">
        <v>3535</v>
      </c>
      <c r="J553" s="655">
        <v>81864</v>
      </c>
      <c r="K553" s="396" t="s">
        <v>2188</v>
      </c>
      <c r="L553" s="71" t="s">
        <v>3475</v>
      </c>
      <c r="M553" s="71" t="s">
        <v>3476</v>
      </c>
      <c r="N553" s="71" t="s">
        <v>3536</v>
      </c>
      <c r="O553" s="71" t="s">
        <v>3537</v>
      </c>
      <c r="P553" s="100">
        <v>11088</v>
      </c>
      <c r="Q553" s="105">
        <v>78.13</v>
      </c>
      <c r="R553" s="109">
        <f>+J553/1700/5</f>
        <v>9.6310588235294112</v>
      </c>
      <c r="S553" s="100">
        <v>10</v>
      </c>
      <c r="T553" s="100">
        <v>60</v>
      </c>
      <c r="U553" s="109">
        <f t="shared" si="18"/>
        <v>79.631058823529415</v>
      </c>
      <c r="V553" s="100"/>
      <c r="W553" s="100">
        <v>40</v>
      </c>
      <c r="X553" s="527" t="s">
        <v>3479</v>
      </c>
      <c r="Y553" s="100"/>
      <c r="Z553" s="100"/>
      <c r="AA553" s="100"/>
      <c r="AB553" s="100"/>
      <c r="AC553" s="100"/>
      <c r="AD553" s="100">
        <v>61</v>
      </c>
      <c r="AE553" s="414">
        <v>5</v>
      </c>
      <c r="AF553" s="236"/>
      <c r="AG553" s="244"/>
      <c r="AH553" s="685"/>
      <c r="AI553" s="238"/>
      <c r="AJ553" s="239"/>
      <c r="AK553" s="721"/>
      <c r="AL553" s="241"/>
      <c r="AM553" s="239"/>
      <c r="AN553" s="721"/>
      <c r="AO553" s="241"/>
      <c r="AP553" s="239"/>
      <c r="AQ553" s="721"/>
      <c r="AR553" s="241"/>
      <c r="AS553" s="239"/>
      <c r="AT553" s="240"/>
      <c r="AU553" s="242"/>
      <c r="AV553" s="779"/>
      <c r="AW553" s="100"/>
      <c r="AX553" s="342"/>
    </row>
    <row r="554" spans="1:50" s="51" customFormat="1" ht="178.5" customHeight="1" x14ac:dyDescent="0.3">
      <c r="A554" s="99">
        <v>792</v>
      </c>
      <c r="B554" s="606" t="s">
        <v>3469</v>
      </c>
      <c r="C554" s="100"/>
      <c r="D554" s="100" t="s">
        <v>3480</v>
      </c>
      <c r="E554" s="606" t="s">
        <v>3538</v>
      </c>
      <c r="F554" s="100">
        <v>5674</v>
      </c>
      <c r="G554" s="606" t="s">
        <v>3539</v>
      </c>
      <c r="H554" s="100">
        <v>2014</v>
      </c>
      <c r="I554" s="606" t="s">
        <v>3540</v>
      </c>
      <c r="J554" s="655">
        <v>32148</v>
      </c>
      <c r="K554" s="396" t="s">
        <v>2188</v>
      </c>
      <c r="L554" s="71" t="s">
        <v>3484</v>
      </c>
      <c r="M554" s="71" t="s">
        <v>3485</v>
      </c>
      <c r="N554" s="71" t="s">
        <v>3541</v>
      </c>
      <c r="O554" s="71" t="s">
        <v>3542</v>
      </c>
      <c r="P554" s="100">
        <v>23352</v>
      </c>
      <c r="Q554" s="100">
        <v>83.28</v>
      </c>
      <c r="R554" s="100">
        <v>3.78</v>
      </c>
      <c r="S554" s="100">
        <v>20</v>
      </c>
      <c r="T554" s="100">
        <v>61</v>
      </c>
      <c r="U554" s="100">
        <f t="shared" si="18"/>
        <v>84.78</v>
      </c>
      <c r="V554" s="100">
        <v>90</v>
      </c>
      <c r="W554" s="100">
        <v>99</v>
      </c>
      <c r="X554" s="527" t="s">
        <v>3479</v>
      </c>
      <c r="Y554" s="100">
        <v>4</v>
      </c>
      <c r="Z554" s="100">
        <v>5</v>
      </c>
      <c r="AA554" s="100">
        <v>5</v>
      </c>
      <c r="AB554" s="100">
        <v>39</v>
      </c>
      <c r="AC554" s="100"/>
      <c r="AD554" s="100">
        <v>61</v>
      </c>
      <c r="AE554" s="414">
        <v>5</v>
      </c>
      <c r="AF554" s="236">
        <v>80</v>
      </c>
      <c r="AG554" s="244" t="s">
        <v>3480</v>
      </c>
      <c r="AH554" s="685" t="s">
        <v>3543</v>
      </c>
      <c r="AI554" s="238">
        <v>20</v>
      </c>
      <c r="AJ554" s="239"/>
      <c r="AK554" s="721"/>
      <c r="AL554" s="241"/>
      <c r="AM554" s="239"/>
      <c r="AN554" s="721"/>
      <c r="AO554" s="241"/>
      <c r="AP554" s="239"/>
      <c r="AQ554" s="721"/>
      <c r="AR554" s="241"/>
      <c r="AS554" s="239" t="s">
        <v>3544</v>
      </c>
      <c r="AT554" s="240" t="s">
        <v>3543</v>
      </c>
      <c r="AU554" s="242">
        <v>50</v>
      </c>
      <c r="AV554" s="779" t="s">
        <v>3545</v>
      </c>
      <c r="AW554" s="100" t="s">
        <v>3546</v>
      </c>
      <c r="AX554" s="342">
        <v>10</v>
      </c>
    </row>
    <row r="555" spans="1:50" s="51" customFormat="1" ht="114.8" customHeight="1" x14ac:dyDescent="0.3">
      <c r="A555" s="99">
        <v>792</v>
      </c>
      <c r="B555" s="606" t="s">
        <v>3469</v>
      </c>
      <c r="C555" s="100"/>
      <c r="D555" s="100" t="s">
        <v>3493</v>
      </c>
      <c r="E555" s="606" t="s">
        <v>3528</v>
      </c>
      <c r="F555" s="100" t="s">
        <v>3529</v>
      </c>
      <c r="G555" s="606" t="s">
        <v>3547</v>
      </c>
      <c r="H555" s="100">
        <v>1996</v>
      </c>
      <c r="I555" s="606" t="s">
        <v>3548</v>
      </c>
      <c r="J555" s="655">
        <v>36052</v>
      </c>
      <c r="K555" s="396" t="s">
        <v>2188</v>
      </c>
      <c r="L555" s="71" t="s">
        <v>3475</v>
      </c>
      <c r="M555" s="71" t="s">
        <v>3476</v>
      </c>
      <c r="N555" s="71" t="s">
        <v>3549</v>
      </c>
      <c r="O555" s="71" t="s">
        <v>3550</v>
      </c>
      <c r="P555" s="100">
        <v>11041</v>
      </c>
      <c r="Q555" s="100">
        <v>81</v>
      </c>
      <c r="R555" s="100">
        <v>4.24</v>
      </c>
      <c r="S555" s="100">
        <v>20</v>
      </c>
      <c r="T555" s="100">
        <v>61</v>
      </c>
      <c r="U555" s="100">
        <f t="shared" si="18"/>
        <v>85.24</v>
      </c>
      <c r="V555" s="100">
        <v>15</v>
      </c>
      <c r="W555" s="100">
        <v>99</v>
      </c>
      <c r="X555" s="527" t="s">
        <v>3479</v>
      </c>
      <c r="Y555" s="100">
        <v>6</v>
      </c>
      <c r="Z555" s="100">
        <v>4</v>
      </c>
      <c r="AA555" s="100">
        <v>7</v>
      </c>
      <c r="AB555" s="100">
        <v>16</v>
      </c>
      <c r="AC555" s="100"/>
      <c r="AD555" s="100">
        <v>61</v>
      </c>
      <c r="AE555" s="414">
        <v>5</v>
      </c>
      <c r="AF555" s="236"/>
      <c r="AG555" s="244"/>
      <c r="AH555" s="685"/>
      <c r="AI555" s="238"/>
      <c r="AJ555" s="239"/>
      <c r="AK555" s="721"/>
      <c r="AL555" s="241"/>
      <c r="AM555" s="239"/>
      <c r="AN555" s="721"/>
      <c r="AO555" s="241"/>
      <c r="AP555" s="239"/>
      <c r="AQ555" s="721"/>
      <c r="AR555" s="241"/>
      <c r="AS555" s="239"/>
      <c r="AT555" s="240"/>
      <c r="AU555" s="242"/>
      <c r="AV555" s="779"/>
      <c r="AW555" s="100"/>
      <c r="AX555" s="342"/>
    </row>
    <row r="556" spans="1:50" s="51" customFormat="1" ht="165.75" customHeight="1" x14ac:dyDescent="0.3">
      <c r="A556" s="99">
        <v>792</v>
      </c>
      <c r="B556" s="606" t="s">
        <v>3469</v>
      </c>
      <c r="C556" s="100"/>
      <c r="D556" s="100" t="s">
        <v>3505</v>
      </c>
      <c r="E556" s="606" t="s">
        <v>3506</v>
      </c>
      <c r="F556" s="100">
        <v>10924</v>
      </c>
      <c r="G556" s="606" t="s">
        <v>3551</v>
      </c>
      <c r="H556" s="100">
        <v>2014</v>
      </c>
      <c r="I556" s="606" t="s">
        <v>3552</v>
      </c>
      <c r="J556" s="655">
        <v>68222</v>
      </c>
      <c r="K556" s="396" t="s">
        <v>2188</v>
      </c>
      <c r="L556" s="71" t="s">
        <v>3509</v>
      </c>
      <c r="M556" s="71" t="s">
        <v>3510</v>
      </c>
      <c r="N556" s="71" t="s">
        <v>3553</v>
      </c>
      <c r="O556" s="71" t="s">
        <v>3554</v>
      </c>
      <c r="P556" s="100">
        <v>22977</v>
      </c>
      <c r="Q556" s="100">
        <v>81</v>
      </c>
      <c r="R556" s="100">
        <v>8.0299999999999994</v>
      </c>
      <c r="S556" s="100">
        <v>20</v>
      </c>
      <c r="T556" s="100">
        <v>61</v>
      </c>
      <c r="U556" s="100">
        <f t="shared" si="18"/>
        <v>89.03</v>
      </c>
      <c r="V556" s="100">
        <v>10</v>
      </c>
      <c r="W556" s="100">
        <v>99</v>
      </c>
      <c r="X556" s="527" t="s">
        <v>3479</v>
      </c>
      <c r="Y556" s="100">
        <v>4</v>
      </c>
      <c r="Z556" s="100">
        <v>3</v>
      </c>
      <c r="AA556" s="100">
        <v>4</v>
      </c>
      <c r="AB556" s="100">
        <v>40</v>
      </c>
      <c r="AC556" s="100"/>
      <c r="AD556" s="100">
        <v>61</v>
      </c>
      <c r="AE556" s="414">
        <v>5</v>
      </c>
      <c r="AF556" s="236">
        <v>0</v>
      </c>
      <c r="AG556" s="244"/>
      <c r="AH556" s="685"/>
      <c r="AI556" s="238"/>
      <c r="AJ556" s="239"/>
      <c r="AK556" s="721"/>
      <c r="AL556" s="241"/>
      <c r="AM556" s="239"/>
      <c r="AN556" s="721"/>
      <c r="AO556" s="241"/>
      <c r="AP556" s="239"/>
      <c r="AQ556" s="721"/>
      <c r="AR556" s="241"/>
      <c r="AS556" s="239"/>
      <c r="AT556" s="240"/>
      <c r="AU556" s="242"/>
      <c r="AV556" s="779"/>
      <c r="AW556" s="100"/>
      <c r="AX556" s="342"/>
    </row>
    <row r="557" spans="1:50" s="51" customFormat="1" ht="114.8" customHeight="1" x14ac:dyDescent="0.3">
      <c r="A557" s="99">
        <v>792</v>
      </c>
      <c r="B557" s="606" t="s">
        <v>3469</v>
      </c>
      <c r="C557" s="100"/>
      <c r="D557" s="100" t="s">
        <v>3505</v>
      </c>
      <c r="E557" s="606" t="s">
        <v>3555</v>
      </c>
      <c r="F557" s="100">
        <v>9146</v>
      </c>
      <c r="G557" s="606" t="s">
        <v>3556</v>
      </c>
      <c r="H557" s="100">
        <v>2005</v>
      </c>
      <c r="I557" s="606" t="s">
        <v>3557</v>
      </c>
      <c r="J557" s="655">
        <v>81700</v>
      </c>
      <c r="K557" s="396" t="s">
        <v>2188</v>
      </c>
      <c r="L557" s="71" t="s">
        <v>3475</v>
      </c>
      <c r="M557" s="71" t="s">
        <v>3476</v>
      </c>
      <c r="N557" s="71" t="s">
        <v>3558</v>
      </c>
      <c r="O557" s="71" t="s">
        <v>3559</v>
      </c>
      <c r="P557" s="100">
        <v>18249</v>
      </c>
      <c r="Q557" s="100">
        <v>86.17</v>
      </c>
      <c r="R557" s="100">
        <v>9.61</v>
      </c>
      <c r="S557" s="100">
        <v>20</v>
      </c>
      <c r="T557" s="100">
        <v>61</v>
      </c>
      <c r="U557" s="100">
        <f t="shared" si="18"/>
        <v>90.61</v>
      </c>
      <c r="V557" s="100">
        <v>5</v>
      </c>
      <c r="W557" s="100">
        <v>99</v>
      </c>
      <c r="X557" s="527" t="s">
        <v>3479</v>
      </c>
      <c r="Y557" s="100">
        <v>3</v>
      </c>
      <c r="Z557" s="100">
        <v>10</v>
      </c>
      <c r="AA557" s="100">
        <v>3</v>
      </c>
      <c r="AB557" s="100">
        <v>16</v>
      </c>
      <c r="AC557" s="100">
        <v>215</v>
      </c>
      <c r="AD557" s="100">
        <v>61</v>
      </c>
      <c r="AE557" s="414">
        <v>5</v>
      </c>
      <c r="AF557" s="236">
        <v>10</v>
      </c>
      <c r="AG557" s="244" t="s">
        <v>3560</v>
      </c>
      <c r="AH557" s="685" t="s">
        <v>3546</v>
      </c>
      <c r="AI557" s="238">
        <v>10</v>
      </c>
      <c r="AJ557" s="239"/>
      <c r="AK557" s="721"/>
      <c r="AL557" s="241"/>
      <c r="AM557" s="239"/>
      <c r="AN557" s="721"/>
      <c r="AO557" s="241"/>
      <c r="AP557" s="239"/>
      <c r="AQ557" s="721"/>
      <c r="AR557" s="241"/>
      <c r="AS557" s="239"/>
      <c r="AT557" s="240"/>
      <c r="AU557" s="242"/>
      <c r="AV557" s="779"/>
      <c r="AW557" s="100"/>
      <c r="AX557" s="342"/>
    </row>
    <row r="558" spans="1:50" s="51" customFormat="1" ht="178.5" customHeight="1" x14ac:dyDescent="0.3">
      <c r="A558" s="99">
        <v>792</v>
      </c>
      <c r="B558" s="606" t="s">
        <v>3469</v>
      </c>
      <c r="C558" s="100"/>
      <c r="D558" s="100" t="s">
        <v>3480</v>
      </c>
      <c r="E558" s="606" t="s">
        <v>3561</v>
      </c>
      <c r="F558" s="100">
        <v>15392</v>
      </c>
      <c r="G558" s="606" t="s">
        <v>3562</v>
      </c>
      <c r="H558" s="100">
        <v>2013</v>
      </c>
      <c r="I558" s="606" t="s">
        <v>3563</v>
      </c>
      <c r="J558" s="655">
        <v>71129</v>
      </c>
      <c r="K558" s="396" t="s">
        <v>2188</v>
      </c>
      <c r="L558" s="71" t="s">
        <v>3484</v>
      </c>
      <c r="M558" s="71" t="s">
        <v>3485</v>
      </c>
      <c r="N558" s="71" t="s">
        <v>3564</v>
      </c>
      <c r="O558" s="71" t="s">
        <v>3565</v>
      </c>
      <c r="P558" s="100">
        <v>22877</v>
      </c>
      <c r="Q558" s="100">
        <v>83.15</v>
      </c>
      <c r="R558" s="100">
        <v>8.0399999999999991</v>
      </c>
      <c r="S558" s="100">
        <v>20</v>
      </c>
      <c r="T558" s="100">
        <v>61</v>
      </c>
      <c r="U558" s="100">
        <f t="shared" si="18"/>
        <v>89.039999999999992</v>
      </c>
      <c r="V558" s="100">
        <v>80</v>
      </c>
      <c r="W558" s="100">
        <v>43</v>
      </c>
      <c r="X558" s="527" t="s">
        <v>3479</v>
      </c>
      <c r="Y558" s="100">
        <v>4</v>
      </c>
      <c r="Z558" s="100">
        <v>5</v>
      </c>
      <c r="AA558" s="100">
        <v>5</v>
      </c>
      <c r="AB558" s="100">
        <v>39</v>
      </c>
      <c r="AC558" s="100"/>
      <c r="AD558" s="100">
        <v>61</v>
      </c>
      <c r="AE558" s="414">
        <v>5</v>
      </c>
      <c r="AF558" s="236">
        <v>75</v>
      </c>
      <c r="AG558" s="244" t="s">
        <v>3480</v>
      </c>
      <c r="AH558" s="685" t="s">
        <v>3566</v>
      </c>
      <c r="AI558" s="238">
        <v>15</v>
      </c>
      <c r="AJ558" s="239"/>
      <c r="AK558" s="721"/>
      <c r="AL558" s="241"/>
      <c r="AM558" s="239"/>
      <c r="AN558" s="721"/>
      <c r="AO558" s="241"/>
      <c r="AP558" s="239"/>
      <c r="AQ558" s="721"/>
      <c r="AR558" s="241"/>
      <c r="AS558" s="239" t="s">
        <v>3567</v>
      </c>
      <c r="AT558" s="240" t="s">
        <v>3566</v>
      </c>
      <c r="AU558" s="242">
        <v>55</v>
      </c>
      <c r="AV558" s="779" t="s">
        <v>3545</v>
      </c>
      <c r="AW558" s="100" t="s">
        <v>3546</v>
      </c>
      <c r="AX558" s="342">
        <v>5</v>
      </c>
    </row>
    <row r="559" spans="1:50" s="51" customFormat="1" ht="114.8" customHeight="1" x14ac:dyDescent="0.3">
      <c r="A559" s="99">
        <v>792</v>
      </c>
      <c r="B559" s="606" t="s">
        <v>3469</v>
      </c>
      <c r="C559" s="100"/>
      <c r="D559" s="100" t="s">
        <v>3470</v>
      </c>
      <c r="E559" s="606" t="s">
        <v>3471</v>
      </c>
      <c r="F559" s="100" t="s">
        <v>3472</v>
      </c>
      <c r="G559" s="606" t="s">
        <v>3568</v>
      </c>
      <c r="H559" s="100">
        <v>2014</v>
      </c>
      <c r="I559" s="606" t="s">
        <v>3569</v>
      </c>
      <c r="J559" s="655">
        <v>67100</v>
      </c>
      <c r="K559" s="396" t="s">
        <v>2188</v>
      </c>
      <c r="L559" s="71" t="s">
        <v>3475</v>
      </c>
      <c r="M559" s="71" t="s">
        <v>3476</v>
      </c>
      <c r="N559" s="71" t="s">
        <v>3570</v>
      </c>
      <c r="O559" s="71" t="s">
        <v>3571</v>
      </c>
      <c r="P559" s="100">
        <v>23354</v>
      </c>
      <c r="Q559" s="109">
        <v>93</v>
      </c>
      <c r="R559" s="109">
        <v>7.8941176470588239</v>
      </c>
      <c r="S559" s="109">
        <v>32</v>
      </c>
      <c r="T559" s="109">
        <v>61</v>
      </c>
      <c r="U559" s="109">
        <f t="shared" si="18"/>
        <v>100.89411764705882</v>
      </c>
      <c r="V559" s="109">
        <v>92</v>
      </c>
      <c r="W559" s="100">
        <v>40</v>
      </c>
      <c r="X559" s="527" t="s">
        <v>3479</v>
      </c>
      <c r="Y559" s="100">
        <v>6</v>
      </c>
      <c r="Z559" s="100">
        <v>2</v>
      </c>
      <c r="AA559" s="100">
        <v>1</v>
      </c>
      <c r="AB559" s="100">
        <v>16</v>
      </c>
      <c r="AC559" s="100"/>
      <c r="AD559" s="100">
        <v>50</v>
      </c>
      <c r="AE559" s="414">
        <v>5</v>
      </c>
      <c r="AF559" s="236"/>
      <c r="AG559" s="244"/>
      <c r="AH559" s="685"/>
      <c r="AI559" s="238"/>
      <c r="AJ559" s="239"/>
      <c r="AK559" s="721"/>
      <c r="AL559" s="241"/>
      <c r="AM559" s="239"/>
      <c r="AN559" s="721"/>
      <c r="AO559" s="241"/>
      <c r="AP559" s="239"/>
      <c r="AQ559" s="721"/>
      <c r="AR559" s="241"/>
      <c r="AS559" s="239"/>
      <c r="AT559" s="240"/>
      <c r="AU559" s="242"/>
      <c r="AV559" s="779"/>
      <c r="AW559" s="100"/>
      <c r="AX559" s="342"/>
    </row>
    <row r="560" spans="1:50" s="51" customFormat="1" ht="114.8" customHeight="1" x14ac:dyDescent="0.3">
      <c r="A560" s="99">
        <v>792</v>
      </c>
      <c r="B560" s="606" t="s">
        <v>3469</v>
      </c>
      <c r="C560" s="100"/>
      <c r="D560" s="100" t="s">
        <v>3493</v>
      </c>
      <c r="E560" s="606" t="s">
        <v>3528</v>
      </c>
      <c r="F560" s="100" t="s">
        <v>3529</v>
      </c>
      <c r="G560" s="606" t="s">
        <v>3572</v>
      </c>
      <c r="H560" s="100">
        <v>2006</v>
      </c>
      <c r="I560" s="606" t="s">
        <v>3573</v>
      </c>
      <c r="J560" s="655">
        <v>63419</v>
      </c>
      <c r="K560" s="396" t="s">
        <v>2188</v>
      </c>
      <c r="L560" s="71" t="s">
        <v>3475</v>
      </c>
      <c r="M560" s="71" t="s">
        <v>3476</v>
      </c>
      <c r="N560" s="71" t="s">
        <v>3574</v>
      </c>
      <c r="O560" s="71" t="s">
        <v>3575</v>
      </c>
      <c r="P560" s="100">
        <v>17353</v>
      </c>
      <c r="Q560" s="100">
        <v>70.83</v>
      </c>
      <c r="R560" s="100">
        <v>7.46</v>
      </c>
      <c r="S560" s="100">
        <v>5</v>
      </c>
      <c r="T560" s="100">
        <v>61</v>
      </c>
      <c r="U560" s="100">
        <f t="shared" si="18"/>
        <v>73.459999999999994</v>
      </c>
      <c r="V560" s="100">
        <v>50</v>
      </c>
      <c r="W560" s="100">
        <v>82</v>
      </c>
      <c r="X560" s="527" t="s">
        <v>3479</v>
      </c>
      <c r="Y560" s="100">
        <v>6</v>
      </c>
      <c r="Z560" s="100">
        <v>1</v>
      </c>
      <c r="AA560" s="100">
        <v>5</v>
      </c>
      <c r="AB560" s="100">
        <v>16</v>
      </c>
      <c r="AC560" s="100"/>
      <c r="AD560" s="100">
        <v>61</v>
      </c>
      <c r="AE560" s="414">
        <v>5</v>
      </c>
      <c r="AF560" s="236"/>
      <c r="AG560" s="244"/>
      <c r="AH560" s="685"/>
      <c r="AI560" s="238"/>
      <c r="AJ560" s="239"/>
      <c r="AK560" s="721"/>
      <c r="AL560" s="241"/>
      <c r="AM560" s="239"/>
      <c r="AN560" s="721"/>
      <c r="AO560" s="241"/>
      <c r="AP560" s="239"/>
      <c r="AQ560" s="721"/>
      <c r="AR560" s="241"/>
      <c r="AS560" s="239"/>
      <c r="AT560" s="240"/>
      <c r="AU560" s="242"/>
      <c r="AV560" s="779"/>
      <c r="AW560" s="100"/>
      <c r="AX560" s="342"/>
    </row>
    <row r="561" spans="1:50" s="51" customFormat="1" ht="114.8" customHeight="1" x14ac:dyDescent="0.3">
      <c r="A561" s="99">
        <v>792</v>
      </c>
      <c r="B561" s="606" t="s">
        <v>3469</v>
      </c>
      <c r="C561" s="100"/>
      <c r="D561" s="100" t="s">
        <v>3470</v>
      </c>
      <c r="E561" s="606" t="s">
        <v>3576</v>
      </c>
      <c r="F561" s="100" t="s">
        <v>3577</v>
      </c>
      <c r="G561" s="606" t="s">
        <v>3578</v>
      </c>
      <c r="H561" s="100">
        <v>2001</v>
      </c>
      <c r="I561" s="606" t="s">
        <v>3579</v>
      </c>
      <c r="J561" s="655">
        <v>104896</v>
      </c>
      <c r="K561" s="396" t="s">
        <v>2188</v>
      </c>
      <c r="L561" s="71" t="s">
        <v>3475</v>
      </c>
      <c r="M561" s="71" t="s">
        <v>3476</v>
      </c>
      <c r="N561" s="71" t="s">
        <v>3580</v>
      </c>
      <c r="O561" s="71" t="s">
        <v>3581</v>
      </c>
      <c r="P561" s="100">
        <v>14313</v>
      </c>
      <c r="Q561" s="109">
        <v>94.84858823529413</v>
      </c>
      <c r="R561" s="109">
        <v>12.340705882352941</v>
      </c>
      <c r="S561" s="109">
        <v>28</v>
      </c>
      <c r="T561" s="109">
        <v>61</v>
      </c>
      <c r="U561" s="109">
        <f t="shared" si="18"/>
        <v>101.34070588235294</v>
      </c>
      <c r="V561" s="109">
        <v>76</v>
      </c>
      <c r="W561" s="100">
        <v>100</v>
      </c>
      <c r="X561" s="527" t="s">
        <v>3479</v>
      </c>
      <c r="Y561" s="100">
        <v>6</v>
      </c>
      <c r="Z561" s="100">
        <v>2</v>
      </c>
      <c r="AA561" s="100">
        <v>1</v>
      </c>
      <c r="AB561" s="100">
        <v>16</v>
      </c>
      <c r="AC561" s="100"/>
      <c r="AD561" s="100">
        <v>61</v>
      </c>
      <c r="AE561" s="414">
        <v>5</v>
      </c>
      <c r="AF561" s="236"/>
      <c r="AG561" s="244"/>
      <c r="AH561" s="685"/>
      <c r="AI561" s="238"/>
      <c r="AJ561" s="239"/>
      <c r="AK561" s="721"/>
      <c r="AL561" s="241"/>
      <c r="AM561" s="239"/>
      <c r="AN561" s="721"/>
      <c r="AO561" s="241"/>
      <c r="AP561" s="239"/>
      <c r="AQ561" s="721"/>
      <c r="AR561" s="241"/>
      <c r="AS561" s="239"/>
      <c r="AT561" s="240"/>
      <c r="AU561" s="242"/>
      <c r="AV561" s="779"/>
      <c r="AW561" s="100"/>
      <c r="AX561" s="342"/>
    </row>
    <row r="562" spans="1:50" s="51" customFormat="1" ht="153" customHeight="1" x14ac:dyDescent="0.3">
      <c r="A562" s="99">
        <v>792</v>
      </c>
      <c r="B562" s="606" t="s">
        <v>3469</v>
      </c>
      <c r="C562" s="100"/>
      <c r="D562" s="100" t="s">
        <v>3470</v>
      </c>
      <c r="E562" s="606" t="s">
        <v>3582</v>
      </c>
      <c r="F562" s="100" t="s">
        <v>3583</v>
      </c>
      <c r="G562" s="606" t="s">
        <v>3584</v>
      </c>
      <c r="H562" s="100">
        <v>2005</v>
      </c>
      <c r="I562" s="606" t="s">
        <v>3585</v>
      </c>
      <c r="J562" s="655">
        <v>83304</v>
      </c>
      <c r="K562" s="396" t="s">
        <v>2188</v>
      </c>
      <c r="L562" s="71" t="s">
        <v>3475</v>
      </c>
      <c r="M562" s="71" t="s">
        <v>3476</v>
      </c>
      <c r="N562" s="71" t="s">
        <v>3586</v>
      </c>
      <c r="O562" s="71" t="s">
        <v>3587</v>
      </c>
      <c r="P562" s="100">
        <v>18363</v>
      </c>
      <c r="Q562" s="109">
        <v>86</v>
      </c>
      <c r="R562" s="109">
        <v>9.800470588235294</v>
      </c>
      <c r="S562" s="109">
        <v>25</v>
      </c>
      <c r="T562" s="109">
        <v>61</v>
      </c>
      <c r="U562" s="109">
        <f t="shared" si="18"/>
        <v>95.800470588235299</v>
      </c>
      <c r="V562" s="109">
        <v>83</v>
      </c>
      <c r="W562" s="100">
        <v>100</v>
      </c>
      <c r="X562" s="527" t="s">
        <v>3479</v>
      </c>
      <c r="Y562" s="100">
        <v>3</v>
      </c>
      <c r="Z562" s="100">
        <v>4</v>
      </c>
      <c r="AA562" s="100">
        <v>4</v>
      </c>
      <c r="AB562" s="100">
        <v>16</v>
      </c>
      <c r="AC562" s="100"/>
      <c r="AD562" s="100">
        <v>50</v>
      </c>
      <c r="AE562" s="414">
        <v>5</v>
      </c>
      <c r="AF562" s="236"/>
      <c r="AG562" s="244"/>
      <c r="AH562" s="685"/>
      <c r="AI562" s="238"/>
      <c r="AJ562" s="239"/>
      <c r="AK562" s="721"/>
      <c r="AL562" s="241"/>
      <c r="AM562" s="239"/>
      <c r="AN562" s="721"/>
      <c r="AO562" s="241"/>
      <c r="AP562" s="239"/>
      <c r="AQ562" s="721"/>
      <c r="AR562" s="241"/>
      <c r="AS562" s="239"/>
      <c r="AT562" s="240"/>
      <c r="AU562" s="242"/>
      <c r="AV562" s="779"/>
      <c r="AW562" s="100"/>
      <c r="AX562" s="342"/>
    </row>
    <row r="563" spans="1:50" s="51" customFormat="1" ht="127.55" customHeight="1" x14ac:dyDescent="0.3">
      <c r="A563" s="99">
        <v>792</v>
      </c>
      <c r="B563" s="606" t="s">
        <v>3469</v>
      </c>
      <c r="C563" s="100"/>
      <c r="D563" s="100" t="s">
        <v>3505</v>
      </c>
      <c r="E563" s="606" t="s">
        <v>3588</v>
      </c>
      <c r="F563" s="100">
        <v>34230</v>
      </c>
      <c r="G563" s="606" t="s">
        <v>3589</v>
      </c>
      <c r="H563" s="100">
        <v>2015</v>
      </c>
      <c r="I563" s="614" t="s">
        <v>3590</v>
      </c>
      <c r="J563" s="655">
        <v>22521</v>
      </c>
      <c r="K563" s="396" t="s">
        <v>2188</v>
      </c>
      <c r="L563" s="71" t="s">
        <v>3591</v>
      </c>
      <c r="M563" s="71" t="s">
        <v>3592</v>
      </c>
      <c r="N563" s="71" t="s">
        <v>3593</v>
      </c>
      <c r="O563" s="71" t="s">
        <v>3594</v>
      </c>
      <c r="P563" s="100">
        <v>23761</v>
      </c>
      <c r="Q563" s="100">
        <v>62.3</v>
      </c>
      <c r="R563" s="109">
        <f>+J563/1700/5</f>
        <v>2.6495294117647061</v>
      </c>
      <c r="S563" s="100">
        <v>0.15</v>
      </c>
      <c r="T563" s="100">
        <v>61</v>
      </c>
      <c r="U563" s="109">
        <f t="shared" si="18"/>
        <v>63.799529411764702</v>
      </c>
      <c r="V563" s="100">
        <v>80</v>
      </c>
      <c r="W563" s="100">
        <v>5</v>
      </c>
      <c r="X563" s="527" t="s">
        <v>3479</v>
      </c>
      <c r="Y563" s="100">
        <v>2</v>
      </c>
      <c r="Z563" s="100">
        <v>1</v>
      </c>
      <c r="AA563" s="100">
        <v>4</v>
      </c>
      <c r="AB563" s="100">
        <v>52</v>
      </c>
      <c r="AC563" s="100"/>
      <c r="AD563" s="100">
        <v>35</v>
      </c>
      <c r="AE563" s="414">
        <v>5</v>
      </c>
      <c r="AF563" s="236">
        <v>100</v>
      </c>
      <c r="AG563" s="244"/>
      <c r="AH563" s="685"/>
      <c r="AI563" s="238"/>
      <c r="AJ563" s="239"/>
      <c r="AK563" s="721"/>
      <c r="AL563" s="241"/>
      <c r="AM563" s="239"/>
      <c r="AN563" s="721"/>
      <c r="AO563" s="241"/>
      <c r="AP563" s="239"/>
      <c r="AQ563" s="721"/>
      <c r="AR563" s="241"/>
      <c r="AS563" s="239" t="s">
        <v>3595</v>
      </c>
      <c r="AT563" s="240" t="s">
        <v>3596</v>
      </c>
      <c r="AU563" s="242">
        <v>100</v>
      </c>
      <c r="AV563" s="779"/>
      <c r="AW563" s="100"/>
      <c r="AX563" s="342"/>
    </row>
    <row r="564" spans="1:50" s="51" customFormat="1" ht="114.8" customHeight="1" x14ac:dyDescent="0.3">
      <c r="A564" s="99">
        <v>792</v>
      </c>
      <c r="B564" s="606" t="s">
        <v>3469</v>
      </c>
      <c r="C564" s="100"/>
      <c r="D564" s="100" t="s">
        <v>3597</v>
      </c>
      <c r="E564" s="606" t="s">
        <v>3598</v>
      </c>
      <c r="F564" s="100">
        <v>19121</v>
      </c>
      <c r="G564" s="606" t="s">
        <v>3599</v>
      </c>
      <c r="H564" s="100">
        <v>2015</v>
      </c>
      <c r="I564" s="606" t="s">
        <v>3600</v>
      </c>
      <c r="J564" s="655">
        <v>23560</v>
      </c>
      <c r="K564" s="396" t="s">
        <v>2188</v>
      </c>
      <c r="L564" s="71" t="s">
        <v>3475</v>
      </c>
      <c r="M564" s="71" t="s">
        <v>3476</v>
      </c>
      <c r="N564" s="71" t="s">
        <v>3601</v>
      </c>
      <c r="O564" s="71" t="s">
        <v>3602</v>
      </c>
      <c r="P564" s="100">
        <v>23799</v>
      </c>
      <c r="Q564" s="109">
        <v>81</v>
      </c>
      <c r="R564" s="100">
        <v>2.83</v>
      </c>
      <c r="S564" s="100">
        <v>20</v>
      </c>
      <c r="T564" s="100">
        <v>61</v>
      </c>
      <c r="U564" s="100">
        <f t="shared" si="18"/>
        <v>83.83</v>
      </c>
      <c r="V564" s="100">
        <v>40</v>
      </c>
      <c r="W564" s="100">
        <v>20</v>
      </c>
      <c r="X564" s="527" t="s">
        <v>3479</v>
      </c>
      <c r="Y564" s="100">
        <v>4</v>
      </c>
      <c r="Z564" s="100">
        <v>4</v>
      </c>
      <c r="AA564" s="100">
        <v>6</v>
      </c>
      <c r="AB564" s="100">
        <v>16</v>
      </c>
      <c r="AC564" s="100"/>
      <c r="AD564" s="100">
        <v>61</v>
      </c>
      <c r="AE564" s="414">
        <v>5</v>
      </c>
      <c r="AF564" s="236">
        <v>50</v>
      </c>
      <c r="AG564" s="244" t="s">
        <v>3597</v>
      </c>
      <c r="AH564" s="685" t="s">
        <v>3603</v>
      </c>
      <c r="AI564" s="238">
        <v>10</v>
      </c>
      <c r="AJ564" s="239" t="s">
        <v>3604</v>
      </c>
      <c r="AK564" s="721" t="s">
        <v>3605</v>
      </c>
      <c r="AL564" s="241">
        <v>30</v>
      </c>
      <c r="AM564" s="257" t="s">
        <v>3606</v>
      </c>
      <c r="AN564" s="721" t="s">
        <v>3607</v>
      </c>
      <c r="AO564" s="241">
        <v>10</v>
      </c>
      <c r="AP564" s="239"/>
      <c r="AQ564" s="721"/>
      <c r="AR564" s="241"/>
      <c r="AS564" s="239"/>
      <c r="AT564" s="240"/>
      <c r="AU564" s="242"/>
      <c r="AV564" s="779"/>
      <c r="AW564" s="100"/>
      <c r="AX564" s="342"/>
    </row>
    <row r="565" spans="1:50" s="51" customFormat="1" ht="127.55" customHeight="1" x14ac:dyDescent="0.3">
      <c r="A565" s="128">
        <v>792</v>
      </c>
      <c r="B565" s="606" t="s">
        <v>3469</v>
      </c>
      <c r="C565" s="100"/>
      <c r="D565" s="100" t="s">
        <v>3470</v>
      </c>
      <c r="E565" s="606" t="s">
        <v>3608</v>
      </c>
      <c r="F565" s="100">
        <v>11409</v>
      </c>
      <c r="G565" s="606" t="s">
        <v>3609</v>
      </c>
      <c r="H565" s="100">
        <v>2015</v>
      </c>
      <c r="I565" s="606" t="s">
        <v>3609</v>
      </c>
      <c r="J565" s="652">
        <v>21722</v>
      </c>
      <c r="K565" s="396" t="s">
        <v>2188</v>
      </c>
      <c r="L565" s="71" t="s">
        <v>3610</v>
      </c>
      <c r="M565" s="71" t="s">
        <v>3611</v>
      </c>
      <c r="N565" s="71" t="s">
        <v>3612</v>
      </c>
      <c r="O565" s="71" t="s">
        <v>3613</v>
      </c>
      <c r="P565" s="100">
        <v>23766</v>
      </c>
      <c r="Q565" s="100">
        <v>81</v>
      </c>
      <c r="R565" s="100">
        <v>2.83</v>
      </c>
      <c r="S565" s="100">
        <v>20</v>
      </c>
      <c r="T565" s="100">
        <v>70</v>
      </c>
      <c r="U565" s="100">
        <f t="shared" si="18"/>
        <v>92.83</v>
      </c>
      <c r="V565" s="100">
        <v>15</v>
      </c>
      <c r="W565" s="100">
        <v>62</v>
      </c>
      <c r="X565" s="527" t="s">
        <v>3479</v>
      </c>
      <c r="Y565" s="100"/>
      <c r="Z565" s="100"/>
      <c r="AA565" s="100"/>
      <c r="AB565" s="100">
        <v>16</v>
      </c>
      <c r="AC565" s="530"/>
      <c r="AD565" s="100">
        <v>70</v>
      </c>
      <c r="AE565" s="414">
        <v>5</v>
      </c>
      <c r="AF565" s="531"/>
      <c r="AG565" s="532"/>
      <c r="AH565" s="712"/>
      <c r="AI565" s="533"/>
      <c r="AJ565" s="534"/>
      <c r="AK565" s="745"/>
      <c r="AL565" s="536"/>
      <c r="AM565" s="534"/>
      <c r="AN565" s="745"/>
      <c r="AO565" s="536"/>
      <c r="AP565" s="534"/>
      <c r="AQ565" s="745"/>
      <c r="AR565" s="536"/>
      <c r="AS565" s="534"/>
      <c r="AT565" s="535"/>
      <c r="AU565" s="537"/>
      <c r="AV565" s="791"/>
      <c r="AW565" s="538"/>
      <c r="AX565" s="539"/>
    </row>
    <row r="566" spans="1:50" s="51" customFormat="1" ht="114.8" customHeight="1" x14ac:dyDescent="0.3">
      <c r="A566" s="128">
        <v>792</v>
      </c>
      <c r="B566" s="606" t="s">
        <v>3469</v>
      </c>
      <c r="C566" s="100"/>
      <c r="D566" s="100" t="s">
        <v>3597</v>
      </c>
      <c r="E566" s="606" t="s">
        <v>3598</v>
      </c>
      <c r="F566" s="100">
        <v>19192</v>
      </c>
      <c r="G566" s="606" t="s">
        <v>3614</v>
      </c>
      <c r="H566" s="100">
        <v>2016</v>
      </c>
      <c r="I566" s="606" t="s">
        <v>3614</v>
      </c>
      <c r="J566" s="652">
        <v>23181</v>
      </c>
      <c r="K566" s="396" t="s">
        <v>2188</v>
      </c>
      <c r="L566" s="71" t="s">
        <v>3475</v>
      </c>
      <c r="M566" s="71" t="s">
        <v>3476</v>
      </c>
      <c r="N566" s="71" t="s">
        <v>3601</v>
      </c>
      <c r="O566" s="71" t="s">
        <v>3602</v>
      </c>
      <c r="P566" s="100">
        <v>24068</v>
      </c>
      <c r="Q566" s="100">
        <v>81</v>
      </c>
      <c r="R566" s="100">
        <v>2.83</v>
      </c>
      <c r="S566" s="100">
        <v>20</v>
      </c>
      <c r="T566" s="100">
        <v>61</v>
      </c>
      <c r="U566" s="100">
        <f t="shared" si="18"/>
        <v>83.83</v>
      </c>
      <c r="V566" s="100">
        <v>30</v>
      </c>
      <c r="W566" s="100">
        <v>42</v>
      </c>
      <c r="X566" s="527" t="s">
        <v>3479</v>
      </c>
      <c r="Y566" s="530"/>
      <c r="Z566" s="530"/>
      <c r="AA566" s="530"/>
      <c r="AB566" s="530"/>
      <c r="AC566" s="530"/>
      <c r="AD566" s="100">
        <v>60</v>
      </c>
      <c r="AE566" s="414">
        <v>5</v>
      </c>
      <c r="AF566" s="531">
        <v>10</v>
      </c>
      <c r="AG566" s="532" t="s">
        <v>3597</v>
      </c>
      <c r="AH566" s="712" t="s">
        <v>3603</v>
      </c>
      <c r="AI566" s="533">
        <v>10</v>
      </c>
      <c r="AJ566" s="534" t="s">
        <v>3604</v>
      </c>
      <c r="AK566" s="745" t="s">
        <v>3605</v>
      </c>
      <c r="AL566" s="536">
        <v>10</v>
      </c>
      <c r="AM566" s="534" t="s">
        <v>3606</v>
      </c>
      <c r="AN566" s="745" t="s">
        <v>3607</v>
      </c>
      <c r="AO566" s="536"/>
      <c r="AP566" s="534"/>
      <c r="AQ566" s="745"/>
      <c r="AR566" s="536"/>
      <c r="AS566" s="534"/>
      <c r="AT566" s="535"/>
      <c r="AU566" s="537"/>
      <c r="AV566" s="791"/>
      <c r="AW566" s="538"/>
      <c r="AX566" s="539"/>
    </row>
    <row r="567" spans="1:50" s="51" customFormat="1" ht="114.8" customHeight="1" x14ac:dyDescent="0.3">
      <c r="A567" s="128">
        <v>792</v>
      </c>
      <c r="B567" s="606" t="s">
        <v>3469</v>
      </c>
      <c r="C567" s="100"/>
      <c r="D567" s="100" t="s">
        <v>3505</v>
      </c>
      <c r="E567" s="606" t="s">
        <v>3615</v>
      </c>
      <c r="F567" s="105">
        <v>30040</v>
      </c>
      <c r="G567" s="606" t="s">
        <v>3616</v>
      </c>
      <c r="H567" s="100" t="s">
        <v>3617</v>
      </c>
      <c r="I567" s="606" t="s">
        <v>3618</v>
      </c>
      <c r="J567" s="652">
        <v>23452</v>
      </c>
      <c r="K567" s="396" t="s">
        <v>2188</v>
      </c>
      <c r="L567" s="71" t="s">
        <v>3475</v>
      </c>
      <c r="M567" s="71" t="s">
        <v>3476</v>
      </c>
      <c r="N567" s="74" t="s">
        <v>3619</v>
      </c>
      <c r="O567" s="74" t="s">
        <v>3620</v>
      </c>
      <c r="P567" s="100">
        <v>17180</v>
      </c>
      <c r="Q567" s="100">
        <v>67.16</v>
      </c>
      <c r="R567" s="109">
        <f>+J567/1700/5</f>
        <v>2.7590588235294118</v>
      </c>
      <c r="S567" s="100">
        <v>6</v>
      </c>
      <c r="T567" s="100">
        <v>60</v>
      </c>
      <c r="U567" s="109">
        <f t="shared" si="18"/>
        <v>68.759058823529415</v>
      </c>
      <c r="V567" s="100">
        <v>15</v>
      </c>
      <c r="W567" s="100">
        <v>99</v>
      </c>
      <c r="X567" s="527" t="s">
        <v>3479</v>
      </c>
      <c r="Y567" s="530"/>
      <c r="Z567" s="530"/>
      <c r="AA567" s="530"/>
      <c r="AB567" s="530"/>
      <c r="AC567" s="530"/>
      <c r="AD567" s="100">
        <v>60</v>
      </c>
      <c r="AE567" s="414">
        <v>5</v>
      </c>
      <c r="AF567" s="236">
        <v>80</v>
      </c>
      <c r="AG567" s="244" t="s">
        <v>3621</v>
      </c>
      <c r="AH567" s="685" t="s">
        <v>3546</v>
      </c>
      <c r="AI567" s="238">
        <v>80</v>
      </c>
      <c r="AJ567" s="239"/>
      <c r="AK567" s="721"/>
      <c r="AL567" s="241"/>
      <c r="AM567" s="239"/>
      <c r="AN567" s="721"/>
      <c r="AO567" s="241"/>
      <c r="AP567" s="239"/>
      <c r="AQ567" s="721"/>
      <c r="AR567" s="241"/>
      <c r="AS567" s="239"/>
      <c r="AT567" s="240"/>
      <c r="AU567" s="242"/>
      <c r="AV567" s="779"/>
      <c r="AW567" s="100"/>
      <c r="AX567" s="342"/>
    </row>
    <row r="568" spans="1:50" s="51" customFormat="1" ht="114.8" customHeight="1" x14ac:dyDescent="0.3">
      <c r="A568" s="128">
        <v>792</v>
      </c>
      <c r="B568" s="606" t="s">
        <v>3469</v>
      </c>
      <c r="C568" s="100"/>
      <c r="D568" s="100" t="s">
        <v>3505</v>
      </c>
      <c r="E568" s="606" t="s">
        <v>3622</v>
      </c>
      <c r="F568" s="100">
        <v>29190</v>
      </c>
      <c r="G568" s="606" t="s">
        <v>3623</v>
      </c>
      <c r="H568" s="100" t="s">
        <v>3624</v>
      </c>
      <c r="I568" s="606" t="s">
        <v>3625</v>
      </c>
      <c r="J568" s="652">
        <v>58506</v>
      </c>
      <c r="K568" s="396" t="s">
        <v>2188</v>
      </c>
      <c r="L568" s="71" t="s">
        <v>3475</v>
      </c>
      <c r="M568" s="71" t="s">
        <v>3476</v>
      </c>
      <c r="N568" s="71" t="s">
        <v>3626</v>
      </c>
      <c r="O568" s="71" t="s">
        <v>3627</v>
      </c>
      <c r="P568" s="100">
        <v>20054</v>
      </c>
      <c r="Q568" s="100">
        <v>69.8</v>
      </c>
      <c r="R568" s="109">
        <f>+J568/1700/5</f>
        <v>6.8830588235294119</v>
      </c>
      <c r="S568" s="109">
        <f>+R568/2</f>
        <v>3.4415294117647059</v>
      </c>
      <c r="T568" s="100">
        <v>60</v>
      </c>
      <c r="U568" s="109">
        <f t="shared" si="18"/>
        <v>70.324588235294115</v>
      </c>
      <c r="V568" s="100">
        <v>50</v>
      </c>
      <c r="W568" s="100">
        <v>87</v>
      </c>
      <c r="X568" s="527" t="s">
        <v>3479</v>
      </c>
      <c r="Y568" s="100">
        <v>6</v>
      </c>
      <c r="Z568" s="100">
        <v>4</v>
      </c>
      <c r="AA568" s="100">
        <v>1</v>
      </c>
      <c r="AB568" s="100">
        <v>16</v>
      </c>
      <c r="AC568" s="530"/>
      <c r="AD568" s="100">
        <v>60</v>
      </c>
      <c r="AE568" s="414">
        <v>5</v>
      </c>
      <c r="AF568" s="236">
        <v>20</v>
      </c>
      <c r="AG568" s="244"/>
      <c r="AH568" s="685" t="s">
        <v>3628</v>
      </c>
      <c r="AI568" s="238">
        <v>20</v>
      </c>
      <c r="AJ568" s="239"/>
      <c r="AK568" s="721"/>
      <c r="AL568" s="241"/>
      <c r="AM568" s="239"/>
      <c r="AN568" s="721"/>
      <c r="AO568" s="241"/>
      <c r="AP568" s="239"/>
      <c r="AQ568" s="721"/>
      <c r="AR568" s="241"/>
      <c r="AS568" s="239"/>
      <c r="AT568" s="240"/>
      <c r="AU568" s="242"/>
      <c r="AV568" s="779"/>
      <c r="AW568" s="100"/>
      <c r="AX568" s="342"/>
    </row>
    <row r="569" spans="1:50" s="51" customFormat="1" ht="114.8" customHeight="1" x14ac:dyDescent="0.3">
      <c r="A569" s="128">
        <v>792</v>
      </c>
      <c r="B569" s="606" t="s">
        <v>3469</v>
      </c>
      <c r="C569" s="100"/>
      <c r="D569" s="100" t="s">
        <v>3597</v>
      </c>
      <c r="E569" s="606" t="s">
        <v>3629</v>
      </c>
      <c r="F569" s="100">
        <v>35925</v>
      </c>
      <c r="G569" s="606" t="s">
        <v>3630</v>
      </c>
      <c r="H569" s="100">
        <v>2018</v>
      </c>
      <c r="I569" s="606" t="s">
        <v>3631</v>
      </c>
      <c r="J569" s="652">
        <v>23857</v>
      </c>
      <c r="K569" s="396" t="s">
        <v>2188</v>
      </c>
      <c r="L569" s="71" t="s">
        <v>3475</v>
      </c>
      <c r="M569" s="71" t="s">
        <v>3476</v>
      </c>
      <c r="N569" s="71" t="s">
        <v>3632</v>
      </c>
      <c r="O569" s="71" t="s">
        <v>3633</v>
      </c>
      <c r="P569" s="100">
        <v>25271</v>
      </c>
      <c r="Q569" s="100">
        <v>60</v>
      </c>
      <c r="R569" s="109">
        <f>+J569/1700/5</f>
        <v>2.8067058823529409</v>
      </c>
      <c r="S569" s="100">
        <v>2</v>
      </c>
      <c r="T569" s="100">
        <v>60</v>
      </c>
      <c r="U569" s="109">
        <f t="shared" si="18"/>
        <v>64.806705882352944</v>
      </c>
      <c r="V569" s="100">
        <v>10</v>
      </c>
      <c r="W569" s="100">
        <v>7</v>
      </c>
      <c r="X569" s="540" t="s">
        <v>3479</v>
      </c>
      <c r="Y569" s="100">
        <v>4</v>
      </c>
      <c r="Z569" s="100">
        <v>3</v>
      </c>
      <c r="AA569" s="100">
        <v>2</v>
      </c>
      <c r="AB569" s="100">
        <v>16</v>
      </c>
      <c r="AC569" s="530">
        <v>217</v>
      </c>
      <c r="AD569" s="100">
        <v>50</v>
      </c>
      <c r="AE569" s="414">
        <v>5</v>
      </c>
      <c r="AF569" s="236">
        <v>50</v>
      </c>
      <c r="AG569" s="244" t="s">
        <v>3493</v>
      </c>
      <c r="AH569" s="685" t="s">
        <v>3634</v>
      </c>
      <c r="AI569" s="238">
        <v>50</v>
      </c>
      <c r="AJ569" s="239"/>
      <c r="AK569" s="721"/>
      <c r="AL569" s="241"/>
      <c r="AM569" s="239"/>
      <c r="AN569" s="721"/>
      <c r="AO569" s="241"/>
      <c r="AP569" s="239"/>
      <c r="AQ569" s="721"/>
      <c r="AR569" s="241"/>
      <c r="AS569" s="239"/>
      <c r="AT569" s="240"/>
      <c r="AU569" s="242"/>
      <c r="AV569" s="779"/>
      <c r="AW569" s="100"/>
      <c r="AX569" s="342"/>
    </row>
    <row r="570" spans="1:50" s="51" customFormat="1" ht="114.8" customHeight="1" x14ac:dyDescent="0.3">
      <c r="A570" s="128">
        <v>792</v>
      </c>
      <c r="B570" s="606" t="s">
        <v>3469</v>
      </c>
      <c r="C570" s="100"/>
      <c r="D570" s="100" t="s">
        <v>3470</v>
      </c>
      <c r="E570" s="606" t="s">
        <v>3635</v>
      </c>
      <c r="F570" s="100">
        <v>37707</v>
      </c>
      <c r="G570" s="606" t="s">
        <v>3636</v>
      </c>
      <c r="H570" s="100">
        <v>2018</v>
      </c>
      <c r="I570" s="606" t="s">
        <v>3637</v>
      </c>
      <c r="J570" s="652">
        <v>126880</v>
      </c>
      <c r="K570" s="396" t="s">
        <v>2188</v>
      </c>
      <c r="L570" s="71" t="s">
        <v>3475</v>
      </c>
      <c r="M570" s="71" t="s">
        <v>3476</v>
      </c>
      <c r="N570" s="71" t="s">
        <v>3638</v>
      </c>
      <c r="O570" s="71" t="s">
        <v>3639</v>
      </c>
      <c r="P570" s="100">
        <v>26252</v>
      </c>
      <c r="Q570" s="100">
        <v>70.83</v>
      </c>
      <c r="R570" s="109">
        <f>+J570/1700/5</f>
        <v>14.927058823529412</v>
      </c>
      <c r="S570" s="100">
        <v>5</v>
      </c>
      <c r="T570" s="100">
        <v>60</v>
      </c>
      <c r="U570" s="109">
        <f t="shared" si="18"/>
        <v>79.927058823529407</v>
      </c>
      <c r="V570" s="100">
        <v>10</v>
      </c>
      <c r="W570" s="100">
        <v>2</v>
      </c>
      <c r="X570" s="540" t="s">
        <v>3479</v>
      </c>
      <c r="Y570" s="100">
        <v>6</v>
      </c>
      <c r="Z570" s="100">
        <v>1</v>
      </c>
      <c r="AA570" s="100">
        <v>5</v>
      </c>
      <c r="AB570" s="100">
        <v>16</v>
      </c>
      <c r="AC570" s="530">
        <v>217</v>
      </c>
      <c r="AD570" s="100">
        <v>60</v>
      </c>
      <c r="AE570" s="414">
        <v>5</v>
      </c>
      <c r="AF570" s="236">
        <v>80</v>
      </c>
      <c r="AG570" s="244"/>
      <c r="AH570" s="685"/>
      <c r="AI570" s="238"/>
      <c r="AJ570" s="239"/>
      <c r="AK570" s="721"/>
      <c r="AL570" s="241"/>
      <c r="AM570" s="239"/>
      <c r="AN570" s="721"/>
      <c r="AO570" s="241"/>
      <c r="AP570" s="239"/>
      <c r="AQ570" s="721"/>
      <c r="AR570" s="241"/>
      <c r="AS570" s="239"/>
      <c r="AT570" s="240"/>
      <c r="AU570" s="242"/>
      <c r="AV570" s="779" t="s">
        <v>3640</v>
      </c>
      <c r="AW570" s="100" t="s">
        <v>3641</v>
      </c>
      <c r="AX570" s="342">
        <v>80</v>
      </c>
    </row>
    <row r="571" spans="1:50" s="51" customFormat="1" ht="114.8" customHeight="1" x14ac:dyDescent="0.3">
      <c r="A571" s="128">
        <v>792</v>
      </c>
      <c r="B571" s="606" t="s">
        <v>3469</v>
      </c>
      <c r="C571" s="100"/>
      <c r="D571" s="100" t="s">
        <v>3505</v>
      </c>
      <c r="E571" s="606" t="s">
        <v>3642</v>
      </c>
      <c r="F571" s="100" t="s">
        <v>3643</v>
      </c>
      <c r="G571" s="606" t="s">
        <v>3644</v>
      </c>
      <c r="H571" s="100" t="s">
        <v>3645</v>
      </c>
      <c r="I571" s="606" t="s">
        <v>3646</v>
      </c>
      <c r="J571" s="652">
        <v>28817</v>
      </c>
      <c r="K571" s="396" t="s">
        <v>2188</v>
      </c>
      <c r="L571" s="71" t="s">
        <v>3475</v>
      </c>
      <c r="M571" s="71" t="s">
        <v>3476</v>
      </c>
      <c r="N571" s="74" t="s">
        <v>3647</v>
      </c>
      <c r="O571" s="74" t="s">
        <v>3648</v>
      </c>
      <c r="P571" s="100">
        <v>20811</v>
      </c>
      <c r="Q571" s="100">
        <v>62.5</v>
      </c>
      <c r="R571" s="109">
        <f>+J571/1700/5</f>
        <v>3.3902352941176472</v>
      </c>
      <c r="S571" s="100">
        <v>1.1499999999999999</v>
      </c>
      <c r="T571" s="100">
        <v>60</v>
      </c>
      <c r="U571" s="109">
        <f t="shared" si="18"/>
        <v>64.54023529411765</v>
      </c>
      <c r="V571" s="100">
        <v>15</v>
      </c>
      <c r="W571" s="100">
        <v>99</v>
      </c>
      <c r="X571" s="527" t="s">
        <v>3479</v>
      </c>
      <c r="Y571" s="530"/>
      <c r="Z571" s="530"/>
      <c r="AA571" s="530"/>
      <c r="AB571" s="530"/>
      <c r="AC571" s="530"/>
      <c r="AD571" s="100">
        <v>60</v>
      </c>
      <c r="AE571" s="414">
        <v>5</v>
      </c>
      <c r="AF571" s="531"/>
      <c r="AG571" s="532"/>
      <c r="AH571" s="712"/>
      <c r="AI571" s="533"/>
      <c r="AJ571" s="534"/>
      <c r="AK571" s="745"/>
      <c r="AL571" s="536"/>
      <c r="AM571" s="534"/>
      <c r="AN571" s="745"/>
      <c r="AO571" s="536"/>
      <c r="AP571" s="534"/>
      <c r="AQ571" s="745"/>
      <c r="AR571" s="536"/>
      <c r="AS571" s="534"/>
      <c r="AT571" s="535"/>
      <c r="AU571" s="537"/>
      <c r="AV571" s="791"/>
      <c r="AW571" s="538"/>
      <c r="AX571" s="539"/>
    </row>
    <row r="572" spans="1:50" s="51" customFormat="1" ht="114.8" customHeight="1" x14ac:dyDescent="0.3">
      <c r="A572" s="128">
        <v>794</v>
      </c>
      <c r="B572" s="606" t="s">
        <v>4563</v>
      </c>
      <c r="C572" s="100"/>
      <c r="D572" s="100"/>
      <c r="E572" s="606" t="s">
        <v>4564</v>
      </c>
      <c r="F572" s="100"/>
      <c r="G572" s="606" t="s">
        <v>4565</v>
      </c>
      <c r="H572" s="100">
        <v>2018</v>
      </c>
      <c r="I572" s="606" t="s">
        <v>4566</v>
      </c>
      <c r="J572" s="652">
        <v>45115.6</v>
      </c>
      <c r="K572" s="396" t="s">
        <v>800</v>
      </c>
      <c r="L572" s="71" t="s">
        <v>4567</v>
      </c>
      <c r="M572" s="71" t="s">
        <v>4568</v>
      </c>
      <c r="N572" s="74" t="s">
        <v>4569</v>
      </c>
      <c r="O572" s="74" t="s">
        <v>4570</v>
      </c>
      <c r="P572" s="100" t="s">
        <v>4571</v>
      </c>
      <c r="Q572" s="100">
        <v>25</v>
      </c>
      <c r="R572" s="109">
        <v>0.8</v>
      </c>
      <c r="S572" s="100">
        <v>0</v>
      </c>
      <c r="T572" s="100">
        <v>0</v>
      </c>
      <c r="U572" s="109">
        <v>25</v>
      </c>
      <c r="V572" s="100"/>
      <c r="W572" s="100">
        <v>3</v>
      </c>
      <c r="X572" s="527" t="s">
        <v>4572</v>
      </c>
      <c r="Y572" s="530"/>
      <c r="Z572" s="530"/>
      <c r="AA572" s="530"/>
      <c r="AB572" s="530"/>
      <c r="AC572" s="530">
        <v>17</v>
      </c>
      <c r="AD572" s="100">
        <v>13</v>
      </c>
      <c r="AE572" s="414">
        <v>5</v>
      </c>
      <c r="AF572" s="531"/>
      <c r="AG572" s="532"/>
      <c r="AH572" s="712"/>
      <c r="AI572" s="533"/>
      <c r="AJ572" s="534"/>
      <c r="AK572" s="745"/>
      <c r="AL572" s="536"/>
      <c r="AM572" s="534"/>
      <c r="AN572" s="745"/>
      <c r="AO572" s="536"/>
      <c r="AP572" s="534"/>
      <c r="AQ572" s="745"/>
      <c r="AR572" s="536"/>
      <c r="AS572" s="534"/>
      <c r="AT572" s="535"/>
      <c r="AU572" s="537"/>
      <c r="AV572" s="791"/>
      <c r="AW572" s="538"/>
      <c r="AX572" s="539"/>
    </row>
    <row r="573" spans="1:50" s="51" customFormat="1" ht="114.8" customHeight="1" x14ac:dyDescent="0.3">
      <c r="A573" s="128">
        <v>794</v>
      </c>
      <c r="B573" s="606" t="s">
        <v>4563</v>
      </c>
      <c r="C573" s="100"/>
      <c r="D573" s="100"/>
      <c r="E573" s="606" t="s">
        <v>4573</v>
      </c>
      <c r="F573" s="100"/>
      <c r="G573" s="606" t="s">
        <v>4574</v>
      </c>
      <c r="H573" s="100">
        <v>2018</v>
      </c>
      <c r="I573" s="606" t="s">
        <v>4575</v>
      </c>
      <c r="J573" s="652">
        <v>3111</v>
      </c>
      <c r="K573" s="396" t="s">
        <v>800</v>
      </c>
      <c r="L573" s="71" t="s">
        <v>4576</v>
      </c>
      <c r="M573" s="71" t="s">
        <v>4577</v>
      </c>
      <c r="N573" s="74" t="s">
        <v>4578</v>
      </c>
      <c r="O573" s="74" t="s">
        <v>4579</v>
      </c>
      <c r="P573" s="100">
        <v>42497</v>
      </c>
      <c r="Q573" s="100">
        <v>20</v>
      </c>
      <c r="R573" s="109">
        <v>7.0000000000000007E-2</v>
      </c>
      <c r="S573" s="100">
        <v>0</v>
      </c>
      <c r="T573" s="100">
        <v>0</v>
      </c>
      <c r="U573" s="109">
        <v>20</v>
      </c>
      <c r="V573" s="100"/>
      <c r="W573" s="100">
        <v>3</v>
      </c>
      <c r="X573" s="527" t="s">
        <v>4572</v>
      </c>
      <c r="Y573" s="530">
        <v>4</v>
      </c>
      <c r="Z573" s="530">
        <v>9</v>
      </c>
      <c r="AA573" s="530">
        <v>2</v>
      </c>
      <c r="AB573" s="530">
        <v>4</v>
      </c>
      <c r="AC573" s="530">
        <v>17</v>
      </c>
      <c r="AD573" s="100">
        <v>32</v>
      </c>
      <c r="AE573" s="414">
        <v>3</v>
      </c>
      <c r="AF573" s="531"/>
      <c r="AG573" s="532"/>
      <c r="AH573" s="712"/>
      <c r="AI573" s="533"/>
      <c r="AJ573" s="534"/>
      <c r="AK573" s="745"/>
      <c r="AL573" s="536"/>
      <c r="AM573" s="534"/>
      <c r="AN573" s="745"/>
      <c r="AO573" s="536"/>
      <c r="AP573" s="534"/>
      <c r="AQ573" s="745"/>
      <c r="AR573" s="536"/>
      <c r="AS573" s="534"/>
      <c r="AT573" s="535"/>
      <c r="AU573" s="537"/>
      <c r="AV573" s="791"/>
      <c r="AW573" s="538"/>
      <c r="AX573" s="539"/>
    </row>
    <row r="574" spans="1:50" s="51" customFormat="1" ht="114.8" customHeight="1" x14ac:dyDescent="0.3">
      <c r="A574" s="128">
        <v>794</v>
      </c>
      <c r="B574" s="606" t="s">
        <v>4563</v>
      </c>
      <c r="C574" s="100"/>
      <c r="D574" s="100"/>
      <c r="E574" s="606" t="s">
        <v>4564</v>
      </c>
      <c r="F574" s="100"/>
      <c r="G574" s="606" t="s">
        <v>792</v>
      </c>
      <c r="H574" s="100">
        <v>2015</v>
      </c>
      <c r="I574" s="606" t="s">
        <v>4580</v>
      </c>
      <c r="J574" s="652">
        <v>45567</v>
      </c>
      <c r="K574" s="396" t="s">
        <v>694</v>
      </c>
      <c r="L574" s="71" t="s">
        <v>4581</v>
      </c>
      <c r="M574" s="71" t="s">
        <v>4582</v>
      </c>
      <c r="N574" s="74" t="s">
        <v>4583</v>
      </c>
      <c r="O574" s="74" t="s">
        <v>4584</v>
      </c>
      <c r="P574" s="100">
        <v>42230</v>
      </c>
      <c r="Q574" s="100">
        <v>35.56</v>
      </c>
      <c r="R574" s="109">
        <v>3.13</v>
      </c>
      <c r="S574" s="100">
        <v>20</v>
      </c>
      <c r="T574" s="100">
        <v>25</v>
      </c>
      <c r="U574" s="109">
        <v>48.13</v>
      </c>
      <c r="V574" s="100">
        <v>75</v>
      </c>
      <c r="W574" s="100">
        <v>20</v>
      </c>
      <c r="X574" s="527" t="s">
        <v>4585</v>
      </c>
      <c r="Y574" s="530">
        <v>6</v>
      </c>
      <c r="Z574" s="530">
        <v>4</v>
      </c>
      <c r="AA574" s="530">
        <v>1</v>
      </c>
      <c r="AB574" s="530">
        <v>60</v>
      </c>
      <c r="AC574" s="530" t="s">
        <v>4586</v>
      </c>
      <c r="AD574" s="100"/>
      <c r="AE574" s="414">
        <v>5</v>
      </c>
      <c r="AF574" s="531"/>
      <c r="AG574" s="532"/>
      <c r="AH574" s="712"/>
      <c r="AI574" s="533"/>
      <c r="AJ574" s="534"/>
      <c r="AK574" s="745"/>
      <c r="AL574" s="536"/>
      <c r="AM574" s="534"/>
      <c r="AN574" s="745"/>
      <c r="AO574" s="536"/>
      <c r="AP574" s="534"/>
      <c r="AQ574" s="745"/>
      <c r="AR574" s="536"/>
      <c r="AS574" s="534"/>
      <c r="AT574" s="535"/>
      <c r="AU574" s="537"/>
      <c r="AV574" s="791"/>
      <c r="AW574" s="538"/>
      <c r="AX574" s="539"/>
    </row>
    <row r="575" spans="1:50" s="51" customFormat="1" ht="114.8" customHeight="1" x14ac:dyDescent="0.3">
      <c r="A575" s="128">
        <v>794</v>
      </c>
      <c r="B575" s="606" t="s">
        <v>4563</v>
      </c>
      <c r="C575" s="100"/>
      <c r="D575" s="100"/>
      <c r="E575" s="606" t="s">
        <v>4564</v>
      </c>
      <c r="F575" s="100"/>
      <c r="G575" s="606" t="s">
        <v>4587</v>
      </c>
      <c r="H575" s="100">
        <v>2015</v>
      </c>
      <c r="I575" s="606" t="s">
        <v>4588</v>
      </c>
      <c r="J575" s="652">
        <v>51666</v>
      </c>
      <c r="K575" s="396" t="s">
        <v>694</v>
      </c>
      <c r="L575" s="71" t="s">
        <v>4581</v>
      </c>
      <c r="M575" s="71" t="s">
        <v>4582</v>
      </c>
      <c r="N575" s="74" t="s">
        <v>4589</v>
      </c>
      <c r="O575" s="74" t="s">
        <v>4590</v>
      </c>
      <c r="P575" s="100">
        <v>42231</v>
      </c>
      <c r="Q575" s="100">
        <v>46.95</v>
      </c>
      <c r="R575" s="109">
        <v>3.55</v>
      </c>
      <c r="S575" s="100">
        <v>60</v>
      </c>
      <c r="T575" s="100">
        <v>0</v>
      </c>
      <c r="U575" s="109">
        <v>63.55</v>
      </c>
      <c r="V575" s="100">
        <v>60</v>
      </c>
      <c r="W575" s="100">
        <v>20</v>
      </c>
      <c r="X575" s="527" t="s">
        <v>4585</v>
      </c>
      <c r="Y575" s="530">
        <v>2</v>
      </c>
      <c r="Z575" s="530">
        <v>5</v>
      </c>
      <c r="AA575" s="530">
        <v>6</v>
      </c>
      <c r="AB575" s="530">
        <v>60</v>
      </c>
      <c r="AC575" s="530" t="s">
        <v>4586</v>
      </c>
      <c r="AD575" s="100"/>
      <c r="AE575" s="414">
        <v>5</v>
      </c>
      <c r="AF575" s="531"/>
      <c r="AG575" s="532"/>
      <c r="AH575" s="712"/>
      <c r="AI575" s="533"/>
      <c r="AJ575" s="534"/>
      <c r="AK575" s="745"/>
      <c r="AL575" s="536"/>
      <c r="AM575" s="534"/>
      <c r="AN575" s="745"/>
      <c r="AO575" s="536"/>
      <c r="AP575" s="534"/>
      <c r="AQ575" s="745"/>
      <c r="AR575" s="536"/>
      <c r="AS575" s="534"/>
      <c r="AT575" s="535"/>
      <c r="AU575" s="537"/>
      <c r="AV575" s="791"/>
      <c r="AW575" s="538"/>
      <c r="AX575" s="539"/>
    </row>
    <row r="576" spans="1:50" s="51" customFormat="1" ht="114.8" customHeight="1" x14ac:dyDescent="0.3">
      <c r="A576" s="128">
        <v>794</v>
      </c>
      <c r="B576" s="606" t="s">
        <v>4563</v>
      </c>
      <c r="C576" s="100"/>
      <c r="D576" s="100"/>
      <c r="E576" s="606" t="s">
        <v>4591</v>
      </c>
      <c r="F576" s="100"/>
      <c r="G576" s="606" t="s">
        <v>4592</v>
      </c>
      <c r="H576" s="100">
        <v>2016</v>
      </c>
      <c r="I576" s="606"/>
      <c r="J576" s="652">
        <v>18910</v>
      </c>
      <c r="K576" s="396" t="s">
        <v>694</v>
      </c>
      <c r="L576" s="71" t="s">
        <v>4581</v>
      </c>
      <c r="M576" s="71" t="s">
        <v>4582</v>
      </c>
      <c r="N576" s="74" t="s">
        <v>4593</v>
      </c>
      <c r="O576" s="74"/>
      <c r="P576" s="100">
        <v>42282</v>
      </c>
      <c r="Q576" s="100">
        <v>23.13</v>
      </c>
      <c r="R576" s="109">
        <v>1.3</v>
      </c>
      <c r="S576" s="100">
        <v>15</v>
      </c>
      <c r="T576" s="100">
        <v>15</v>
      </c>
      <c r="U576" s="109">
        <v>31.3</v>
      </c>
      <c r="V576" s="100">
        <v>70</v>
      </c>
      <c r="W576" s="100">
        <v>13</v>
      </c>
      <c r="X576" s="527" t="s">
        <v>4585</v>
      </c>
      <c r="Y576" s="530">
        <v>6</v>
      </c>
      <c r="Z576" s="530">
        <v>1</v>
      </c>
      <c r="AA576" s="530">
        <v>1</v>
      </c>
      <c r="AB576" s="530">
        <v>60</v>
      </c>
      <c r="AC576" s="530" t="s">
        <v>4586</v>
      </c>
      <c r="AD576" s="100"/>
      <c r="AE576" s="414">
        <v>5</v>
      </c>
      <c r="AF576" s="531"/>
      <c r="AG576" s="532"/>
      <c r="AH576" s="712"/>
      <c r="AI576" s="533"/>
      <c r="AJ576" s="534"/>
      <c r="AK576" s="745"/>
      <c r="AL576" s="536"/>
      <c r="AM576" s="534"/>
      <c r="AN576" s="745"/>
      <c r="AO576" s="536"/>
      <c r="AP576" s="534"/>
      <c r="AQ576" s="745"/>
      <c r="AR576" s="536"/>
      <c r="AS576" s="534"/>
      <c r="AT576" s="535"/>
      <c r="AU576" s="537"/>
      <c r="AV576" s="791"/>
      <c r="AW576" s="538"/>
      <c r="AX576" s="539"/>
    </row>
    <row r="577" spans="1:66" s="51" customFormat="1" ht="114.8" customHeight="1" x14ac:dyDescent="0.3">
      <c r="A577" s="128">
        <v>794</v>
      </c>
      <c r="B577" s="606" t="s">
        <v>4563</v>
      </c>
      <c r="C577" s="100"/>
      <c r="D577" s="100"/>
      <c r="E577" s="606" t="s">
        <v>4594</v>
      </c>
      <c r="F577" s="100"/>
      <c r="G577" s="606" t="s">
        <v>4595</v>
      </c>
      <c r="H577" s="100">
        <v>2011</v>
      </c>
      <c r="I577" s="606"/>
      <c r="J577" s="652">
        <v>51408</v>
      </c>
      <c r="K577" s="396" t="s">
        <v>4596</v>
      </c>
      <c r="L577" s="71" t="s">
        <v>4597</v>
      </c>
      <c r="M577" s="71" t="s">
        <v>4582</v>
      </c>
      <c r="N577" s="74" t="s">
        <v>4598</v>
      </c>
      <c r="O577" s="74" t="s">
        <v>4599</v>
      </c>
      <c r="P577" s="100" t="s">
        <v>4600</v>
      </c>
      <c r="Q577" s="100">
        <v>62</v>
      </c>
      <c r="R577" s="109">
        <v>1</v>
      </c>
      <c r="S577" s="100">
        <v>29.37</v>
      </c>
      <c r="T577" s="100">
        <v>62</v>
      </c>
      <c r="U577" s="109">
        <v>92.37</v>
      </c>
      <c r="V577" s="100">
        <v>80</v>
      </c>
      <c r="W577" s="100">
        <v>82</v>
      </c>
      <c r="X577" s="527"/>
      <c r="Y577" s="530"/>
      <c r="Z577" s="530"/>
      <c r="AA577" s="530"/>
      <c r="AB577" s="530"/>
      <c r="AC577" s="530"/>
      <c r="AD577" s="100"/>
      <c r="AE577" s="414"/>
      <c r="AF577" s="531"/>
      <c r="AG577" s="532"/>
      <c r="AH577" s="712"/>
      <c r="AI577" s="533"/>
      <c r="AJ577" s="534"/>
      <c r="AK577" s="745"/>
      <c r="AL577" s="536"/>
      <c r="AM577" s="534"/>
      <c r="AN577" s="745"/>
      <c r="AO577" s="536"/>
      <c r="AP577" s="534"/>
      <c r="AQ577" s="745"/>
      <c r="AR577" s="536"/>
      <c r="AS577" s="534"/>
      <c r="AT577" s="535"/>
      <c r="AU577" s="537"/>
      <c r="AV577" s="791"/>
      <c r="AW577" s="538"/>
      <c r="AX577" s="539"/>
    </row>
    <row r="578" spans="1:66" s="51" customFormat="1" ht="114.8" customHeight="1" x14ac:dyDescent="0.3">
      <c r="A578" s="128">
        <v>794</v>
      </c>
      <c r="B578" s="606" t="s">
        <v>4563</v>
      </c>
      <c r="C578" s="100"/>
      <c r="D578" s="100"/>
      <c r="E578" s="606" t="s">
        <v>4594</v>
      </c>
      <c r="F578" s="100"/>
      <c r="G578" s="606" t="s">
        <v>4601</v>
      </c>
      <c r="H578" s="100">
        <v>2009</v>
      </c>
      <c r="I578" s="606" t="s">
        <v>4602</v>
      </c>
      <c r="J578" s="652">
        <v>139500</v>
      </c>
      <c r="K578" s="396" t="s">
        <v>2903</v>
      </c>
      <c r="L578" s="71" t="s">
        <v>4603</v>
      </c>
      <c r="M578" s="71" t="s">
        <v>4582</v>
      </c>
      <c r="N578" s="74" t="s">
        <v>4604</v>
      </c>
      <c r="O578" s="74" t="s">
        <v>4605</v>
      </c>
      <c r="P578" s="100" t="s">
        <v>4606</v>
      </c>
      <c r="Q578" s="100">
        <v>75</v>
      </c>
      <c r="R578" s="109">
        <v>2</v>
      </c>
      <c r="S578" s="100">
        <v>15.38</v>
      </c>
      <c r="T578" s="100">
        <v>75</v>
      </c>
      <c r="U578" s="109">
        <v>92.38</v>
      </c>
      <c r="V578" s="100">
        <v>50</v>
      </c>
      <c r="W578" s="100"/>
      <c r="X578" s="527"/>
      <c r="Y578" s="530"/>
      <c r="Z578" s="530"/>
      <c r="AA578" s="530"/>
      <c r="AB578" s="530">
        <v>60</v>
      </c>
      <c r="AC578" s="530"/>
      <c r="AD578" s="100"/>
      <c r="AE578" s="414"/>
      <c r="AF578" s="531"/>
      <c r="AG578" s="532"/>
      <c r="AH578" s="712"/>
      <c r="AI578" s="533"/>
      <c r="AJ578" s="534"/>
      <c r="AK578" s="745"/>
      <c r="AL578" s="536"/>
      <c r="AM578" s="534"/>
      <c r="AN578" s="745"/>
      <c r="AO578" s="536"/>
      <c r="AP578" s="534"/>
      <c r="AQ578" s="745"/>
      <c r="AR578" s="536"/>
      <c r="AS578" s="534"/>
      <c r="AT578" s="535"/>
      <c r="AU578" s="537"/>
      <c r="AV578" s="791"/>
      <c r="AW578" s="538"/>
      <c r="AX578" s="539"/>
    </row>
    <row r="579" spans="1:66" s="51" customFormat="1" ht="114.8" customHeight="1" x14ac:dyDescent="0.3">
      <c r="A579" s="128">
        <v>794</v>
      </c>
      <c r="B579" s="606" t="s">
        <v>4563</v>
      </c>
      <c r="C579" s="100"/>
      <c r="D579" s="100"/>
      <c r="E579" s="606" t="s">
        <v>4594</v>
      </c>
      <c r="F579" s="100"/>
      <c r="G579" s="606" t="s">
        <v>4607</v>
      </c>
      <c r="H579" s="100">
        <v>2006</v>
      </c>
      <c r="I579" s="606" t="s">
        <v>4608</v>
      </c>
      <c r="J579" s="652">
        <v>91819</v>
      </c>
      <c r="K579" s="396" t="s">
        <v>4609</v>
      </c>
      <c r="L579" s="71" t="s">
        <v>4610</v>
      </c>
      <c r="M579" s="71" t="s">
        <v>4582</v>
      </c>
      <c r="N579" s="74" t="s">
        <v>4611</v>
      </c>
      <c r="O579" s="74" t="s">
        <v>4612</v>
      </c>
      <c r="P579" s="100" t="s">
        <v>4613</v>
      </c>
      <c r="Q579" s="100">
        <v>62</v>
      </c>
      <c r="R579" s="109">
        <v>1.1000000000000001</v>
      </c>
      <c r="S579" s="100">
        <v>36.9</v>
      </c>
      <c r="T579" s="100">
        <v>62</v>
      </c>
      <c r="U579" s="109">
        <v>100</v>
      </c>
      <c r="V579" s="100">
        <v>50</v>
      </c>
      <c r="W579" s="100">
        <v>90</v>
      </c>
      <c r="X579" s="527"/>
      <c r="Y579" s="530"/>
      <c r="Z579" s="530"/>
      <c r="AA579" s="530"/>
      <c r="AB579" s="530">
        <v>60</v>
      </c>
      <c r="AC579" s="530"/>
      <c r="AD579" s="100"/>
      <c r="AE579" s="414"/>
      <c r="AF579" s="531"/>
      <c r="AG579" s="532"/>
      <c r="AH579" s="712"/>
      <c r="AI579" s="533"/>
      <c r="AJ579" s="534"/>
      <c r="AK579" s="745"/>
      <c r="AL579" s="536"/>
      <c r="AM579" s="534"/>
      <c r="AN579" s="745"/>
      <c r="AO579" s="536"/>
      <c r="AP579" s="534"/>
      <c r="AQ579" s="745"/>
      <c r="AR579" s="536"/>
      <c r="AS579" s="534"/>
      <c r="AT579" s="535"/>
      <c r="AU579" s="537"/>
      <c r="AV579" s="791"/>
      <c r="AW579" s="538"/>
      <c r="AX579" s="539"/>
    </row>
    <row r="580" spans="1:66" s="52" customFormat="1" ht="52.1" customHeight="1" x14ac:dyDescent="0.3">
      <c r="A580" s="541">
        <v>795</v>
      </c>
      <c r="B580" s="615" t="s">
        <v>4614</v>
      </c>
      <c r="C580" s="542">
        <v>54</v>
      </c>
      <c r="D580" s="357" t="s">
        <v>4615</v>
      </c>
      <c r="E580" s="633" t="s">
        <v>4616</v>
      </c>
      <c r="F580" s="542">
        <v>7814</v>
      </c>
      <c r="G580" s="633" t="s">
        <v>4617</v>
      </c>
      <c r="H580" s="542">
        <v>2007</v>
      </c>
      <c r="I580" s="633" t="s">
        <v>4618</v>
      </c>
      <c r="J580" s="671">
        <v>100000</v>
      </c>
      <c r="K580" s="396" t="s">
        <v>655</v>
      </c>
      <c r="L580" s="544" t="s">
        <v>4619</v>
      </c>
      <c r="M580" s="544" t="s">
        <v>4620</v>
      </c>
      <c r="N580" s="544" t="s">
        <v>4621</v>
      </c>
      <c r="O580" s="544" t="s">
        <v>4622</v>
      </c>
      <c r="P580" s="542">
        <v>45156</v>
      </c>
      <c r="Q580" s="357">
        <v>24.9</v>
      </c>
      <c r="R580" s="357">
        <v>0</v>
      </c>
      <c r="S580" s="357">
        <v>2.48</v>
      </c>
      <c r="T580" s="357">
        <v>22.4</v>
      </c>
      <c r="U580" s="357">
        <v>24.9</v>
      </c>
      <c r="V580" s="542">
        <v>100</v>
      </c>
      <c r="W580" s="542">
        <v>100</v>
      </c>
      <c r="X580" s="545" t="s">
        <v>4623</v>
      </c>
      <c r="Y580" s="542">
        <v>3</v>
      </c>
      <c r="Z580" s="542">
        <v>7</v>
      </c>
      <c r="AA580" s="542">
        <v>2</v>
      </c>
      <c r="AB580" s="542">
        <v>4</v>
      </c>
      <c r="AC580" s="542">
        <v>13</v>
      </c>
      <c r="AD580" s="357"/>
      <c r="AE580" s="360">
        <v>5</v>
      </c>
      <c r="AF580" s="546">
        <v>100</v>
      </c>
      <c r="AG580" s="547" t="s">
        <v>4615</v>
      </c>
      <c r="AH580" s="713" t="s">
        <v>4624</v>
      </c>
      <c r="AI580" s="548">
        <v>65</v>
      </c>
      <c r="AJ580" s="549" t="s">
        <v>4625</v>
      </c>
      <c r="AK580" s="746" t="s">
        <v>4626</v>
      </c>
      <c r="AL580" s="359">
        <v>10</v>
      </c>
      <c r="AM580" s="549" t="s">
        <v>4627</v>
      </c>
      <c r="AN580" s="746" t="s">
        <v>4624</v>
      </c>
      <c r="AO580" s="359">
        <v>10</v>
      </c>
      <c r="AP580" s="549" t="s">
        <v>4628</v>
      </c>
      <c r="AQ580" s="746" t="s">
        <v>4628</v>
      </c>
      <c r="AR580" s="359">
        <v>15</v>
      </c>
      <c r="AS580" s="549"/>
      <c r="AT580" s="550"/>
      <c r="AU580" s="360"/>
      <c r="AV580" s="792"/>
      <c r="AW580" s="110"/>
      <c r="AX580" s="194"/>
      <c r="AY580" s="86"/>
      <c r="AZ580" s="86"/>
      <c r="BA580" s="86"/>
      <c r="BB580" s="86"/>
      <c r="BC580" s="86"/>
      <c r="BD580" s="86"/>
      <c r="BE580" s="86"/>
      <c r="BF580" s="86"/>
      <c r="BG580" s="86"/>
      <c r="BH580" s="86"/>
      <c r="BI580" s="86"/>
      <c r="BJ580" s="86"/>
      <c r="BK580" s="86"/>
      <c r="BL580" s="86"/>
      <c r="BM580" s="86"/>
      <c r="BN580" s="86"/>
    </row>
    <row r="581" spans="1:66" s="52" customFormat="1" ht="56.25" customHeight="1" x14ac:dyDescent="0.3">
      <c r="A581" s="541">
        <v>795</v>
      </c>
      <c r="B581" s="615" t="s">
        <v>4614</v>
      </c>
      <c r="C581" s="542">
        <v>54</v>
      </c>
      <c r="D581" s="357" t="s">
        <v>4615</v>
      </c>
      <c r="E581" s="633" t="s">
        <v>4629</v>
      </c>
      <c r="F581" s="542">
        <v>7814</v>
      </c>
      <c r="G581" s="633" t="s">
        <v>4630</v>
      </c>
      <c r="H581" s="542">
        <v>2009</v>
      </c>
      <c r="I581" s="633" t="s">
        <v>4631</v>
      </c>
      <c r="J581" s="671">
        <v>138000</v>
      </c>
      <c r="K581" s="396" t="s">
        <v>677</v>
      </c>
      <c r="L581" s="544" t="s">
        <v>4632</v>
      </c>
      <c r="M581" s="544" t="s">
        <v>4620</v>
      </c>
      <c r="N581" s="544" t="s">
        <v>4633</v>
      </c>
      <c r="O581" s="544" t="s">
        <v>4634</v>
      </c>
      <c r="P581" s="542">
        <v>45915.459159999999</v>
      </c>
      <c r="Q581" s="357">
        <v>25</v>
      </c>
      <c r="R581" s="357">
        <v>0</v>
      </c>
      <c r="S581" s="357">
        <v>2.62</v>
      </c>
      <c r="T581" s="357">
        <v>22.4</v>
      </c>
      <c r="U581" s="357">
        <v>25</v>
      </c>
      <c r="V581" s="542">
        <v>100</v>
      </c>
      <c r="W581" s="542">
        <v>100</v>
      </c>
      <c r="X581" s="545" t="s">
        <v>4623</v>
      </c>
      <c r="Y581" s="542">
        <v>3</v>
      </c>
      <c r="Z581" s="542">
        <v>8</v>
      </c>
      <c r="AA581" s="542">
        <v>2</v>
      </c>
      <c r="AB581" s="542">
        <v>4</v>
      </c>
      <c r="AC581" s="542">
        <v>14</v>
      </c>
      <c r="AD581" s="357"/>
      <c r="AE581" s="360">
        <v>5</v>
      </c>
      <c r="AF581" s="546">
        <v>100</v>
      </c>
      <c r="AG581" s="547" t="s">
        <v>4615</v>
      </c>
      <c r="AH581" s="713" t="s">
        <v>4626</v>
      </c>
      <c r="AI581" s="548">
        <v>70</v>
      </c>
      <c r="AJ581" s="549" t="s">
        <v>4625</v>
      </c>
      <c r="AK581" s="746" t="s">
        <v>4626</v>
      </c>
      <c r="AL581" s="359">
        <v>5</v>
      </c>
      <c r="AM581" s="549" t="s">
        <v>4627</v>
      </c>
      <c r="AN581" s="746" t="s">
        <v>4624</v>
      </c>
      <c r="AO581" s="359">
        <v>5</v>
      </c>
      <c r="AP581" s="549" t="s">
        <v>4628</v>
      </c>
      <c r="AQ581" s="746" t="s">
        <v>4628</v>
      </c>
      <c r="AR581" s="359">
        <v>20</v>
      </c>
      <c r="AS581" s="549"/>
      <c r="AT581" s="550"/>
      <c r="AU581" s="360"/>
      <c r="AV581" s="793"/>
      <c r="AW581" s="542"/>
      <c r="AX581" s="362"/>
      <c r="AY581" s="86"/>
      <c r="AZ581" s="86"/>
      <c r="BA581" s="86"/>
      <c r="BB581" s="86"/>
      <c r="BC581" s="86"/>
      <c r="BD581" s="86"/>
      <c r="BE581" s="86"/>
      <c r="BF581" s="86"/>
      <c r="BG581" s="86"/>
      <c r="BH581" s="86"/>
      <c r="BI581" s="86"/>
      <c r="BJ581" s="86"/>
      <c r="BK581" s="86"/>
      <c r="BL581" s="86"/>
      <c r="BM581" s="86"/>
      <c r="BN581" s="86"/>
    </row>
    <row r="582" spans="1:66" s="52" customFormat="1" ht="64.95" customHeight="1" x14ac:dyDescent="0.3">
      <c r="A582" s="541">
        <v>795</v>
      </c>
      <c r="B582" s="615" t="s">
        <v>4614</v>
      </c>
      <c r="C582" s="542">
        <v>54</v>
      </c>
      <c r="D582" s="357" t="s">
        <v>4615</v>
      </c>
      <c r="E582" s="633" t="s">
        <v>4616</v>
      </c>
      <c r="F582" s="542">
        <v>7814</v>
      </c>
      <c r="G582" s="639" t="s">
        <v>4635</v>
      </c>
      <c r="H582" s="551">
        <v>2010</v>
      </c>
      <c r="I582" s="633" t="s">
        <v>4636</v>
      </c>
      <c r="J582" s="672">
        <v>35287.769999999997</v>
      </c>
      <c r="K582" s="396" t="s">
        <v>4637</v>
      </c>
      <c r="L582" s="544" t="s">
        <v>4638</v>
      </c>
      <c r="M582" s="544" t="s">
        <v>4620</v>
      </c>
      <c r="N582" s="544" t="s">
        <v>4633</v>
      </c>
      <c r="O582" s="544" t="s">
        <v>4634</v>
      </c>
      <c r="P582" s="551" t="s">
        <v>4639</v>
      </c>
      <c r="Q582" s="357">
        <v>24.5</v>
      </c>
      <c r="R582" s="357">
        <v>0</v>
      </c>
      <c r="S582" s="357">
        <v>2.1</v>
      </c>
      <c r="T582" s="357">
        <v>22.4</v>
      </c>
      <c r="U582" s="357">
        <v>24.5</v>
      </c>
      <c r="V582" s="542">
        <v>100</v>
      </c>
      <c r="W582" s="542">
        <v>100</v>
      </c>
      <c r="X582" s="545" t="s">
        <v>4623</v>
      </c>
      <c r="Y582" s="542">
        <v>1</v>
      </c>
      <c r="Z582" s="542">
        <v>9</v>
      </c>
      <c r="AA582" s="542">
        <v>1</v>
      </c>
      <c r="AB582" s="542">
        <v>4</v>
      </c>
      <c r="AC582" s="542"/>
      <c r="AD582" s="357"/>
      <c r="AE582" s="360">
        <v>5</v>
      </c>
      <c r="AF582" s="546">
        <v>100</v>
      </c>
      <c r="AG582" s="547" t="s">
        <v>4615</v>
      </c>
      <c r="AH582" s="713" t="s">
        <v>4624</v>
      </c>
      <c r="AI582" s="548">
        <v>70</v>
      </c>
      <c r="AJ582" s="549" t="s">
        <v>4625</v>
      </c>
      <c r="AK582" s="746" t="s">
        <v>4626</v>
      </c>
      <c r="AL582" s="359">
        <v>10</v>
      </c>
      <c r="AM582" s="549" t="s">
        <v>4627</v>
      </c>
      <c r="AN582" s="746" t="s">
        <v>4624</v>
      </c>
      <c r="AO582" s="359">
        <v>10</v>
      </c>
      <c r="AP582" s="549" t="s">
        <v>4628</v>
      </c>
      <c r="AQ582" s="746" t="s">
        <v>4628</v>
      </c>
      <c r="AR582" s="359">
        <v>10</v>
      </c>
      <c r="AS582" s="549"/>
      <c r="AT582" s="550"/>
      <c r="AU582" s="360"/>
      <c r="AV582" s="793"/>
      <c r="AW582" s="542"/>
      <c r="AX582" s="362"/>
      <c r="AY582" s="86"/>
      <c r="AZ582" s="86"/>
      <c r="BA582" s="86"/>
      <c r="BB582" s="86"/>
      <c r="BC582" s="86"/>
      <c r="BD582" s="86"/>
      <c r="BE582" s="86"/>
      <c r="BF582" s="86"/>
      <c r="BG582" s="86"/>
      <c r="BH582" s="86"/>
      <c r="BI582" s="86"/>
      <c r="BJ582" s="86"/>
      <c r="BK582" s="86"/>
      <c r="BL582" s="86"/>
      <c r="BM582" s="86"/>
      <c r="BN582" s="86"/>
    </row>
    <row r="583" spans="1:66" s="52" customFormat="1" ht="64.95" customHeight="1" x14ac:dyDescent="0.3">
      <c r="A583" s="541">
        <v>795</v>
      </c>
      <c r="B583" s="615" t="s">
        <v>4614</v>
      </c>
      <c r="C583" s="542">
        <v>54</v>
      </c>
      <c r="D583" s="357" t="s">
        <v>4615</v>
      </c>
      <c r="E583" s="633" t="s">
        <v>4629</v>
      </c>
      <c r="F583" s="542">
        <v>7814</v>
      </c>
      <c r="G583" s="639" t="s">
        <v>4640</v>
      </c>
      <c r="H583" s="551">
        <v>2014</v>
      </c>
      <c r="I583" s="633" t="s">
        <v>4641</v>
      </c>
      <c r="J583" s="672">
        <v>51644.19</v>
      </c>
      <c r="K583" s="396" t="s">
        <v>4637</v>
      </c>
      <c r="L583" s="544" t="s">
        <v>4638</v>
      </c>
      <c r="M583" s="544" t="s">
        <v>4620</v>
      </c>
      <c r="N583" s="544" t="s">
        <v>4633</v>
      </c>
      <c r="O583" s="544" t="s">
        <v>4634</v>
      </c>
      <c r="P583" s="551" t="s">
        <v>4642</v>
      </c>
      <c r="Q583" s="357">
        <v>24.6</v>
      </c>
      <c r="R583" s="357">
        <v>0</v>
      </c>
      <c r="S583" s="357">
        <v>2.2000000000000002</v>
      </c>
      <c r="T583" s="357">
        <v>22.4</v>
      </c>
      <c r="U583" s="357">
        <v>30.8</v>
      </c>
      <c r="V583" s="542">
        <v>100</v>
      </c>
      <c r="W583" s="542">
        <v>100</v>
      </c>
      <c r="X583" s="545" t="s">
        <v>4623</v>
      </c>
      <c r="Y583" s="542">
        <v>1</v>
      </c>
      <c r="Z583" s="542">
        <v>9</v>
      </c>
      <c r="AA583" s="542">
        <v>2</v>
      </c>
      <c r="AB583" s="542">
        <v>4</v>
      </c>
      <c r="AC583" s="542"/>
      <c r="AD583" s="357"/>
      <c r="AE583" s="360">
        <v>4</v>
      </c>
      <c r="AF583" s="546">
        <v>100</v>
      </c>
      <c r="AG583" s="547" t="s">
        <v>4615</v>
      </c>
      <c r="AH583" s="713" t="s">
        <v>4624</v>
      </c>
      <c r="AI583" s="548">
        <v>60</v>
      </c>
      <c r="AJ583" s="549" t="s">
        <v>4625</v>
      </c>
      <c r="AK583" s="746" t="s">
        <v>4626</v>
      </c>
      <c r="AL583" s="359">
        <v>5</v>
      </c>
      <c r="AM583" s="549" t="s">
        <v>4643</v>
      </c>
      <c r="AN583" s="746" t="s">
        <v>4644</v>
      </c>
      <c r="AO583" s="359">
        <v>15</v>
      </c>
      <c r="AP583" s="549" t="s">
        <v>4627</v>
      </c>
      <c r="AQ583" s="746" t="s">
        <v>4624</v>
      </c>
      <c r="AR583" s="359">
        <v>5</v>
      </c>
      <c r="AS583" s="549" t="s">
        <v>4628</v>
      </c>
      <c r="AT583" s="550" t="s">
        <v>4628</v>
      </c>
      <c r="AU583" s="360">
        <v>15</v>
      </c>
      <c r="AV583" s="793"/>
      <c r="AW583" s="542"/>
      <c r="AX583" s="362"/>
      <c r="AY583" s="86"/>
      <c r="AZ583" s="86"/>
      <c r="BA583" s="86"/>
      <c r="BB583" s="86"/>
      <c r="BC583" s="86"/>
      <c r="BD583" s="86"/>
      <c r="BE583" s="86"/>
      <c r="BF583" s="86"/>
      <c r="BG583" s="86"/>
      <c r="BH583" s="86"/>
      <c r="BI583" s="86"/>
      <c r="BJ583" s="86"/>
      <c r="BK583" s="86"/>
      <c r="BL583" s="86"/>
      <c r="BM583" s="86"/>
      <c r="BN583" s="86"/>
    </row>
    <row r="584" spans="1:66" s="52" customFormat="1" ht="91" customHeight="1" x14ac:dyDescent="0.3">
      <c r="A584" s="541">
        <v>795</v>
      </c>
      <c r="B584" s="615" t="s">
        <v>4614</v>
      </c>
      <c r="C584" s="542">
        <v>54</v>
      </c>
      <c r="D584" s="357" t="s">
        <v>4615</v>
      </c>
      <c r="E584" s="633" t="s">
        <v>4645</v>
      </c>
      <c r="F584" s="542">
        <v>19753</v>
      </c>
      <c r="G584" s="639" t="s">
        <v>4646</v>
      </c>
      <c r="H584" s="551">
        <v>2016</v>
      </c>
      <c r="I584" s="633" t="s">
        <v>4647</v>
      </c>
      <c r="J584" s="672">
        <v>99430</v>
      </c>
      <c r="K584" s="396" t="s">
        <v>694</v>
      </c>
      <c r="L584" s="544" t="s">
        <v>4638</v>
      </c>
      <c r="M584" s="544" t="s">
        <v>4620</v>
      </c>
      <c r="N584" s="544" t="s">
        <v>4648</v>
      </c>
      <c r="O584" s="544" t="s">
        <v>4649</v>
      </c>
      <c r="P584" s="551">
        <v>47340</v>
      </c>
      <c r="Q584" s="357">
        <v>29.33</v>
      </c>
      <c r="R584" s="357">
        <v>9.43</v>
      </c>
      <c r="S584" s="357">
        <v>6.12</v>
      </c>
      <c r="T584" s="357">
        <v>13.79</v>
      </c>
      <c r="U584" s="357">
        <v>29.33</v>
      </c>
      <c r="V584" s="542">
        <v>100</v>
      </c>
      <c r="W584" s="542">
        <v>63</v>
      </c>
      <c r="X584" s="545" t="s">
        <v>4623</v>
      </c>
      <c r="Y584" s="542">
        <v>1</v>
      </c>
      <c r="Z584" s="542">
        <v>9</v>
      </c>
      <c r="AA584" s="542">
        <v>2</v>
      </c>
      <c r="AB584" s="542">
        <v>4</v>
      </c>
      <c r="AC584" s="542">
        <v>16</v>
      </c>
      <c r="AD584" s="357"/>
      <c r="AE584" s="360">
        <v>5</v>
      </c>
      <c r="AF584" s="546">
        <v>100</v>
      </c>
      <c r="AG584" s="547" t="s">
        <v>4615</v>
      </c>
      <c r="AH584" s="713" t="s">
        <v>4624</v>
      </c>
      <c r="AI584" s="548">
        <v>50</v>
      </c>
      <c r="AJ584" s="549" t="s">
        <v>4643</v>
      </c>
      <c r="AK584" s="746" t="s">
        <v>4644</v>
      </c>
      <c r="AL584" s="359">
        <v>20</v>
      </c>
      <c r="AM584" s="549" t="s">
        <v>4628</v>
      </c>
      <c r="AN584" s="746" t="s">
        <v>4628</v>
      </c>
      <c r="AO584" s="359">
        <v>10</v>
      </c>
      <c r="AP584" s="549" t="s">
        <v>4650</v>
      </c>
      <c r="AQ584" s="746" t="s">
        <v>4651</v>
      </c>
      <c r="AR584" s="359">
        <v>20</v>
      </c>
      <c r="AS584" s="549"/>
      <c r="AT584" s="550"/>
      <c r="AU584" s="360"/>
      <c r="AV584" s="793"/>
      <c r="AW584" s="542"/>
      <c r="AX584" s="362"/>
      <c r="AY584" s="86"/>
      <c r="AZ584" s="86"/>
      <c r="BA584" s="86"/>
      <c r="BB584" s="86"/>
      <c r="BC584" s="86"/>
      <c r="BD584" s="86"/>
      <c r="BE584" s="86"/>
      <c r="BF584" s="86"/>
      <c r="BG584" s="86"/>
      <c r="BH584" s="86"/>
      <c r="BI584" s="86"/>
      <c r="BJ584" s="86"/>
      <c r="BK584" s="86"/>
      <c r="BL584" s="86"/>
      <c r="BM584" s="86"/>
      <c r="BN584" s="86"/>
    </row>
    <row r="585" spans="1:66" s="52" customFormat="1" ht="91" customHeight="1" x14ac:dyDescent="0.3">
      <c r="A585" s="541">
        <v>795</v>
      </c>
      <c r="B585" s="615" t="s">
        <v>4614</v>
      </c>
      <c r="C585" s="542">
        <v>45</v>
      </c>
      <c r="D585" s="357" t="s">
        <v>4652</v>
      </c>
      <c r="E585" s="633" t="s">
        <v>4653</v>
      </c>
      <c r="F585" s="542">
        <v>10470</v>
      </c>
      <c r="G585" s="633" t="s">
        <v>4654</v>
      </c>
      <c r="H585" s="542">
        <v>2006</v>
      </c>
      <c r="I585" s="633" t="s">
        <v>4655</v>
      </c>
      <c r="J585" s="671">
        <v>122712.1</v>
      </c>
      <c r="K585" s="396" t="s">
        <v>664</v>
      </c>
      <c r="L585" s="544" t="s">
        <v>4656</v>
      </c>
      <c r="M585" s="544" t="s">
        <v>4620</v>
      </c>
      <c r="N585" s="544" t="s">
        <v>4657</v>
      </c>
      <c r="O585" s="544" t="s">
        <v>4658</v>
      </c>
      <c r="P585" s="542">
        <v>44662</v>
      </c>
      <c r="Q585" s="357">
        <v>30.9</v>
      </c>
      <c r="R585" s="357">
        <v>0</v>
      </c>
      <c r="S585" s="357">
        <v>8.5</v>
      </c>
      <c r="T585" s="357">
        <v>22.4</v>
      </c>
      <c r="U585" s="357">
        <v>30.9</v>
      </c>
      <c r="V585" s="542">
        <v>100</v>
      </c>
      <c r="W585" s="542">
        <v>100</v>
      </c>
      <c r="X585" s="545" t="s">
        <v>4623</v>
      </c>
      <c r="Y585" s="542">
        <v>4</v>
      </c>
      <c r="Z585" s="542">
        <v>5</v>
      </c>
      <c r="AA585" s="542">
        <v>5</v>
      </c>
      <c r="AB585" s="542">
        <v>46</v>
      </c>
      <c r="AC585" s="542">
        <v>12</v>
      </c>
      <c r="AD585" s="357">
        <v>70</v>
      </c>
      <c r="AE585" s="360">
        <v>5</v>
      </c>
      <c r="AF585" s="546">
        <v>100</v>
      </c>
      <c r="AG585" s="547" t="s">
        <v>4659</v>
      </c>
      <c r="AH585" s="713" t="s">
        <v>4660</v>
      </c>
      <c r="AI585" s="548">
        <v>90</v>
      </c>
      <c r="AJ585" s="549" t="s">
        <v>4628</v>
      </c>
      <c r="AK585" s="746" t="s">
        <v>4628</v>
      </c>
      <c r="AL585" s="359">
        <v>10</v>
      </c>
      <c r="AM585" s="549"/>
      <c r="AN585" s="746"/>
      <c r="AO585" s="359"/>
      <c r="AP585" s="549"/>
      <c r="AQ585" s="746"/>
      <c r="AR585" s="359"/>
      <c r="AS585" s="549"/>
      <c r="AT585" s="550"/>
      <c r="AU585" s="360"/>
      <c r="AV585" s="793"/>
      <c r="AW585" s="542"/>
      <c r="AX585" s="362"/>
      <c r="AY585" s="86"/>
      <c r="AZ585" s="86"/>
      <c r="BA585" s="86"/>
      <c r="BB585" s="86"/>
      <c r="BC585" s="86"/>
      <c r="BD585" s="86"/>
      <c r="BE585" s="86"/>
      <c r="BF585" s="86"/>
      <c r="BG585" s="86"/>
      <c r="BH585" s="86"/>
      <c r="BI585" s="86"/>
      <c r="BJ585" s="86"/>
      <c r="BK585" s="86"/>
      <c r="BL585" s="86"/>
      <c r="BM585" s="86"/>
      <c r="BN585" s="86"/>
    </row>
    <row r="586" spans="1:66" s="52" customFormat="1" ht="77.95" customHeight="1" x14ac:dyDescent="0.3">
      <c r="A586" s="541">
        <v>795</v>
      </c>
      <c r="B586" s="615" t="s">
        <v>4614</v>
      </c>
      <c r="C586" s="542">
        <v>45</v>
      </c>
      <c r="D586" s="357" t="s">
        <v>4652</v>
      </c>
      <c r="E586" s="633" t="s">
        <v>4653</v>
      </c>
      <c r="F586" s="542">
        <v>10470</v>
      </c>
      <c r="G586" s="639" t="s">
        <v>4661</v>
      </c>
      <c r="H586" s="542">
        <v>2006</v>
      </c>
      <c r="I586" s="633" t="s">
        <v>4662</v>
      </c>
      <c r="J586" s="672">
        <v>37257.24</v>
      </c>
      <c r="K586" s="396" t="s">
        <v>4637</v>
      </c>
      <c r="L586" s="544" t="s">
        <v>4656</v>
      </c>
      <c r="M586" s="544" t="s">
        <v>4620</v>
      </c>
      <c r="N586" s="544" t="s">
        <v>4657</v>
      </c>
      <c r="O586" s="544" t="s">
        <v>4658</v>
      </c>
      <c r="P586" s="551" t="s">
        <v>4663</v>
      </c>
      <c r="Q586" s="357">
        <v>34.9</v>
      </c>
      <c r="R586" s="357">
        <v>0</v>
      </c>
      <c r="S586" s="357">
        <v>12.5</v>
      </c>
      <c r="T586" s="357">
        <v>22.4</v>
      </c>
      <c r="U586" s="357">
        <v>34.9</v>
      </c>
      <c r="V586" s="542">
        <v>100</v>
      </c>
      <c r="W586" s="542">
        <v>100</v>
      </c>
      <c r="X586" s="545" t="s">
        <v>4623</v>
      </c>
      <c r="Y586" s="542">
        <v>4</v>
      </c>
      <c r="Z586" s="542">
        <v>5</v>
      </c>
      <c r="AA586" s="542">
        <v>5</v>
      </c>
      <c r="AB586" s="542">
        <v>46</v>
      </c>
      <c r="AC586" s="542">
        <v>12</v>
      </c>
      <c r="AD586" s="357">
        <v>75</v>
      </c>
      <c r="AE586" s="360">
        <v>5</v>
      </c>
      <c r="AF586" s="546">
        <v>100</v>
      </c>
      <c r="AG586" s="547" t="s">
        <v>4659</v>
      </c>
      <c r="AH586" s="713" t="s">
        <v>4660</v>
      </c>
      <c r="AI586" s="548">
        <v>90</v>
      </c>
      <c r="AJ586" s="549" t="s">
        <v>4628</v>
      </c>
      <c r="AK586" s="746" t="s">
        <v>4628</v>
      </c>
      <c r="AL586" s="359">
        <v>10</v>
      </c>
      <c r="AM586" s="549"/>
      <c r="AN586" s="746"/>
      <c r="AO586" s="359"/>
      <c r="AP586" s="549"/>
      <c r="AQ586" s="746"/>
      <c r="AR586" s="359"/>
      <c r="AS586" s="549"/>
      <c r="AT586" s="550"/>
      <c r="AU586" s="360"/>
      <c r="AV586" s="793"/>
      <c r="AW586" s="542"/>
      <c r="AX586" s="362"/>
      <c r="AY586" s="86"/>
      <c r="AZ586" s="86"/>
      <c r="BA586" s="86"/>
      <c r="BB586" s="86"/>
      <c r="BC586" s="86"/>
      <c r="BD586" s="86"/>
      <c r="BE586" s="86"/>
      <c r="BF586" s="86"/>
      <c r="BG586" s="86"/>
      <c r="BH586" s="86"/>
      <c r="BI586" s="86"/>
      <c r="BJ586" s="86"/>
      <c r="BK586" s="86"/>
      <c r="BL586" s="86"/>
      <c r="BM586" s="86"/>
      <c r="BN586" s="86"/>
    </row>
    <row r="587" spans="1:66" s="52" customFormat="1" ht="77.95" customHeight="1" x14ac:dyDescent="0.3">
      <c r="A587" s="541">
        <v>795</v>
      </c>
      <c r="B587" s="615" t="s">
        <v>4614</v>
      </c>
      <c r="C587" s="542">
        <v>45</v>
      </c>
      <c r="D587" s="357" t="s">
        <v>4652</v>
      </c>
      <c r="E587" s="633" t="s">
        <v>4653</v>
      </c>
      <c r="F587" s="542">
        <v>10470</v>
      </c>
      <c r="G587" s="639" t="s">
        <v>4664</v>
      </c>
      <c r="H587" s="542">
        <v>2007</v>
      </c>
      <c r="I587" s="633" t="s">
        <v>4665</v>
      </c>
      <c r="J587" s="672">
        <v>47917.4</v>
      </c>
      <c r="K587" s="396" t="s">
        <v>4637</v>
      </c>
      <c r="L587" s="544" t="s">
        <v>4656</v>
      </c>
      <c r="M587" s="544" t="s">
        <v>4620</v>
      </c>
      <c r="N587" s="544" t="s">
        <v>4657</v>
      </c>
      <c r="O587" s="544" t="s">
        <v>4658</v>
      </c>
      <c r="P587" s="551" t="s">
        <v>4666</v>
      </c>
      <c r="Q587" s="357">
        <v>34.200000000000003</v>
      </c>
      <c r="R587" s="357">
        <v>0</v>
      </c>
      <c r="S587" s="357">
        <v>11.8</v>
      </c>
      <c r="T587" s="357">
        <v>22.4</v>
      </c>
      <c r="U587" s="357">
        <v>34.200000000000003</v>
      </c>
      <c r="V587" s="542">
        <v>100</v>
      </c>
      <c r="W587" s="542">
        <v>100</v>
      </c>
      <c r="X587" s="545" t="s">
        <v>4623</v>
      </c>
      <c r="Y587" s="542">
        <v>3</v>
      </c>
      <c r="Z587" s="542">
        <v>4</v>
      </c>
      <c r="AA587" s="542">
        <v>8</v>
      </c>
      <c r="AB587" s="542">
        <v>46</v>
      </c>
      <c r="AC587" s="542">
        <v>12</v>
      </c>
      <c r="AD587" s="357">
        <v>75</v>
      </c>
      <c r="AE587" s="360">
        <v>5</v>
      </c>
      <c r="AF587" s="546">
        <v>100</v>
      </c>
      <c r="AG587" s="547" t="s">
        <v>4659</v>
      </c>
      <c r="AH587" s="713" t="s">
        <v>4660</v>
      </c>
      <c r="AI587" s="548">
        <v>90</v>
      </c>
      <c r="AJ587" s="549" t="s">
        <v>4628</v>
      </c>
      <c r="AK587" s="746" t="s">
        <v>4628</v>
      </c>
      <c r="AL587" s="359">
        <v>10</v>
      </c>
      <c r="AM587" s="549"/>
      <c r="AN587" s="746"/>
      <c r="AO587" s="359"/>
      <c r="AP587" s="549"/>
      <c r="AQ587" s="746"/>
      <c r="AR587" s="359"/>
      <c r="AS587" s="549"/>
      <c r="AT587" s="550"/>
      <c r="AU587" s="360"/>
      <c r="AV587" s="793"/>
      <c r="AW587" s="542"/>
      <c r="AX587" s="362"/>
      <c r="AY587" s="86"/>
      <c r="AZ587" s="86"/>
      <c r="BA587" s="86"/>
      <c r="BB587" s="86"/>
      <c r="BC587" s="86"/>
      <c r="BD587" s="86"/>
      <c r="BE587" s="86"/>
      <c r="BF587" s="86"/>
      <c r="BG587" s="86"/>
      <c r="BH587" s="86"/>
      <c r="BI587" s="86"/>
      <c r="BJ587" s="86"/>
      <c r="BK587" s="86"/>
      <c r="BL587" s="86"/>
      <c r="BM587" s="86"/>
      <c r="BN587" s="86"/>
    </row>
    <row r="588" spans="1:66" s="52" customFormat="1" ht="52.1" customHeight="1" x14ac:dyDescent="0.3">
      <c r="A588" s="541">
        <v>795</v>
      </c>
      <c r="B588" s="615" t="s">
        <v>4614</v>
      </c>
      <c r="C588" s="542">
        <v>45</v>
      </c>
      <c r="D588" s="357" t="s">
        <v>4652</v>
      </c>
      <c r="E588" s="633" t="s">
        <v>4653</v>
      </c>
      <c r="F588" s="542">
        <v>10470</v>
      </c>
      <c r="G588" s="639" t="s">
        <v>4667</v>
      </c>
      <c r="H588" s="542">
        <v>2003</v>
      </c>
      <c r="I588" s="633" t="s">
        <v>4668</v>
      </c>
      <c r="J588" s="672">
        <v>20642.759999999998</v>
      </c>
      <c r="K588" s="396" t="s">
        <v>4637</v>
      </c>
      <c r="L588" s="544" t="s">
        <v>4669</v>
      </c>
      <c r="M588" s="544" t="s">
        <v>4670</v>
      </c>
      <c r="N588" s="544" t="s">
        <v>4671</v>
      </c>
      <c r="O588" s="544" t="s">
        <v>4672</v>
      </c>
      <c r="P588" s="551">
        <v>43509</v>
      </c>
      <c r="Q588" s="357" t="s">
        <v>4673</v>
      </c>
      <c r="R588" s="357">
        <v>0</v>
      </c>
      <c r="S588" s="357">
        <v>8.5</v>
      </c>
      <c r="T588" s="357">
        <v>22.4</v>
      </c>
      <c r="U588" s="357">
        <v>30.9</v>
      </c>
      <c r="V588" s="542">
        <v>100</v>
      </c>
      <c r="W588" s="542">
        <v>100</v>
      </c>
      <c r="X588" s="545" t="s">
        <v>4623</v>
      </c>
      <c r="Y588" s="542">
        <v>3</v>
      </c>
      <c r="Z588" s="542">
        <v>4</v>
      </c>
      <c r="AA588" s="542">
        <v>8</v>
      </c>
      <c r="AB588" s="542">
        <v>46</v>
      </c>
      <c r="AC588" s="542"/>
      <c r="AD588" s="357">
        <v>45</v>
      </c>
      <c r="AE588" s="360">
        <v>5</v>
      </c>
      <c r="AF588" s="546">
        <v>100</v>
      </c>
      <c r="AG588" s="547" t="s">
        <v>4674</v>
      </c>
      <c r="AH588" s="713" t="s">
        <v>4660</v>
      </c>
      <c r="AI588" s="548">
        <v>90</v>
      </c>
      <c r="AJ588" s="549" t="s">
        <v>4628</v>
      </c>
      <c r="AK588" s="746" t="s">
        <v>4628</v>
      </c>
      <c r="AL588" s="359">
        <v>10</v>
      </c>
      <c r="AM588" s="549"/>
      <c r="AN588" s="746"/>
      <c r="AO588" s="359"/>
      <c r="AP588" s="549"/>
      <c r="AQ588" s="746"/>
      <c r="AR588" s="359"/>
      <c r="AS588" s="549"/>
      <c r="AT588" s="550"/>
      <c r="AU588" s="360"/>
      <c r="AV588" s="793"/>
      <c r="AW588" s="542"/>
      <c r="AX588" s="362"/>
      <c r="AY588" s="86"/>
      <c r="AZ588" s="86"/>
      <c r="BA588" s="86"/>
      <c r="BB588" s="86"/>
      <c r="BC588" s="86"/>
      <c r="BD588" s="86"/>
      <c r="BE588" s="86"/>
      <c r="BF588" s="86"/>
      <c r="BG588" s="86"/>
      <c r="BH588" s="86"/>
      <c r="BI588" s="86"/>
      <c r="BJ588" s="86"/>
      <c r="BK588" s="86"/>
      <c r="BL588" s="86"/>
      <c r="BM588" s="86"/>
      <c r="BN588" s="86"/>
    </row>
    <row r="589" spans="1:66" s="37" customFormat="1" ht="52.1" customHeight="1" x14ac:dyDescent="0.3">
      <c r="A589" s="541">
        <v>795</v>
      </c>
      <c r="B589" s="615" t="s">
        <v>4614</v>
      </c>
      <c r="C589" s="542">
        <v>45</v>
      </c>
      <c r="D589" s="357" t="s">
        <v>4652</v>
      </c>
      <c r="E589" s="633" t="s">
        <v>4653</v>
      </c>
      <c r="F589" s="542">
        <v>10470</v>
      </c>
      <c r="G589" s="639" t="s">
        <v>4675</v>
      </c>
      <c r="H589" s="542">
        <v>2017</v>
      </c>
      <c r="I589" s="633" t="s">
        <v>4676</v>
      </c>
      <c r="J589" s="672">
        <v>60560</v>
      </c>
      <c r="K589" s="396" t="s">
        <v>4637</v>
      </c>
      <c r="L589" s="544" t="s">
        <v>4669</v>
      </c>
      <c r="M589" s="544" t="s">
        <v>4670</v>
      </c>
      <c r="N589" s="544" t="s">
        <v>4677</v>
      </c>
      <c r="O589" s="544" t="s">
        <v>4678</v>
      </c>
      <c r="P589" s="551">
        <v>47523</v>
      </c>
      <c r="Q589" s="109">
        <v>46.4</v>
      </c>
      <c r="R589" s="109">
        <v>10.5</v>
      </c>
      <c r="S589" s="109">
        <v>10.9</v>
      </c>
      <c r="T589" s="109">
        <v>25</v>
      </c>
      <c r="U589" s="109">
        <v>46.4</v>
      </c>
      <c r="V589" s="108">
        <v>100</v>
      </c>
      <c r="W589" s="108">
        <v>44</v>
      </c>
      <c r="X589" s="552" t="s">
        <v>4623</v>
      </c>
      <c r="Y589" s="108">
        <v>3</v>
      </c>
      <c r="Z589" s="108">
        <v>10</v>
      </c>
      <c r="AA589" s="108">
        <v>6</v>
      </c>
      <c r="AB589" s="108">
        <v>46</v>
      </c>
      <c r="AC589" s="108"/>
      <c r="AD589" s="108">
        <v>40</v>
      </c>
      <c r="AE589" s="242">
        <v>5</v>
      </c>
      <c r="AF589" s="236">
        <v>100</v>
      </c>
      <c r="AG589" s="351" t="s">
        <v>4659</v>
      </c>
      <c r="AH589" s="687" t="s">
        <v>4660</v>
      </c>
      <c r="AI589" s="238">
        <v>90</v>
      </c>
      <c r="AJ589" s="519" t="s">
        <v>4628</v>
      </c>
      <c r="AK589" s="722" t="s">
        <v>4628</v>
      </c>
      <c r="AL589" s="241">
        <v>10</v>
      </c>
      <c r="AM589" s="519"/>
      <c r="AN589" s="722"/>
      <c r="AO589" s="241"/>
      <c r="AP589" s="519"/>
      <c r="AQ589" s="722"/>
      <c r="AR589" s="241"/>
      <c r="AS589" s="519"/>
      <c r="AT589" s="255"/>
      <c r="AU589" s="242"/>
      <c r="AV589" s="794"/>
      <c r="AW589" s="109"/>
      <c r="AX589" s="342"/>
      <c r="AY589" s="81"/>
      <c r="AZ589" s="81"/>
      <c r="BA589" s="81"/>
      <c r="BB589" s="81"/>
      <c r="BC589" s="81"/>
      <c r="BD589" s="81"/>
      <c r="BE589" s="81"/>
      <c r="BF589" s="81"/>
      <c r="BG589" s="81"/>
      <c r="BH589" s="81"/>
      <c r="BI589" s="81"/>
      <c r="BJ589" s="81"/>
      <c r="BK589" s="81"/>
      <c r="BL589" s="81"/>
      <c r="BM589" s="81"/>
      <c r="BN589" s="81"/>
    </row>
    <row r="590" spans="1:66" s="52" customFormat="1" ht="52.1" customHeight="1" x14ac:dyDescent="0.3">
      <c r="A590" s="541">
        <v>795</v>
      </c>
      <c r="B590" s="615" t="s">
        <v>4614</v>
      </c>
      <c r="C590" s="542">
        <v>49</v>
      </c>
      <c r="D590" s="357" t="s">
        <v>4679</v>
      </c>
      <c r="E590" s="633" t="s">
        <v>4680</v>
      </c>
      <c r="F590" s="542">
        <v>15682</v>
      </c>
      <c r="G590" s="639" t="s">
        <v>4681</v>
      </c>
      <c r="H590" s="542">
        <v>2002</v>
      </c>
      <c r="I590" s="633" t="s">
        <v>4682</v>
      </c>
      <c r="J590" s="672">
        <v>28975.55</v>
      </c>
      <c r="K590" s="396" t="s">
        <v>4637</v>
      </c>
      <c r="L590" s="544" t="s">
        <v>4683</v>
      </c>
      <c r="M590" s="544" t="s">
        <v>4684</v>
      </c>
      <c r="N590" s="544" t="s">
        <v>4685</v>
      </c>
      <c r="O590" s="544" t="s">
        <v>4686</v>
      </c>
      <c r="P590" s="551" t="s">
        <v>4687</v>
      </c>
      <c r="Q590" s="357">
        <v>25.4</v>
      </c>
      <c r="R590" s="357">
        <v>0</v>
      </c>
      <c r="S590" s="357">
        <v>3</v>
      </c>
      <c r="T590" s="357">
        <v>22.35</v>
      </c>
      <c r="U590" s="357">
        <v>25.4</v>
      </c>
      <c r="V590" s="542">
        <v>100</v>
      </c>
      <c r="W590" s="542">
        <v>100</v>
      </c>
      <c r="X590" s="545" t="s">
        <v>4623</v>
      </c>
      <c r="Y590" s="542">
        <v>3</v>
      </c>
      <c r="Z590" s="542">
        <v>10</v>
      </c>
      <c r="AA590" s="542">
        <v>6</v>
      </c>
      <c r="AB590" s="542">
        <v>47</v>
      </c>
      <c r="AC590" s="542"/>
      <c r="AD590" s="542">
        <v>5</v>
      </c>
      <c r="AE590" s="360">
        <v>5</v>
      </c>
      <c r="AF590" s="546">
        <v>100</v>
      </c>
      <c r="AG590" s="547" t="s">
        <v>4688</v>
      </c>
      <c r="AH590" s="713" t="s">
        <v>4689</v>
      </c>
      <c r="AI590" s="548">
        <v>85</v>
      </c>
      <c r="AJ590" s="549" t="s">
        <v>4690</v>
      </c>
      <c r="AK590" s="746">
        <v>15</v>
      </c>
      <c r="AL590" s="359"/>
      <c r="AM590" s="549"/>
      <c r="AN590" s="746"/>
      <c r="AO590" s="359"/>
      <c r="AP590" s="549"/>
      <c r="AQ590" s="746"/>
      <c r="AR590" s="359"/>
      <c r="AS590" s="553"/>
      <c r="AT590" s="550"/>
      <c r="AU590" s="360"/>
      <c r="AV590" s="793"/>
      <c r="AW590" s="542"/>
      <c r="AX590" s="362"/>
      <c r="AY590" s="86"/>
      <c r="AZ590" s="86"/>
      <c r="BA590" s="86"/>
      <c r="BB590" s="86"/>
      <c r="BC590" s="86"/>
      <c r="BD590" s="86"/>
      <c r="BE590" s="86"/>
      <c r="BF590" s="86"/>
      <c r="BG590" s="86"/>
      <c r="BH590" s="86"/>
      <c r="BI590" s="86"/>
      <c r="BJ590" s="86"/>
      <c r="BK590" s="86"/>
      <c r="BL590" s="86"/>
      <c r="BM590" s="86"/>
      <c r="BN590" s="86"/>
    </row>
    <row r="591" spans="1:66" s="52" customFormat="1" ht="64.95" customHeight="1" x14ac:dyDescent="0.3">
      <c r="A591" s="541">
        <v>795</v>
      </c>
      <c r="B591" s="615" t="s">
        <v>4614</v>
      </c>
      <c r="C591" s="542">
        <v>49</v>
      </c>
      <c r="D591" s="357" t="s">
        <v>4679</v>
      </c>
      <c r="E591" s="633" t="s">
        <v>4691</v>
      </c>
      <c r="F591" s="542">
        <v>15682</v>
      </c>
      <c r="G591" s="639" t="s">
        <v>4692</v>
      </c>
      <c r="H591" s="542">
        <v>2010</v>
      </c>
      <c r="I591" s="633" t="s">
        <v>4693</v>
      </c>
      <c r="J591" s="672">
        <v>61045.97</v>
      </c>
      <c r="K591" s="396" t="s">
        <v>4637</v>
      </c>
      <c r="L591" s="544" t="s">
        <v>4683</v>
      </c>
      <c r="M591" s="544" t="s">
        <v>4684</v>
      </c>
      <c r="N591" s="544" t="s">
        <v>4694</v>
      </c>
      <c r="O591" s="544" t="s">
        <v>4695</v>
      </c>
      <c r="P591" s="551" t="s">
        <v>4696</v>
      </c>
      <c r="Q591" s="357" t="s">
        <v>4697</v>
      </c>
      <c r="R591" s="357">
        <v>0</v>
      </c>
      <c r="S591" s="357">
        <v>2</v>
      </c>
      <c r="T591" s="357">
        <v>22.4</v>
      </c>
      <c r="U591" s="357">
        <v>24.4</v>
      </c>
      <c r="V591" s="542">
        <v>100</v>
      </c>
      <c r="W591" s="542">
        <v>100</v>
      </c>
      <c r="X591" s="545" t="s">
        <v>4623</v>
      </c>
      <c r="Y591" s="542">
        <v>3</v>
      </c>
      <c r="Z591" s="542">
        <v>10</v>
      </c>
      <c r="AA591" s="542">
        <v>6</v>
      </c>
      <c r="AB591" s="542">
        <v>47</v>
      </c>
      <c r="AC591" s="542"/>
      <c r="AD591" s="542">
        <v>20</v>
      </c>
      <c r="AE591" s="360">
        <v>5</v>
      </c>
      <c r="AF591" s="546">
        <v>100</v>
      </c>
      <c r="AG591" s="547" t="s">
        <v>4688</v>
      </c>
      <c r="AH591" s="713" t="s">
        <v>4689</v>
      </c>
      <c r="AI591" s="548">
        <v>80</v>
      </c>
      <c r="AJ591" s="549" t="s">
        <v>4690</v>
      </c>
      <c r="AK591" s="746">
        <v>20</v>
      </c>
      <c r="AL591" s="359"/>
      <c r="AM591" s="549"/>
      <c r="AN591" s="746"/>
      <c r="AO591" s="359"/>
      <c r="AP591" s="549"/>
      <c r="AQ591" s="746"/>
      <c r="AR591" s="359"/>
      <c r="AS591" s="553"/>
      <c r="AT591" s="550"/>
      <c r="AU591" s="360"/>
      <c r="AV591" s="793"/>
      <c r="AW591" s="542"/>
      <c r="AX591" s="362"/>
      <c r="AY591" s="86"/>
      <c r="AZ591" s="86"/>
      <c r="BA591" s="86"/>
      <c r="BB591" s="86"/>
      <c r="BC591" s="86"/>
      <c r="BD591" s="86"/>
      <c r="BE591" s="86"/>
      <c r="BF591" s="86"/>
      <c r="BG591" s="86"/>
      <c r="BH591" s="86"/>
      <c r="BI591" s="86"/>
      <c r="BJ591" s="86"/>
      <c r="BK591" s="86"/>
      <c r="BL591" s="86"/>
      <c r="BM591" s="86"/>
      <c r="BN591" s="86"/>
    </row>
    <row r="592" spans="1:66" s="52" customFormat="1" ht="104" customHeight="1" x14ac:dyDescent="0.3">
      <c r="A592" s="541">
        <v>795</v>
      </c>
      <c r="B592" s="615" t="s">
        <v>4614</v>
      </c>
      <c r="C592" s="542">
        <v>44</v>
      </c>
      <c r="D592" s="357" t="s">
        <v>4698</v>
      </c>
      <c r="E592" s="633" t="s">
        <v>4699</v>
      </c>
      <c r="F592" s="542">
        <v>6673</v>
      </c>
      <c r="G592" s="633" t="s">
        <v>4700</v>
      </c>
      <c r="H592" s="542">
        <v>2005</v>
      </c>
      <c r="I592" s="633" t="s">
        <v>4701</v>
      </c>
      <c r="J592" s="671">
        <v>66766.820000000007</v>
      </c>
      <c r="K592" s="396" t="s">
        <v>664</v>
      </c>
      <c r="L592" s="544" t="s">
        <v>4702</v>
      </c>
      <c r="M592" s="544" t="s">
        <v>4620</v>
      </c>
      <c r="N592" s="544" t="s">
        <v>4703</v>
      </c>
      <c r="O592" s="544" t="s">
        <v>4704</v>
      </c>
      <c r="P592" s="542" t="s">
        <v>4705</v>
      </c>
      <c r="Q592" s="357">
        <v>63</v>
      </c>
      <c r="R592" s="357">
        <v>0</v>
      </c>
      <c r="S592" s="357">
        <v>40.6</v>
      </c>
      <c r="T592" s="357">
        <v>22.35</v>
      </c>
      <c r="U592" s="357">
        <v>63</v>
      </c>
      <c r="V592" s="542">
        <v>100</v>
      </c>
      <c r="W592" s="542">
        <v>100</v>
      </c>
      <c r="X592" s="545" t="s">
        <v>4623</v>
      </c>
      <c r="Y592" s="542">
        <v>1</v>
      </c>
      <c r="Z592" s="542">
        <v>6</v>
      </c>
      <c r="AA592" s="542">
        <v>2</v>
      </c>
      <c r="AB592" s="542">
        <v>46</v>
      </c>
      <c r="AC592" s="542">
        <v>12</v>
      </c>
      <c r="AD592" s="357"/>
      <c r="AE592" s="360">
        <v>5</v>
      </c>
      <c r="AF592" s="546">
        <v>100</v>
      </c>
      <c r="AG592" s="547" t="s">
        <v>4706</v>
      </c>
      <c r="AH592" s="713" t="s">
        <v>4707</v>
      </c>
      <c r="AI592" s="548">
        <v>70</v>
      </c>
      <c r="AJ592" s="549" t="s">
        <v>4708</v>
      </c>
      <c r="AK592" s="746" t="s">
        <v>4707</v>
      </c>
      <c r="AL592" s="359">
        <v>20</v>
      </c>
      <c r="AM592" s="549" t="s">
        <v>4628</v>
      </c>
      <c r="AN592" s="746" t="s">
        <v>4628</v>
      </c>
      <c r="AO592" s="359">
        <v>10</v>
      </c>
      <c r="AP592" s="549"/>
      <c r="AQ592" s="746"/>
      <c r="AR592" s="359"/>
      <c r="AS592" s="549"/>
      <c r="AT592" s="550"/>
      <c r="AU592" s="360"/>
      <c r="AV592" s="793"/>
      <c r="AW592" s="542"/>
      <c r="AX592" s="362"/>
      <c r="AY592" s="86"/>
      <c r="AZ592" s="86"/>
      <c r="BA592" s="86"/>
      <c r="BB592" s="86"/>
      <c r="BC592" s="86"/>
      <c r="BD592" s="86"/>
      <c r="BE592" s="86"/>
      <c r="BF592" s="86"/>
      <c r="BG592" s="86"/>
      <c r="BH592" s="86"/>
      <c r="BI592" s="86"/>
      <c r="BJ592" s="86"/>
      <c r="BK592" s="86"/>
      <c r="BL592" s="86"/>
      <c r="BM592" s="86"/>
      <c r="BN592" s="86"/>
    </row>
    <row r="593" spans="1:66" s="52" customFormat="1" ht="104" customHeight="1" x14ac:dyDescent="0.3">
      <c r="A593" s="541">
        <v>795</v>
      </c>
      <c r="B593" s="615" t="s">
        <v>4614</v>
      </c>
      <c r="C593" s="542">
        <v>44</v>
      </c>
      <c r="D593" s="357" t="s">
        <v>4698</v>
      </c>
      <c r="E593" s="633" t="s">
        <v>4699</v>
      </c>
      <c r="F593" s="542">
        <v>6673</v>
      </c>
      <c r="G593" s="639" t="s">
        <v>4709</v>
      </c>
      <c r="H593" s="542">
        <v>2008</v>
      </c>
      <c r="I593" s="633" t="s">
        <v>4710</v>
      </c>
      <c r="J593" s="672">
        <v>33618.300000000003</v>
      </c>
      <c r="K593" s="396" t="s">
        <v>655</v>
      </c>
      <c r="L593" s="544" t="s">
        <v>4711</v>
      </c>
      <c r="M593" s="544" t="s">
        <v>4620</v>
      </c>
      <c r="N593" s="544" t="s">
        <v>4703</v>
      </c>
      <c r="O593" s="544" t="s">
        <v>4704</v>
      </c>
      <c r="P593" s="542">
        <v>45248</v>
      </c>
      <c r="Q593" s="357">
        <v>72.349999999999994</v>
      </c>
      <c r="R593" s="357">
        <v>0</v>
      </c>
      <c r="S593" s="357">
        <v>50</v>
      </c>
      <c r="T593" s="357">
        <v>22.35</v>
      </c>
      <c r="U593" s="357">
        <v>72.400000000000006</v>
      </c>
      <c r="V593" s="542">
        <v>100</v>
      </c>
      <c r="W593" s="542">
        <v>100</v>
      </c>
      <c r="X593" s="545" t="s">
        <v>4623</v>
      </c>
      <c r="Y593" s="542">
        <v>4</v>
      </c>
      <c r="Z593" s="542">
        <v>4</v>
      </c>
      <c r="AA593" s="542">
        <v>1</v>
      </c>
      <c r="AB593" s="542">
        <v>4</v>
      </c>
      <c r="AC593" s="542">
        <v>13</v>
      </c>
      <c r="AD593" s="357"/>
      <c r="AE593" s="360">
        <v>5</v>
      </c>
      <c r="AF593" s="546">
        <v>100</v>
      </c>
      <c r="AG593" s="547" t="s">
        <v>4706</v>
      </c>
      <c r="AH593" s="713" t="s">
        <v>4707</v>
      </c>
      <c r="AI593" s="548">
        <v>60</v>
      </c>
      <c r="AJ593" s="549" t="s">
        <v>4708</v>
      </c>
      <c r="AK593" s="746" t="s">
        <v>4712</v>
      </c>
      <c r="AL593" s="359">
        <v>30</v>
      </c>
      <c r="AM593" s="549" t="s">
        <v>4628</v>
      </c>
      <c r="AN593" s="746" t="s">
        <v>4628</v>
      </c>
      <c r="AO593" s="359">
        <v>10</v>
      </c>
      <c r="AP593" s="549"/>
      <c r="AQ593" s="746"/>
      <c r="AR593" s="359"/>
      <c r="AS593" s="549"/>
      <c r="AT593" s="550"/>
      <c r="AU593" s="360"/>
      <c r="AV593" s="793"/>
      <c r="AW593" s="542"/>
      <c r="AX593" s="362"/>
      <c r="AY593" s="86"/>
      <c r="AZ593" s="86"/>
      <c r="BA593" s="86"/>
      <c r="BB593" s="86"/>
      <c r="BC593" s="86"/>
      <c r="BD593" s="86"/>
      <c r="BE593" s="86"/>
      <c r="BF593" s="86"/>
      <c r="BG593" s="86"/>
      <c r="BH593" s="86"/>
      <c r="BI593" s="86"/>
      <c r="BJ593" s="86"/>
      <c r="BK593" s="86"/>
      <c r="BL593" s="86"/>
      <c r="BM593" s="86"/>
      <c r="BN593" s="86"/>
    </row>
    <row r="594" spans="1:66" s="52" customFormat="1" ht="104" customHeight="1" x14ac:dyDescent="0.3">
      <c r="A594" s="541">
        <v>795</v>
      </c>
      <c r="B594" s="615" t="s">
        <v>4614</v>
      </c>
      <c r="C594" s="542">
        <v>44</v>
      </c>
      <c r="D594" s="357" t="s">
        <v>4698</v>
      </c>
      <c r="E594" s="633" t="s">
        <v>4699</v>
      </c>
      <c r="F594" s="542">
        <v>6673</v>
      </c>
      <c r="G594" s="639" t="s">
        <v>4713</v>
      </c>
      <c r="H594" s="542">
        <v>2007</v>
      </c>
      <c r="I594" s="633" t="s">
        <v>4714</v>
      </c>
      <c r="J594" s="672">
        <v>28663.13</v>
      </c>
      <c r="K594" s="396" t="s">
        <v>655</v>
      </c>
      <c r="L594" s="544" t="s">
        <v>4711</v>
      </c>
      <c r="M594" s="544" t="s">
        <v>4620</v>
      </c>
      <c r="N594" s="544" t="s">
        <v>4703</v>
      </c>
      <c r="O594" s="544" t="s">
        <v>4704</v>
      </c>
      <c r="P594" s="542">
        <v>45174</v>
      </c>
      <c r="Q594" s="357">
        <v>37</v>
      </c>
      <c r="R594" s="357">
        <v>0</v>
      </c>
      <c r="S594" s="357">
        <v>14.65</v>
      </c>
      <c r="T594" s="357">
        <v>22.35</v>
      </c>
      <c r="U594" s="357">
        <v>37</v>
      </c>
      <c r="V594" s="542">
        <v>100</v>
      </c>
      <c r="W594" s="542">
        <v>100</v>
      </c>
      <c r="X594" s="545" t="s">
        <v>4623</v>
      </c>
      <c r="Y594" s="542">
        <v>4</v>
      </c>
      <c r="Z594" s="542">
        <v>4</v>
      </c>
      <c r="AA594" s="542">
        <v>1</v>
      </c>
      <c r="AB594" s="542">
        <v>4</v>
      </c>
      <c r="AC594" s="542">
        <v>13</v>
      </c>
      <c r="AD594" s="357"/>
      <c r="AE594" s="360">
        <v>5</v>
      </c>
      <c r="AF594" s="546">
        <v>100</v>
      </c>
      <c r="AG594" s="547" t="s">
        <v>4706</v>
      </c>
      <c r="AH594" s="713" t="s">
        <v>4707</v>
      </c>
      <c r="AI594" s="548">
        <v>50</v>
      </c>
      <c r="AJ594" s="549" t="s">
        <v>4708</v>
      </c>
      <c r="AK594" s="746" t="s">
        <v>4712</v>
      </c>
      <c r="AL594" s="359">
        <v>40</v>
      </c>
      <c r="AM594" s="549" t="s">
        <v>4628</v>
      </c>
      <c r="AN594" s="746" t="s">
        <v>4628</v>
      </c>
      <c r="AO594" s="359">
        <v>10</v>
      </c>
      <c r="AP594" s="549"/>
      <c r="AQ594" s="746"/>
      <c r="AR594" s="359"/>
      <c r="AS594" s="549"/>
      <c r="AT594" s="550"/>
      <c r="AU594" s="360"/>
      <c r="AV594" s="793"/>
      <c r="AW594" s="542"/>
      <c r="AX594" s="362"/>
      <c r="AY594" s="86"/>
      <c r="AZ594" s="86"/>
      <c r="BA594" s="86"/>
      <c r="BB594" s="86"/>
      <c r="BC594" s="86"/>
      <c r="BD594" s="86"/>
      <c r="BE594" s="86"/>
      <c r="BF594" s="86"/>
      <c r="BG594" s="86"/>
      <c r="BH594" s="86"/>
      <c r="BI594" s="86"/>
      <c r="BJ594" s="86"/>
      <c r="BK594" s="86"/>
      <c r="BL594" s="86"/>
      <c r="BM594" s="86"/>
      <c r="BN594" s="86"/>
    </row>
    <row r="595" spans="1:66" s="52" customFormat="1" ht="208" customHeight="1" x14ac:dyDescent="0.3">
      <c r="A595" s="541">
        <v>795</v>
      </c>
      <c r="B595" s="615" t="s">
        <v>4614</v>
      </c>
      <c r="C595" s="542">
        <v>56</v>
      </c>
      <c r="D595" s="357" t="s">
        <v>4715</v>
      </c>
      <c r="E595" s="633" t="s">
        <v>4716</v>
      </c>
      <c r="F595" s="542">
        <v>11594</v>
      </c>
      <c r="G595" s="633" t="s">
        <v>4717</v>
      </c>
      <c r="H595" s="542">
        <v>2007</v>
      </c>
      <c r="I595" s="633" t="s">
        <v>4717</v>
      </c>
      <c r="J595" s="671">
        <v>50619.93</v>
      </c>
      <c r="K595" s="396" t="s">
        <v>655</v>
      </c>
      <c r="L595" s="544" t="s">
        <v>4718</v>
      </c>
      <c r="M595" s="544" t="s">
        <v>4620</v>
      </c>
      <c r="N595" s="544" t="s">
        <v>4719</v>
      </c>
      <c r="O595" s="544" t="s">
        <v>4622</v>
      </c>
      <c r="P595" s="542">
        <v>44833.448340000003</v>
      </c>
      <c r="Q595" s="521">
        <v>23.37</v>
      </c>
      <c r="R595" s="521">
        <v>0</v>
      </c>
      <c r="S595" s="521">
        <v>1.02</v>
      </c>
      <c r="T595" s="521">
        <v>22.35</v>
      </c>
      <c r="U595" s="357">
        <v>23.37</v>
      </c>
      <c r="V595" s="554">
        <v>100</v>
      </c>
      <c r="W595" s="542">
        <v>100</v>
      </c>
      <c r="X595" s="545" t="s">
        <v>4623</v>
      </c>
      <c r="Y595" s="542">
        <v>3</v>
      </c>
      <c r="Z595" s="542">
        <v>12</v>
      </c>
      <c r="AA595" s="542">
        <v>1</v>
      </c>
      <c r="AB595" s="542">
        <v>4</v>
      </c>
      <c r="AC595" s="542">
        <v>13</v>
      </c>
      <c r="AD595" s="357"/>
      <c r="AE595" s="360">
        <v>5</v>
      </c>
      <c r="AF595" s="546">
        <v>100</v>
      </c>
      <c r="AG595" s="547" t="s">
        <v>4720</v>
      </c>
      <c r="AH595" s="713" t="s">
        <v>4721</v>
      </c>
      <c r="AI595" s="548">
        <v>100</v>
      </c>
      <c r="AJ595" s="549"/>
      <c r="AK595" s="746"/>
      <c r="AL595" s="359"/>
      <c r="AM595" s="549"/>
      <c r="AN595" s="746"/>
      <c r="AO595" s="359"/>
      <c r="AP595" s="549"/>
      <c r="AQ595" s="746"/>
      <c r="AR595" s="359"/>
      <c r="AS595" s="549"/>
      <c r="AT595" s="550"/>
      <c r="AU595" s="360"/>
      <c r="AV595" s="793"/>
      <c r="AW595" s="542"/>
      <c r="AX595" s="362"/>
      <c r="AY595" s="86"/>
      <c r="AZ595" s="86"/>
      <c r="BA595" s="86"/>
      <c r="BB595" s="86"/>
      <c r="BC595" s="86"/>
      <c r="BD595" s="86"/>
      <c r="BE595" s="86"/>
      <c r="BF595" s="86"/>
      <c r="BG595" s="86"/>
      <c r="BH595" s="86"/>
      <c r="BI595" s="86"/>
      <c r="BJ595" s="86"/>
      <c r="BK595" s="86"/>
      <c r="BL595" s="86"/>
      <c r="BM595" s="86"/>
      <c r="BN595" s="86"/>
    </row>
    <row r="596" spans="1:66" s="52" customFormat="1" ht="234" customHeight="1" x14ac:dyDescent="0.3">
      <c r="A596" s="541">
        <v>795</v>
      </c>
      <c r="B596" s="615" t="s">
        <v>4614</v>
      </c>
      <c r="C596" s="542">
        <v>64</v>
      </c>
      <c r="D596" s="357" t="s">
        <v>4715</v>
      </c>
      <c r="E596" s="633" t="s">
        <v>4722</v>
      </c>
      <c r="F596" s="542">
        <v>8779</v>
      </c>
      <c r="G596" s="639" t="s">
        <v>4723</v>
      </c>
      <c r="H596" s="542">
        <v>2013</v>
      </c>
      <c r="I596" s="635" t="s">
        <v>4724</v>
      </c>
      <c r="J596" s="672">
        <v>120441.69</v>
      </c>
      <c r="K596" s="396" t="s">
        <v>933</v>
      </c>
      <c r="L596" s="555" t="s">
        <v>4725</v>
      </c>
      <c r="M596" s="555" t="s">
        <v>4726</v>
      </c>
      <c r="N596" s="75" t="s">
        <v>4727</v>
      </c>
      <c r="O596" s="75" t="s">
        <v>4728</v>
      </c>
      <c r="P596" s="551" t="s">
        <v>4729</v>
      </c>
      <c r="Q596" s="357">
        <v>3.41</v>
      </c>
      <c r="R596" s="357">
        <v>0</v>
      </c>
      <c r="S596" s="357">
        <v>2</v>
      </c>
      <c r="T596" s="357">
        <v>1.41</v>
      </c>
      <c r="U596" s="357">
        <v>3.41</v>
      </c>
      <c r="V596" s="542">
        <v>100</v>
      </c>
      <c r="W596" s="542">
        <v>100</v>
      </c>
      <c r="X596" s="545" t="s">
        <v>4623</v>
      </c>
      <c r="Y596" s="542"/>
      <c r="Z596" s="542">
        <v>1</v>
      </c>
      <c r="AA596" s="542">
        <v>1</v>
      </c>
      <c r="AB596" s="542">
        <v>26</v>
      </c>
      <c r="AC596" s="542"/>
      <c r="AD596" s="357"/>
      <c r="AE596" s="360">
        <v>2</v>
      </c>
      <c r="AF596" s="546">
        <v>100</v>
      </c>
      <c r="AG596" s="556" t="s">
        <v>4730</v>
      </c>
      <c r="AH596" s="714" t="s">
        <v>4731</v>
      </c>
      <c r="AI596" s="199">
        <v>10</v>
      </c>
      <c r="AJ596" s="553" t="s">
        <v>4715</v>
      </c>
      <c r="AK596" s="747" t="s">
        <v>4731</v>
      </c>
      <c r="AL596" s="202">
        <v>40</v>
      </c>
      <c r="AM596" s="553" t="s">
        <v>4732</v>
      </c>
      <c r="AN596" s="747" t="s">
        <v>4733</v>
      </c>
      <c r="AO596" s="202">
        <v>30</v>
      </c>
      <c r="AP596" s="549" t="s">
        <v>4628</v>
      </c>
      <c r="AQ596" s="746" t="s">
        <v>4628</v>
      </c>
      <c r="AR596" s="359">
        <v>10</v>
      </c>
      <c r="AS596" s="549" t="s">
        <v>4734</v>
      </c>
      <c r="AT596" s="550" t="s">
        <v>4735</v>
      </c>
      <c r="AU596" s="360">
        <v>10</v>
      </c>
      <c r="AV596" s="793"/>
      <c r="AW596" s="542"/>
      <c r="AX596" s="362"/>
      <c r="AY596" s="86"/>
      <c r="AZ596" s="86"/>
      <c r="BA596" s="86"/>
      <c r="BB596" s="86"/>
      <c r="BC596" s="86"/>
      <c r="BD596" s="86"/>
      <c r="BE596" s="86"/>
      <c r="BF596" s="86"/>
      <c r="BG596" s="86"/>
      <c r="BH596" s="86"/>
      <c r="BI596" s="86"/>
      <c r="BJ596" s="86"/>
      <c r="BK596" s="86"/>
      <c r="BL596" s="86"/>
      <c r="BM596" s="86"/>
      <c r="BN596" s="86"/>
    </row>
    <row r="597" spans="1:66" s="52" customFormat="1" ht="52.1" customHeight="1" x14ac:dyDescent="0.3">
      <c r="A597" s="541">
        <v>795</v>
      </c>
      <c r="B597" s="615" t="s">
        <v>4614</v>
      </c>
      <c r="C597" s="542">
        <v>54</v>
      </c>
      <c r="D597" s="357" t="s">
        <v>4615</v>
      </c>
      <c r="E597" s="633" t="s">
        <v>4736</v>
      </c>
      <c r="F597" s="542">
        <v>15322</v>
      </c>
      <c r="G597" s="639" t="s">
        <v>4737</v>
      </c>
      <c r="H597" s="551">
        <v>2006</v>
      </c>
      <c r="I597" s="633" t="s">
        <v>4738</v>
      </c>
      <c r="J597" s="672">
        <v>36791.53</v>
      </c>
      <c r="K597" s="396" t="s">
        <v>4637</v>
      </c>
      <c r="L597" s="544" t="s">
        <v>4718</v>
      </c>
      <c r="M597" s="544" t="s">
        <v>4739</v>
      </c>
      <c r="N597" s="544" t="s">
        <v>4740</v>
      </c>
      <c r="O597" s="544" t="s">
        <v>4741</v>
      </c>
      <c r="P597" s="551" t="s">
        <v>4742</v>
      </c>
      <c r="Q597" s="357">
        <v>24.3</v>
      </c>
      <c r="R597" s="357">
        <v>0</v>
      </c>
      <c r="S597" s="357">
        <v>1.9</v>
      </c>
      <c r="T597" s="357">
        <v>22.4</v>
      </c>
      <c r="U597" s="357">
        <v>24.3</v>
      </c>
      <c r="V597" s="542">
        <v>100</v>
      </c>
      <c r="W597" s="542">
        <v>100</v>
      </c>
      <c r="X597" s="545" t="s">
        <v>4623</v>
      </c>
      <c r="Y597" s="542">
        <v>3</v>
      </c>
      <c r="Z597" s="542">
        <v>2</v>
      </c>
      <c r="AA597" s="542">
        <v>1</v>
      </c>
      <c r="AB597" s="542">
        <v>4</v>
      </c>
      <c r="AC597" s="542"/>
      <c r="AD597" s="357"/>
      <c r="AE597" s="360">
        <v>5</v>
      </c>
      <c r="AF597" s="546">
        <v>100</v>
      </c>
      <c r="AG597" s="547" t="s">
        <v>4615</v>
      </c>
      <c r="AH597" s="713" t="s">
        <v>4743</v>
      </c>
      <c r="AI597" s="548">
        <v>30</v>
      </c>
      <c r="AJ597" s="549" t="s">
        <v>4744</v>
      </c>
      <c r="AK597" s="746" t="s">
        <v>4743</v>
      </c>
      <c r="AL597" s="359">
        <v>50</v>
      </c>
      <c r="AM597" s="549" t="s">
        <v>4745</v>
      </c>
      <c r="AN597" s="746" t="s">
        <v>4743</v>
      </c>
      <c r="AO597" s="359">
        <v>5</v>
      </c>
      <c r="AP597" s="549" t="s">
        <v>4746</v>
      </c>
      <c r="AQ597" s="746" t="s">
        <v>4743</v>
      </c>
      <c r="AR597" s="359">
        <v>15</v>
      </c>
      <c r="AS597" s="549"/>
      <c r="AT597" s="550"/>
      <c r="AU597" s="360"/>
      <c r="AV597" s="793"/>
      <c r="AW597" s="542"/>
      <c r="AX597" s="362"/>
      <c r="AY597" s="86"/>
      <c r="AZ597" s="86"/>
      <c r="BA597" s="86"/>
      <c r="BB597" s="86"/>
      <c r="BC597" s="86"/>
      <c r="BD597" s="86"/>
      <c r="BE597" s="86"/>
      <c r="BF597" s="86"/>
      <c r="BG597" s="86"/>
      <c r="BH597" s="86"/>
      <c r="BI597" s="86"/>
      <c r="BJ597" s="86"/>
      <c r="BK597" s="86"/>
      <c r="BL597" s="86"/>
      <c r="BM597" s="86"/>
      <c r="BN597" s="86"/>
    </row>
    <row r="598" spans="1:66" s="52" customFormat="1" ht="64.95" customHeight="1" x14ac:dyDescent="0.3">
      <c r="A598" s="541">
        <v>795</v>
      </c>
      <c r="B598" s="615" t="s">
        <v>4614</v>
      </c>
      <c r="C598" s="542">
        <v>54</v>
      </c>
      <c r="D598" s="357" t="s">
        <v>4615</v>
      </c>
      <c r="E598" s="633" t="s">
        <v>4736</v>
      </c>
      <c r="F598" s="542">
        <v>15322</v>
      </c>
      <c r="G598" s="639" t="s">
        <v>4747</v>
      </c>
      <c r="H598" s="551">
        <v>2006</v>
      </c>
      <c r="I598" s="633" t="s">
        <v>4748</v>
      </c>
      <c r="J598" s="672">
        <v>49021.64</v>
      </c>
      <c r="K598" s="396" t="s">
        <v>4637</v>
      </c>
      <c r="L598" s="544" t="s">
        <v>4718</v>
      </c>
      <c r="M598" s="544" t="s">
        <v>4739</v>
      </c>
      <c r="N598" s="544" t="s">
        <v>4740</v>
      </c>
      <c r="O598" s="544" t="s">
        <v>4741</v>
      </c>
      <c r="P598" s="551" t="s">
        <v>4749</v>
      </c>
      <c r="Q598" s="357">
        <v>24.8</v>
      </c>
      <c r="R598" s="357">
        <v>0</v>
      </c>
      <c r="S598" s="357">
        <v>2.4</v>
      </c>
      <c r="T598" s="357">
        <v>22.4</v>
      </c>
      <c r="U598" s="357">
        <v>24.8</v>
      </c>
      <c r="V598" s="542">
        <v>100</v>
      </c>
      <c r="W598" s="542">
        <v>100</v>
      </c>
      <c r="X598" s="545" t="s">
        <v>4623</v>
      </c>
      <c r="Y598" s="542">
        <v>3</v>
      </c>
      <c r="Z598" s="542">
        <v>11</v>
      </c>
      <c r="AA598" s="542">
        <v>7</v>
      </c>
      <c r="AB598" s="542">
        <v>4</v>
      </c>
      <c r="AC598" s="542"/>
      <c r="AD598" s="357"/>
      <c r="AE598" s="360">
        <v>5</v>
      </c>
      <c r="AF598" s="546">
        <v>100</v>
      </c>
      <c r="AG598" s="547" t="s">
        <v>4615</v>
      </c>
      <c r="AH598" s="713" t="s">
        <v>4743</v>
      </c>
      <c r="AI598" s="548">
        <v>25</v>
      </c>
      <c r="AJ598" s="549" t="s">
        <v>4744</v>
      </c>
      <c r="AK598" s="746" t="s">
        <v>4743</v>
      </c>
      <c r="AL598" s="359">
        <v>50</v>
      </c>
      <c r="AM598" s="549" t="s">
        <v>4745</v>
      </c>
      <c r="AN598" s="746" t="s">
        <v>4743</v>
      </c>
      <c r="AO598" s="359">
        <v>10</v>
      </c>
      <c r="AP598" s="549" t="s">
        <v>4746</v>
      </c>
      <c r="AQ598" s="746" t="s">
        <v>4743</v>
      </c>
      <c r="AR598" s="359">
        <v>15</v>
      </c>
      <c r="AS598" s="549"/>
      <c r="AT598" s="550"/>
      <c r="AU598" s="360"/>
      <c r="AV598" s="793"/>
      <c r="AW598" s="542"/>
      <c r="AX598" s="362"/>
      <c r="AY598" s="86"/>
      <c r="AZ598" s="86"/>
      <c r="BA598" s="86"/>
      <c r="BB598" s="86"/>
      <c r="BC598" s="86"/>
      <c r="BD598" s="86"/>
      <c r="BE598" s="86"/>
      <c r="BF598" s="86"/>
      <c r="BG598" s="86"/>
      <c r="BH598" s="86"/>
      <c r="BI598" s="86"/>
      <c r="BJ598" s="86"/>
      <c r="BK598" s="86"/>
      <c r="BL598" s="86"/>
      <c r="BM598" s="86"/>
      <c r="BN598" s="86"/>
    </row>
    <row r="599" spans="1:66" s="53" customFormat="1" ht="64.95" customHeight="1" x14ac:dyDescent="0.3">
      <c r="A599" s="541">
        <v>795</v>
      </c>
      <c r="B599" s="615" t="s">
        <v>4614</v>
      </c>
      <c r="C599" s="542">
        <v>54</v>
      </c>
      <c r="D599" s="357" t="s">
        <v>4615</v>
      </c>
      <c r="E599" s="633" t="s">
        <v>4736</v>
      </c>
      <c r="F599" s="542">
        <v>15322</v>
      </c>
      <c r="G599" s="639" t="s">
        <v>4750</v>
      </c>
      <c r="H599" s="551">
        <v>2009</v>
      </c>
      <c r="I599" s="633" t="s">
        <v>4751</v>
      </c>
      <c r="J599" s="672">
        <v>41817.449999999997</v>
      </c>
      <c r="K599" s="396" t="s">
        <v>4637</v>
      </c>
      <c r="L599" s="544" t="s">
        <v>4718</v>
      </c>
      <c r="M599" s="544" t="s">
        <v>4739</v>
      </c>
      <c r="N599" s="544" t="s">
        <v>4740</v>
      </c>
      <c r="O599" s="544" t="s">
        <v>4752</v>
      </c>
      <c r="P599" s="551" t="s">
        <v>4753</v>
      </c>
      <c r="Q599" s="357">
        <v>24.6</v>
      </c>
      <c r="R599" s="357">
        <v>0</v>
      </c>
      <c r="S599" s="357">
        <v>2.2000000000000002</v>
      </c>
      <c r="T599" s="357">
        <v>22.4</v>
      </c>
      <c r="U599" s="357">
        <v>24.6</v>
      </c>
      <c r="V599" s="542">
        <v>100</v>
      </c>
      <c r="W599" s="542">
        <v>100</v>
      </c>
      <c r="X599" s="545" t="s">
        <v>4623</v>
      </c>
      <c r="Y599" s="542">
        <v>3</v>
      </c>
      <c r="Z599" s="542">
        <v>11</v>
      </c>
      <c r="AA599" s="542">
        <v>5</v>
      </c>
      <c r="AB599" s="542">
        <v>4</v>
      </c>
      <c r="AC599" s="542"/>
      <c r="AD599" s="357"/>
      <c r="AE599" s="360">
        <v>5</v>
      </c>
      <c r="AF599" s="546">
        <v>100</v>
      </c>
      <c r="AG599" s="547" t="s">
        <v>4615</v>
      </c>
      <c r="AH599" s="713" t="s">
        <v>4743</v>
      </c>
      <c r="AI599" s="548">
        <v>30</v>
      </c>
      <c r="AJ599" s="549" t="s">
        <v>4744</v>
      </c>
      <c r="AK599" s="746" t="s">
        <v>4743</v>
      </c>
      <c r="AL599" s="359">
        <v>60</v>
      </c>
      <c r="AM599" s="549" t="s">
        <v>4745</v>
      </c>
      <c r="AN599" s="746" t="s">
        <v>4743</v>
      </c>
      <c r="AO599" s="359">
        <v>5</v>
      </c>
      <c r="AP599" s="549" t="s">
        <v>4746</v>
      </c>
      <c r="AQ599" s="746" t="s">
        <v>4743</v>
      </c>
      <c r="AR599" s="359">
        <v>5</v>
      </c>
      <c r="AS599" s="549"/>
      <c r="AT599" s="550"/>
      <c r="AU599" s="360"/>
      <c r="AV599" s="793"/>
      <c r="AW599" s="542"/>
      <c r="AX599" s="362"/>
      <c r="AY599" s="87"/>
      <c r="AZ599" s="88"/>
      <c r="BA599" s="88"/>
      <c r="BB599" s="88"/>
      <c r="BC599" s="88"/>
      <c r="BD599" s="88"/>
      <c r="BE599" s="88"/>
      <c r="BF599" s="88"/>
      <c r="BG599" s="88"/>
      <c r="BH599" s="88"/>
      <c r="BI599" s="88"/>
      <c r="BJ599" s="88"/>
      <c r="BK599" s="88"/>
      <c r="BL599" s="88"/>
      <c r="BM599" s="88"/>
      <c r="BN599" s="88"/>
    </row>
    <row r="600" spans="1:66" s="52" customFormat="1" ht="91" customHeight="1" x14ac:dyDescent="0.3">
      <c r="A600" s="541">
        <v>795</v>
      </c>
      <c r="B600" s="615" t="s">
        <v>4614</v>
      </c>
      <c r="C600" s="542">
        <v>54</v>
      </c>
      <c r="D600" s="357" t="s">
        <v>4615</v>
      </c>
      <c r="E600" s="633" t="s">
        <v>4736</v>
      </c>
      <c r="F600" s="542">
        <v>15322</v>
      </c>
      <c r="G600" s="639" t="s">
        <v>4754</v>
      </c>
      <c r="H600" s="551">
        <v>2011</v>
      </c>
      <c r="I600" s="633" t="s">
        <v>4755</v>
      </c>
      <c r="J600" s="672">
        <v>46926</v>
      </c>
      <c r="K600" s="396" t="s">
        <v>4637</v>
      </c>
      <c r="L600" s="544" t="s">
        <v>4718</v>
      </c>
      <c r="M600" s="544" t="s">
        <v>4739</v>
      </c>
      <c r="N600" s="544" t="s">
        <v>4740</v>
      </c>
      <c r="O600" s="544" t="s">
        <v>4752</v>
      </c>
      <c r="P600" s="551" t="s">
        <v>4756</v>
      </c>
      <c r="Q600" s="357">
        <v>24.9</v>
      </c>
      <c r="R600" s="357">
        <v>0</v>
      </c>
      <c r="S600" s="357">
        <v>2.5</v>
      </c>
      <c r="T600" s="357">
        <v>22.4</v>
      </c>
      <c r="U600" s="357">
        <v>24.9</v>
      </c>
      <c r="V600" s="542">
        <v>100</v>
      </c>
      <c r="W600" s="542">
        <v>100</v>
      </c>
      <c r="X600" s="545" t="s">
        <v>4623</v>
      </c>
      <c r="Y600" s="542">
        <v>3</v>
      </c>
      <c r="Z600" s="542">
        <v>11</v>
      </c>
      <c r="AA600" s="542">
        <v>3</v>
      </c>
      <c r="AB600" s="542">
        <v>4</v>
      </c>
      <c r="AC600" s="542"/>
      <c r="AD600" s="357"/>
      <c r="AE600" s="360">
        <v>5</v>
      </c>
      <c r="AF600" s="546">
        <v>100</v>
      </c>
      <c r="AG600" s="547" t="s">
        <v>4615</v>
      </c>
      <c r="AH600" s="713" t="s">
        <v>4743</v>
      </c>
      <c r="AI600" s="548">
        <v>30</v>
      </c>
      <c r="AJ600" s="549" t="s">
        <v>4744</v>
      </c>
      <c r="AK600" s="746" t="s">
        <v>4743</v>
      </c>
      <c r="AL600" s="359">
        <v>55</v>
      </c>
      <c r="AM600" s="549" t="s">
        <v>4745</v>
      </c>
      <c r="AN600" s="746" t="s">
        <v>4743</v>
      </c>
      <c r="AO600" s="359">
        <v>5</v>
      </c>
      <c r="AP600" s="549" t="s">
        <v>4746</v>
      </c>
      <c r="AQ600" s="746" t="s">
        <v>4743</v>
      </c>
      <c r="AR600" s="359">
        <v>10</v>
      </c>
      <c r="AS600" s="549"/>
      <c r="AT600" s="550"/>
      <c r="AU600" s="360"/>
      <c r="AV600" s="793"/>
      <c r="AW600" s="542"/>
      <c r="AX600" s="362"/>
      <c r="AY600" s="86"/>
      <c r="AZ600" s="86"/>
      <c r="BA600" s="86"/>
      <c r="BB600" s="86"/>
      <c r="BC600" s="86"/>
      <c r="BD600" s="86"/>
      <c r="BE600" s="86"/>
      <c r="BF600" s="86"/>
      <c r="BG600" s="86"/>
      <c r="BH600" s="86"/>
      <c r="BI600" s="86"/>
      <c r="BJ600" s="86"/>
      <c r="BK600" s="86"/>
      <c r="BL600" s="86"/>
      <c r="BM600" s="86"/>
      <c r="BN600" s="86"/>
    </row>
    <row r="601" spans="1:66" s="52" customFormat="1" ht="64.95" customHeight="1" x14ac:dyDescent="0.3">
      <c r="A601" s="541">
        <v>795</v>
      </c>
      <c r="B601" s="615" t="s">
        <v>4614</v>
      </c>
      <c r="C601" s="542">
        <v>54</v>
      </c>
      <c r="D601" s="357" t="s">
        <v>4615</v>
      </c>
      <c r="E601" s="633" t="s">
        <v>4736</v>
      </c>
      <c r="F601" s="542">
        <v>15322</v>
      </c>
      <c r="G601" s="639" t="s">
        <v>4757</v>
      </c>
      <c r="H601" s="551">
        <v>2014</v>
      </c>
      <c r="I601" s="633" t="s">
        <v>4758</v>
      </c>
      <c r="J601" s="672">
        <v>44777.11</v>
      </c>
      <c r="K601" s="396" t="s">
        <v>4637</v>
      </c>
      <c r="L601" s="544" t="s">
        <v>4718</v>
      </c>
      <c r="M601" s="544" t="s">
        <v>4739</v>
      </c>
      <c r="N601" s="544" t="s">
        <v>4740</v>
      </c>
      <c r="O601" s="544" t="s">
        <v>4752</v>
      </c>
      <c r="P601" s="551" t="s">
        <v>4759</v>
      </c>
      <c r="Q601" s="357">
        <v>29</v>
      </c>
      <c r="R601" s="357">
        <v>4.28</v>
      </c>
      <c r="S601" s="357">
        <v>2.2999999999999998</v>
      </c>
      <c r="T601" s="357">
        <v>22.4</v>
      </c>
      <c r="U601" s="357">
        <v>29</v>
      </c>
      <c r="V601" s="542">
        <v>100</v>
      </c>
      <c r="W601" s="542">
        <v>100</v>
      </c>
      <c r="X601" s="545" t="s">
        <v>4623</v>
      </c>
      <c r="Y601" s="542">
        <v>3</v>
      </c>
      <c r="Z601" s="542">
        <v>11</v>
      </c>
      <c r="AA601" s="542">
        <v>4</v>
      </c>
      <c r="AB601" s="542">
        <v>4</v>
      </c>
      <c r="AC601" s="542"/>
      <c r="AD601" s="357"/>
      <c r="AE601" s="360">
        <v>5</v>
      </c>
      <c r="AF601" s="546">
        <v>100</v>
      </c>
      <c r="AG601" s="547" t="s">
        <v>4760</v>
      </c>
      <c r="AH601" s="713" t="s">
        <v>4761</v>
      </c>
      <c r="AI601" s="548">
        <v>80</v>
      </c>
      <c r="AJ601" s="549" t="s">
        <v>4744</v>
      </c>
      <c r="AK601" s="746" t="s">
        <v>4743</v>
      </c>
      <c r="AL601" s="359">
        <v>20</v>
      </c>
      <c r="AM601" s="549"/>
      <c r="AN601" s="746"/>
      <c r="AO601" s="359"/>
      <c r="AP601" s="549"/>
      <c r="AQ601" s="746"/>
      <c r="AR601" s="359"/>
      <c r="AS601" s="549"/>
      <c r="AT601" s="550"/>
      <c r="AU601" s="360"/>
      <c r="AV601" s="793"/>
      <c r="AW601" s="542"/>
      <c r="AX601" s="362"/>
      <c r="AY601" s="86"/>
      <c r="AZ601" s="86"/>
      <c r="BA601" s="86"/>
      <c r="BB601" s="86"/>
      <c r="BC601" s="86"/>
      <c r="BD601" s="86"/>
      <c r="BE601" s="86"/>
      <c r="BF601" s="86"/>
      <c r="BG601" s="86"/>
      <c r="BH601" s="86"/>
      <c r="BI601" s="86"/>
      <c r="BJ601" s="86"/>
      <c r="BK601" s="86"/>
      <c r="BL601" s="86"/>
      <c r="BM601" s="86"/>
      <c r="BN601" s="86"/>
    </row>
    <row r="602" spans="1:66" s="52" customFormat="1" ht="77.95" customHeight="1" x14ac:dyDescent="0.3">
      <c r="A602" s="541">
        <v>795</v>
      </c>
      <c r="B602" s="615" t="s">
        <v>4614</v>
      </c>
      <c r="C602" s="542">
        <v>55</v>
      </c>
      <c r="D602" s="357" t="s">
        <v>4615</v>
      </c>
      <c r="E602" s="633" t="s">
        <v>4762</v>
      </c>
      <c r="F602" s="542">
        <v>1407</v>
      </c>
      <c r="G602" s="639" t="s">
        <v>4763</v>
      </c>
      <c r="H602" s="542">
        <v>2005</v>
      </c>
      <c r="I602" s="633" t="s">
        <v>4764</v>
      </c>
      <c r="J602" s="672">
        <v>187440.66</v>
      </c>
      <c r="K602" s="396" t="s">
        <v>664</v>
      </c>
      <c r="L602" s="544" t="s">
        <v>4638</v>
      </c>
      <c r="M602" s="544" t="s">
        <v>4620</v>
      </c>
      <c r="N602" s="544" t="s">
        <v>4765</v>
      </c>
      <c r="O602" s="544" t="s">
        <v>4622</v>
      </c>
      <c r="P602" s="542">
        <v>43030</v>
      </c>
      <c r="Q602" s="357">
        <v>24</v>
      </c>
      <c r="R602" s="357">
        <v>0</v>
      </c>
      <c r="S602" s="357">
        <v>1.56</v>
      </c>
      <c r="T602" s="357">
        <v>22.4</v>
      </c>
      <c r="U602" s="357">
        <v>24</v>
      </c>
      <c r="V602" s="542">
        <v>100</v>
      </c>
      <c r="W602" s="542">
        <v>100</v>
      </c>
      <c r="X602" s="545" t="s">
        <v>4623</v>
      </c>
      <c r="Y602" s="542">
        <v>3</v>
      </c>
      <c r="Z602" s="542">
        <v>1</v>
      </c>
      <c r="AA602" s="542">
        <v>1</v>
      </c>
      <c r="AB602" s="542">
        <v>4</v>
      </c>
      <c r="AC602" s="542">
        <v>12</v>
      </c>
      <c r="AD602" s="357"/>
      <c r="AE602" s="360">
        <v>5</v>
      </c>
      <c r="AF602" s="546">
        <v>100</v>
      </c>
      <c r="AG602" s="547" t="s">
        <v>4615</v>
      </c>
      <c r="AH602" s="713" t="s">
        <v>4766</v>
      </c>
      <c r="AI602" s="548">
        <v>60</v>
      </c>
      <c r="AJ602" s="549" t="s">
        <v>4628</v>
      </c>
      <c r="AK602" s="746" t="s">
        <v>4628</v>
      </c>
      <c r="AL602" s="359">
        <v>40</v>
      </c>
      <c r="AM602" s="549"/>
      <c r="AN602" s="746"/>
      <c r="AO602" s="359"/>
      <c r="AP602" s="549"/>
      <c r="AQ602" s="746"/>
      <c r="AR602" s="359"/>
      <c r="AS602" s="549"/>
      <c r="AT602" s="550"/>
      <c r="AU602" s="360"/>
      <c r="AV602" s="793"/>
      <c r="AW602" s="542"/>
      <c r="AX602" s="362"/>
      <c r="AY602" s="86"/>
      <c r="AZ602" s="86"/>
      <c r="BA602" s="86"/>
      <c r="BB602" s="86"/>
      <c r="BC602" s="86"/>
      <c r="BD602" s="86"/>
      <c r="BE602" s="86"/>
      <c r="BF602" s="86"/>
      <c r="BG602" s="86"/>
      <c r="BH602" s="86"/>
      <c r="BI602" s="86"/>
      <c r="BJ602" s="86"/>
      <c r="BK602" s="86"/>
      <c r="BL602" s="86"/>
      <c r="BM602" s="86"/>
      <c r="BN602" s="86"/>
    </row>
    <row r="603" spans="1:66" s="52" customFormat="1" ht="64.95" customHeight="1" x14ac:dyDescent="0.3">
      <c r="A603" s="541">
        <v>795</v>
      </c>
      <c r="B603" s="615" t="s">
        <v>4614</v>
      </c>
      <c r="C603" s="542">
        <v>55</v>
      </c>
      <c r="D603" s="357" t="s">
        <v>4615</v>
      </c>
      <c r="E603" s="633" t="s">
        <v>4762</v>
      </c>
      <c r="F603" s="542">
        <v>1407</v>
      </c>
      <c r="G603" s="639" t="s">
        <v>4767</v>
      </c>
      <c r="H603" s="542">
        <v>2009</v>
      </c>
      <c r="I603" s="633" t="s">
        <v>4768</v>
      </c>
      <c r="J603" s="672">
        <v>38185.879999999997</v>
      </c>
      <c r="K603" s="396" t="s">
        <v>4637</v>
      </c>
      <c r="L603" s="544" t="s">
        <v>4638</v>
      </c>
      <c r="M603" s="544" t="s">
        <v>4620</v>
      </c>
      <c r="N603" s="544" t="s">
        <v>4633</v>
      </c>
      <c r="O603" s="544" t="s">
        <v>4634</v>
      </c>
      <c r="P603" s="542">
        <v>45660</v>
      </c>
      <c r="Q603" s="357">
        <v>23.8</v>
      </c>
      <c r="R603" s="357">
        <v>0</v>
      </c>
      <c r="S603" s="357">
        <v>1.4</v>
      </c>
      <c r="T603" s="357">
        <v>22.4</v>
      </c>
      <c r="U603" s="357">
        <v>23.8</v>
      </c>
      <c r="V603" s="542">
        <v>100</v>
      </c>
      <c r="W603" s="542">
        <v>100</v>
      </c>
      <c r="X603" s="545" t="s">
        <v>4623</v>
      </c>
      <c r="Y603" s="542">
        <v>3</v>
      </c>
      <c r="Z603" s="542">
        <v>11</v>
      </c>
      <c r="AA603" s="542">
        <v>3</v>
      </c>
      <c r="AB603" s="542">
        <v>4</v>
      </c>
      <c r="AC603" s="542"/>
      <c r="AD603" s="357"/>
      <c r="AE603" s="360">
        <v>5</v>
      </c>
      <c r="AF603" s="546">
        <v>100</v>
      </c>
      <c r="AG603" s="547" t="s">
        <v>4615</v>
      </c>
      <c r="AH603" s="713" t="s">
        <v>4769</v>
      </c>
      <c r="AI603" s="548">
        <v>40</v>
      </c>
      <c r="AJ603" s="549" t="s">
        <v>4770</v>
      </c>
      <c r="AK603" s="746" t="s">
        <v>4769</v>
      </c>
      <c r="AL603" s="359">
        <v>30</v>
      </c>
      <c r="AM603" s="553" t="s">
        <v>4628</v>
      </c>
      <c r="AN603" s="747" t="s">
        <v>4628</v>
      </c>
      <c r="AO603" s="359">
        <v>30</v>
      </c>
      <c r="AP603" s="549"/>
      <c r="AQ603" s="746"/>
      <c r="AR603" s="359"/>
      <c r="AS603" s="549"/>
      <c r="AT603" s="550"/>
      <c r="AU603" s="360"/>
      <c r="AV603" s="793"/>
      <c r="AW603" s="542"/>
      <c r="AX603" s="362"/>
      <c r="AY603" s="86"/>
      <c r="AZ603" s="86"/>
      <c r="BA603" s="86"/>
      <c r="BB603" s="86"/>
      <c r="BC603" s="86"/>
      <c r="BD603" s="86"/>
      <c r="BE603" s="86"/>
      <c r="BF603" s="86"/>
      <c r="BG603" s="86"/>
      <c r="BH603" s="86"/>
      <c r="BI603" s="86"/>
      <c r="BJ603" s="86"/>
      <c r="BK603" s="86"/>
      <c r="BL603" s="86"/>
      <c r="BM603" s="86"/>
      <c r="BN603" s="86"/>
    </row>
    <row r="604" spans="1:66" s="52" customFormat="1" ht="77.95" customHeight="1" x14ac:dyDescent="0.3">
      <c r="A604" s="541">
        <v>795</v>
      </c>
      <c r="B604" s="615" t="s">
        <v>4614</v>
      </c>
      <c r="C604" s="542">
        <v>43</v>
      </c>
      <c r="D604" s="357" t="s">
        <v>4771</v>
      </c>
      <c r="E604" s="634" t="s">
        <v>4772</v>
      </c>
      <c r="F604" s="542">
        <v>11943</v>
      </c>
      <c r="G604" s="633" t="s">
        <v>4773</v>
      </c>
      <c r="H604" s="542">
        <v>2006</v>
      </c>
      <c r="I604" s="633" t="s">
        <v>4774</v>
      </c>
      <c r="J604" s="671">
        <v>136705.06</v>
      </c>
      <c r="K604" s="396" t="s">
        <v>664</v>
      </c>
      <c r="L604" s="544" t="s">
        <v>4775</v>
      </c>
      <c r="M604" s="544" t="s">
        <v>4620</v>
      </c>
      <c r="N604" s="544" t="s">
        <v>4776</v>
      </c>
      <c r="O604" s="544" t="s">
        <v>4777</v>
      </c>
      <c r="P604" s="542">
        <v>44876</v>
      </c>
      <c r="Q604" s="357">
        <v>26.9</v>
      </c>
      <c r="R604" s="357">
        <v>0</v>
      </c>
      <c r="S604" s="357">
        <v>4.49</v>
      </c>
      <c r="T604" s="357">
        <v>22.4</v>
      </c>
      <c r="U604" s="357">
        <v>26.9</v>
      </c>
      <c r="V604" s="542">
        <v>100</v>
      </c>
      <c r="W604" s="542">
        <v>100</v>
      </c>
      <c r="X604" s="545" t="s">
        <v>4623</v>
      </c>
      <c r="Y604" s="542">
        <v>4</v>
      </c>
      <c r="Z604" s="542">
        <v>5</v>
      </c>
      <c r="AA604" s="542">
        <v>5</v>
      </c>
      <c r="AB604" s="542">
        <v>46</v>
      </c>
      <c r="AC604" s="542">
        <v>12</v>
      </c>
      <c r="AD604" s="357"/>
      <c r="AE604" s="360">
        <v>5</v>
      </c>
      <c r="AF604" s="546">
        <v>100</v>
      </c>
      <c r="AG604" s="547" t="s">
        <v>4771</v>
      </c>
      <c r="AH604" s="713" t="s">
        <v>4778</v>
      </c>
      <c r="AI604" s="548">
        <v>80</v>
      </c>
      <c r="AJ604" s="549" t="s">
        <v>4628</v>
      </c>
      <c r="AK604" s="746" t="s">
        <v>4628</v>
      </c>
      <c r="AL604" s="359">
        <v>20</v>
      </c>
      <c r="AM604" s="549"/>
      <c r="AN604" s="746"/>
      <c r="AO604" s="359"/>
      <c r="AP604" s="549"/>
      <c r="AQ604" s="746"/>
      <c r="AR604" s="359"/>
      <c r="AS604" s="549"/>
      <c r="AT604" s="550"/>
      <c r="AU604" s="360"/>
      <c r="AV604" s="793"/>
      <c r="AW604" s="542"/>
      <c r="AX604" s="362"/>
      <c r="AY604" s="86"/>
      <c r="AZ604" s="86"/>
      <c r="BA604" s="86"/>
      <c r="BB604" s="86"/>
      <c r="BC604" s="86"/>
      <c r="BD604" s="86"/>
      <c r="BE604" s="86"/>
      <c r="BF604" s="86"/>
      <c r="BG604" s="86"/>
      <c r="BH604" s="86"/>
      <c r="BI604" s="86"/>
      <c r="BJ604" s="86"/>
      <c r="BK604" s="86"/>
      <c r="BL604" s="86"/>
      <c r="BM604" s="86"/>
      <c r="BN604" s="86"/>
    </row>
    <row r="605" spans="1:66" s="52" customFormat="1" ht="52.1" customHeight="1" x14ac:dyDescent="0.3">
      <c r="A605" s="541">
        <v>795</v>
      </c>
      <c r="B605" s="615" t="s">
        <v>4614</v>
      </c>
      <c r="C605" s="110">
        <v>43</v>
      </c>
      <c r="D605" s="111" t="s">
        <v>4771</v>
      </c>
      <c r="E605" s="634" t="s">
        <v>4772</v>
      </c>
      <c r="F605" s="110">
        <v>11943</v>
      </c>
      <c r="G605" s="639" t="s">
        <v>4779</v>
      </c>
      <c r="H605" s="110">
        <v>2006</v>
      </c>
      <c r="I605" s="635" t="s">
        <v>4780</v>
      </c>
      <c r="J605" s="672">
        <v>69132.47</v>
      </c>
      <c r="K605" s="396" t="s">
        <v>4781</v>
      </c>
      <c r="L605" s="75" t="s">
        <v>4775</v>
      </c>
      <c r="M605" s="75" t="s">
        <v>4782</v>
      </c>
      <c r="N605" s="75" t="s">
        <v>4783</v>
      </c>
      <c r="O605" s="75" t="s">
        <v>4784</v>
      </c>
      <c r="P605" s="551" t="s">
        <v>4785</v>
      </c>
      <c r="Q605" s="111">
        <v>26.9</v>
      </c>
      <c r="R605" s="111">
        <v>0</v>
      </c>
      <c r="S605" s="111">
        <v>4.5</v>
      </c>
      <c r="T605" s="111">
        <v>22.4</v>
      </c>
      <c r="U605" s="111">
        <v>26.9</v>
      </c>
      <c r="V605" s="110">
        <v>100</v>
      </c>
      <c r="W605" s="110">
        <v>100</v>
      </c>
      <c r="X605" s="545" t="s">
        <v>4623</v>
      </c>
      <c r="Y605" s="110">
        <v>4</v>
      </c>
      <c r="Z605" s="110">
        <v>5</v>
      </c>
      <c r="AA605" s="110">
        <v>5</v>
      </c>
      <c r="AB605" s="110">
        <v>60</v>
      </c>
      <c r="AC605" s="110"/>
      <c r="AD605" s="111"/>
      <c r="AE605" s="204">
        <v>5</v>
      </c>
      <c r="AF605" s="546">
        <v>100</v>
      </c>
      <c r="AG605" s="558" t="s">
        <v>4786</v>
      </c>
      <c r="AH605" s="713" t="s">
        <v>4778</v>
      </c>
      <c r="AI605" s="199">
        <v>75</v>
      </c>
      <c r="AJ605" s="553" t="s">
        <v>4628</v>
      </c>
      <c r="AK605" s="747" t="s">
        <v>4628</v>
      </c>
      <c r="AL605" s="202">
        <v>25</v>
      </c>
      <c r="AM605" s="553"/>
      <c r="AN605" s="747"/>
      <c r="AO605" s="202"/>
      <c r="AP605" s="553"/>
      <c r="AQ605" s="747"/>
      <c r="AR605" s="202"/>
      <c r="AS605" s="553"/>
      <c r="AT605" s="557"/>
      <c r="AU605" s="204"/>
      <c r="AV605" s="792"/>
      <c r="AW605" s="110"/>
      <c r="AX605" s="194"/>
      <c r="AY605" s="86"/>
      <c r="AZ605" s="86"/>
      <c r="BA605" s="86"/>
      <c r="BB605" s="86"/>
      <c r="BC605" s="86"/>
      <c r="BD605" s="86"/>
      <c r="BE605" s="86"/>
      <c r="BF605" s="86"/>
      <c r="BG605" s="86"/>
      <c r="BH605" s="86"/>
      <c r="BI605" s="86"/>
      <c r="BJ605" s="86"/>
      <c r="BK605" s="86"/>
      <c r="BL605" s="86"/>
      <c r="BM605" s="86"/>
      <c r="BN605" s="86"/>
    </row>
    <row r="606" spans="1:66" s="52" customFormat="1" ht="52.1" customHeight="1" x14ac:dyDescent="0.3">
      <c r="A606" s="541">
        <v>795</v>
      </c>
      <c r="B606" s="615" t="s">
        <v>4614</v>
      </c>
      <c r="C606" s="110">
        <v>43</v>
      </c>
      <c r="D606" s="111" t="s">
        <v>4771</v>
      </c>
      <c r="E606" s="634" t="s">
        <v>4772</v>
      </c>
      <c r="F606" s="110">
        <v>11943</v>
      </c>
      <c r="G606" s="639" t="s">
        <v>4787</v>
      </c>
      <c r="H606" s="110">
        <v>2006</v>
      </c>
      <c r="I606" s="635" t="s">
        <v>4780</v>
      </c>
      <c r="J606" s="672">
        <v>30737.33</v>
      </c>
      <c r="K606" s="396" t="s">
        <v>4781</v>
      </c>
      <c r="L606" s="75" t="s">
        <v>4775</v>
      </c>
      <c r="M606" s="75" t="s">
        <v>4782</v>
      </c>
      <c r="N606" s="75" t="s">
        <v>4783</v>
      </c>
      <c r="O606" s="75" t="s">
        <v>4784</v>
      </c>
      <c r="P606" s="551" t="s">
        <v>4788</v>
      </c>
      <c r="Q606" s="111">
        <v>26.7</v>
      </c>
      <c r="R606" s="111">
        <v>0</v>
      </c>
      <c r="S606" s="111">
        <v>4.3</v>
      </c>
      <c r="T606" s="111">
        <v>22.4</v>
      </c>
      <c r="U606" s="111">
        <v>26.7</v>
      </c>
      <c r="V606" s="110">
        <v>100</v>
      </c>
      <c r="W606" s="110">
        <v>100</v>
      </c>
      <c r="X606" s="545" t="s">
        <v>4623</v>
      </c>
      <c r="Y606" s="110">
        <v>4</v>
      </c>
      <c r="Z606" s="110">
        <v>5</v>
      </c>
      <c r="AA606" s="110">
        <v>5</v>
      </c>
      <c r="AB606" s="110">
        <v>60</v>
      </c>
      <c r="AC606" s="110"/>
      <c r="AD606" s="111"/>
      <c r="AE606" s="204">
        <v>2</v>
      </c>
      <c r="AF606" s="546">
        <v>100</v>
      </c>
      <c r="AG606" s="558" t="s">
        <v>4786</v>
      </c>
      <c r="AH606" s="713" t="s">
        <v>4778</v>
      </c>
      <c r="AI606" s="199">
        <v>80</v>
      </c>
      <c r="AJ606" s="553" t="s">
        <v>4628</v>
      </c>
      <c r="AK606" s="747" t="s">
        <v>4628</v>
      </c>
      <c r="AL606" s="202">
        <v>20</v>
      </c>
      <c r="AM606" s="553"/>
      <c r="AN606" s="747"/>
      <c r="AO606" s="202"/>
      <c r="AP606" s="553"/>
      <c r="AQ606" s="747"/>
      <c r="AR606" s="202"/>
      <c r="AS606" s="553"/>
      <c r="AT606" s="557"/>
      <c r="AU606" s="204"/>
      <c r="AV606" s="792"/>
      <c r="AW606" s="110"/>
      <c r="AX606" s="194"/>
      <c r="AY606" s="86"/>
      <c r="AZ606" s="86"/>
      <c r="BA606" s="86"/>
      <c r="BB606" s="86"/>
      <c r="BC606" s="86"/>
      <c r="BD606" s="86"/>
      <c r="BE606" s="86"/>
      <c r="BF606" s="86"/>
      <c r="BG606" s="86"/>
      <c r="BH606" s="86"/>
      <c r="BI606" s="86"/>
      <c r="BJ606" s="86"/>
      <c r="BK606" s="86"/>
      <c r="BL606" s="86"/>
      <c r="BM606" s="86"/>
      <c r="BN606" s="86"/>
    </row>
    <row r="607" spans="1:66" s="52" customFormat="1" ht="52.1" customHeight="1" x14ac:dyDescent="0.3">
      <c r="A607" s="541">
        <v>795</v>
      </c>
      <c r="B607" s="615" t="s">
        <v>4614</v>
      </c>
      <c r="C607" s="110">
        <v>43</v>
      </c>
      <c r="D607" s="111" t="s">
        <v>4771</v>
      </c>
      <c r="E607" s="634" t="s">
        <v>4772</v>
      </c>
      <c r="F607" s="110">
        <v>11943</v>
      </c>
      <c r="G607" s="639" t="s">
        <v>4789</v>
      </c>
      <c r="H607" s="110">
        <v>2006</v>
      </c>
      <c r="I607" s="635" t="s">
        <v>4780</v>
      </c>
      <c r="J607" s="672">
        <v>30342.880000000001</v>
      </c>
      <c r="K607" s="396" t="s">
        <v>4781</v>
      </c>
      <c r="L607" s="75" t="s">
        <v>4775</v>
      </c>
      <c r="M607" s="75" t="s">
        <v>4782</v>
      </c>
      <c r="N607" s="75" t="s">
        <v>4783</v>
      </c>
      <c r="O607" s="75" t="s">
        <v>4784</v>
      </c>
      <c r="P607" s="551" t="s">
        <v>4790</v>
      </c>
      <c r="Q607" s="111">
        <v>26.6</v>
      </c>
      <c r="R607" s="111">
        <v>0</v>
      </c>
      <c r="S607" s="111">
        <v>4.2</v>
      </c>
      <c r="T607" s="111">
        <v>22.4</v>
      </c>
      <c r="U607" s="111">
        <v>26.6</v>
      </c>
      <c r="V607" s="110">
        <v>100</v>
      </c>
      <c r="W607" s="110">
        <v>100</v>
      </c>
      <c r="X607" s="545" t="s">
        <v>4623</v>
      </c>
      <c r="Y607" s="110">
        <v>4</v>
      </c>
      <c r="Z607" s="110">
        <v>5</v>
      </c>
      <c r="AA607" s="110">
        <v>5</v>
      </c>
      <c r="AB607" s="110">
        <v>60</v>
      </c>
      <c r="AC607" s="110"/>
      <c r="AD607" s="111"/>
      <c r="AE607" s="204">
        <v>2</v>
      </c>
      <c r="AF607" s="546">
        <v>100</v>
      </c>
      <c r="AG607" s="558" t="s">
        <v>4786</v>
      </c>
      <c r="AH607" s="713" t="s">
        <v>4778</v>
      </c>
      <c r="AI607" s="199">
        <v>70</v>
      </c>
      <c r="AJ607" s="553" t="s">
        <v>4628</v>
      </c>
      <c r="AK607" s="747" t="s">
        <v>4628</v>
      </c>
      <c r="AL607" s="202">
        <v>30</v>
      </c>
      <c r="AM607" s="553"/>
      <c r="AN607" s="747"/>
      <c r="AO607" s="202"/>
      <c r="AP607" s="553"/>
      <c r="AQ607" s="747"/>
      <c r="AR607" s="202"/>
      <c r="AS607" s="553"/>
      <c r="AT607" s="557"/>
      <c r="AU607" s="204"/>
      <c r="AV607" s="792"/>
      <c r="AW607" s="110"/>
      <c r="AX607" s="194"/>
      <c r="AY607" s="86"/>
      <c r="AZ607" s="86"/>
      <c r="BA607" s="86"/>
      <c r="BB607" s="86"/>
      <c r="BC607" s="86"/>
      <c r="BD607" s="86"/>
      <c r="BE607" s="86"/>
      <c r="BF607" s="86"/>
      <c r="BG607" s="86"/>
      <c r="BH607" s="86"/>
      <c r="BI607" s="86"/>
      <c r="BJ607" s="86"/>
      <c r="BK607" s="86"/>
      <c r="BL607" s="86"/>
      <c r="BM607" s="86"/>
      <c r="BN607" s="86"/>
    </row>
    <row r="608" spans="1:66" s="52" customFormat="1" ht="77.95" customHeight="1" x14ac:dyDescent="0.3">
      <c r="A608" s="541">
        <v>795</v>
      </c>
      <c r="B608" s="615" t="s">
        <v>4614</v>
      </c>
      <c r="C608" s="110">
        <v>43</v>
      </c>
      <c r="D608" s="111" t="s">
        <v>4771</v>
      </c>
      <c r="E608" s="634" t="s">
        <v>4772</v>
      </c>
      <c r="F608" s="110">
        <v>11943</v>
      </c>
      <c r="G608" s="639" t="s">
        <v>4791</v>
      </c>
      <c r="H608" s="110">
        <v>2009</v>
      </c>
      <c r="I608" s="635" t="s">
        <v>4792</v>
      </c>
      <c r="J608" s="672">
        <v>138996</v>
      </c>
      <c r="K608" s="396" t="s">
        <v>4781</v>
      </c>
      <c r="L608" s="75" t="s">
        <v>4775</v>
      </c>
      <c r="M608" s="75" t="s">
        <v>4782</v>
      </c>
      <c r="N608" s="75" t="s">
        <v>4793</v>
      </c>
      <c r="O608" s="75" t="s">
        <v>4794</v>
      </c>
      <c r="P608" s="551" t="s">
        <v>4795</v>
      </c>
      <c r="Q608" s="111">
        <v>31.4</v>
      </c>
      <c r="R608" s="111">
        <v>0</v>
      </c>
      <c r="S608" s="111">
        <v>9</v>
      </c>
      <c r="T608" s="111">
        <v>22.4</v>
      </c>
      <c r="U608" s="111">
        <v>31.4</v>
      </c>
      <c r="V608" s="110">
        <v>100</v>
      </c>
      <c r="W608" s="110">
        <v>100</v>
      </c>
      <c r="X608" s="545" t="s">
        <v>4623</v>
      </c>
      <c r="Y608" s="110">
        <v>4</v>
      </c>
      <c r="Z608" s="110">
        <v>5</v>
      </c>
      <c r="AA608" s="110">
        <v>5</v>
      </c>
      <c r="AB608" s="110">
        <v>60</v>
      </c>
      <c r="AC608" s="110"/>
      <c r="AD608" s="111"/>
      <c r="AE608" s="204">
        <v>2</v>
      </c>
      <c r="AF608" s="546">
        <v>100</v>
      </c>
      <c r="AG608" s="558" t="s">
        <v>4786</v>
      </c>
      <c r="AH608" s="713" t="s">
        <v>4778</v>
      </c>
      <c r="AI608" s="199">
        <v>80</v>
      </c>
      <c r="AJ608" s="553" t="s">
        <v>4628</v>
      </c>
      <c r="AK608" s="747" t="s">
        <v>4628</v>
      </c>
      <c r="AL608" s="202">
        <v>20</v>
      </c>
      <c r="AM608" s="553"/>
      <c r="AN608" s="747"/>
      <c r="AO608" s="202"/>
      <c r="AP608" s="553"/>
      <c r="AQ608" s="747"/>
      <c r="AR608" s="202"/>
      <c r="AS608" s="553"/>
      <c r="AT608" s="557"/>
      <c r="AU608" s="204"/>
      <c r="AV608" s="792"/>
      <c r="AW608" s="110"/>
      <c r="AX608" s="194"/>
      <c r="AY608" s="86"/>
      <c r="AZ608" s="86"/>
      <c r="BA608" s="86"/>
      <c r="BB608" s="86"/>
      <c r="BC608" s="86"/>
      <c r="BD608" s="86"/>
      <c r="BE608" s="86"/>
      <c r="BF608" s="86"/>
      <c r="BG608" s="86"/>
      <c r="BH608" s="86"/>
      <c r="BI608" s="86"/>
      <c r="BJ608" s="86"/>
      <c r="BK608" s="86"/>
      <c r="BL608" s="86"/>
      <c r="BM608" s="86"/>
      <c r="BN608" s="86"/>
    </row>
    <row r="609" spans="1:66" s="52" customFormat="1" ht="52.1" customHeight="1" x14ac:dyDescent="0.3">
      <c r="A609" s="541">
        <v>795</v>
      </c>
      <c r="B609" s="615" t="s">
        <v>4614</v>
      </c>
      <c r="C609" s="542">
        <v>43</v>
      </c>
      <c r="D609" s="357" t="s">
        <v>4771</v>
      </c>
      <c r="E609" s="633" t="s">
        <v>4796</v>
      </c>
      <c r="F609" s="542">
        <v>11943</v>
      </c>
      <c r="G609" s="633" t="s">
        <v>4797</v>
      </c>
      <c r="H609" s="542">
        <v>2005</v>
      </c>
      <c r="I609" s="633" t="s">
        <v>4798</v>
      </c>
      <c r="J609" s="671">
        <v>148801.51</v>
      </c>
      <c r="K609" s="396" t="s">
        <v>664</v>
      </c>
      <c r="L609" s="544" t="s">
        <v>4775</v>
      </c>
      <c r="M609" s="544" t="s">
        <v>4620</v>
      </c>
      <c r="N609" s="544" t="s">
        <v>4799</v>
      </c>
      <c r="O609" s="544" t="s">
        <v>4800</v>
      </c>
      <c r="P609" s="542">
        <v>44512</v>
      </c>
      <c r="Q609" s="357">
        <v>25.6</v>
      </c>
      <c r="R609" s="357">
        <v>0</v>
      </c>
      <c r="S609" s="357">
        <v>3.2</v>
      </c>
      <c r="T609" s="357">
        <v>22.4</v>
      </c>
      <c r="U609" s="357">
        <v>25.6</v>
      </c>
      <c r="V609" s="542">
        <v>100</v>
      </c>
      <c r="W609" s="542">
        <v>100</v>
      </c>
      <c r="X609" s="545" t="s">
        <v>4623</v>
      </c>
      <c r="Y609" s="542">
        <v>1</v>
      </c>
      <c r="Z609" s="542">
        <v>4</v>
      </c>
      <c r="AA609" s="542">
        <v>1</v>
      </c>
      <c r="AB609" s="542">
        <v>46</v>
      </c>
      <c r="AC609" s="542">
        <v>12</v>
      </c>
      <c r="AD609" s="357"/>
      <c r="AE609" s="360">
        <v>5</v>
      </c>
      <c r="AF609" s="546">
        <v>100</v>
      </c>
      <c r="AG609" s="558" t="s">
        <v>4786</v>
      </c>
      <c r="AH609" s="714" t="s">
        <v>4778</v>
      </c>
      <c r="AI609" s="548">
        <v>90</v>
      </c>
      <c r="AJ609" s="549" t="s">
        <v>4628</v>
      </c>
      <c r="AK609" s="746" t="s">
        <v>4628</v>
      </c>
      <c r="AL609" s="359">
        <v>10</v>
      </c>
      <c r="AM609" s="549"/>
      <c r="AN609" s="746"/>
      <c r="AO609" s="359"/>
      <c r="AP609" s="549"/>
      <c r="AQ609" s="746"/>
      <c r="AR609" s="359"/>
      <c r="AS609" s="549"/>
      <c r="AT609" s="550"/>
      <c r="AU609" s="360"/>
      <c r="AV609" s="793"/>
      <c r="AW609" s="542"/>
      <c r="AX609" s="362"/>
      <c r="AY609" s="86"/>
      <c r="AZ609" s="86"/>
      <c r="BA609" s="86"/>
      <c r="BB609" s="86"/>
      <c r="BC609" s="86"/>
      <c r="BD609" s="86"/>
      <c r="BE609" s="86"/>
      <c r="BF609" s="86"/>
      <c r="BG609" s="86"/>
      <c r="BH609" s="86"/>
      <c r="BI609" s="86"/>
      <c r="BJ609" s="86"/>
      <c r="BK609" s="86"/>
      <c r="BL609" s="86"/>
      <c r="BM609" s="86"/>
      <c r="BN609" s="86"/>
    </row>
    <row r="610" spans="1:66" s="52" customFormat="1" ht="52.1" customHeight="1" x14ac:dyDescent="0.3">
      <c r="A610" s="541">
        <v>795</v>
      </c>
      <c r="B610" s="615" t="s">
        <v>4614</v>
      </c>
      <c r="C610" s="110">
        <v>43</v>
      </c>
      <c r="D610" s="111" t="s">
        <v>4771</v>
      </c>
      <c r="E610" s="634" t="s">
        <v>4772</v>
      </c>
      <c r="F610" s="110">
        <v>11943</v>
      </c>
      <c r="G610" s="639" t="s">
        <v>4801</v>
      </c>
      <c r="H610" s="110">
        <v>2005</v>
      </c>
      <c r="I610" s="635" t="s">
        <v>4802</v>
      </c>
      <c r="J610" s="672">
        <v>103212.13</v>
      </c>
      <c r="K610" s="396" t="s">
        <v>4637</v>
      </c>
      <c r="L610" s="75" t="s">
        <v>4775</v>
      </c>
      <c r="M610" s="75" t="s">
        <v>4620</v>
      </c>
      <c r="N610" s="75" t="s">
        <v>4803</v>
      </c>
      <c r="O610" s="75" t="s">
        <v>4804</v>
      </c>
      <c r="P610" s="551" t="s">
        <v>4805</v>
      </c>
      <c r="Q610" s="111">
        <v>26.6</v>
      </c>
      <c r="R610" s="111">
        <v>0</v>
      </c>
      <c r="S610" s="111">
        <v>4.2</v>
      </c>
      <c r="T610" s="111">
        <v>22.4</v>
      </c>
      <c r="U610" s="111">
        <v>26.6</v>
      </c>
      <c r="V610" s="110">
        <v>100</v>
      </c>
      <c r="W610" s="110">
        <v>100</v>
      </c>
      <c r="X610" s="545" t="s">
        <v>4623</v>
      </c>
      <c r="Y610" s="110">
        <v>1</v>
      </c>
      <c r="Z610" s="110">
        <v>8</v>
      </c>
      <c r="AA610" s="110">
        <v>1</v>
      </c>
      <c r="AB610" s="110">
        <v>46</v>
      </c>
      <c r="AC610" s="110"/>
      <c r="AD610" s="111"/>
      <c r="AE610" s="360">
        <v>5</v>
      </c>
      <c r="AF610" s="546">
        <v>100</v>
      </c>
      <c r="AG610" s="558" t="s">
        <v>4786</v>
      </c>
      <c r="AH610" s="714" t="s">
        <v>4778</v>
      </c>
      <c r="AI610" s="199">
        <v>90</v>
      </c>
      <c r="AJ610" s="553" t="s">
        <v>4628</v>
      </c>
      <c r="AK610" s="747" t="s">
        <v>4628</v>
      </c>
      <c r="AL610" s="202">
        <v>10</v>
      </c>
      <c r="AM610" s="553"/>
      <c r="AN610" s="747"/>
      <c r="AO610" s="202"/>
      <c r="AP610" s="553"/>
      <c r="AQ610" s="747"/>
      <c r="AR610" s="202"/>
      <c r="AS610" s="553"/>
      <c r="AT610" s="557"/>
      <c r="AU610" s="204"/>
      <c r="AV610" s="792"/>
      <c r="AW610" s="110"/>
      <c r="AX610" s="194"/>
      <c r="AY610" s="86"/>
      <c r="AZ610" s="86"/>
      <c r="BA610" s="86"/>
      <c r="BB610" s="86"/>
      <c r="BC610" s="86"/>
      <c r="BD610" s="86"/>
      <c r="BE610" s="86"/>
      <c r="BF610" s="86"/>
      <c r="BG610" s="86"/>
      <c r="BH610" s="86"/>
      <c r="BI610" s="86"/>
      <c r="BJ610" s="86"/>
      <c r="BK610" s="86"/>
      <c r="BL610" s="86"/>
      <c r="BM610" s="86"/>
      <c r="BN610" s="86"/>
    </row>
    <row r="611" spans="1:66" s="52" customFormat="1" ht="130.05000000000001" customHeight="1" x14ac:dyDescent="0.3">
      <c r="A611" s="541">
        <v>795</v>
      </c>
      <c r="B611" s="615" t="s">
        <v>4614</v>
      </c>
      <c r="C611" s="110">
        <v>43</v>
      </c>
      <c r="D611" s="111" t="s">
        <v>4771</v>
      </c>
      <c r="E611" s="635" t="s">
        <v>4772</v>
      </c>
      <c r="F611" s="110">
        <v>11943</v>
      </c>
      <c r="G611" s="635" t="s">
        <v>4806</v>
      </c>
      <c r="H611" s="110">
        <v>2008</v>
      </c>
      <c r="I611" s="635" t="s">
        <v>4807</v>
      </c>
      <c r="J611" s="650">
        <v>140000</v>
      </c>
      <c r="K611" s="396" t="s">
        <v>655</v>
      </c>
      <c r="L611" s="75" t="s">
        <v>4775</v>
      </c>
      <c r="M611" s="75" t="s">
        <v>4620</v>
      </c>
      <c r="N611" s="75" t="s">
        <v>4808</v>
      </c>
      <c r="O611" s="75" t="s">
        <v>4809</v>
      </c>
      <c r="P611" s="110">
        <v>45584</v>
      </c>
      <c r="Q611" s="111">
        <f>+U611</f>
        <v>26.3</v>
      </c>
      <c r="R611" s="111">
        <v>0</v>
      </c>
      <c r="S611" s="111">
        <v>3.9</v>
      </c>
      <c r="T611" s="111">
        <v>22.4</v>
      </c>
      <c r="U611" s="111">
        <v>26.3</v>
      </c>
      <c r="V611" s="110">
        <v>100</v>
      </c>
      <c r="W611" s="110">
        <v>100</v>
      </c>
      <c r="X611" s="545" t="s">
        <v>4623</v>
      </c>
      <c r="Y611" s="110">
        <v>1</v>
      </c>
      <c r="Z611" s="110">
        <v>2</v>
      </c>
      <c r="AA611" s="110">
        <v>4</v>
      </c>
      <c r="AB611" s="110">
        <v>46</v>
      </c>
      <c r="AC611" s="110">
        <v>13</v>
      </c>
      <c r="AD611" s="111"/>
      <c r="AE611" s="204">
        <v>5</v>
      </c>
      <c r="AF611" s="546">
        <v>100</v>
      </c>
      <c r="AG611" s="558" t="s">
        <v>4786</v>
      </c>
      <c r="AH611" s="714" t="s">
        <v>4778</v>
      </c>
      <c r="AI611" s="199">
        <v>85</v>
      </c>
      <c r="AJ611" s="553" t="s">
        <v>4628</v>
      </c>
      <c r="AK611" s="747" t="s">
        <v>4628</v>
      </c>
      <c r="AL611" s="202">
        <v>15</v>
      </c>
      <c r="AM611" s="553"/>
      <c r="AN611" s="747"/>
      <c r="AO611" s="202"/>
      <c r="AP611" s="553"/>
      <c r="AQ611" s="747"/>
      <c r="AR611" s="202"/>
      <c r="AS611" s="553"/>
      <c r="AT611" s="557"/>
      <c r="AU611" s="204"/>
      <c r="AV611" s="792"/>
      <c r="AW611" s="110"/>
      <c r="AX611" s="194"/>
      <c r="AY611" s="86"/>
      <c r="AZ611" s="86"/>
      <c r="BA611" s="86"/>
      <c r="BB611" s="86"/>
      <c r="BC611" s="86"/>
      <c r="BD611" s="86"/>
      <c r="BE611" s="86"/>
      <c r="BF611" s="86"/>
      <c r="BG611" s="86"/>
      <c r="BH611" s="86"/>
      <c r="BI611" s="86"/>
      <c r="BJ611" s="86"/>
      <c r="BK611" s="86"/>
      <c r="BL611" s="86"/>
      <c r="BM611" s="86"/>
      <c r="BN611" s="86"/>
    </row>
    <row r="612" spans="1:66" s="52" customFormat="1" ht="91" customHeight="1" x14ac:dyDescent="0.3">
      <c r="A612" s="541">
        <v>795</v>
      </c>
      <c r="B612" s="615" t="s">
        <v>4614</v>
      </c>
      <c r="C612" s="542">
        <v>57</v>
      </c>
      <c r="D612" s="357" t="s">
        <v>4810</v>
      </c>
      <c r="E612" s="633" t="s">
        <v>4811</v>
      </c>
      <c r="F612" s="542">
        <v>4628</v>
      </c>
      <c r="G612" s="639" t="s">
        <v>4812</v>
      </c>
      <c r="H612" s="542">
        <v>2008</v>
      </c>
      <c r="I612" s="633" t="s">
        <v>4813</v>
      </c>
      <c r="J612" s="672">
        <v>20463.3</v>
      </c>
      <c r="K612" s="396" t="s">
        <v>4637</v>
      </c>
      <c r="L612" s="544" t="s">
        <v>4814</v>
      </c>
      <c r="M612" s="544" t="s">
        <v>4670</v>
      </c>
      <c r="N612" s="559" t="s">
        <v>4815</v>
      </c>
      <c r="O612" s="544" t="s">
        <v>4816</v>
      </c>
      <c r="P612" s="551">
        <v>45399</v>
      </c>
      <c r="Q612" s="357">
        <v>24.3</v>
      </c>
      <c r="R612" s="357">
        <v>0</v>
      </c>
      <c r="S612" s="357">
        <v>1.9</v>
      </c>
      <c r="T612" s="357">
        <v>22.4</v>
      </c>
      <c r="U612" s="357">
        <v>24.3</v>
      </c>
      <c r="V612" s="542">
        <v>100</v>
      </c>
      <c r="W612" s="542">
        <v>100</v>
      </c>
      <c r="X612" s="545" t="s">
        <v>4623</v>
      </c>
      <c r="Y612" s="542">
        <v>3</v>
      </c>
      <c r="Z612" s="542">
        <v>3</v>
      </c>
      <c r="AA612" s="542">
        <v>3</v>
      </c>
      <c r="AB612" s="542">
        <v>4</v>
      </c>
      <c r="AC612" s="542"/>
      <c r="AD612" s="357"/>
      <c r="AE612" s="360">
        <v>5</v>
      </c>
      <c r="AF612" s="546">
        <v>100</v>
      </c>
      <c r="AG612" s="547" t="s">
        <v>4817</v>
      </c>
      <c r="AH612" s="713" t="s">
        <v>4818</v>
      </c>
      <c r="AI612" s="548">
        <v>100</v>
      </c>
      <c r="AJ612" s="549"/>
      <c r="AK612" s="746"/>
      <c r="AL612" s="359"/>
      <c r="AM612" s="549"/>
      <c r="AN612" s="746"/>
      <c r="AO612" s="359"/>
      <c r="AP612" s="549"/>
      <c r="AQ612" s="746"/>
      <c r="AR612" s="359"/>
      <c r="AS612" s="549"/>
      <c r="AT612" s="550"/>
      <c r="AU612" s="360"/>
      <c r="AV612" s="793"/>
      <c r="AW612" s="542"/>
      <c r="AX612" s="362"/>
      <c r="AY612" s="86"/>
      <c r="AZ612" s="86"/>
      <c r="BA612" s="86"/>
      <c r="BB612" s="86"/>
      <c r="BC612" s="86"/>
      <c r="BD612" s="86"/>
      <c r="BE612" s="86"/>
      <c r="BF612" s="86"/>
      <c r="BG612" s="86"/>
      <c r="BH612" s="86"/>
      <c r="BI612" s="86"/>
      <c r="BJ612" s="86"/>
      <c r="BK612" s="86"/>
      <c r="BL612" s="86"/>
      <c r="BM612" s="86"/>
      <c r="BN612" s="86"/>
    </row>
    <row r="613" spans="1:66" s="52" customFormat="1" ht="52.1" customHeight="1" x14ac:dyDescent="0.3">
      <c r="A613" s="541">
        <v>795</v>
      </c>
      <c r="B613" s="615" t="s">
        <v>4614</v>
      </c>
      <c r="C613" s="542">
        <v>63</v>
      </c>
      <c r="D613" s="357" t="s">
        <v>4732</v>
      </c>
      <c r="E613" s="633" t="s">
        <v>4819</v>
      </c>
      <c r="F613" s="542">
        <v>8584</v>
      </c>
      <c r="G613" s="639" t="s">
        <v>4820</v>
      </c>
      <c r="H613" s="542">
        <v>2002</v>
      </c>
      <c r="I613" s="633" t="s">
        <v>4821</v>
      </c>
      <c r="J613" s="672">
        <v>28504.74</v>
      </c>
      <c r="K613" s="396" t="s">
        <v>4637</v>
      </c>
      <c r="L613" s="544" t="s">
        <v>4638</v>
      </c>
      <c r="M613" s="544" t="s">
        <v>4620</v>
      </c>
      <c r="N613" s="544" t="s">
        <v>4822</v>
      </c>
      <c r="O613" s="544" t="s">
        <v>4823</v>
      </c>
      <c r="P613" s="551" t="s">
        <v>4824</v>
      </c>
      <c r="Q613" s="357">
        <v>24.6</v>
      </c>
      <c r="R613" s="357">
        <v>0</v>
      </c>
      <c r="S613" s="357">
        <v>2.15</v>
      </c>
      <c r="T613" s="357">
        <v>22.35</v>
      </c>
      <c r="U613" s="357">
        <v>24.6</v>
      </c>
      <c r="V613" s="542">
        <v>100</v>
      </c>
      <c r="W613" s="542">
        <v>100</v>
      </c>
      <c r="X613" s="545" t="s">
        <v>4623</v>
      </c>
      <c r="Y613" s="542">
        <v>4</v>
      </c>
      <c r="Z613" s="542">
        <v>3</v>
      </c>
      <c r="AA613" s="542">
        <v>4</v>
      </c>
      <c r="AB613" s="542">
        <v>46</v>
      </c>
      <c r="AC613" s="542"/>
      <c r="AD613" s="357"/>
      <c r="AE613" s="360">
        <v>5</v>
      </c>
      <c r="AF613" s="546">
        <v>100</v>
      </c>
      <c r="AG613" s="547" t="s">
        <v>4825</v>
      </c>
      <c r="AH613" s="713" t="s">
        <v>4826</v>
      </c>
      <c r="AI613" s="548">
        <v>80</v>
      </c>
      <c r="AJ613" s="549" t="s">
        <v>4628</v>
      </c>
      <c r="AK613" s="746" t="s">
        <v>4628</v>
      </c>
      <c r="AL613" s="359">
        <v>10</v>
      </c>
      <c r="AM613" s="549" t="s">
        <v>4827</v>
      </c>
      <c r="AN613" s="746" t="s">
        <v>4828</v>
      </c>
      <c r="AO613" s="359">
        <v>10</v>
      </c>
      <c r="AP613" s="549"/>
      <c r="AQ613" s="746"/>
      <c r="AR613" s="359"/>
      <c r="AS613" s="549"/>
      <c r="AT613" s="550"/>
      <c r="AU613" s="360"/>
      <c r="AV613" s="793"/>
      <c r="AW613" s="542"/>
      <c r="AX613" s="362"/>
      <c r="AY613" s="86"/>
      <c r="AZ613" s="86"/>
      <c r="BA613" s="86"/>
      <c r="BB613" s="86"/>
      <c r="BC613" s="86"/>
      <c r="BD613" s="86"/>
      <c r="BE613" s="86"/>
      <c r="BF613" s="86"/>
      <c r="BG613" s="86"/>
      <c r="BH613" s="86"/>
      <c r="BI613" s="86"/>
      <c r="BJ613" s="86"/>
      <c r="BK613" s="86"/>
      <c r="BL613" s="86"/>
      <c r="BM613" s="86"/>
      <c r="BN613" s="86"/>
    </row>
    <row r="614" spans="1:66" s="52" customFormat="1" ht="52.1" customHeight="1" x14ac:dyDescent="0.3">
      <c r="A614" s="541">
        <v>795</v>
      </c>
      <c r="B614" s="615" t="s">
        <v>4614</v>
      </c>
      <c r="C614" s="542">
        <v>63</v>
      </c>
      <c r="D614" s="357" t="s">
        <v>4732</v>
      </c>
      <c r="E614" s="633" t="s">
        <v>4819</v>
      </c>
      <c r="F614" s="542">
        <v>8584</v>
      </c>
      <c r="G614" s="639" t="s">
        <v>4829</v>
      </c>
      <c r="H614" s="542">
        <v>2002</v>
      </c>
      <c r="I614" s="633" t="s">
        <v>4830</v>
      </c>
      <c r="J614" s="672">
        <v>25436.19</v>
      </c>
      <c r="K614" s="396" t="s">
        <v>4637</v>
      </c>
      <c r="L614" s="544" t="s">
        <v>4638</v>
      </c>
      <c r="M614" s="544" t="s">
        <v>4620</v>
      </c>
      <c r="N614" s="544" t="s">
        <v>4822</v>
      </c>
      <c r="O614" s="544" t="s">
        <v>4823</v>
      </c>
      <c r="P614" s="551" t="s">
        <v>4831</v>
      </c>
      <c r="Q614" s="357">
        <v>24.9</v>
      </c>
      <c r="R614" s="357">
        <v>0</v>
      </c>
      <c r="S614" s="357">
        <v>2.5</v>
      </c>
      <c r="T614" s="357">
        <v>22.35</v>
      </c>
      <c r="U614" s="357">
        <v>24.9</v>
      </c>
      <c r="V614" s="542">
        <v>100</v>
      </c>
      <c r="W614" s="542">
        <v>100</v>
      </c>
      <c r="X614" s="545" t="s">
        <v>4623</v>
      </c>
      <c r="Y614" s="542">
        <v>4</v>
      </c>
      <c r="Z614" s="542">
        <v>3</v>
      </c>
      <c r="AA614" s="542">
        <v>4</v>
      </c>
      <c r="AB614" s="542">
        <v>46</v>
      </c>
      <c r="AC614" s="542"/>
      <c r="AD614" s="357"/>
      <c r="AE614" s="360">
        <v>5</v>
      </c>
      <c r="AF614" s="546">
        <v>100</v>
      </c>
      <c r="AG614" s="547" t="s">
        <v>4825</v>
      </c>
      <c r="AH614" s="713" t="s">
        <v>4826</v>
      </c>
      <c r="AI614" s="548">
        <v>75</v>
      </c>
      <c r="AJ614" s="549" t="s">
        <v>4628</v>
      </c>
      <c r="AK614" s="746" t="s">
        <v>4628</v>
      </c>
      <c r="AL614" s="359">
        <v>10</v>
      </c>
      <c r="AM614" s="549" t="s">
        <v>4827</v>
      </c>
      <c r="AN614" s="746" t="s">
        <v>4828</v>
      </c>
      <c r="AO614" s="359">
        <v>15</v>
      </c>
      <c r="AP614" s="549"/>
      <c r="AQ614" s="746"/>
      <c r="AR614" s="359"/>
      <c r="AS614" s="549"/>
      <c r="AT614" s="550"/>
      <c r="AU614" s="360"/>
      <c r="AV614" s="793"/>
      <c r="AW614" s="542"/>
      <c r="AX614" s="362"/>
      <c r="AY614" s="86"/>
      <c r="AZ614" s="86"/>
      <c r="BA614" s="86"/>
      <c r="BB614" s="86"/>
      <c r="BC614" s="86"/>
      <c r="BD614" s="86"/>
      <c r="BE614" s="86"/>
      <c r="BF614" s="86"/>
      <c r="BG614" s="86"/>
      <c r="BH614" s="86"/>
      <c r="BI614" s="86"/>
      <c r="BJ614" s="86"/>
      <c r="BK614" s="86"/>
      <c r="BL614" s="86"/>
      <c r="BM614" s="86"/>
      <c r="BN614" s="86"/>
    </row>
    <row r="615" spans="1:66" s="52" customFormat="1" ht="52.1" customHeight="1" x14ac:dyDescent="0.3">
      <c r="A615" s="541">
        <v>795</v>
      </c>
      <c r="B615" s="615" t="s">
        <v>4614</v>
      </c>
      <c r="C615" s="542">
        <v>63</v>
      </c>
      <c r="D615" s="357" t="s">
        <v>4732</v>
      </c>
      <c r="E615" s="633" t="s">
        <v>4832</v>
      </c>
      <c r="F615" s="542">
        <v>25797</v>
      </c>
      <c r="G615" s="639" t="s">
        <v>4833</v>
      </c>
      <c r="H615" s="542">
        <v>2016</v>
      </c>
      <c r="I615" s="633" t="s">
        <v>4834</v>
      </c>
      <c r="J615" s="672">
        <v>45236</v>
      </c>
      <c r="K615" s="396" t="s">
        <v>694</v>
      </c>
      <c r="L615" s="544" t="s">
        <v>4638</v>
      </c>
      <c r="M615" s="544" t="s">
        <v>4620</v>
      </c>
      <c r="N615" s="544" t="s">
        <v>4835</v>
      </c>
      <c r="O615" s="544" t="s">
        <v>4836</v>
      </c>
      <c r="P615" s="551">
        <v>47261</v>
      </c>
      <c r="Q615" s="357">
        <v>31.73</v>
      </c>
      <c r="R615" s="357">
        <v>4.33</v>
      </c>
      <c r="S615" s="357">
        <v>5</v>
      </c>
      <c r="T615" s="357">
        <v>22.4</v>
      </c>
      <c r="U615" s="357">
        <v>31.7</v>
      </c>
      <c r="V615" s="542">
        <v>100</v>
      </c>
      <c r="W615" s="542">
        <v>68</v>
      </c>
      <c r="X615" s="545" t="s">
        <v>4623</v>
      </c>
      <c r="Y615" s="542">
        <v>1</v>
      </c>
      <c r="Z615" s="542">
        <v>4</v>
      </c>
      <c r="AA615" s="542">
        <v>4</v>
      </c>
      <c r="AB615" s="542">
        <v>46</v>
      </c>
      <c r="AC615" s="542">
        <v>16</v>
      </c>
      <c r="AD615" s="357"/>
      <c r="AE615" s="360">
        <v>5</v>
      </c>
      <c r="AF615" s="546">
        <v>100</v>
      </c>
      <c r="AG615" s="547" t="s">
        <v>4825</v>
      </c>
      <c r="AH615" s="713" t="s">
        <v>4826</v>
      </c>
      <c r="AI615" s="548">
        <v>85</v>
      </c>
      <c r="AJ615" s="549" t="s">
        <v>4628</v>
      </c>
      <c r="AK615" s="746" t="s">
        <v>4628</v>
      </c>
      <c r="AL615" s="359">
        <v>5</v>
      </c>
      <c r="AM615" s="549" t="s">
        <v>4827</v>
      </c>
      <c r="AN615" s="746" t="s">
        <v>4828</v>
      </c>
      <c r="AO615" s="359">
        <v>10</v>
      </c>
      <c r="AP615" s="549"/>
      <c r="AQ615" s="746"/>
      <c r="AR615" s="359"/>
      <c r="AS615" s="549"/>
      <c r="AT615" s="550"/>
      <c r="AU615" s="360"/>
      <c r="AV615" s="793"/>
      <c r="AW615" s="542"/>
      <c r="AX615" s="362"/>
      <c r="AY615" s="86"/>
      <c r="AZ615" s="86"/>
      <c r="BA615" s="86"/>
      <c r="BB615" s="86"/>
      <c r="BC615" s="86"/>
      <c r="BD615" s="86"/>
      <c r="BE615" s="86"/>
      <c r="BF615" s="86"/>
      <c r="BG615" s="86"/>
      <c r="BH615" s="86"/>
      <c r="BI615" s="86"/>
      <c r="BJ615" s="86"/>
      <c r="BK615" s="86"/>
      <c r="BL615" s="86"/>
      <c r="BM615" s="86"/>
      <c r="BN615" s="86"/>
    </row>
    <row r="616" spans="1:66" s="52" customFormat="1" ht="52.1" customHeight="1" x14ac:dyDescent="0.3">
      <c r="A616" s="541">
        <v>795</v>
      </c>
      <c r="B616" s="615" t="s">
        <v>4614</v>
      </c>
      <c r="C616" s="542">
        <v>63</v>
      </c>
      <c r="D616" s="357" t="s">
        <v>4732</v>
      </c>
      <c r="E616" s="633" t="s">
        <v>4837</v>
      </c>
      <c r="F616" s="542">
        <v>29573</v>
      </c>
      <c r="G616" s="633" t="s">
        <v>4838</v>
      </c>
      <c r="H616" s="542">
        <v>2016</v>
      </c>
      <c r="I616" s="633" t="s">
        <v>4839</v>
      </c>
      <c r="J616" s="671">
        <v>41345</v>
      </c>
      <c r="K616" s="396" t="s">
        <v>694</v>
      </c>
      <c r="L616" s="544" t="s">
        <v>4638</v>
      </c>
      <c r="M616" s="544" t="s">
        <v>4620</v>
      </c>
      <c r="N616" s="544" t="s">
        <v>4840</v>
      </c>
      <c r="O616" s="544" t="s">
        <v>4841</v>
      </c>
      <c r="P616" s="542" t="s">
        <v>4842</v>
      </c>
      <c r="Q616" s="357">
        <v>28.86</v>
      </c>
      <c r="R616" s="357">
        <v>3.96</v>
      </c>
      <c r="S616" s="357">
        <v>2.5</v>
      </c>
      <c r="T616" s="357">
        <v>22.4</v>
      </c>
      <c r="U616" s="357">
        <v>28.86</v>
      </c>
      <c r="V616" s="542">
        <v>100</v>
      </c>
      <c r="W616" s="542">
        <v>68</v>
      </c>
      <c r="X616" s="545" t="s">
        <v>4623</v>
      </c>
      <c r="Y616" s="542">
        <v>3</v>
      </c>
      <c r="Z616" s="542">
        <v>1</v>
      </c>
      <c r="AA616" s="542">
        <v>2</v>
      </c>
      <c r="AB616" s="542">
        <v>46</v>
      </c>
      <c r="AC616" s="542">
        <v>16</v>
      </c>
      <c r="AD616" s="357"/>
      <c r="AE616" s="360">
        <v>5</v>
      </c>
      <c r="AF616" s="546">
        <v>100</v>
      </c>
      <c r="AG616" s="558" t="s">
        <v>4825</v>
      </c>
      <c r="AH616" s="714" t="s">
        <v>4826</v>
      </c>
      <c r="AI616" s="548">
        <v>80</v>
      </c>
      <c r="AJ616" s="549" t="s">
        <v>4628</v>
      </c>
      <c r="AK616" s="746" t="s">
        <v>4628</v>
      </c>
      <c r="AL616" s="359">
        <v>10</v>
      </c>
      <c r="AM616" s="549" t="s">
        <v>4827</v>
      </c>
      <c r="AN616" s="746" t="s">
        <v>4828</v>
      </c>
      <c r="AO616" s="359">
        <v>10</v>
      </c>
      <c r="AP616" s="549"/>
      <c r="AQ616" s="746"/>
      <c r="AR616" s="359"/>
      <c r="AS616" s="549"/>
      <c r="AT616" s="550"/>
      <c r="AU616" s="360"/>
      <c r="AV616" s="793"/>
      <c r="AW616" s="542"/>
      <c r="AX616" s="362"/>
      <c r="AY616" s="86"/>
      <c r="AZ616" s="86"/>
      <c r="BA616" s="86"/>
      <c r="BB616" s="86"/>
      <c r="BC616" s="86"/>
      <c r="BD616" s="86"/>
      <c r="BE616" s="86"/>
      <c r="BF616" s="86"/>
      <c r="BG616" s="86"/>
      <c r="BH616" s="86"/>
      <c r="BI616" s="86"/>
      <c r="BJ616" s="86"/>
      <c r="BK616" s="86"/>
      <c r="BL616" s="86"/>
      <c r="BM616" s="86"/>
      <c r="BN616" s="86"/>
    </row>
    <row r="617" spans="1:66" s="52" customFormat="1" ht="77.95" customHeight="1" x14ac:dyDescent="0.3">
      <c r="A617" s="541">
        <v>795</v>
      </c>
      <c r="B617" s="615" t="s">
        <v>4614</v>
      </c>
      <c r="C617" s="542">
        <v>59</v>
      </c>
      <c r="D617" s="357" t="s">
        <v>4843</v>
      </c>
      <c r="E617" s="633" t="s">
        <v>4844</v>
      </c>
      <c r="F617" s="542">
        <v>10369</v>
      </c>
      <c r="G617" s="633" t="s">
        <v>4845</v>
      </c>
      <c r="H617" s="542">
        <v>2003</v>
      </c>
      <c r="I617" s="633" t="s">
        <v>4846</v>
      </c>
      <c r="J617" s="671">
        <v>23994</v>
      </c>
      <c r="K617" s="396" t="s">
        <v>867</v>
      </c>
      <c r="L617" s="544" t="s">
        <v>4775</v>
      </c>
      <c r="M617" s="544" t="s">
        <v>4620</v>
      </c>
      <c r="N617" s="544" t="s">
        <v>4847</v>
      </c>
      <c r="O617" s="544" t="s">
        <v>4848</v>
      </c>
      <c r="P617" s="542" t="s">
        <v>4849</v>
      </c>
      <c r="Q617" s="357">
        <v>26.6</v>
      </c>
      <c r="R617" s="357">
        <v>0</v>
      </c>
      <c r="S617" s="357">
        <v>4.2</v>
      </c>
      <c r="T617" s="357">
        <v>22.4</v>
      </c>
      <c r="U617" s="357">
        <v>26.6</v>
      </c>
      <c r="V617" s="542">
        <v>100</v>
      </c>
      <c r="W617" s="542">
        <v>100</v>
      </c>
      <c r="X617" s="545" t="s">
        <v>4623</v>
      </c>
      <c r="Y617" s="542">
        <v>3</v>
      </c>
      <c r="Z617" s="542">
        <v>4</v>
      </c>
      <c r="AA617" s="542">
        <v>4</v>
      </c>
      <c r="AB617" s="542">
        <v>44</v>
      </c>
      <c r="AC617" s="542">
        <v>11</v>
      </c>
      <c r="AD617" s="357"/>
      <c r="AE617" s="360">
        <v>5</v>
      </c>
      <c r="AF617" s="546">
        <v>100</v>
      </c>
      <c r="AG617" s="547" t="s">
        <v>4688</v>
      </c>
      <c r="AH617" s="713" t="s">
        <v>4850</v>
      </c>
      <c r="AI617" s="548">
        <v>60</v>
      </c>
      <c r="AJ617" s="549" t="s">
        <v>4851</v>
      </c>
      <c r="AK617" s="746" t="s">
        <v>4852</v>
      </c>
      <c r="AL617" s="359">
        <v>25</v>
      </c>
      <c r="AM617" s="549" t="s">
        <v>4628</v>
      </c>
      <c r="AN617" s="746" t="s">
        <v>4628</v>
      </c>
      <c r="AO617" s="359">
        <v>15</v>
      </c>
      <c r="AP617" s="553"/>
      <c r="AQ617" s="746"/>
      <c r="AR617" s="359"/>
      <c r="AS617" s="549"/>
      <c r="AT617" s="550"/>
      <c r="AU617" s="360"/>
      <c r="AV617" s="793"/>
      <c r="AW617" s="542"/>
      <c r="AX617" s="362"/>
      <c r="AY617" s="86"/>
      <c r="AZ617" s="86"/>
      <c r="BA617" s="86"/>
      <c r="BB617" s="86"/>
      <c r="BC617" s="86"/>
      <c r="BD617" s="86"/>
      <c r="BE617" s="86"/>
      <c r="BF617" s="86"/>
      <c r="BG617" s="86"/>
      <c r="BH617" s="86"/>
      <c r="BI617" s="86"/>
      <c r="BJ617" s="86"/>
      <c r="BK617" s="86"/>
      <c r="BL617" s="86"/>
      <c r="BM617" s="86"/>
      <c r="BN617" s="86"/>
    </row>
    <row r="618" spans="1:66" s="52" customFormat="1" ht="64.95" customHeight="1" x14ac:dyDescent="0.3">
      <c r="A618" s="541">
        <v>795</v>
      </c>
      <c r="B618" s="615" t="s">
        <v>4614</v>
      </c>
      <c r="C618" s="542">
        <v>59</v>
      </c>
      <c r="D618" s="357" t="s">
        <v>4843</v>
      </c>
      <c r="E618" s="633" t="s">
        <v>4853</v>
      </c>
      <c r="F618" s="542">
        <v>12295</v>
      </c>
      <c r="G618" s="639" t="s">
        <v>4854</v>
      </c>
      <c r="H618" s="542">
        <v>2005</v>
      </c>
      <c r="I618" s="633" t="s">
        <v>4855</v>
      </c>
      <c r="J618" s="672">
        <v>296952.18</v>
      </c>
      <c r="K618" s="396" t="s">
        <v>664</v>
      </c>
      <c r="L618" s="544" t="s">
        <v>4856</v>
      </c>
      <c r="M618" s="544" t="s">
        <v>4620</v>
      </c>
      <c r="N618" s="544" t="s">
        <v>4847</v>
      </c>
      <c r="O618" s="544" t="s">
        <v>4857</v>
      </c>
      <c r="P618" s="551" t="s">
        <v>4858</v>
      </c>
      <c r="Q618" s="357">
        <v>47.4</v>
      </c>
      <c r="R618" s="357">
        <v>0</v>
      </c>
      <c r="S618" s="357">
        <v>25</v>
      </c>
      <c r="T618" s="357">
        <v>22.4</v>
      </c>
      <c r="U618" s="357">
        <v>47.4</v>
      </c>
      <c r="V618" s="542">
        <v>100</v>
      </c>
      <c r="W618" s="542">
        <v>100</v>
      </c>
      <c r="X618" s="545" t="s">
        <v>4623</v>
      </c>
      <c r="Y618" s="542">
        <v>3</v>
      </c>
      <c r="Z618" s="542">
        <v>4</v>
      </c>
      <c r="AA618" s="542">
        <v>4</v>
      </c>
      <c r="AB618" s="542">
        <v>44</v>
      </c>
      <c r="AC618" s="542">
        <v>12</v>
      </c>
      <c r="AD618" s="357"/>
      <c r="AE618" s="360">
        <v>5</v>
      </c>
      <c r="AF618" s="546">
        <v>100</v>
      </c>
      <c r="AG618" s="547" t="s">
        <v>4688</v>
      </c>
      <c r="AH618" s="713" t="s">
        <v>4859</v>
      </c>
      <c r="AI618" s="548">
        <v>70</v>
      </c>
      <c r="AJ618" s="549" t="s">
        <v>4851</v>
      </c>
      <c r="AK618" s="746" t="s">
        <v>4852</v>
      </c>
      <c r="AL618" s="359">
        <v>15</v>
      </c>
      <c r="AM618" s="553" t="s">
        <v>4628</v>
      </c>
      <c r="AN618" s="746" t="s">
        <v>4628</v>
      </c>
      <c r="AO618" s="359">
        <v>15</v>
      </c>
      <c r="AP618" s="549"/>
      <c r="AQ618" s="746"/>
      <c r="AR618" s="359"/>
      <c r="AS618" s="549"/>
      <c r="AT618" s="550"/>
      <c r="AU618" s="360"/>
      <c r="AV618" s="793"/>
      <c r="AW618" s="542"/>
      <c r="AX618" s="362"/>
      <c r="AY618" s="86"/>
      <c r="AZ618" s="86"/>
      <c r="BA618" s="86"/>
      <c r="BB618" s="86"/>
      <c r="BC618" s="86"/>
      <c r="BD618" s="86"/>
      <c r="BE618" s="86"/>
      <c r="BF618" s="86"/>
      <c r="BG618" s="86"/>
      <c r="BH618" s="86"/>
      <c r="BI618" s="86"/>
      <c r="BJ618" s="86"/>
      <c r="BK618" s="86"/>
      <c r="BL618" s="86"/>
      <c r="BM618" s="86"/>
      <c r="BN618" s="86"/>
    </row>
    <row r="619" spans="1:66" s="52" customFormat="1" ht="64.95" customHeight="1" x14ac:dyDescent="0.3">
      <c r="A619" s="541">
        <v>795</v>
      </c>
      <c r="B619" s="615" t="s">
        <v>4614</v>
      </c>
      <c r="C619" s="542">
        <v>59</v>
      </c>
      <c r="D619" s="357" t="s">
        <v>4843</v>
      </c>
      <c r="E619" s="633" t="s">
        <v>4853</v>
      </c>
      <c r="F619" s="542">
        <v>12295</v>
      </c>
      <c r="G619" s="639" t="s">
        <v>4860</v>
      </c>
      <c r="H619" s="542">
        <v>2005</v>
      </c>
      <c r="I619" s="633" t="s">
        <v>4861</v>
      </c>
      <c r="J619" s="672">
        <v>296952.18</v>
      </c>
      <c r="K619" s="396" t="s">
        <v>664</v>
      </c>
      <c r="L619" s="544" t="s">
        <v>4856</v>
      </c>
      <c r="M619" s="544" t="s">
        <v>4620</v>
      </c>
      <c r="N619" s="544" t="s">
        <v>4847</v>
      </c>
      <c r="O619" s="544" t="s">
        <v>4857</v>
      </c>
      <c r="P619" s="551" t="s">
        <v>4862</v>
      </c>
      <c r="Q619" s="357">
        <v>47.4</v>
      </c>
      <c r="R619" s="357">
        <v>0</v>
      </c>
      <c r="S619" s="357">
        <v>25</v>
      </c>
      <c r="T619" s="357">
        <v>22.4</v>
      </c>
      <c r="U619" s="357">
        <v>47.4</v>
      </c>
      <c r="V619" s="542">
        <v>100</v>
      </c>
      <c r="W619" s="542">
        <v>100</v>
      </c>
      <c r="X619" s="545" t="s">
        <v>4623</v>
      </c>
      <c r="Y619" s="542">
        <v>3</v>
      </c>
      <c r="Z619" s="542">
        <v>4</v>
      </c>
      <c r="AA619" s="542">
        <v>4</v>
      </c>
      <c r="AB619" s="542">
        <v>44</v>
      </c>
      <c r="AC619" s="542">
        <v>12</v>
      </c>
      <c r="AD619" s="357"/>
      <c r="AE619" s="360">
        <v>5</v>
      </c>
      <c r="AF619" s="546">
        <v>100</v>
      </c>
      <c r="AG619" s="547" t="s">
        <v>4688</v>
      </c>
      <c r="AH619" s="713" t="s">
        <v>4859</v>
      </c>
      <c r="AI619" s="548">
        <v>80</v>
      </c>
      <c r="AJ619" s="549" t="s">
        <v>4628</v>
      </c>
      <c r="AK619" s="746" t="s">
        <v>4628</v>
      </c>
      <c r="AL619" s="359">
        <v>20</v>
      </c>
      <c r="AM619" s="553"/>
      <c r="AN619" s="746"/>
      <c r="AO619" s="359"/>
      <c r="AP619" s="549"/>
      <c r="AQ619" s="746"/>
      <c r="AR619" s="359"/>
      <c r="AS619" s="549"/>
      <c r="AT619" s="550"/>
      <c r="AU619" s="360"/>
      <c r="AV619" s="793"/>
      <c r="AW619" s="542"/>
      <c r="AX619" s="362"/>
      <c r="AY619" s="86"/>
      <c r="AZ619" s="86"/>
      <c r="BA619" s="86"/>
      <c r="BB619" s="86"/>
      <c r="BC619" s="86"/>
      <c r="BD619" s="86"/>
      <c r="BE619" s="86"/>
      <c r="BF619" s="86"/>
      <c r="BG619" s="86"/>
      <c r="BH619" s="86"/>
      <c r="BI619" s="86"/>
      <c r="BJ619" s="86"/>
      <c r="BK619" s="86"/>
      <c r="BL619" s="86"/>
      <c r="BM619" s="86"/>
      <c r="BN619" s="86"/>
    </row>
    <row r="620" spans="1:66" s="53" customFormat="1" ht="77.95" customHeight="1" x14ac:dyDescent="0.3">
      <c r="A620" s="541">
        <v>795</v>
      </c>
      <c r="B620" s="615" t="s">
        <v>4614</v>
      </c>
      <c r="C620" s="110">
        <v>43</v>
      </c>
      <c r="D620" s="111" t="s">
        <v>4771</v>
      </c>
      <c r="E620" s="634" t="s">
        <v>4863</v>
      </c>
      <c r="F620" s="110">
        <v>4169</v>
      </c>
      <c r="G620" s="639" t="s">
        <v>4864</v>
      </c>
      <c r="H620" s="110">
        <v>2014</v>
      </c>
      <c r="I620" s="635" t="s">
        <v>4865</v>
      </c>
      <c r="J620" s="672">
        <v>62884.480000000003</v>
      </c>
      <c r="K620" s="396" t="s">
        <v>4637</v>
      </c>
      <c r="L620" s="75" t="s">
        <v>4866</v>
      </c>
      <c r="M620" s="75" t="s">
        <v>4867</v>
      </c>
      <c r="N620" s="75" t="s">
        <v>4868</v>
      </c>
      <c r="O620" s="75" t="s">
        <v>4869</v>
      </c>
      <c r="P620" s="551" t="s">
        <v>4870</v>
      </c>
      <c r="Q620" s="111">
        <v>32.9</v>
      </c>
      <c r="R620" s="111">
        <v>6</v>
      </c>
      <c r="S620" s="111">
        <v>4.5</v>
      </c>
      <c r="T620" s="111">
        <v>22.4</v>
      </c>
      <c r="U620" s="111">
        <v>32.9</v>
      </c>
      <c r="V620" s="110">
        <v>100</v>
      </c>
      <c r="W620" s="110">
        <v>100</v>
      </c>
      <c r="X620" s="545" t="s">
        <v>4623</v>
      </c>
      <c r="Y620" s="110">
        <v>1</v>
      </c>
      <c r="Z620" s="110">
        <v>8</v>
      </c>
      <c r="AA620" s="110">
        <v>2</v>
      </c>
      <c r="AB620" s="110">
        <v>46</v>
      </c>
      <c r="AC620" s="110"/>
      <c r="AD620" s="111"/>
      <c r="AE620" s="360">
        <v>5</v>
      </c>
      <c r="AF620" s="546">
        <v>100</v>
      </c>
      <c r="AG620" s="558" t="s">
        <v>4786</v>
      </c>
      <c r="AH620" s="714" t="s">
        <v>4871</v>
      </c>
      <c r="AI620" s="199">
        <v>85</v>
      </c>
      <c r="AJ620" s="553" t="s">
        <v>4628</v>
      </c>
      <c r="AK620" s="747" t="s">
        <v>4628</v>
      </c>
      <c r="AL620" s="202">
        <v>15</v>
      </c>
      <c r="AM620" s="553"/>
      <c r="AN620" s="747"/>
      <c r="AO620" s="202"/>
      <c r="AP620" s="553"/>
      <c r="AQ620" s="747"/>
      <c r="AR620" s="202"/>
      <c r="AS620" s="553"/>
      <c r="AT620" s="557"/>
      <c r="AU620" s="204"/>
      <c r="AV620" s="792"/>
      <c r="AW620" s="110"/>
      <c r="AX620" s="194"/>
      <c r="AY620" s="87"/>
      <c r="AZ620" s="88"/>
      <c r="BA620" s="88"/>
      <c r="BB620" s="88"/>
      <c r="BC620" s="88"/>
      <c r="BD620" s="88"/>
      <c r="BE620" s="88"/>
      <c r="BF620" s="88"/>
      <c r="BG620" s="88"/>
      <c r="BH620" s="88"/>
      <c r="BI620" s="88"/>
      <c r="BJ620" s="88"/>
      <c r="BK620" s="88"/>
      <c r="BL620" s="88"/>
      <c r="BM620" s="88"/>
      <c r="BN620" s="88"/>
    </row>
    <row r="621" spans="1:66" s="37" customFormat="1" ht="181.95" customHeight="1" x14ac:dyDescent="0.3">
      <c r="A621" s="107">
        <v>796</v>
      </c>
      <c r="B621" s="607" t="s">
        <v>8545</v>
      </c>
      <c r="C621" s="108">
        <v>5</v>
      </c>
      <c r="D621" s="109" t="s">
        <v>8546</v>
      </c>
      <c r="E621" s="625" t="s">
        <v>8547</v>
      </c>
      <c r="F621" s="108">
        <v>2077</v>
      </c>
      <c r="G621" s="625" t="s">
        <v>8548</v>
      </c>
      <c r="H621" s="108">
        <v>2004</v>
      </c>
      <c r="I621" s="625" t="s">
        <v>8549</v>
      </c>
      <c r="J621" s="655">
        <v>43202.64</v>
      </c>
      <c r="K621" s="396" t="s">
        <v>664</v>
      </c>
      <c r="L621" s="72" t="s">
        <v>8550</v>
      </c>
      <c r="M621" s="72" t="s">
        <v>8551</v>
      </c>
      <c r="N621" s="72" t="s">
        <v>8552</v>
      </c>
      <c r="O621" s="72" t="s">
        <v>8553</v>
      </c>
      <c r="P621" s="108" t="s">
        <v>8554</v>
      </c>
      <c r="Q621" s="109">
        <v>50</v>
      </c>
      <c r="R621" s="109">
        <v>0</v>
      </c>
      <c r="S621" s="109">
        <v>10</v>
      </c>
      <c r="T621" s="109">
        <v>40</v>
      </c>
      <c r="U621" s="109">
        <v>50</v>
      </c>
      <c r="V621" s="108">
        <v>33</v>
      </c>
      <c r="W621" s="108">
        <v>100</v>
      </c>
      <c r="X621" s="109" t="s">
        <v>8555</v>
      </c>
      <c r="Y621" s="108">
        <v>4</v>
      </c>
      <c r="Z621" s="108">
        <v>2</v>
      </c>
      <c r="AA621" s="108">
        <v>2</v>
      </c>
      <c r="AB621" s="108">
        <v>30</v>
      </c>
      <c r="AC621" s="108">
        <v>12</v>
      </c>
      <c r="AD621" s="109"/>
      <c r="AE621" s="242"/>
      <c r="AF621" s="236">
        <v>33</v>
      </c>
      <c r="AG621" s="351" t="s">
        <v>8546</v>
      </c>
      <c r="AH621" s="687" t="s">
        <v>8547</v>
      </c>
      <c r="AI621" s="238">
        <v>33</v>
      </c>
      <c r="AJ621" s="352"/>
      <c r="AK621" s="734"/>
      <c r="AL621" s="241"/>
      <c r="AM621" s="352"/>
      <c r="AN621" s="734"/>
      <c r="AO621" s="241"/>
      <c r="AP621" s="352"/>
      <c r="AQ621" s="734"/>
      <c r="AR621" s="241"/>
      <c r="AS621" s="352"/>
      <c r="AT621" s="353"/>
      <c r="AU621" s="242"/>
      <c r="AV621" s="785"/>
      <c r="AW621" s="108"/>
      <c r="AX621" s="342"/>
      <c r="AY621" s="81"/>
      <c r="AZ621" s="81"/>
      <c r="BA621" s="81"/>
      <c r="BB621" s="81"/>
      <c r="BC621" s="81"/>
      <c r="BD621" s="81"/>
      <c r="BE621" s="81"/>
      <c r="BF621" s="81"/>
      <c r="BG621" s="81"/>
      <c r="BH621" s="81"/>
      <c r="BI621" s="81"/>
      <c r="BJ621" s="81"/>
      <c r="BK621" s="81"/>
      <c r="BL621" s="81"/>
      <c r="BM621" s="81"/>
      <c r="BN621" s="81"/>
    </row>
    <row r="622" spans="1:66" s="37" customFormat="1" ht="91" customHeight="1" x14ac:dyDescent="0.3">
      <c r="A622" s="107">
        <v>796</v>
      </c>
      <c r="B622" s="607" t="s">
        <v>8545</v>
      </c>
      <c r="C622" s="108">
        <v>2</v>
      </c>
      <c r="D622" s="109" t="s">
        <v>8556</v>
      </c>
      <c r="E622" s="625" t="s">
        <v>8557</v>
      </c>
      <c r="F622" s="108">
        <v>6821</v>
      </c>
      <c r="G622" s="625" t="s">
        <v>8558</v>
      </c>
      <c r="H622" s="108">
        <v>2006</v>
      </c>
      <c r="I622" s="625" t="s">
        <v>8559</v>
      </c>
      <c r="J622" s="655">
        <v>146052.41</v>
      </c>
      <c r="K622" s="396" t="s">
        <v>664</v>
      </c>
      <c r="L622" s="72" t="s">
        <v>8560</v>
      </c>
      <c r="M622" s="72" t="s">
        <v>8561</v>
      </c>
      <c r="N622" s="72" t="s">
        <v>8562</v>
      </c>
      <c r="O622" s="72" t="s">
        <v>8563</v>
      </c>
      <c r="P622" s="108" t="s">
        <v>8564</v>
      </c>
      <c r="Q622" s="109">
        <v>17.182636470588236</v>
      </c>
      <c r="R622" s="109">
        <v>17.182636470588236</v>
      </c>
      <c r="S622" s="109">
        <v>0</v>
      </c>
      <c r="T622" s="109">
        <v>0</v>
      </c>
      <c r="U622" s="109">
        <v>17.182636470588236</v>
      </c>
      <c r="V622" s="108">
        <v>0</v>
      </c>
      <c r="W622" s="108">
        <v>100</v>
      </c>
      <c r="X622" s="109" t="s">
        <v>8555</v>
      </c>
      <c r="Y622" s="108">
        <v>6</v>
      </c>
      <c r="Z622" s="108">
        <v>1</v>
      </c>
      <c r="AA622" s="108">
        <v>3</v>
      </c>
      <c r="AB622" s="108">
        <v>19</v>
      </c>
      <c r="AC622" s="108">
        <v>12</v>
      </c>
      <c r="AD622" s="109"/>
      <c r="AE622" s="242"/>
      <c r="AF622" s="236">
        <v>0</v>
      </c>
      <c r="AG622" s="351" t="s">
        <v>8556</v>
      </c>
      <c r="AH622" s="687" t="s">
        <v>8557</v>
      </c>
      <c r="AI622" s="238">
        <v>0</v>
      </c>
      <c r="AJ622" s="352"/>
      <c r="AK622" s="734"/>
      <c r="AL622" s="241"/>
      <c r="AM622" s="352"/>
      <c r="AN622" s="734"/>
      <c r="AO622" s="241"/>
      <c r="AP622" s="352"/>
      <c r="AQ622" s="734"/>
      <c r="AR622" s="241"/>
      <c r="AS622" s="352"/>
      <c r="AT622" s="353"/>
      <c r="AU622" s="242"/>
      <c r="AV622" s="785"/>
      <c r="AW622" s="108"/>
      <c r="AX622" s="342"/>
      <c r="AY622" s="81"/>
      <c r="AZ622" s="81"/>
      <c r="BA622" s="81"/>
      <c r="BB622" s="81"/>
      <c r="BC622" s="81"/>
      <c r="BD622" s="81"/>
      <c r="BE622" s="81"/>
      <c r="BF622" s="81"/>
      <c r="BG622" s="81"/>
      <c r="BH622" s="81"/>
      <c r="BI622" s="81"/>
      <c r="BJ622" s="81"/>
      <c r="BK622" s="81"/>
      <c r="BL622" s="81"/>
      <c r="BM622" s="81"/>
      <c r="BN622" s="81"/>
    </row>
    <row r="623" spans="1:66" s="37" customFormat="1" ht="77.95" customHeight="1" x14ac:dyDescent="0.3">
      <c r="A623" s="107">
        <v>796</v>
      </c>
      <c r="B623" s="607" t="s">
        <v>8545</v>
      </c>
      <c r="C623" s="108">
        <v>3</v>
      </c>
      <c r="D623" s="109" t="s">
        <v>8565</v>
      </c>
      <c r="E623" s="625" t="s">
        <v>8566</v>
      </c>
      <c r="F623" s="108">
        <v>3869</v>
      </c>
      <c r="G623" s="625" t="s">
        <v>8567</v>
      </c>
      <c r="H623" s="108">
        <v>2004</v>
      </c>
      <c r="I623" s="625" t="s">
        <v>8568</v>
      </c>
      <c r="J623" s="655">
        <v>146970.46</v>
      </c>
      <c r="K623" s="396" t="s">
        <v>664</v>
      </c>
      <c r="L623" s="72" t="s">
        <v>8569</v>
      </c>
      <c r="M623" s="72" t="s">
        <v>8570</v>
      </c>
      <c r="N623" s="72" t="s">
        <v>8571</v>
      </c>
      <c r="O623" s="72" t="s">
        <v>8572</v>
      </c>
      <c r="P623" s="108" t="s">
        <v>8573</v>
      </c>
      <c r="Q623" s="109">
        <v>0</v>
      </c>
      <c r="R623" s="109">
        <v>0</v>
      </c>
      <c r="S623" s="109">
        <v>0</v>
      </c>
      <c r="T623" s="109">
        <v>0</v>
      </c>
      <c r="U623" s="109">
        <v>0</v>
      </c>
      <c r="V623" s="108">
        <v>100</v>
      </c>
      <c r="W623" s="108">
        <v>100</v>
      </c>
      <c r="X623" s="109" t="s">
        <v>8555</v>
      </c>
      <c r="Y623" s="108">
        <v>1</v>
      </c>
      <c r="Z623" s="108">
        <v>8</v>
      </c>
      <c r="AA623" s="108">
        <v>2</v>
      </c>
      <c r="AB623" s="108">
        <v>60</v>
      </c>
      <c r="AC623" s="108">
        <v>12</v>
      </c>
      <c r="AD623" s="109"/>
      <c r="AE623" s="242"/>
      <c r="AF623" s="236">
        <v>100</v>
      </c>
      <c r="AG623" s="351" t="s">
        <v>8565</v>
      </c>
      <c r="AH623" s="687" t="s">
        <v>8566</v>
      </c>
      <c r="AI623" s="238">
        <v>100</v>
      </c>
      <c r="AJ623" s="352"/>
      <c r="AK623" s="734"/>
      <c r="AL623" s="241"/>
      <c r="AM623" s="352"/>
      <c r="AN623" s="734"/>
      <c r="AO623" s="241"/>
      <c r="AP623" s="352"/>
      <c r="AQ623" s="734"/>
      <c r="AR623" s="241"/>
      <c r="AS623" s="352"/>
      <c r="AT623" s="353"/>
      <c r="AU623" s="242"/>
      <c r="AV623" s="785"/>
      <c r="AW623" s="108"/>
      <c r="AX623" s="342"/>
      <c r="AY623" s="81"/>
      <c r="AZ623" s="81"/>
      <c r="BA623" s="81"/>
      <c r="BB623" s="81"/>
      <c r="BC623" s="81"/>
      <c r="BD623" s="81"/>
      <c r="BE623" s="81"/>
      <c r="BF623" s="81"/>
      <c r="BG623" s="81"/>
      <c r="BH623" s="81"/>
      <c r="BI623" s="81"/>
      <c r="BJ623" s="81"/>
      <c r="BK623" s="81"/>
      <c r="BL623" s="81"/>
      <c r="BM623" s="81"/>
      <c r="BN623" s="81"/>
    </row>
    <row r="624" spans="1:66" s="37" customFormat="1" ht="91" customHeight="1" x14ac:dyDescent="0.3">
      <c r="A624" s="107">
        <v>796</v>
      </c>
      <c r="B624" s="607" t="s">
        <v>8545</v>
      </c>
      <c r="C624" s="108">
        <v>7</v>
      </c>
      <c r="D624" s="109" t="s">
        <v>8574</v>
      </c>
      <c r="E624" s="625" t="s">
        <v>8575</v>
      </c>
      <c r="F624" s="108">
        <v>8919</v>
      </c>
      <c r="G624" s="625" t="s">
        <v>8576</v>
      </c>
      <c r="H624" s="108">
        <v>2002</v>
      </c>
      <c r="I624" s="625" t="s">
        <v>8577</v>
      </c>
      <c r="J624" s="655">
        <v>62593.89</v>
      </c>
      <c r="K624" s="396" t="s">
        <v>867</v>
      </c>
      <c r="L624" s="72" t="s">
        <v>8578</v>
      </c>
      <c r="M624" s="72" t="s">
        <v>8579</v>
      </c>
      <c r="N624" s="72" t="s">
        <v>8580</v>
      </c>
      <c r="O624" s="72" t="s">
        <v>8581</v>
      </c>
      <c r="P624" s="108" t="s">
        <v>8582</v>
      </c>
      <c r="Q624" s="109">
        <v>35</v>
      </c>
      <c r="R624" s="109">
        <v>0</v>
      </c>
      <c r="S624" s="109">
        <v>10</v>
      </c>
      <c r="T624" s="109">
        <v>25</v>
      </c>
      <c r="U624" s="109">
        <v>35</v>
      </c>
      <c r="V624" s="108">
        <v>100</v>
      </c>
      <c r="W624" s="108">
        <v>100</v>
      </c>
      <c r="X624" s="109" t="s">
        <v>8555</v>
      </c>
      <c r="Y624" s="108">
        <v>1</v>
      </c>
      <c r="Z624" s="108">
        <v>8</v>
      </c>
      <c r="AA624" s="108">
        <v>2</v>
      </c>
      <c r="AB624" s="108">
        <v>30</v>
      </c>
      <c r="AC624" s="108">
        <v>11</v>
      </c>
      <c r="AD624" s="109"/>
      <c r="AE624" s="242"/>
      <c r="AF624" s="236">
        <v>100</v>
      </c>
      <c r="AG624" s="351" t="s">
        <v>8583</v>
      </c>
      <c r="AH624" s="687" t="s">
        <v>8575</v>
      </c>
      <c r="AI624" s="238">
        <v>100</v>
      </c>
      <c r="AJ624" s="352"/>
      <c r="AK624" s="734"/>
      <c r="AL624" s="241"/>
      <c r="AM624" s="352"/>
      <c r="AN624" s="734"/>
      <c r="AO624" s="241"/>
      <c r="AP624" s="352"/>
      <c r="AQ624" s="734"/>
      <c r="AR624" s="241"/>
      <c r="AS624" s="352"/>
      <c r="AT624" s="353"/>
      <c r="AU624" s="242"/>
      <c r="AV624" s="785"/>
      <c r="AW624" s="108"/>
      <c r="AX624" s="342"/>
      <c r="AY624" s="81"/>
      <c r="AZ624" s="81"/>
      <c r="BA624" s="81"/>
      <c r="BB624" s="81"/>
      <c r="BC624" s="81"/>
      <c r="BD624" s="81"/>
      <c r="BE624" s="81"/>
      <c r="BF624" s="81"/>
      <c r="BG624" s="81"/>
      <c r="BH624" s="81"/>
      <c r="BI624" s="81"/>
      <c r="BJ624" s="81"/>
      <c r="BK624" s="81"/>
      <c r="BL624" s="81"/>
      <c r="BM624" s="81"/>
      <c r="BN624" s="81"/>
    </row>
    <row r="625" spans="1:66" s="37" customFormat="1" ht="325" customHeight="1" x14ac:dyDescent="0.3">
      <c r="A625" s="107">
        <v>796</v>
      </c>
      <c r="B625" s="607" t="s">
        <v>8545</v>
      </c>
      <c r="C625" s="108">
        <v>7</v>
      </c>
      <c r="D625" s="109" t="s">
        <v>8583</v>
      </c>
      <c r="E625" s="625" t="s">
        <v>8575</v>
      </c>
      <c r="F625" s="108">
        <v>8919</v>
      </c>
      <c r="G625" s="625" t="s">
        <v>8584</v>
      </c>
      <c r="H625" s="108">
        <v>2015</v>
      </c>
      <c r="I625" s="625" t="s">
        <v>8585</v>
      </c>
      <c r="J625" s="655">
        <v>45493.8</v>
      </c>
      <c r="K625" s="396" t="s">
        <v>694</v>
      </c>
      <c r="L625" s="72" t="s">
        <v>8586</v>
      </c>
      <c r="M625" s="72" t="s">
        <v>8587</v>
      </c>
      <c r="N625" s="72" t="s">
        <v>8588</v>
      </c>
      <c r="O625" s="72" t="s">
        <v>8589</v>
      </c>
      <c r="P625" s="108">
        <v>55734</v>
      </c>
      <c r="Q625" s="109">
        <v>35</v>
      </c>
      <c r="R625" s="109">
        <v>0</v>
      </c>
      <c r="S625" s="109">
        <v>10</v>
      </c>
      <c r="T625" s="109">
        <v>25</v>
      </c>
      <c r="U625" s="109">
        <v>35</v>
      </c>
      <c r="V625" s="108">
        <v>0</v>
      </c>
      <c r="W625" s="108">
        <v>0</v>
      </c>
      <c r="X625" s="109" t="s">
        <v>8555</v>
      </c>
      <c r="Y625" s="108">
        <v>4</v>
      </c>
      <c r="Z625" s="108">
        <v>2</v>
      </c>
      <c r="AA625" s="108">
        <v>4</v>
      </c>
      <c r="AB625" s="108">
        <v>60</v>
      </c>
      <c r="AC625" s="108" t="s">
        <v>8590</v>
      </c>
      <c r="AD625" s="109"/>
      <c r="AE625" s="242">
        <v>5</v>
      </c>
      <c r="AF625" s="236">
        <v>100</v>
      </c>
      <c r="AG625" s="351" t="s">
        <v>8583</v>
      </c>
      <c r="AH625" s="687" t="s">
        <v>8575</v>
      </c>
      <c r="AI625" s="238">
        <v>100</v>
      </c>
      <c r="AJ625" s="352"/>
      <c r="AK625" s="734"/>
      <c r="AL625" s="241"/>
      <c r="AM625" s="352"/>
      <c r="AN625" s="734"/>
      <c r="AO625" s="241"/>
      <c r="AP625" s="352"/>
      <c r="AQ625" s="734"/>
      <c r="AR625" s="241"/>
      <c r="AS625" s="352"/>
      <c r="AT625" s="353"/>
      <c r="AU625" s="242"/>
      <c r="AV625" s="785"/>
      <c r="AW625" s="108"/>
      <c r="AX625" s="342"/>
      <c r="AY625" s="81"/>
      <c r="AZ625" s="81"/>
      <c r="BA625" s="81"/>
      <c r="BB625" s="81"/>
      <c r="BC625" s="81"/>
      <c r="BD625" s="81"/>
      <c r="BE625" s="81"/>
      <c r="BF625" s="81"/>
      <c r="BG625" s="81"/>
      <c r="BH625" s="81"/>
      <c r="BI625" s="81"/>
      <c r="BJ625" s="81"/>
      <c r="BK625" s="81"/>
      <c r="BL625" s="81"/>
      <c r="BM625" s="81"/>
      <c r="BN625" s="81"/>
    </row>
    <row r="626" spans="1:66" s="37" customFormat="1" ht="181.95" customHeight="1" x14ac:dyDescent="0.3">
      <c r="A626" s="107">
        <v>796</v>
      </c>
      <c r="B626" s="607" t="s">
        <v>8545</v>
      </c>
      <c r="C626" s="108">
        <v>3</v>
      </c>
      <c r="D626" s="109" t="s">
        <v>8591</v>
      </c>
      <c r="E626" s="625" t="s">
        <v>8592</v>
      </c>
      <c r="F626" s="108">
        <v>15006</v>
      </c>
      <c r="G626" s="625" t="s">
        <v>8593</v>
      </c>
      <c r="H626" s="108">
        <v>2016</v>
      </c>
      <c r="I626" s="625" t="s">
        <v>8594</v>
      </c>
      <c r="J626" s="655">
        <v>39906.6</v>
      </c>
      <c r="K626" s="396" t="s">
        <v>694</v>
      </c>
      <c r="L626" s="72" t="s">
        <v>8586</v>
      </c>
      <c r="M626" s="72" t="s">
        <v>8587</v>
      </c>
      <c r="N626" s="72" t="s">
        <v>8595</v>
      </c>
      <c r="O626" s="72" t="s">
        <v>8596</v>
      </c>
      <c r="P626" s="108" t="s">
        <v>8597</v>
      </c>
      <c r="Q626" s="109">
        <v>50</v>
      </c>
      <c r="R626" s="109">
        <v>5</v>
      </c>
      <c r="S626" s="109">
        <v>20</v>
      </c>
      <c r="T626" s="109">
        <v>25</v>
      </c>
      <c r="U626" s="109">
        <v>50</v>
      </c>
      <c r="V626" s="108">
        <v>0</v>
      </c>
      <c r="W626" s="108">
        <v>0</v>
      </c>
      <c r="X626" s="109" t="s">
        <v>8555</v>
      </c>
      <c r="Y626" s="108">
        <v>4</v>
      </c>
      <c r="Z626" s="108">
        <v>4</v>
      </c>
      <c r="AA626" s="108">
        <v>4</v>
      </c>
      <c r="AB626" s="108">
        <v>30</v>
      </c>
      <c r="AC626" s="108" t="s">
        <v>8598</v>
      </c>
      <c r="AD626" s="109"/>
      <c r="AE626" s="242"/>
      <c r="AF626" s="236">
        <v>100</v>
      </c>
      <c r="AG626" s="351" t="s">
        <v>8591</v>
      </c>
      <c r="AH626" s="687" t="s">
        <v>8592</v>
      </c>
      <c r="AI626" s="238">
        <v>80</v>
      </c>
      <c r="AJ626" s="352" t="s">
        <v>8565</v>
      </c>
      <c r="AK626" s="734" t="s">
        <v>8566</v>
      </c>
      <c r="AL626" s="241">
        <v>10</v>
      </c>
      <c r="AM626" s="352" t="s">
        <v>8599</v>
      </c>
      <c r="AN626" s="734" t="s">
        <v>8600</v>
      </c>
      <c r="AO626" s="241">
        <v>5</v>
      </c>
      <c r="AP626" s="352" t="s">
        <v>8601</v>
      </c>
      <c r="AQ626" s="734" t="s">
        <v>8592</v>
      </c>
      <c r="AR626" s="241">
        <v>5</v>
      </c>
      <c r="AS626" s="352"/>
      <c r="AT626" s="353"/>
      <c r="AU626" s="242"/>
      <c r="AV626" s="785"/>
      <c r="AW626" s="108"/>
      <c r="AX626" s="342"/>
      <c r="AY626" s="81"/>
      <c r="AZ626" s="81"/>
      <c r="BA626" s="81"/>
      <c r="BB626" s="81"/>
      <c r="BC626" s="81"/>
      <c r="BD626" s="81"/>
      <c r="BE626" s="81"/>
      <c r="BF626" s="81"/>
      <c r="BG626" s="81"/>
      <c r="BH626" s="81"/>
      <c r="BI626" s="81"/>
      <c r="BJ626" s="81"/>
      <c r="BK626" s="81"/>
      <c r="BL626" s="81"/>
      <c r="BM626" s="81"/>
      <c r="BN626" s="81"/>
    </row>
    <row r="627" spans="1:66" s="37" customFormat="1" ht="169.1" customHeight="1" x14ac:dyDescent="0.25">
      <c r="A627" s="107">
        <v>796</v>
      </c>
      <c r="B627" s="607" t="s">
        <v>8545</v>
      </c>
      <c r="C627" s="108">
        <v>3</v>
      </c>
      <c r="D627" s="109" t="s">
        <v>8591</v>
      </c>
      <c r="E627" s="625" t="s">
        <v>8592</v>
      </c>
      <c r="F627" s="108">
        <v>15006</v>
      </c>
      <c r="G627" s="625" t="s">
        <v>8602</v>
      </c>
      <c r="H627" s="108">
        <v>2018</v>
      </c>
      <c r="I627" s="625" t="s">
        <v>8603</v>
      </c>
      <c r="J627" s="655">
        <v>87230.36</v>
      </c>
      <c r="K627" s="396" t="s">
        <v>800</v>
      </c>
      <c r="L627" s="72" t="s">
        <v>8586</v>
      </c>
      <c r="M627" s="72" t="s">
        <v>8587</v>
      </c>
      <c r="N627" s="72" t="s">
        <v>8604</v>
      </c>
      <c r="O627" s="72" t="s">
        <v>8605</v>
      </c>
      <c r="P627" s="108">
        <v>57523</v>
      </c>
      <c r="Q627" s="109"/>
      <c r="R627" s="109"/>
      <c r="S627" s="109"/>
      <c r="T627" s="109"/>
      <c r="U627" s="109"/>
      <c r="V627" s="108"/>
      <c r="W627" s="108"/>
      <c r="X627" s="109"/>
      <c r="Y627" s="108"/>
      <c r="Z627" s="108"/>
      <c r="AA627" s="108"/>
      <c r="AB627" s="108"/>
      <c r="AC627" s="108"/>
      <c r="AD627" s="109"/>
      <c r="AE627" s="242"/>
      <c r="AF627" s="236"/>
      <c r="AG627" s="351"/>
      <c r="AH627" s="687"/>
      <c r="AI627" s="238"/>
      <c r="AJ627" s="352"/>
      <c r="AK627" s="734"/>
      <c r="AL627" s="241"/>
      <c r="AM627" s="352"/>
      <c r="AN627" s="734"/>
      <c r="AO627" s="241"/>
      <c r="AP627" s="352"/>
      <c r="AQ627" s="734"/>
      <c r="AR627" s="241"/>
      <c r="AS627" s="352"/>
      <c r="AT627" s="353"/>
      <c r="AU627" s="242"/>
      <c r="AV627" s="785"/>
      <c r="AW627" s="108"/>
      <c r="AX627" s="342"/>
    </row>
    <row r="628" spans="1:66" s="37" customFormat="1" ht="143.05000000000001" customHeight="1" x14ac:dyDescent="0.3">
      <c r="A628" s="107">
        <v>796</v>
      </c>
      <c r="B628" s="607" t="s">
        <v>8545</v>
      </c>
      <c r="C628" s="108">
        <v>9</v>
      </c>
      <c r="D628" s="109" t="s">
        <v>8606</v>
      </c>
      <c r="E628" s="625" t="s">
        <v>8607</v>
      </c>
      <c r="F628" s="108">
        <v>11064</v>
      </c>
      <c r="G628" s="625" t="s">
        <v>8608</v>
      </c>
      <c r="H628" s="108">
        <v>2002</v>
      </c>
      <c r="I628" s="625" t="s">
        <v>8609</v>
      </c>
      <c r="J628" s="655">
        <v>138753.96</v>
      </c>
      <c r="K628" s="396" t="s">
        <v>867</v>
      </c>
      <c r="L628" s="72" t="s">
        <v>8610</v>
      </c>
      <c r="M628" s="72" t="s">
        <v>8611</v>
      </c>
      <c r="N628" s="72" t="s">
        <v>8612</v>
      </c>
      <c r="O628" s="72" t="s">
        <v>8613</v>
      </c>
      <c r="P628" s="108" t="s">
        <v>8614</v>
      </c>
      <c r="Q628" s="109">
        <v>16.323995294117644</v>
      </c>
      <c r="R628" s="109">
        <v>16.323995294117644</v>
      </c>
      <c r="S628" s="109">
        <v>0</v>
      </c>
      <c r="T628" s="109">
        <v>0</v>
      </c>
      <c r="U628" s="109">
        <v>16.323995294117644</v>
      </c>
      <c r="V628" s="108">
        <v>100</v>
      </c>
      <c r="W628" s="108" t="s">
        <v>8615</v>
      </c>
      <c r="X628" s="109" t="s">
        <v>8555</v>
      </c>
      <c r="Y628" s="108">
        <v>6</v>
      </c>
      <c r="Z628" s="108">
        <v>1</v>
      </c>
      <c r="AA628" s="108">
        <v>1</v>
      </c>
      <c r="AB628" s="108">
        <v>26</v>
      </c>
      <c r="AC628" s="108">
        <v>11</v>
      </c>
      <c r="AD628" s="109"/>
      <c r="AE628" s="242"/>
      <c r="AF628" s="236">
        <v>0</v>
      </c>
      <c r="AG628" s="351" t="s">
        <v>8606</v>
      </c>
      <c r="AH628" s="687" t="s">
        <v>8607</v>
      </c>
      <c r="AI628" s="238">
        <v>0</v>
      </c>
      <c r="AJ628" s="352"/>
      <c r="AK628" s="734"/>
      <c r="AL628" s="241"/>
      <c r="AM628" s="352"/>
      <c r="AN628" s="734"/>
      <c r="AO628" s="241"/>
      <c r="AP628" s="352"/>
      <c r="AQ628" s="734"/>
      <c r="AR628" s="241"/>
      <c r="AS628" s="352"/>
      <c r="AT628" s="353"/>
      <c r="AU628" s="242"/>
      <c r="AV628" s="785"/>
      <c r="AW628" s="108"/>
      <c r="AX628" s="342"/>
      <c r="AY628" s="81"/>
      <c r="AZ628" s="81"/>
      <c r="BA628" s="81"/>
      <c r="BB628" s="81"/>
      <c r="BC628" s="81"/>
      <c r="BD628" s="81"/>
      <c r="BE628" s="81"/>
      <c r="BF628" s="81"/>
      <c r="BG628" s="81"/>
      <c r="BH628" s="81"/>
      <c r="BI628" s="81"/>
      <c r="BJ628" s="81"/>
      <c r="BK628" s="81"/>
      <c r="BL628" s="81"/>
      <c r="BM628" s="81"/>
      <c r="BN628" s="81"/>
    </row>
    <row r="629" spans="1:66" s="37" customFormat="1" ht="130.05000000000001" customHeight="1" x14ac:dyDescent="0.3">
      <c r="A629" s="107">
        <v>1500</v>
      </c>
      <c r="B629" s="607" t="s">
        <v>6478</v>
      </c>
      <c r="C629" s="108" t="s">
        <v>6479</v>
      </c>
      <c r="D629" s="109"/>
      <c r="E629" s="625" t="s">
        <v>6480</v>
      </c>
      <c r="F629" s="108">
        <v>26112</v>
      </c>
      <c r="G629" s="625" t="s">
        <v>6481</v>
      </c>
      <c r="H629" s="108">
        <v>2005</v>
      </c>
      <c r="I629" s="625" t="s">
        <v>6482</v>
      </c>
      <c r="J629" s="655">
        <v>124770.49</v>
      </c>
      <c r="K629" s="396" t="s">
        <v>867</v>
      </c>
      <c r="L629" s="72" t="s">
        <v>6483</v>
      </c>
      <c r="M629" s="72" t="s">
        <v>6484</v>
      </c>
      <c r="N629" s="72" t="s">
        <v>6485</v>
      </c>
      <c r="O629" s="72" t="s">
        <v>6486</v>
      </c>
      <c r="P629" s="108">
        <v>101698</v>
      </c>
      <c r="Q629" s="109">
        <v>44.06</v>
      </c>
      <c r="R629" s="109"/>
      <c r="S629" s="109">
        <v>14.36</v>
      </c>
      <c r="T629" s="109">
        <v>29.7</v>
      </c>
      <c r="U629" s="109">
        <v>44.06</v>
      </c>
      <c r="V629" s="108">
        <v>40</v>
      </c>
      <c r="W629" s="108">
        <v>100</v>
      </c>
      <c r="X629" s="109" t="s">
        <v>6487</v>
      </c>
      <c r="Y629" s="108">
        <v>6</v>
      </c>
      <c r="Z629" s="108">
        <v>4</v>
      </c>
      <c r="AA629" s="108">
        <v>1</v>
      </c>
      <c r="AB629" s="108">
        <v>16</v>
      </c>
      <c r="AC629" s="108" t="s">
        <v>6488</v>
      </c>
      <c r="AD629" s="109">
        <v>47</v>
      </c>
      <c r="AE629" s="242">
        <v>5</v>
      </c>
      <c r="AF629" s="236">
        <v>15</v>
      </c>
      <c r="AG629" s="351" t="s">
        <v>3505</v>
      </c>
      <c r="AH629" s="687" t="s">
        <v>6489</v>
      </c>
      <c r="AI629" s="238">
        <v>5</v>
      </c>
      <c r="AJ629" s="352" t="s">
        <v>6490</v>
      </c>
      <c r="AK629" s="734" t="s">
        <v>6489</v>
      </c>
      <c r="AL629" s="241">
        <v>10</v>
      </c>
      <c r="AM629" s="352"/>
      <c r="AN629" s="734"/>
      <c r="AO629" s="241"/>
      <c r="AP629" s="352"/>
      <c r="AQ629" s="734"/>
      <c r="AR629" s="241"/>
      <c r="AS629" s="352"/>
      <c r="AT629" s="353"/>
      <c r="AU629" s="242"/>
      <c r="AV629" s="785"/>
      <c r="AW629" s="108"/>
      <c r="AX629" s="342"/>
      <c r="AY629" s="81"/>
      <c r="AZ629" s="81"/>
      <c r="BA629" s="81"/>
      <c r="BB629" s="81"/>
      <c r="BC629" s="81"/>
      <c r="BD629" s="81"/>
      <c r="BE629" s="81"/>
      <c r="BF629" s="81"/>
      <c r="BG629" s="81"/>
      <c r="BH629" s="81"/>
      <c r="BI629" s="81"/>
      <c r="BJ629" s="81"/>
      <c r="BK629" s="81"/>
      <c r="BL629" s="81"/>
      <c r="BM629" s="81"/>
      <c r="BN629" s="81"/>
    </row>
    <row r="630" spans="1:66" s="37" customFormat="1" ht="130.05000000000001" customHeight="1" x14ac:dyDescent="0.3">
      <c r="A630" s="107">
        <v>1500</v>
      </c>
      <c r="B630" s="607" t="s">
        <v>6478</v>
      </c>
      <c r="C630" s="108" t="s">
        <v>6491</v>
      </c>
      <c r="D630" s="109"/>
      <c r="E630" s="625" t="s">
        <v>6492</v>
      </c>
      <c r="F630" s="108">
        <v>11013</v>
      </c>
      <c r="G630" s="625" t="s">
        <v>6493</v>
      </c>
      <c r="H630" s="108">
        <v>2015</v>
      </c>
      <c r="I630" s="625" t="s">
        <v>6494</v>
      </c>
      <c r="J630" s="655">
        <v>49769.46</v>
      </c>
      <c r="K630" s="396" t="s">
        <v>4781</v>
      </c>
      <c r="L630" s="72" t="s">
        <v>6495</v>
      </c>
      <c r="M630" s="72" t="s">
        <v>6496</v>
      </c>
      <c r="N630" s="72" t="s">
        <v>6497</v>
      </c>
      <c r="O630" s="72" t="s">
        <v>6498</v>
      </c>
      <c r="P630" s="108" t="s">
        <v>6499</v>
      </c>
      <c r="Q630" s="109">
        <v>9.64</v>
      </c>
      <c r="R630" s="109">
        <v>1.46</v>
      </c>
      <c r="S630" s="109">
        <v>8.18</v>
      </c>
      <c r="T630" s="109"/>
      <c r="U630" s="109">
        <v>9.64</v>
      </c>
      <c r="V630" s="108">
        <v>60</v>
      </c>
      <c r="W630" s="108">
        <v>5</v>
      </c>
      <c r="X630" s="109" t="s">
        <v>6487</v>
      </c>
      <c r="Y630" s="108">
        <v>6</v>
      </c>
      <c r="Z630" s="108">
        <v>4</v>
      </c>
      <c r="AA630" s="108">
        <v>1</v>
      </c>
      <c r="AB630" s="108">
        <v>16</v>
      </c>
      <c r="AC630" s="108"/>
      <c r="AD630" s="109"/>
      <c r="AE630" s="242">
        <v>20</v>
      </c>
      <c r="AF630" s="236">
        <v>70</v>
      </c>
      <c r="AG630" s="351" t="s">
        <v>3505</v>
      </c>
      <c r="AH630" s="687" t="s">
        <v>6489</v>
      </c>
      <c r="AI630" s="238">
        <v>50</v>
      </c>
      <c r="AJ630" s="352"/>
      <c r="AK630" s="734"/>
      <c r="AL630" s="241"/>
      <c r="AM630" s="352"/>
      <c r="AN630" s="734"/>
      <c r="AO630" s="241"/>
      <c r="AP630" s="352"/>
      <c r="AQ630" s="734"/>
      <c r="AR630" s="241"/>
      <c r="AS630" s="352"/>
      <c r="AT630" s="353"/>
      <c r="AU630" s="242"/>
      <c r="AV630" s="785"/>
      <c r="AW630" s="108"/>
      <c r="AX630" s="342"/>
      <c r="AY630" s="81"/>
      <c r="AZ630" s="81"/>
      <c r="BA630" s="81"/>
      <c r="BB630" s="81"/>
      <c r="BC630" s="81"/>
      <c r="BD630" s="81"/>
      <c r="BE630" s="81"/>
      <c r="BF630" s="81"/>
      <c r="BG630" s="81"/>
      <c r="BH630" s="81"/>
      <c r="BI630" s="81"/>
      <c r="BJ630" s="81"/>
      <c r="BK630" s="81"/>
      <c r="BL630" s="81"/>
      <c r="BM630" s="81"/>
      <c r="BN630" s="81"/>
    </row>
    <row r="631" spans="1:66" s="36" customFormat="1" ht="39.049999999999997" customHeight="1" x14ac:dyDescent="0.3">
      <c r="A631" s="183">
        <v>1502</v>
      </c>
      <c r="B631" s="605" t="s">
        <v>2184</v>
      </c>
      <c r="C631" s="185">
        <v>5</v>
      </c>
      <c r="D631" s="106"/>
      <c r="E631" s="605" t="s">
        <v>2185</v>
      </c>
      <c r="F631" s="185">
        <v>5703</v>
      </c>
      <c r="G631" s="605" t="s">
        <v>2186</v>
      </c>
      <c r="H631" s="185">
        <v>2014</v>
      </c>
      <c r="I631" s="605" t="s">
        <v>2187</v>
      </c>
      <c r="J631" s="650">
        <v>20700.47</v>
      </c>
      <c r="K631" s="396" t="s">
        <v>2188</v>
      </c>
      <c r="L631" s="188" t="s">
        <v>2189</v>
      </c>
      <c r="M631" s="188" t="s">
        <v>2190</v>
      </c>
      <c r="N631" s="188" t="s">
        <v>2191</v>
      </c>
      <c r="O631" s="188" t="s">
        <v>2192</v>
      </c>
      <c r="P631" s="185">
        <v>2902000</v>
      </c>
      <c r="Q631" s="185">
        <f>U631</f>
        <v>24.43</v>
      </c>
      <c r="R631" s="185">
        <v>2.44</v>
      </c>
      <c r="S631" s="185">
        <v>0.61</v>
      </c>
      <c r="T631" s="185">
        <v>21.38</v>
      </c>
      <c r="U631" s="185">
        <f>R631+S631+T631</f>
        <v>24.43</v>
      </c>
      <c r="V631" s="185">
        <v>40</v>
      </c>
      <c r="W631" s="185">
        <v>83</v>
      </c>
      <c r="X631" s="196" t="s">
        <v>2193</v>
      </c>
      <c r="Y631" s="185">
        <v>4</v>
      </c>
      <c r="Z631" s="185">
        <v>8</v>
      </c>
      <c r="AA631" s="185">
        <v>3</v>
      </c>
      <c r="AB631" s="185">
        <v>16</v>
      </c>
      <c r="AC631" s="185"/>
      <c r="AD631" s="185">
        <f>T631</f>
        <v>21.38</v>
      </c>
      <c r="AE631" s="197">
        <v>5</v>
      </c>
      <c r="AF631" s="191">
        <v>40</v>
      </c>
      <c r="AG631" s="198" t="s">
        <v>2194</v>
      </c>
      <c r="AH631" s="683" t="s">
        <v>2195</v>
      </c>
      <c r="AI631" s="199">
        <v>70</v>
      </c>
      <c r="AJ631" s="200" t="s">
        <v>2196</v>
      </c>
      <c r="AK631" s="719" t="s">
        <v>2197</v>
      </c>
      <c r="AL631" s="202">
        <v>20</v>
      </c>
      <c r="AM631" s="200"/>
      <c r="AN631" s="719"/>
      <c r="AO631" s="202"/>
      <c r="AP631" s="200"/>
      <c r="AQ631" s="719"/>
      <c r="AR631" s="202"/>
      <c r="AS631" s="200" t="s">
        <v>2198</v>
      </c>
      <c r="AT631" s="201" t="s">
        <v>2199</v>
      </c>
      <c r="AU631" s="204">
        <v>10</v>
      </c>
      <c r="AV631" s="776"/>
      <c r="AW631" s="185"/>
      <c r="AX631" s="194"/>
    </row>
    <row r="632" spans="1:66" s="36" customFormat="1" ht="77.95" customHeight="1" x14ac:dyDescent="0.3">
      <c r="A632" s="183">
        <v>1502</v>
      </c>
      <c r="B632" s="605" t="s">
        <v>2184</v>
      </c>
      <c r="C632" s="185">
        <v>6</v>
      </c>
      <c r="D632" s="106"/>
      <c r="E632" s="605" t="s">
        <v>2200</v>
      </c>
      <c r="F632" s="185">
        <v>21593</v>
      </c>
      <c r="G632" s="605" t="s">
        <v>2201</v>
      </c>
      <c r="H632" s="185">
        <v>2008</v>
      </c>
      <c r="I632" s="605" t="s">
        <v>2202</v>
      </c>
      <c r="J632" s="650">
        <v>145923.18</v>
      </c>
      <c r="K632" s="396" t="s">
        <v>655</v>
      </c>
      <c r="L632" s="188" t="s">
        <v>2203</v>
      </c>
      <c r="M632" s="188" t="s">
        <v>2204</v>
      </c>
      <c r="N632" s="188" t="s">
        <v>2205</v>
      </c>
      <c r="O632" s="188" t="s">
        <v>2206</v>
      </c>
      <c r="P632" s="185" t="s">
        <v>2207</v>
      </c>
      <c r="Q632" s="185">
        <f t="shared" ref="Q632:Q662" si="19">U632</f>
        <v>28.529999999999998</v>
      </c>
      <c r="R632" s="185">
        <v>0</v>
      </c>
      <c r="S632" s="185">
        <v>4.29</v>
      </c>
      <c r="T632" s="185">
        <v>24.24</v>
      </c>
      <c r="U632" s="185">
        <f t="shared" ref="U632:U662" si="20">R632+S632+T632</f>
        <v>28.529999999999998</v>
      </c>
      <c r="V632" s="185">
        <v>42.92</v>
      </c>
      <c r="W632" s="185">
        <v>100</v>
      </c>
      <c r="X632" s="185" t="s">
        <v>2208</v>
      </c>
      <c r="Y632" s="185">
        <v>3</v>
      </c>
      <c r="Z632" s="185">
        <v>10</v>
      </c>
      <c r="AA632" s="185">
        <v>4</v>
      </c>
      <c r="AB632" s="185">
        <v>16</v>
      </c>
      <c r="AC632" s="185">
        <v>77</v>
      </c>
      <c r="AD632" s="185">
        <f t="shared" ref="AD632:AD662" si="21">T632</f>
        <v>24.24</v>
      </c>
      <c r="AE632" s="197">
        <v>5</v>
      </c>
      <c r="AF632" s="191" t="s">
        <v>2209</v>
      </c>
      <c r="AG632" s="198" t="s">
        <v>2210</v>
      </c>
      <c r="AH632" s="683" t="s">
        <v>2197</v>
      </c>
      <c r="AI632" s="199">
        <v>20</v>
      </c>
      <c r="AJ632" s="200"/>
      <c r="AK632" s="719"/>
      <c r="AL632" s="202"/>
      <c r="AM632" s="200"/>
      <c r="AN632" s="719"/>
      <c r="AO632" s="202"/>
      <c r="AP632" s="200"/>
      <c r="AQ632" s="719"/>
      <c r="AR632" s="202"/>
      <c r="AS632" s="200" t="s">
        <v>2198</v>
      </c>
      <c r="AT632" s="201" t="s">
        <v>2199</v>
      </c>
      <c r="AU632" s="204">
        <v>80</v>
      </c>
      <c r="AV632" s="776"/>
      <c r="AW632" s="185"/>
      <c r="AX632" s="194"/>
    </row>
    <row r="633" spans="1:66" s="36" customFormat="1" ht="117" customHeight="1" x14ac:dyDescent="0.3">
      <c r="A633" s="183">
        <v>1502</v>
      </c>
      <c r="B633" s="605" t="s">
        <v>2184</v>
      </c>
      <c r="C633" s="185">
        <v>5</v>
      </c>
      <c r="D633" s="106" t="s">
        <v>2196</v>
      </c>
      <c r="E633" s="605" t="s">
        <v>2211</v>
      </c>
      <c r="F633" s="185">
        <v>13411</v>
      </c>
      <c r="G633" s="605" t="s">
        <v>2212</v>
      </c>
      <c r="H633" s="185">
        <v>2011</v>
      </c>
      <c r="I633" s="605" t="s">
        <v>2213</v>
      </c>
      <c r="J633" s="650">
        <v>323400</v>
      </c>
      <c r="K633" s="396" t="s">
        <v>677</v>
      </c>
      <c r="L633" s="188" t="s">
        <v>2214</v>
      </c>
      <c r="M633" s="188" t="s">
        <v>2215</v>
      </c>
      <c r="N633" s="188" t="s">
        <v>2216</v>
      </c>
      <c r="O633" s="188" t="s">
        <v>2217</v>
      </c>
      <c r="P633" s="185" t="s">
        <v>2218</v>
      </c>
      <c r="Q633" s="185">
        <f t="shared" si="19"/>
        <v>35.659999999999997</v>
      </c>
      <c r="R633" s="185">
        <v>0</v>
      </c>
      <c r="S633" s="185">
        <v>9.51</v>
      </c>
      <c r="T633" s="185">
        <v>26.15</v>
      </c>
      <c r="U633" s="185">
        <f t="shared" si="20"/>
        <v>35.659999999999997</v>
      </c>
      <c r="V633" s="185">
        <v>16.670000000000002</v>
      </c>
      <c r="W633" s="185">
        <v>100</v>
      </c>
      <c r="X633" s="196" t="s">
        <v>2219</v>
      </c>
      <c r="Y633" s="185">
        <v>3</v>
      </c>
      <c r="Z633" s="185">
        <v>12</v>
      </c>
      <c r="AA633" s="185">
        <v>3</v>
      </c>
      <c r="AB633" s="185">
        <v>16</v>
      </c>
      <c r="AC633" s="185">
        <v>62</v>
      </c>
      <c r="AD633" s="185">
        <f t="shared" si="21"/>
        <v>26.15</v>
      </c>
      <c r="AE633" s="197">
        <v>5</v>
      </c>
      <c r="AF633" s="191">
        <v>10</v>
      </c>
      <c r="AG633" s="198" t="s">
        <v>2210</v>
      </c>
      <c r="AH633" s="683" t="s">
        <v>2197</v>
      </c>
      <c r="AI633" s="199">
        <v>100</v>
      </c>
      <c r="AJ633" s="200"/>
      <c r="AK633" s="719"/>
      <c r="AL633" s="202"/>
      <c r="AM633" s="200"/>
      <c r="AN633" s="719"/>
      <c r="AO633" s="202"/>
      <c r="AP633" s="200"/>
      <c r="AQ633" s="719"/>
      <c r="AR633" s="202"/>
      <c r="AS633" s="200"/>
      <c r="AT633" s="201"/>
      <c r="AU633" s="204"/>
      <c r="AV633" s="776"/>
      <c r="AW633" s="185"/>
      <c r="AX633" s="194"/>
    </row>
    <row r="634" spans="1:66" s="36" customFormat="1" ht="104" customHeight="1" x14ac:dyDescent="0.3">
      <c r="A634" s="183">
        <v>1502</v>
      </c>
      <c r="B634" s="605" t="s">
        <v>2184</v>
      </c>
      <c r="C634" s="185">
        <v>6</v>
      </c>
      <c r="D634" s="106"/>
      <c r="E634" s="605" t="s">
        <v>2195</v>
      </c>
      <c r="F634" s="185">
        <v>20631</v>
      </c>
      <c r="G634" s="605" t="s">
        <v>2220</v>
      </c>
      <c r="H634" s="185">
        <v>2005</v>
      </c>
      <c r="I634" s="605" t="s">
        <v>2221</v>
      </c>
      <c r="J634" s="650">
        <v>106213.49</v>
      </c>
      <c r="K634" s="396" t="s">
        <v>664</v>
      </c>
      <c r="L634" s="188" t="s">
        <v>2222</v>
      </c>
      <c r="M634" s="188" t="s">
        <v>2223</v>
      </c>
      <c r="N634" s="188" t="s">
        <v>2224</v>
      </c>
      <c r="O634" s="188" t="s">
        <v>2225</v>
      </c>
      <c r="P634" s="185" t="s">
        <v>2226</v>
      </c>
      <c r="Q634" s="185">
        <f t="shared" si="19"/>
        <v>23.67</v>
      </c>
      <c r="R634" s="185">
        <v>0</v>
      </c>
      <c r="S634" s="185">
        <v>3.12</v>
      </c>
      <c r="T634" s="185">
        <v>20.55</v>
      </c>
      <c r="U634" s="185">
        <f t="shared" si="20"/>
        <v>23.67</v>
      </c>
      <c r="V634" s="185">
        <v>0</v>
      </c>
      <c r="W634" s="185">
        <v>100</v>
      </c>
      <c r="X634" s="100" t="s">
        <v>2227</v>
      </c>
      <c r="Y634" s="185">
        <v>4</v>
      </c>
      <c r="Z634" s="185">
        <v>9</v>
      </c>
      <c r="AA634" s="185">
        <v>1</v>
      </c>
      <c r="AB634" s="185">
        <v>16</v>
      </c>
      <c r="AC634" s="185">
        <v>106</v>
      </c>
      <c r="AD634" s="185">
        <f t="shared" si="21"/>
        <v>20.55</v>
      </c>
      <c r="AE634" s="197">
        <v>5</v>
      </c>
      <c r="AF634" s="191" t="s">
        <v>2228</v>
      </c>
      <c r="AG634" s="198" t="s">
        <v>2210</v>
      </c>
      <c r="AH634" s="683" t="s">
        <v>2197</v>
      </c>
      <c r="AI634" s="199">
        <v>100</v>
      </c>
      <c r="AJ634" s="200"/>
      <c r="AK634" s="719"/>
      <c r="AL634" s="202"/>
      <c r="AM634" s="200"/>
      <c r="AN634" s="719"/>
      <c r="AO634" s="202"/>
      <c r="AP634" s="200"/>
      <c r="AQ634" s="719"/>
      <c r="AR634" s="202"/>
      <c r="AS634" s="200"/>
      <c r="AT634" s="201"/>
      <c r="AU634" s="204"/>
      <c r="AV634" s="776"/>
      <c r="AW634" s="185"/>
      <c r="AX634" s="194"/>
    </row>
    <row r="635" spans="1:66" s="36" customFormat="1" ht="104" customHeight="1" x14ac:dyDescent="0.3">
      <c r="A635" s="183">
        <v>1502</v>
      </c>
      <c r="B635" s="605" t="s">
        <v>2184</v>
      </c>
      <c r="C635" s="185">
        <v>2</v>
      </c>
      <c r="D635" s="106"/>
      <c r="E635" s="605" t="s">
        <v>2195</v>
      </c>
      <c r="F635" s="185">
        <v>20631</v>
      </c>
      <c r="G635" s="605" t="s">
        <v>2229</v>
      </c>
      <c r="H635" s="185">
        <v>2003</v>
      </c>
      <c r="I635" s="605" t="s">
        <v>2230</v>
      </c>
      <c r="J635" s="650">
        <v>54248.04</v>
      </c>
      <c r="K635" s="396" t="s">
        <v>867</v>
      </c>
      <c r="L635" s="188" t="s">
        <v>2231</v>
      </c>
      <c r="M635" s="188" t="s">
        <v>2223</v>
      </c>
      <c r="N635" s="188" t="s">
        <v>2232</v>
      </c>
      <c r="O635" s="188" t="s">
        <v>2233</v>
      </c>
      <c r="P635" s="185" t="s">
        <v>2234</v>
      </c>
      <c r="Q635" s="185">
        <f t="shared" si="19"/>
        <v>22.150000000000002</v>
      </c>
      <c r="R635" s="185">
        <v>0</v>
      </c>
      <c r="S635" s="185">
        <v>1.6</v>
      </c>
      <c r="T635" s="185">
        <v>20.55</v>
      </c>
      <c r="U635" s="185">
        <f t="shared" si="20"/>
        <v>22.150000000000002</v>
      </c>
      <c r="V635" s="185">
        <v>80</v>
      </c>
      <c r="W635" s="185">
        <v>100</v>
      </c>
      <c r="X635" s="100" t="s">
        <v>2235</v>
      </c>
      <c r="Y635" s="185">
        <v>4</v>
      </c>
      <c r="Z635" s="185">
        <v>9</v>
      </c>
      <c r="AA635" s="185">
        <v>1</v>
      </c>
      <c r="AB635" s="185">
        <v>16</v>
      </c>
      <c r="AC635" s="185">
        <v>148</v>
      </c>
      <c r="AD635" s="185">
        <f t="shared" si="21"/>
        <v>20.55</v>
      </c>
      <c r="AE635" s="197">
        <v>5</v>
      </c>
      <c r="AF635" s="191">
        <v>80</v>
      </c>
      <c r="AG635" s="198" t="s">
        <v>2210</v>
      </c>
      <c r="AH635" s="683" t="s">
        <v>2197</v>
      </c>
      <c r="AI635" s="199">
        <v>100</v>
      </c>
      <c r="AJ635" s="200"/>
      <c r="AK635" s="719"/>
      <c r="AL635" s="202"/>
      <c r="AM635" s="200"/>
      <c r="AN635" s="719"/>
      <c r="AO635" s="202"/>
      <c r="AP635" s="200"/>
      <c r="AQ635" s="719"/>
      <c r="AR635" s="202"/>
      <c r="AS635" s="200"/>
      <c r="AT635" s="201"/>
      <c r="AU635" s="204"/>
      <c r="AV635" s="776"/>
      <c r="AW635" s="185"/>
      <c r="AX635" s="194"/>
    </row>
    <row r="636" spans="1:66" s="36" customFormat="1" ht="91" customHeight="1" x14ac:dyDescent="0.3">
      <c r="A636" s="183">
        <v>1502</v>
      </c>
      <c r="B636" s="605" t="s">
        <v>2184</v>
      </c>
      <c r="C636" s="185">
        <v>6</v>
      </c>
      <c r="D636" s="106"/>
      <c r="E636" s="605" t="s">
        <v>2195</v>
      </c>
      <c r="F636" s="185">
        <v>20631</v>
      </c>
      <c r="G636" s="605" t="s">
        <v>2236</v>
      </c>
      <c r="H636" s="185">
        <v>2002</v>
      </c>
      <c r="I636" s="605" t="s">
        <v>2237</v>
      </c>
      <c r="J636" s="650">
        <v>86424.2</v>
      </c>
      <c r="K636" s="396" t="s">
        <v>1991</v>
      </c>
      <c r="L636" s="188" t="s">
        <v>2238</v>
      </c>
      <c r="M636" s="188" t="s">
        <v>2239</v>
      </c>
      <c r="N636" s="188" t="s">
        <v>2240</v>
      </c>
      <c r="O636" s="188" t="s">
        <v>2241</v>
      </c>
      <c r="P636" s="185" t="s">
        <v>2242</v>
      </c>
      <c r="Q636" s="185">
        <f t="shared" si="19"/>
        <v>37.369999999999997</v>
      </c>
      <c r="R636" s="185">
        <v>0</v>
      </c>
      <c r="S636" s="185">
        <v>2.54</v>
      </c>
      <c r="T636" s="185">
        <v>34.83</v>
      </c>
      <c r="U636" s="185">
        <f t="shared" si="20"/>
        <v>37.369999999999997</v>
      </c>
      <c r="V636" s="185">
        <v>0</v>
      </c>
      <c r="W636" s="185">
        <v>100</v>
      </c>
      <c r="X636" s="185" t="s">
        <v>2243</v>
      </c>
      <c r="Y636" s="185">
        <v>3</v>
      </c>
      <c r="Z636" s="185">
        <v>10</v>
      </c>
      <c r="AA636" s="185">
        <v>3</v>
      </c>
      <c r="AB636" s="185">
        <v>16</v>
      </c>
      <c r="AC636" s="185"/>
      <c r="AD636" s="185">
        <f t="shared" si="21"/>
        <v>34.83</v>
      </c>
      <c r="AE636" s="197">
        <v>5</v>
      </c>
      <c r="AF636" s="191" t="s">
        <v>2243</v>
      </c>
      <c r="AG636" s="198" t="s">
        <v>2210</v>
      </c>
      <c r="AH636" s="683" t="s">
        <v>2197</v>
      </c>
      <c r="AI636" s="199">
        <v>100</v>
      </c>
      <c r="AJ636" s="200"/>
      <c r="AK636" s="719"/>
      <c r="AL636" s="202"/>
      <c r="AM636" s="200"/>
      <c r="AN636" s="719"/>
      <c r="AO636" s="202"/>
      <c r="AP636" s="200"/>
      <c r="AQ636" s="719"/>
      <c r="AR636" s="202"/>
      <c r="AS636" s="200"/>
      <c r="AT636" s="201"/>
      <c r="AU636" s="204"/>
      <c r="AV636" s="776"/>
      <c r="AW636" s="185"/>
      <c r="AX636" s="194"/>
    </row>
    <row r="637" spans="1:66" s="36" customFormat="1" ht="77.95" customHeight="1" x14ac:dyDescent="0.3">
      <c r="A637" s="183">
        <v>1502</v>
      </c>
      <c r="B637" s="605" t="s">
        <v>2184</v>
      </c>
      <c r="C637" s="185">
        <v>3</v>
      </c>
      <c r="D637" s="106" t="s">
        <v>2194</v>
      </c>
      <c r="E637" s="605" t="s">
        <v>2244</v>
      </c>
      <c r="F637" s="185">
        <v>22315</v>
      </c>
      <c r="G637" s="605" t="s">
        <v>2245</v>
      </c>
      <c r="H637" s="185">
        <v>2010</v>
      </c>
      <c r="I637" s="605" t="s">
        <v>2246</v>
      </c>
      <c r="J637" s="650">
        <v>18167</v>
      </c>
      <c r="K637" s="396" t="s">
        <v>677</v>
      </c>
      <c r="L637" s="188" t="s">
        <v>2247</v>
      </c>
      <c r="M637" s="188" t="s">
        <v>2215</v>
      </c>
      <c r="N637" s="188" t="s">
        <v>2248</v>
      </c>
      <c r="O637" s="188" t="s">
        <v>2249</v>
      </c>
      <c r="P637" s="185" t="s">
        <v>2250</v>
      </c>
      <c r="Q637" s="185">
        <f t="shared" si="19"/>
        <v>26.580000000000002</v>
      </c>
      <c r="R637" s="185">
        <v>0</v>
      </c>
      <c r="S637" s="185">
        <v>0.53</v>
      </c>
      <c r="T637" s="185">
        <v>26.05</v>
      </c>
      <c r="U637" s="185">
        <f t="shared" si="20"/>
        <v>26.580000000000002</v>
      </c>
      <c r="V637" s="185">
        <v>100</v>
      </c>
      <c r="W637" s="185">
        <v>100</v>
      </c>
      <c r="X637" s="100" t="s">
        <v>2251</v>
      </c>
      <c r="Y637" s="185">
        <v>3</v>
      </c>
      <c r="Z637" s="185">
        <v>12</v>
      </c>
      <c r="AA637" s="185"/>
      <c r="AB637" s="185">
        <v>44</v>
      </c>
      <c r="AC637" s="185">
        <v>61</v>
      </c>
      <c r="AD637" s="185">
        <f t="shared" si="21"/>
        <v>26.05</v>
      </c>
      <c r="AE637" s="197">
        <v>5</v>
      </c>
      <c r="AF637" s="191">
        <v>100</v>
      </c>
      <c r="AG637" s="198" t="s">
        <v>2210</v>
      </c>
      <c r="AH637" s="683" t="s">
        <v>2197</v>
      </c>
      <c r="AI637" s="199">
        <v>20</v>
      </c>
      <c r="AJ637" s="427" t="s">
        <v>2252</v>
      </c>
      <c r="AK637" s="719" t="s">
        <v>2197</v>
      </c>
      <c r="AL637" s="202">
        <v>20</v>
      </c>
      <c r="AM637" s="200" t="s">
        <v>2253</v>
      </c>
      <c r="AN637" s="719" t="s">
        <v>2244</v>
      </c>
      <c r="AO637" s="202">
        <v>30</v>
      </c>
      <c r="AP637" s="200" t="s">
        <v>2254</v>
      </c>
      <c r="AQ637" s="719" t="s">
        <v>2244</v>
      </c>
      <c r="AR637" s="202">
        <v>30</v>
      </c>
      <c r="AS637" s="200"/>
      <c r="AT637" s="201"/>
      <c r="AU637" s="204"/>
      <c r="AV637" s="776"/>
      <c r="AW637" s="185"/>
      <c r="AX637" s="194"/>
    </row>
    <row r="638" spans="1:66" s="36" customFormat="1" ht="64.95" customHeight="1" x14ac:dyDescent="0.3">
      <c r="A638" s="183">
        <v>1502</v>
      </c>
      <c r="B638" s="605" t="s">
        <v>2184</v>
      </c>
      <c r="C638" s="185">
        <v>8</v>
      </c>
      <c r="D638" s="106"/>
      <c r="E638" s="605" t="s">
        <v>2255</v>
      </c>
      <c r="F638" s="185">
        <v>2669</v>
      </c>
      <c r="G638" s="605" t="s">
        <v>2256</v>
      </c>
      <c r="H638" s="185">
        <v>2012</v>
      </c>
      <c r="I638" s="605" t="s">
        <v>2257</v>
      </c>
      <c r="J638" s="650">
        <v>208746.56</v>
      </c>
      <c r="K638" s="396" t="s">
        <v>2188</v>
      </c>
      <c r="L638" s="188" t="s">
        <v>2258</v>
      </c>
      <c r="M638" s="188" t="s">
        <v>2259</v>
      </c>
      <c r="N638" s="188" t="s">
        <v>2260</v>
      </c>
      <c r="O638" s="188" t="s">
        <v>2261</v>
      </c>
      <c r="P638" s="185" t="s">
        <v>2262</v>
      </c>
      <c r="Q638" s="185">
        <f t="shared" si="19"/>
        <v>27.23</v>
      </c>
      <c r="R638" s="185">
        <v>0</v>
      </c>
      <c r="S638" s="185">
        <v>6.14</v>
      </c>
      <c r="T638" s="185">
        <v>21.09</v>
      </c>
      <c r="U638" s="185">
        <f t="shared" si="20"/>
        <v>27.23</v>
      </c>
      <c r="V638" s="185">
        <v>80</v>
      </c>
      <c r="W638" s="185">
        <v>100</v>
      </c>
      <c r="X638" s="100" t="s">
        <v>2263</v>
      </c>
      <c r="Y638" s="185">
        <v>3</v>
      </c>
      <c r="Z638" s="185">
        <v>10</v>
      </c>
      <c r="AA638" s="185">
        <v>3</v>
      </c>
      <c r="AB638" s="185">
        <v>16</v>
      </c>
      <c r="AC638" s="185"/>
      <c r="AD638" s="185">
        <f t="shared" si="21"/>
        <v>21.09</v>
      </c>
      <c r="AE638" s="197">
        <v>5</v>
      </c>
      <c r="AF638" s="191">
        <v>80</v>
      </c>
      <c r="AG638" s="198" t="s">
        <v>2194</v>
      </c>
      <c r="AH638" s="683" t="s">
        <v>2195</v>
      </c>
      <c r="AI638" s="199">
        <v>67</v>
      </c>
      <c r="AJ638" s="200"/>
      <c r="AK638" s="719"/>
      <c r="AL638" s="202"/>
      <c r="AM638" s="200"/>
      <c r="AN638" s="719"/>
      <c r="AO638" s="202"/>
      <c r="AP638" s="200"/>
      <c r="AQ638" s="719"/>
      <c r="AR638" s="202"/>
      <c r="AS638" s="200" t="s">
        <v>2198</v>
      </c>
      <c r="AT638" s="201" t="s">
        <v>2199</v>
      </c>
      <c r="AU638" s="204">
        <v>33</v>
      </c>
      <c r="AV638" s="776"/>
      <c r="AW638" s="185"/>
      <c r="AX638" s="194"/>
    </row>
    <row r="639" spans="1:66" s="36" customFormat="1" ht="39.049999999999997" customHeight="1" x14ac:dyDescent="0.3">
      <c r="A639" s="183">
        <v>1502</v>
      </c>
      <c r="B639" s="605" t="s">
        <v>2184</v>
      </c>
      <c r="C639" s="185">
        <v>2</v>
      </c>
      <c r="D639" s="106"/>
      <c r="E639" s="605" t="s">
        <v>2264</v>
      </c>
      <c r="F639" s="185">
        <v>13200</v>
      </c>
      <c r="G639" s="605" t="s">
        <v>2265</v>
      </c>
      <c r="H639" s="185">
        <v>2012</v>
      </c>
      <c r="I639" s="605" t="s">
        <v>2266</v>
      </c>
      <c r="J639" s="650">
        <v>39270</v>
      </c>
      <c r="K639" s="396" t="s">
        <v>2188</v>
      </c>
      <c r="L639" s="188" t="s">
        <v>2189</v>
      </c>
      <c r="M639" s="188" t="s">
        <v>2190</v>
      </c>
      <c r="N639" s="188" t="s">
        <v>2267</v>
      </c>
      <c r="O639" s="188" t="s">
        <v>2268</v>
      </c>
      <c r="P639" s="185">
        <v>2843300</v>
      </c>
      <c r="Q639" s="185">
        <f t="shared" si="19"/>
        <v>28.04</v>
      </c>
      <c r="R639" s="185">
        <v>0</v>
      </c>
      <c r="S639" s="185">
        <v>1.1599999999999999</v>
      </c>
      <c r="T639" s="185">
        <v>26.88</v>
      </c>
      <c r="U639" s="185">
        <f t="shared" si="20"/>
        <v>28.04</v>
      </c>
      <c r="V639" s="185">
        <v>100</v>
      </c>
      <c r="W639" s="185">
        <v>100</v>
      </c>
      <c r="X639" s="100" t="s">
        <v>2269</v>
      </c>
      <c r="Y639" s="185">
        <v>4</v>
      </c>
      <c r="Z639" s="185">
        <v>8</v>
      </c>
      <c r="AA639" s="185">
        <v>2</v>
      </c>
      <c r="AB639" s="185">
        <v>16</v>
      </c>
      <c r="AC639" s="185"/>
      <c r="AD639" s="185">
        <f t="shared" si="21"/>
        <v>26.88</v>
      </c>
      <c r="AE639" s="197">
        <v>5</v>
      </c>
      <c r="AF639" s="191">
        <v>100</v>
      </c>
      <c r="AG639" s="198" t="s">
        <v>2194</v>
      </c>
      <c r="AH639" s="683" t="s">
        <v>2195</v>
      </c>
      <c r="AI639" s="199">
        <v>25</v>
      </c>
      <c r="AJ639" s="200"/>
      <c r="AK639" s="719"/>
      <c r="AL639" s="202"/>
      <c r="AM639" s="200"/>
      <c r="AN639" s="719"/>
      <c r="AO639" s="202"/>
      <c r="AP639" s="200"/>
      <c r="AQ639" s="719"/>
      <c r="AR639" s="202"/>
      <c r="AS639" s="200" t="s">
        <v>2270</v>
      </c>
      <c r="AT639" s="201" t="s">
        <v>2264</v>
      </c>
      <c r="AU639" s="204">
        <v>50</v>
      </c>
      <c r="AV639" s="776" t="s">
        <v>2271</v>
      </c>
      <c r="AW639" s="185" t="s">
        <v>2199</v>
      </c>
      <c r="AX639" s="194">
        <v>25</v>
      </c>
    </row>
    <row r="640" spans="1:66" s="36" customFormat="1" ht="117" customHeight="1" x14ac:dyDescent="0.3">
      <c r="A640" s="183">
        <v>1502</v>
      </c>
      <c r="B640" s="605" t="s">
        <v>2184</v>
      </c>
      <c r="C640" s="185">
        <v>3</v>
      </c>
      <c r="D640" s="106" t="s">
        <v>2196</v>
      </c>
      <c r="E640" s="605" t="s">
        <v>2244</v>
      </c>
      <c r="F640" s="185">
        <v>22315</v>
      </c>
      <c r="G640" s="605" t="s">
        <v>2272</v>
      </c>
      <c r="H640" s="185">
        <v>2011</v>
      </c>
      <c r="I640" s="605" t="s">
        <v>2273</v>
      </c>
      <c r="J640" s="650">
        <v>224100</v>
      </c>
      <c r="K640" s="396" t="s">
        <v>677</v>
      </c>
      <c r="L640" s="188" t="s">
        <v>2274</v>
      </c>
      <c r="M640" s="188" t="s">
        <v>2215</v>
      </c>
      <c r="N640" s="188" t="s">
        <v>2275</v>
      </c>
      <c r="O640" s="188" t="s">
        <v>2276</v>
      </c>
      <c r="P640" s="185" t="s">
        <v>2277</v>
      </c>
      <c r="Q640" s="185">
        <f t="shared" si="19"/>
        <v>32.64</v>
      </c>
      <c r="R640" s="185">
        <v>0</v>
      </c>
      <c r="S640" s="185">
        <v>6.59</v>
      </c>
      <c r="T640" s="185">
        <v>26.05</v>
      </c>
      <c r="U640" s="185">
        <f t="shared" si="20"/>
        <v>32.64</v>
      </c>
      <c r="V640" s="185">
        <v>100</v>
      </c>
      <c r="W640" s="185">
        <v>100</v>
      </c>
      <c r="X640" s="185" t="s">
        <v>2278</v>
      </c>
      <c r="Y640" s="185">
        <v>6</v>
      </c>
      <c r="Z640" s="185">
        <v>4</v>
      </c>
      <c r="AA640" s="185">
        <v>3</v>
      </c>
      <c r="AB640" s="185">
        <v>44</v>
      </c>
      <c r="AC640" s="185">
        <v>61</v>
      </c>
      <c r="AD640" s="185">
        <f t="shared" si="21"/>
        <v>26.05</v>
      </c>
      <c r="AE640" s="197">
        <v>5</v>
      </c>
      <c r="AF640" s="191">
        <v>100</v>
      </c>
      <c r="AG640" s="198" t="s">
        <v>2210</v>
      </c>
      <c r="AH640" s="683" t="s">
        <v>2197</v>
      </c>
      <c r="AI640" s="199">
        <v>100</v>
      </c>
      <c r="AJ640" s="200"/>
      <c r="AK640" s="719"/>
      <c r="AL640" s="202"/>
      <c r="AM640" s="200"/>
      <c r="AN640" s="719"/>
      <c r="AO640" s="202"/>
      <c r="AP640" s="200"/>
      <c r="AQ640" s="719"/>
      <c r="AR640" s="202"/>
      <c r="AS640" s="200"/>
      <c r="AT640" s="201"/>
      <c r="AU640" s="204"/>
      <c r="AV640" s="776"/>
      <c r="AW640" s="185"/>
      <c r="AX640" s="194"/>
    </row>
    <row r="641" spans="1:50" s="36" customFormat="1" ht="156.05000000000001" customHeight="1" x14ac:dyDescent="0.3">
      <c r="A641" s="183">
        <v>1502</v>
      </c>
      <c r="B641" s="605" t="s">
        <v>2184</v>
      </c>
      <c r="C641" s="185">
        <v>1</v>
      </c>
      <c r="D641" s="106" t="s">
        <v>2196</v>
      </c>
      <c r="E641" s="605" t="s">
        <v>2279</v>
      </c>
      <c r="F641" s="185">
        <v>33198</v>
      </c>
      <c r="G641" s="605" t="s">
        <v>2280</v>
      </c>
      <c r="H641" s="185">
        <v>2011</v>
      </c>
      <c r="I641" s="605" t="s">
        <v>2281</v>
      </c>
      <c r="J641" s="650">
        <v>555600</v>
      </c>
      <c r="K641" s="396" t="s">
        <v>677</v>
      </c>
      <c r="L641" s="188" t="s">
        <v>2282</v>
      </c>
      <c r="M641" s="188" t="s">
        <v>2283</v>
      </c>
      <c r="N641" s="188" t="s">
        <v>2284</v>
      </c>
      <c r="O641" s="188" t="s">
        <v>2285</v>
      </c>
      <c r="P641" s="185" t="s">
        <v>2286</v>
      </c>
      <c r="Q641" s="185">
        <f t="shared" si="19"/>
        <v>64.34</v>
      </c>
      <c r="R641" s="185">
        <v>0</v>
      </c>
      <c r="S641" s="185">
        <v>36.78</v>
      </c>
      <c r="T641" s="185">
        <v>27.56</v>
      </c>
      <c r="U641" s="185">
        <f t="shared" si="20"/>
        <v>64.34</v>
      </c>
      <c r="V641" s="185">
        <v>80</v>
      </c>
      <c r="W641" s="185">
        <v>100</v>
      </c>
      <c r="X641" s="100" t="s">
        <v>2287</v>
      </c>
      <c r="Y641" s="185">
        <v>3</v>
      </c>
      <c r="Z641" s="185">
        <v>3</v>
      </c>
      <c r="AA641" s="185">
        <v>2</v>
      </c>
      <c r="AB641" s="185">
        <v>4</v>
      </c>
      <c r="AC641" s="185">
        <v>64</v>
      </c>
      <c r="AD641" s="185">
        <f t="shared" si="21"/>
        <v>27.56</v>
      </c>
      <c r="AE641" s="197">
        <v>5</v>
      </c>
      <c r="AF641" s="191">
        <v>80</v>
      </c>
      <c r="AG641" s="198" t="s">
        <v>2210</v>
      </c>
      <c r="AH641" s="683" t="s">
        <v>2197</v>
      </c>
      <c r="AI641" s="199">
        <v>25</v>
      </c>
      <c r="AJ641" s="200" t="s">
        <v>2288</v>
      </c>
      <c r="AK641" s="719" t="s">
        <v>2289</v>
      </c>
      <c r="AL641" s="202">
        <v>40</v>
      </c>
      <c r="AM641" s="200" t="s">
        <v>2290</v>
      </c>
      <c r="AN641" s="719" t="s">
        <v>2289</v>
      </c>
      <c r="AO641" s="202">
        <v>5</v>
      </c>
      <c r="AP641" s="200" t="s">
        <v>2291</v>
      </c>
      <c r="AQ641" s="719" t="s">
        <v>2292</v>
      </c>
      <c r="AR641" s="202">
        <v>5</v>
      </c>
      <c r="AS641" s="200" t="s">
        <v>2293</v>
      </c>
      <c r="AT641" s="201" t="s">
        <v>2294</v>
      </c>
      <c r="AU641" s="204">
        <v>20</v>
      </c>
      <c r="AV641" s="776" t="s">
        <v>2198</v>
      </c>
      <c r="AW641" s="185" t="s">
        <v>2199</v>
      </c>
      <c r="AX641" s="194">
        <v>5</v>
      </c>
    </row>
    <row r="642" spans="1:50" s="36" customFormat="1" ht="91" customHeight="1" x14ac:dyDescent="0.3">
      <c r="A642" s="183">
        <v>1502</v>
      </c>
      <c r="B642" s="605" t="s">
        <v>2184</v>
      </c>
      <c r="C642" s="185">
        <v>7</v>
      </c>
      <c r="D642" s="106"/>
      <c r="E642" s="605" t="s">
        <v>2200</v>
      </c>
      <c r="F642" s="185">
        <v>21593</v>
      </c>
      <c r="G642" s="605" t="s">
        <v>2295</v>
      </c>
      <c r="H642" s="185">
        <v>2009</v>
      </c>
      <c r="I642" s="605" t="s">
        <v>2296</v>
      </c>
      <c r="J642" s="650">
        <v>24514</v>
      </c>
      <c r="K642" s="396" t="s">
        <v>2188</v>
      </c>
      <c r="L642" s="188" t="s">
        <v>2203</v>
      </c>
      <c r="M642" s="188" t="s">
        <v>2204</v>
      </c>
      <c r="N642" s="188" t="s">
        <v>2297</v>
      </c>
      <c r="O642" s="188" t="s">
        <v>2298</v>
      </c>
      <c r="P642" s="185">
        <v>2767500</v>
      </c>
      <c r="Q642" s="185">
        <f t="shared" si="19"/>
        <v>26.88</v>
      </c>
      <c r="R642" s="185">
        <v>0</v>
      </c>
      <c r="S642" s="185">
        <v>0.72</v>
      </c>
      <c r="T642" s="185">
        <v>26.16</v>
      </c>
      <c r="U642" s="185">
        <f t="shared" si="20"/>
        <v>26.88</v>
      </c>
      <c r="V642" s="185">
        <v>70</v>
      </c>
      <c r="W642" s="185">
        <v>100</v>
      </c>
      <c r="X642" s="100" t="s">
        <v>2299</v>
      </c>
      <c r="Y642" s="185">
        <v>3</v>
      </c>
      <c r="Z642" s="185">
        <v>10</v>
      </c>
      <c r="AA642" s="185">
        <v>4</v>
      </c>
      <c r="AB642" s="185">
        <v>16</v>
      </c>
      <c r="AC642" s="185"/>
      <c r="AD642" s="185">
        <f t="shared" si="21"/>
        <v>26.16</v>
      </c>
      <c r="AE642" s="197">
        <v>5</v>
      </c>
      <c r="AF642" s="191">
        <v>70</v>
      </c>
      <c r="AG642" s="198" t="s">
        <v>2210</v>
      </c>
      <c r="AH642" s="683" t="s">
        <v>2197</v>
      </c>
      <c r="AI642" s="199">
        <v>25</v>
      </c>
      <c r="AJ642" s="200"/>
      <c r="AK642" s="719"/>
      <c r="AL642" s="202"/>
      <c r="AM642" s="200"/>
      <c r="AN642" s="719"/>
      <c r="AO642" s="202"/>
      <c r="AP642" s="200"/>
      <c r="AQ642" s="719"/>
      <c r="AR642" s="202"/>
      <c r="AS642" s="200" t="s">
        <v>2198</v>
      </c>
      <c r="AT642" s="201" t="s">
        <v>2199</v>
      </c>
      <c r="AU642" s="204">
        <v>50</v>
      </c>
      <c r="AV642" s="776" t="s">
        <v>2300</v>
      </c>
      <c r="AW642" s="185" t="s">
        <v>2200</v>
      </c>
      <c r="AX642" s="194">
        <v>25</v>
      </c>
    </row>
    <row r="643" spans="1:50" s="36" customFormat="1" ht="91" customHeight="1" x14ac:dyDescent="0.3">
      <c r="A643" s="183">
        <v>1502</v>
      </c>
      <c r="B643" s="605" t="s">
        <v>2184</v>
      </c>
      <c r="C643" s="185">
        <v>3</v>
      </c>
      <c r="D643" s="106"/>
      <c r="E643" s="605" t="s">
        <v>2244</v>
      </c>
      <c r="F643" s="185">
        <v>22315</v>
      </c>
      <c r="G643" s="605" t="s">
        <v>2301</v>
      </c>
      <c r="H643" s="185">
        <v>2012</v>
      </c>
      <c r="I643" s="605" t="s">
        <v>2302</v>
      </c>
      <c r="J643" s="650">
        <v>53775.17</v>
      </c>
      <c r="K643" s="396" t="s">
        <v>2188</v>
      </c>
      <c r="L643" s="188" t="s">
        <v>2282</v>
      </c>
      <c r="M643" s="188" t="s">
        <v>2283</v>
      </c>
      <c r="N643" s="188" t="s">
        <v>2303</v>
      </c>
      <c r="O643" s="188" t="s">
        <v>2304</v>
      </c>
      <c r="P643" s="185">
        <v>2847800</v>
      </c>
      <c r="Q643" s="185">
        <f t="shared" si="19"/>
        <v>26.67</v>
      </c>
      <c r="R643" s="185">
        <v>0</v>
      </c>
      <c r="S643" s="185">
        <v>1.58</v>
      </c>
      <c r="T643" s="185">
        <v>25.09</v>
      </c>
      <c r="U643" s="185">
        <f t="shared" si="20"/>
        <v>26.67</v>
      </c>
      <c r="V643" s="185">
        <v>70</v>
      </c>
      <c r="W643" s="185">
        <v>100</v>
      </c>
      <c r="X643" s="100" t="s">
        <v>2305</v>
      </c>
      <c r="Y643" s="185">
        <v>3</v>
      </c>
      <c r="Z643" s="185">
        <v>11</v>
      </c>
      <c r="AA643" s="185">
        <v>4</v>
      </c>
      <c r="AB643" s="185">
        <v>44</v>
      </c>
      <c r="AC643" s="185"/>
      <c r="AD643" s="185">
        <f t="shared" si="21"/>
        <v>25.09</v>
      </c>
      <c r="AE643" s="197">
        <v>5</v>
      </c>
      <c r="AF643" s="191">
        <v>70</v>
      </c>
      <c r="AG643" s="198" t="s">
        <v>2194</v>
      </c>
      <c r="AH643" s="683" t="s">
        <v>2195</v>
      </c>
      <c r="AI643" s="199">
        <v>100</v>
      </c>
      <c r="AJ643" s="200"/>
      <c r="AK643" s="719"/>
      <c r="AL643" s="202"/>
      <c r="AM643" s="200"/>
      <c r="AN643" s="719"/>
      <c r="AO643" s="202"/>
      <c r="AP643" s="200"/>
      <c r="AQ643" s="719"/>
      <c r="AR643" s="202"/>
      <c r="AS643" s="200"/>
      <c r="AT643" s="201"/>
      <c r="AU643" s="204"/>
      <c r="AV643" s="776"/>
      <c r="AW643" s="185"/>
      <c r="AX643" s="194"/>
    </row>
    <row r="644" spans="1:50" s="36" customFormat="1" ht="130.05000000000001" customHeight="1" x14ac:dyDescent="0.3">
      <c r="A644" s="183">
        <v>1502</v>
      </c>
      <c r="B644" s="605" t="s">
        <v>2184</v>
      </c>
      <c r="C644" s="185">
        <v>3</v>
      </c>
      <c r="D644" s="106" t="s">
        <v>2194</v>
      </c>
      <c r="E644" s="605" t="s">
        <v>2244</v>
      </c>
      <c r="F644" s="185">
        <v>22315</v>
      </c>
      <c r="G644" s="605" t="s">
        <v>2306</v>
      </c>
      <c r="H644" s="185">
        <v>2009</v>
      </c>
      <c r="I644" s="605" t="s">
        <v>2307</v>
      </c>
      <c r="J644" s="650">
        <v>39962</v>
      </c>
      <c r="K644" s="396" t="s">
        <v>677</v>
      </c>
      <c r="L644" s="188" t="s">
        <v>2274</v>
      </c>
      <c r="M644" s="188" t="s">
        <v>2308</v>
      </c>
      <c r="N644" s="188" t="s">
        <v>2309</v>
      </c>
      <c r="O644" s="188" t="s">
        <v>2310</v>
      </c>
      <c r="P644" s="185" t="s">
        <v>2311</v>
      </c>
      <c r="Q644" s="185">
        <f t="shared" si="19"/>
        <v>27.23</v>
      </c>
      <c r="R644" s="185">
        <v>0</v>
      </c>
      <c r="S644" s="185">
        <v>1.18</v>
      </c>
      <c r="T644" s="185">
        <v>26.05</v>
      </c>
      <c r="U644" s="185">
        <f t="shared" si="20"/>
        <v>27.23</v>
      </c>
      <c r="V644" s="185">
        <v>100</v>
      </c>
      <c r="W644" s="185">
        <v>100</v>
      </c>
      <c r="X644" s="100" t="s">
        <v>2312</v>
      </c>
      <c r="Y644" s="185">
        <v>3</v>
      </c>
      <c r="Z644" s="185">
        <v>10</v>
      </c>
      <c r="AA644" s="185">
        <v>5</v>
      </c>
      <c r="AB644" s="185">
        <v>44</v>
      </c>
      <c r="AC644" s="185">
        <v>61</v>
      </c>
      <c r="AD644" s="185">
        <f t="shared" si="21"/>
        <v>26.05</v>
      </c>
      <c r="AE644" s="197">
        <v>5</v>
      </c>
      <c r="AF644" s="191">
        <v>100</v>
      </c>
      <c r="AG644" s="198" t="s">
        <v>2210</v>
      </c>
      <c r="AH644" s="683" t="s">
        <v>2197</v>
      </c>
      <c r="AI644" s="199">
        <v>30</v>
      </c>
      <c r="AJ644" s="200" t="s">
        <v>2253</v>
      </c>
      <c r="AK644" s="719" t="s">
        <v>2244</v>
      </c>
      <c r="AL644" s="202">
        <v>40</v>
      </c>
      <c r="AM644" s="200" t="s">
        <v>2254</v>
      </c>
      <c r="AN644" s="719" t="s">
        <v>2244</v>
      </c>
      <c r="AO644" s="202">
        <v>30</v>
      </c>
      <c r="AP644" s="200"/>
      <c r="AQ644" s="719"/>
      <c r="AR644" s="202"/>
      <c r="AS644" s="200"/>
      <c r="AT644" s="201"/>
      <c r="AU644" s="204"/>
      <c r="AV644" s="776"/>
      <c r="AW644" s="185"/>
      <c r="AX644" s="194"/>
    </row>
    <row r="645" spans="1:50" s="36" customFormat="1" ht="194.95" customHeight="1" x14ac:dyDescent="0.3">
      <c r="A645" s="183">
        <v>1502</v>
      </c>
      <c r="B645" s="605" t="s">
        <v>2184</v>
      </c>
      <c r="C645" s="185">
        <v>1</v>
      </c>
      <c r="D645" s="106"/>
      <c r="E645" s="605" t="s">
        <v>2313</v>
      </c>
      <c r="F645" s="185">
        <v>17970</v>
      </c>
      <c r="G645" s="605" t="s">
        <v>2314</v>
      </c>
      <c r="H645" s="185" t="s">
        <v>2315</v>
      </c>
      <c r="I645" s="605" t="s">
        <v>2316</v>
      </c>
      <c r="J645" s="650" t="s">
        <v>2317</v>
      </c>
      <c r="K645" s="396" t="s">
        <v>867</v>
      </c>
      <c r="L645" s="188" t="s">
        <v>2318</v>
      </c>
      <c r="M645" s="188" t="s">
        <v>2319</v>
      </c>
      <c r="N645" s="188" t="s">
        <v>2320</v>
      </c>
      <c r="O645" s="188" t="s">
        <v>2321</v>
      </c>
      <c r="P645" s="185" t="s">
        <v>2322</v>
      </c>
      <c r="Q645" s="185">
        <f t="shared" si="19"/>
        <v>31.200000000000003</v>
      </c>
      <c r="R645" s="185">
        <v>0</v>
      </c>
      <c r="S645" s="185">
        <v>5.15</v>
      </c>
      <c r="T645" s="185">
        <v>26.05</v>
      </c>
      <c r="U645" s="185">
        <f t="shared" si="20"/>
        <v>31.200000000000003</v>
      </c>
      <c r="V645" s="185">
        <v>100</v>
      </c>
      <c r="W645" s="185">
        <v>100</v>
      </c>
      <c r="X645" s="100" t="s">
        <v>2323</v>
      </c>
      <c r="Y645" s="185">
        <v>3</v>
      </c>
      <c r="Z645" s="185">
        <v>10</v>
      </c>
      <c r="AA645" s="185">
        <v>4</v>
      </c>
      <c r="AB645" s="185">
        <v>16</v>
      </c>
      <c r="AC645" s="185">
        <v>147</v>
      </c>
      <c r="AD645" s="185">
        <f t="shared" si="21"/>
        <v>26.05</v>
      </c>
      <c r="AE645" s="197">
        <v>5</v>
      </c>
      <c r="AF645" s="191">
        <v>100</v>
      </c>
      <c r="AG645" s="198" t="s">
        <v>2210</v>
      </c>
      <c r="AH645" s="683" t="s">
        <v>2197</v>
      </c>
      <c r="AI645" s="199">
        <v>50</v>
      </c>
      <c r="AJ645" s="200"/>
      <c r="AK645" s="719"/>
      <c r="AL645" s="202"/>
      <c r="AM645" s="200"/>
      <c r="AN645" s="719"/>
      <c r="AO645" s="202"/>
      <c r="AP645" s="200"/>
      <c r="AQ645" s="719"/>
      <c r="AR645" s="202"/>
      <c r="AS645" s="200" t="s">
        <v>2198</v>
      </c>
      <c r="AT645" s="201" t="s">
        <v>2199</v>
      </c>
      <c r="AU645" s="204">
        <v>50</v>
      </c>
      <c r="AV645" s="776"/>
      <c r="AW645" s="185"/>
      <c r="AX645" s="194"/>
    </row>
    <row r="646" spans="1:50" s="36" customFormat="1" ht="181.95" customHeight="1" x14ac:dyDescent="0.3">
      <c r="A646" s="183">
        <v>1502</v>
      </c>
      <c r="B646" s="605" t="s">
        <v>2184</v>
      </c>
      <c r="C646" s="185">
        <v>1</v>
      </c>
      <c r="D646" s="106"/>
      <c r="E646" s="605" t="s">
        <v>2294</v>
      </c>
      <c r="F646" s="185">
        <v>11292</v>
      </c>
      <c r="G646" s="605" t="s">
        <v>2324</v>
      </c>
      <c r="H646" s="185">
        <v>2007</v>
      </c>
      <c r="I646" s="605" t="s">
        <v>2325</v>
      </c>
      <c r="J646" s="650">
        <v>76344</v>
      </c>
      <c r="K646" s="396" t="s">
        <v>655</v>
      </c>
      <c r="L646" s="188" t="s">
        <v>2326</v>
      </c>
      <c r="M646" s="188" t="s">
        <v>2327</v>
      </c>
      <c r="N646" s="188" t="s">
        <v>2328</v>
      </c>
      <c r="O646" s="188" t="s">
        <v>2329</v>
      </c>
      <c r="P646" s="185" t="s">
        <v>2330</v>
      </c>
      <c r="Q646" s="185">
        <f t="shared" si="19"/>
        <v>30.55</v>
      </c>
      <c r="R646" s="185">
        <v>0</v>
      </c>
      <c r="S646" s="185">
        <v>2.25</v>
      </c>
      <c r="T646" s="185">
        <v>28.3</v>
      </c>
      <c r="U646" s="185">
        <f t="shared" si="20"/>
        <v>30.55</v>
      </c>
      <c r="V646" s="185">
        <v>80</v>
      </c>
      <c r="W646" s="185">
        <v>100</v>
      </c>
      <c r="X646" s="100" t="s">
        <v>2331</v>
      </c>
      <c r="Y646" s="185">
        <v>3</v>
      </c>
      <c r="Z646" s="185">
        <v>12</v>
      </c>
      <c r="AA646" s="185">
        <v>4</v>
      </c>
      <c r="AB646" s="185">
        <v>16</v>
      </c>
      <c r="AC646" s="185">
        <v>75</v>
      </c>
      <c r="AD646" s="185">
        <f t="shared" si="21"/>
        <v>28.3</v>
      </c>
      <c r="AE646" s="197">
        <v>5</v>
      </c>
      <c r="AF646" s="191">
        <v>80</v>
      </c>
      <c r="AG646" s="198" t="s">
        <v>2332</v>
      </c>
      <c r="AH646" s="683" t="s">
        <v>2333</v>
      </c>
      <c r="AI646" s="199">
        <v>30</v>
      </c>
      <c r="AJ646" s="200" t="s">
        <v>2334</v>
      </c>
      <c r="AK646" s="719" t="s">
        <v>2333</v>
      </c>
      <c r="AL646" s="202">
        <v>30</v>
      </c>
      <c r="AM646" s="200"/>
      <c r="AN646" s="719"/>
      <c r="AO646" s="202"/>
      <c r="AP646" s="200"/>
      <c r="AQ646" s="719"/>
      <c r="AR646" s="202"/>
      <c r="AS646" s="200" t="s">
        <v>2198</v>
      </c>
      <c r="AT646" s="201" t="s">
        <v>2199</v>
      </c>
      <c r="AU646" s="204">
        <v>40</v>
      </c>
      <c r="AV646" s="776"/>
      <c r="AW646" s="185"/>
      <c r="AX646" s="194"/>
    </row>
    <row r="647" spans="1:50" s="36" customFormat="1" ht="52.1" customHeight="1" x14ac:dyDescent="0.3">
      <c r="A647" s="183">
        <v>1502</v>
      </c>
      <c r="B647" s="605" t="s">
        <v>2184</v>
      </c>
      <c r="C647" s="185">
        <v>5</v>
      </c>
      <c r="D647" s="106"/>
      <c r="E647" s="605" t="s">
        <v>2335</v>
      </c>
      <c r="F647" s="185">
        <v>14926</v>
      </c>
      <c r="G647" s="605" t="s">
        <v>2336</v>
      </c>
      <c r="H647" s="185">
        <v>2015</v>
      </c>
      <c r="I647" s="605" t="s">
        <v>2337</v>
      </c>
      <c r="J647" s="650">
        <v>159281.29</v>
      </c>
      <c r="K647" s="396" t="s">
        <v>2188</v>
      </c>
      <c r="L647" s="188" t="s">
        <v>2338</v>
      </c>
      <c r="M647" s="188" t="s">
        <v>2339</v>
      </c>
      <c r="N647" s="188" t="s">
        <v>2340</v>
      </c>
      <c r="O647" s="188" t="s">
        <v>2341</v>
      </c>
      <c r="P647" s="185">
        <v>2959700</v>
      </c>
      <c r="Q647" s="185">
        <f t="shared" si="19"/>
        <v>46.129999999999995</v>
      </c>
      <c r="R647" s="185">
        <v>18.739999999999998</v>
      </c>
      <c r="S647" s="185">
        <v>4.68</v>
      </c>
      <c r="T647" s="185">
        <v>22.71</v>
      </c>
      <c r="U647" s="185">
        <f t="shared" si="20"/>
        <v>46.129999999999995</v>
      </c>
      <c r="V647" s="185">
        <v>29.58</v>
      </c>
      <c r="W647" s="185">
        <v>59.82</v>
      </c>
      <c r="X647" s="100" t="s">
        <v>2342</v>
      </c>
      <c r="Y647" s="185">
        <v>3</v>
      </c>
      <c r="Z647" s="185">
        <v>1</v>
      </c>
      <c r="AA647" s="185">
        <v>2</v>
      </c>
      <c r="AB647" s="185">
        <v>44</v>
      </c>
      <c r="AC647" s="185"/>
      <c r="AD647" s="185">
        <f t="shared" si="21"/>
        <v>22.71</v>
      </c>
      <c r="AE647" s="197">
        <v>5</v>
      </c>
      <c r="AF647" s="191">
        <v>0</v>
      </c>
      <c r="AG647" s="198" t="s">
        <v>2194</v>
      </c>
      <c r="AH647" s="683" t="s">
        <v>2195</v>
      </c>
      <c r="AI647" s="199">
        <v>100</v>
      </c>
      <c r="AJ647" s="200"/>
      <c r="AK647" s="719"/>
      <c r="AL647" s="202"/>
      <c r="AM647" s="200"/>
      <c r="AN647" s="719"/>
      <c r="AO647" s="202"/>
      <c r="AP647" s="200"/>
      <c r="AQ647" s="719"/>
      <c r="AR647" s="202"/>
      <c r="AS647" s="200"/>
      <c r="AT647" s="201"/>
      <c r="AU647" s="204"/>
      <c r="AV647" s="776"/>
      <c r="AW647" s="185"/>
      <c r="AX647" s="194"/>
    </row>
    <row r="648" spans="1:50" s="36" customFormat="1" ht="143.05000000000001" customHeight="1" x14ac:dyDescent="0.3">
      <c r="A648" s="183">
        <v>1502</v>
      </c>
      <c r="B648" s="605" t="s">
        <v>2184</v>
      </c>
      <c r="C648" s="185">
        <v>5</v>
      </c>
      <c r="D648" s="106"/>
      <c r="E648" s="605" t="s">
        <v>2335</v>
      </c>
      <c r="F648" s="185">
        <v>14926</v>
      </c>
      <c r="G648" s="605" t="s">
        <v>2343</v>
      </c>
      <c r="H648" s="185" t="s">
        <v>2344</v>
      </c>
      <c r="I648" s="605" t="s">
        <v>2345</v>
      </c>
      <c r="J648" s="650">
        <v>106279.26</v>
      </c>
      <c r="K648" s="396" t="s">
        <v>2188</v>
      </c>
      <c r="L648" s="188" t="s">
        <v>2338</v>
      </c>
      <c r="M648" s="188" t="s">
        <v>2339</v>
      </c>
      <c r="N648" s="188" t="s">
        <v>2346</v>
      </c>
      <c r="O648" s="188" t="s">
        <v>2347</v>
      </c>
      <c r="P648" s="185" t="s">
        <v>2348</v>
      </c>
      <c r="Q648" s="185">
        <f t="shared" si="19"/>
        <v>37.840000000000003</v>
      </c>
      <c r="R648" s="185">
        <v>12.1</v>
      </c>
      <c r="S648" s="185">
        <v>3.03</v>
      </c>
      <c r="T648" s="185">
        <v>22.71</v>
      </c>
      <c r="U648" s="185">
        <f t="shared" si="20"/>
        <v>37.840000000000003</v>
      </c>
      <c r="V648" s="185">
        <v>58.8</v>
      </c>
      <c r="W648" s="185">
        <v>59.7</v>
      </c>
      <c r="X648" s="100" t="s">
        <v>2349</v>
      </c>
      <c r="Y648" s="185">
        <v>5</v>
      </c>
      <c r="Z648" s="185">
        <v>1</v>
      </c>
      <c r="AA648" s="185">
        <v>2</v>
      </c>
      <c r="AB648" s="185">
        <v>44</v>
      </c>
      <c r="AC648" s="185"/>
      <c r="AD648" s="185">
        <f t="shared" si="21"/>
        <v>22.71</v>
      </c>
      <c r="AE648" s="197">
        <v>5</v>
      </c>
      <c r="AF648" s="191">
        <v>30</v>
      </c>
      <c r="AG648" s="198" t="s">
        <v>2194</v>
      </c>
      <c r="AH648" s="683" t="s">
        <v>2195</v>
      </c>
      <c r="AI648" s="199">
        <v>100</v>
      </c>
      <c r="AJ648" s="200"/>
      <c r="AK648" s="719"/>
      <c r="AL648" s="202"/>
      <c r="AM648" s="200"/>
      <c r="AN648" s="719"/>
      <c r="AO648" s="202"/>
      <c r="AP648" s="200"/>
      <c r="AQ648" s="719"/>
      <c r="AR648" s="202"/>
      <c r="AS648" s="200"/>
      <c r="AT648" s="201"/>
      <c r="AU648" s="204"/>
      <c r="AV648" s="776"/>
      <c r="AW648" s="185"/>
      <c r="AX648" s="194"/>
    </row>
    <row r="649" spans="1:50" s="36" customFormat="1" ht="91" customHeight="1" x14ac:dyDescent="0.3">
      <c r="A649" s="183">
        <v>1502</v>
      </c>
      <c r="B649" s="605" t="s">
        <v>2184</v>
      </c>
      <c r="C649" s="185">
        <v>5</v>
      </c>
      <c r="D649" s="106"/>
      <c r="E649" s="605" t="s">
        <v>2335</v>
      </c>
      <c r="F649" s="185">
        <v>14926</v>
      </c>
      <c r="G649" s="605" t="s">
        <v>2350</v>
      </c>
      <c r="H649" s="185">
        <v>2015</v>
      </c>
      <c r="I649" s="605" t="s">
        <v>2351</v>
      </c>
      <c r="J649" s="650">
        <v>70594.759999999995</v>
      </c>
      <c r="K649" s="396" t="s">
        <v>2188</v>
      </c>
      <c r="L649" s="188" t="s">
        <v>2338</v>
      </c>
      <c r="M649" s="188" t="s">
        <v>2339</v>
      </c>
      <c r="N649" s="188" t="s">
        <v>2352</v>
      </c>
      <c r="O649" s="188" t="s">
        <v>2353</v>
      </c>
      <c r="P649" s="185">
        <v>2959600</v>
      </c>
      <c r="Q649" s="185">
        <f t="shared" si="19"/>
        <v>33.1</v>
      </c>
      <c r="R649" s="185">
        <v>8.31</v>
      </c>
      <c r="S649" s="185">
        <v>2.08</v>
      </c>
      <c r="T649" s="185">
        <v>22.71</v>
      </c>
      <c r="U649" s="185">
        <f t="shared" si="20"/>
        <v>33.1</v>
      </c>
      <c r="V649" s="185">
        <v>8.33</v>
      </c>
      <c r="W649" s="185">
        <v>60</v>
      </c>
      <c r="X649" s="100" t="s">
        <v>2354</v>
      </c>
      <c r="Y649" s="185">
        <v>5</v>
      </c>
      <c r="Z649" s="185">
        <v>1</v>
      </c>
      <c r="AA649" s="185">
        <v>2</v>
      </c>
      <c r="AB649" s="185">
        <v>44</v>
      </c>
      <c r="AC649" s="185"/>
      <c r="AD649" s="185">
        <f t="shared" si="21"/>
        <v>22.71</v>
      </c>
      <c r="AE649" s="197">
        <v>5</v>
      </c>
      <c r="AF649" s="191">
        <v>0</v>
      </c>
      <c r="AG649" s="198" t="s">
        <v>2194</v>
      </c>
      <c r="AH649" s="683" t="s">
        <v>2195</v>
      </c>
      <c r="AI649" s="199">
        <v>100</v>
      </c>
      <c r="AJ649" s="200"/>
      <c r="AK649" s="719"/>
      <c r="AL649" s="202"/>
      <c r="AM649" s="200"/>
      <c r="AN649" s="719"/>
      <c r="AO649" s="202"/>
      <c r="AP649" s="200"/>
      <c r="AQ649" s="719"/>
      <c r="AR649" s="202"/>
      <c r="AS649" s="200"/>
      <c r="AT649" s="201"/>
      <c r="AU649" s="204"/>
      <c r="AV649" s="776"/>
      <c r="AW649" s="185"/>
      <c r="AX649" s="194"/>
    </row>
    <row r="650" spans="1:50" s="36" customFormat="1" ht="52.1" customHeight="1" x14ac:dyDescent="0.3">
      <c r="A650" s="183">
        <v>1502</v>
      </c>
      <c r="B650" s="605" t="s">
        <v>2184</v>
      </c>
      <c r="C650" s="185">
        <v>4</v>
      </c>
      <c r="D650" s="106"/>
      <c r="E650" s="605" t="s">
        <v>2355</v>
      </c>
      <c r="F650" s="185">
        <v>32104</v>
      </c>
      <c r="G650" s="605" t="s">
        <v>2356</v>
      </c>
      <c r="H650" s="185">
        <v>2015</v>
      </c>
      <c r="I650" s="605" t="s">
        <v>2357</v>
      </c>
      <c r="J650" s="650">
        <v>41920</v>
      </c>
      <c r="K650" s="396" t="s">
        <v>2188</v>
      </c>
      <c r="L650" s="188" t="s">
        <v>2358</v>
      </c>
      <c r="M650" s="188" t="s">
        <v>2359</v>
      </c>
      <c r="N650" s="188" t="s">
        <v>2360</v>
      </c>
      <c r="O650" s="188" t="s">
        <v>2361</v>
      </c>
      <c r="P650" s="185">
        <v>2922300</v>
      </c>
      <c r="Q650" s="185">
        <f t="shared" si="19"/>
        <v>47.930000000000007</v>
      </c>
      <c r="R650" s="185">
        <v>4.93</v>
      </c>
      <c r="S650" s="185">
        <v>1.23</v>
      </c>
      <c r="T650" s="185">
        <v>41.77</v>
      </c>
      <c r="U650" s="185">
        <f t="shared" si="20"/>
        <v>47.930000000000007</v>
      </c>
      <c r="V650" s="185">
        <v>62.5</v>
      </c>
      <c r="W650" s="185">
        <v>71.510000000000005</v>
      </c>
      <c r="X650" s="100" t="s">
        <v>2362</v>
      </c>
      <c r="Y650" s="185">
        <v>3</v>
      </c>
      <c r="Z650" s="185">
        <v>12</v>
      </c>
      <c r="AA650" s="185">
        <v>1.2</v>
      </c>
      <c r="AB650" s="185">
        <v>44</v>
      </c>
      <c r="AC650" s="185"/>
      <c r="AD650" s="185">
        <f t="shared" si="21"/>
        <v>41.77</v>
      </c>
      <c r="AE650" s="197">
        <v>5</v>
      </c>
      <c r="AF650" s="191">
        <v>80</v>
      </c>
      <c r="AG650" s="198" t="s">
        <v>2194</v>
      </c>
      <c r="AH650" s="683" t="s">
        <v>2195</v>
      </c>
      <c r="AI650" s="199">
        <v>60</v>
      </c>
      <c r="AJ650" s="200" t="s">
        <v>2196</v>
      </c>
      <c r="AK650" s="719" t="s">
        <v>2197</v>
      </c>
      <c r="AL650" s="202">
        <v>10</v>
      </c>
      <c r="AM650" s="200" t="s">
        <v>2363</v>
      </c>
      <c r="AN650" s="719" t="s">
        <v>2364</v>
      </c>
      <c r="AO650" s="202">
        <v>10</v>
      </c>
      <c r="AP650" s="200" t="s">
        <v>2365</v>
      </c>
      <c r="AQ650" s="719" t="s">
        <v>2366</v>
      </c>
      <c r="AR650" s="202">
        <v>10</v>
      </c>
      <c r="AS650" s="200" t="s">
        <v>2198</v>
      </c>
      <c r="AT650" s="201" t="s">
        <v>2199</v>
      </c>
      <c r="AU650" s="204">
        <v>10</v>
      </c>
      <c r="AV650" s="776"/>
      <c r="AW650" s="185"/>
      <c r="AX650" s="194"/>
    </row>
    <row r="651" spans="1:50" s="36" customFormat="1" ht="39.049999999999997" customHeight="1" x14ac:dyDescent="0.3">
      <c r="A651" s="183">
        <v>1502</v>
      </c>
      <c r="B651" s="605" t="s">
        <v>2184</v>
      </c>
      <c r="C651" s="185">
        <v>2</v>
      </c>
      <c r="D651" s="106"/>
      <c r="E651" s="605" t="s">
        <v>2367</v>
      </c>
      <c r="F651" s="185">
        <v>18494</v>
      </c>
      <c r="G651" s="605" t="s">
        <v>2368</v>
      </c>
      <c r="H651" s="185">
        <v>2015</v>
      </c>
      <c r="I651" s="605" t="s">
        <v>2369</v>
      </c>
      <c r="J651" s="650">
        <v>32563.84</v>
      </c>
      <c r="K651" s="396" t="s">
        <v>2188</v>
      </c>
      <c r="L651" s="188" t="s">
        <v>2370</v>
      </c>
      <c r="M651" s="188" t="s">
        <v>2371</v>
      </c>
      <c r="N651" s="188" t="s">
        <v>2372</v>
      </c>
      <c r="O651" s="188" t="s">
        <v>2373</v>
      </c>
      <c r="P651" s="185">
        <v>2910600</v>
      </c>
      <c r="Q651" s="185">
        <f t="shared" si="19"/>
        <v>27.71</v>
      </c>
      <c r="R651" s="185">
        <v>3.83</v>
      </c>
      <c r="S651" s="185">
        <v>0.96</v>
      </c>
      <c r="T651" s="185">
        <v>22.92</v>
      </c>
      <c r="U651" s="185">
        <f t="shared" si="20"/>
        <v>27.71</v>
      </c>
      <c r="V651" s="185">
        <v>100</v>
      </c>
      <c r="W651" s="185">
        <v>74.849999999999994</v>
      </c>
      <c r="X651" s="100" t="s">
        <v>2374</v>
      </c>
      <c r="Y651" s="185">
        <v>1</v>
      </c>
      <c r="Z651" s="185">
        <v>4</v>
      </c>
      <c r="AA651" s="185">
        <v>2</v>
      </c>
      <c r="AB651" s="185">
        <v>44</v>
      </c>
      <c r="AC651" s="185"/>
      <c r="AD651" s="185">
        <f t="shared" si="21"/>
        <v>22.92</v>
      </c>
      <c r="AE651" s="197">
        <v>5</v>
      </c>
      <c r="AF651" s="191">
        <v>100</v>
      </c>
      <c r="AG651" s="198" t="s">
        <v>2194</v>
      </c>
      <c r="AH651" s="683" t="s">
        <v>2195</v>
      </c>
      <c r="AI651" s="199">
        <v>80</v>
      </c>
      <c r="AJ651" s="200"/>
      <c r="AK651" s="719"/>
      <c r="AL651" s="202"/>
      <c r="AM651" s="200"/>
      <c r="AN651" s="719"/>
      <c r="AO651" s="202"/>
      <c r="AP651" s="200"/>
      <c r="AQ651" s="719"/>
      <c r="AR651" s="202"/>
      <c r="AS651" s="200" t="s">
        <v>2375</v>
      </c>
      <c r="AT651" s="201" t="s">
        <v>2199</v>
      </c>
      <c r="AU651" s="204">
        <v>20</v>
      </c>
      <c r="AV651" s="776"/>
      <c r="AW651" s="185"/>
      <c r="AX651" s="194"/>
    </row>
    <row r="652" spans="1:50" s="36" customFormat="1" ht="52.1" customHeight="1" x14ac:dyDescent="0.3">
      <c r="A652" s="183">
        <v>1502</v>
      </c>
      <c r="B652" s="605" t="s">
        <v>2184</v>
      </c>
      <c r="C652" s="185">
        <v>4</v>
      </c>
      <c r="D652" s="106"/>
      <c r="E652" s="605" t="s">
        <v>2355</v>
      </c>
      <c r="F652" s="185">
        <v>32104</v>
      </c>
      <c r="G652" s="605" t="s">
        <v>2376</v>
      </c>
      <c r="H652" s="185">
        <v>2015</v>
      </c>
      <c r="I652" s="605" t="s">
        <v>2377</v>
      </c>
      <c r="J652" s="650">
        <v>55037.7</v>
      </c>
      <c r="K652" s="396" t="s">
        <v>2188</v>
      </c>
      <c r="L652" s="188" t="s">
        <v>2358</v>
      </c>
      <c r="M652" s="188" t="s">
        <v>2359</v>
      </c>
      <c r="N652" s="188" t="s">
        <v>2378</v>
      </c>
      <c r="O652" s="188" t="s">
        <v>2379</v>
      </c>
      <c r="P652" s="185" t="s">
        <v>2380</v>
      </c>
      <c r="Q652" s="185">
        <f t="shared" si="19"/>
        <v>49.870000000000005</v>
      </c>
      <c r="R652" s="185">
        <v>6.48</v>
      </c>
      <c r="S652" s="185">
        <v>1.62</v>
      </c>
      <c r="T652" s="185">
        <v>41.77</v>
      </c>
      <c r="U652" s="185">
        <f t="shared" si="20"/>
        <v>49.870000000000005</v>
      </c>
      <c r="V652" s="185">
        <v>100</v>
      </c>
      <c r="W652" s="185">
        <v>74.849999999999994</v>
      </c>
      <c r="X652" s="100" t="s">
        <v>2381</v>
      </c>
      <c r="Y652" s="185">
        <v>6</v>
      </c>
      <c r="Z652" s="185">
        <v>4</v>
      </c>
      <c r="AA652" s="185">
        <v>1</v>
      </c>
      <c r="AB652" s="185">
        <v>44</v>
      </c>
      <c r="AC652" s="185"/>
      <c r="AD652" s="185">
        <f t="shared" si="21"/>
        <v>41.77</v>
      </c>
      <c r="AE652" s="197">
        <v>5</v>
      </c>
      <c r="AF652" s="191">
        <v>100</v>
      </c>
      <c r="AG652" s="198" t="s">
        <v>2194</v>
      </c>
      <c r="AH652" s="683" t="s">
        <v>2195</v>
      </c>
      <c r="AI652" s="199">
        <v>50</v>
      </c>
      <c r="AJ652" s="200" t="s">
        <v>2196</v>
      </c>
      <c r="AK652" s="719" t="s">
        <v>2197</v>
      </c>
      <c r="AL652" s="202">
        <v>20</v>
      </c>
      <c r="AM652" s="200" t="s">
        <v>2363</v>
      </c>
      <c r="AN652" s="719" t="s">
        <v>2364</v>
      </c>
      <c r="AO652" s="202">
        <v>10</v>
      </c>
      <c r="AP652" s="200" t="s">
        <v>2365</v>
      </c>
      <c r="AQ652" s="719" t="s">
        <v>2366</v>
      </c>
      <c r="AR652" s="202">
        <v>10</v>
      </c>
      <c r="AS652" s="200" t="s">
        <v>2198</v>
      </c>
      <c r="AT652" s="201" t="s">
        <v>2199</v>
      </c>
      <c r="AU652" s="204">
        <v>10</v>
      </c>
      <c r="AV652" s="776"/>
      <c r="AW652" s="185"/>
      <c r="AX652" s="194"/>
    </row>
    <row r="653" spans="1:50" s="36" customFormat="1" ht="181.95" customHeight="1" x14ac:dyDescent="0.3">
      <c r="A653" s="183">
        <v>1502</v>
      </c>
      <c r="B653" s="605" t="s">
        <v>2184</v>
      </c>
      <c r="C653" s="185">
        <v>1</v>
      </c>
      <c r="D653" s="106"/>
      <c r="E653" s="605" t="s">
        <v>2382</v>
      </c>
      <c r="F653" s="185">
        <v>35413</v>
      </c>
      <c r="G653" s="605" t="s">
        <v>2383</v>
      </c>
      <c r="H653" s="185">
        <v>2016</v>
      </c>
      <c r="I653" s="605" t="s">
        <v>2384</v>
      </c>
      <c r="J653" s="650">
        <v>69090.52</v>
      </c>
      <c r="K653" s="396" t="s">
        <v>2188</v>
      </c>
      <c r="L653" s="188" t="s">
        <v>2385</v>
      </c>
      <c r="M653" s="188" t="s">
        <v>2386</v>
      </c>
      <c r="N653" s="188" t="s">
        <v>2387</v>
      </c>
      <c r="O653" s="188" t="s">
        <v>2388</v>
      </c>
      <c r="P653" s="185" t="s">
        <v>2389</v>
      </c>
      <c r="Q653" s="185">
        <f t="shared" si="19"/>
        <v>38.46</v>
      </c>
      <c r="R653" s="185">
        <v>8.1300000000000008</v>
      </c>
      <c r="S653" s="185">
        <v>2.0299999999999998</v>
      </c>
      <c r="T653" s="185">
        <v>28.3</v>
      </c>
      <c r="U653" s="185">
        <f t="shared" si="20"/>
        <v>38.46</v>
      </c>
      <c r="V653" s="185">
        <v>30</v>
      </c>
      <c r="W653" s="185">
        <v>55</v>
      </c>
      <c r="X653" s="100" t="s">
        <v>2390</v>
      </c>
      <c r="Y653" s="185">
        <v>3</v>
      </c>
      <c r="Z653" s="185">
        <v>10</v>
      </c>
      <c r="AA653" s="185">
        <v>2</v>
      </c>
      <c r="AB653" s="185">
        <v>16</v>
      </c>
      <c r="AC653" s="185"/>
      <c r="AD653" s="185">
        <f t="shared" si="21"/>
        <v>28.3</v>
      </c>
      <c r="AE653" s="197">
        <v>5</v>
      </c>
      <c r="AF653" s="191">
        <v>100</v>
      </c>
      <c r="AG653" s="198" t="s">
        <v>2194</v>
      </c>
      <c r="AH653" s="683" t="s">
        <v>2195</v>
      </c>
      <c r="AI653" s="199">
        <v>70</v>
      </c>
      <c r="AJ653" s="200" t="s">
        <v>2196</v>
      </c>
      <c r="AK653" s="719" t="s">
        <v>2197</v>
      </c>
      <c r="AL653" s="202">
        <v>25</v>
      </c>
      <c r="AM653" s="200"/>
      <c r="AN653" s="719"/>
      <c r="AO653" s="202"/>
      <c r="AP653" s="200"/>
      <c r="AQ653" s="719"/>
      <c r="AR653" s="202"/>
      <c r="AS653" s="200" t="s">
        <v>2198</v>
      </c>
      <c r="AT653" s="201" t="s">
        <v>2199</v>
      </c>
      <c r="AU653" s="204">
        <v>5</v>
      </c>
      <c r="AV653" s="776"/>
      <c r="AW653" s="185"/>
      <c r="AX653" s="194"/>
    </row>
    <row r="654" spans="1:50" s="36" customFormat="1" ht="91.55" customHeight="1" x14ac:dyDescent="0.3">
      <c r="A654" s="183">
        <v>1502</v>
      </c>
      <c r="B654" s="605" t="s">
        <v>2184</v>
      </c>
      <c r="C654" s="185">
        <v>4</v>
      </c>
      <c r="D654" s="106"/>
      <c r="E654" s="605" t="s">
        <v>2391</v>
      </c>
      <c r="F654" s="185">
        <v>51145</v>
      </c>
      <c r="G654" s="605" t="s">
        <v>2392</v>
      </c>
      <c r="H654" s="185">
        <v>2016</v>
      </c>
      <c r="I654" s="605" t="s">
        <v>2393</v>
      </c>
      <c r="J654" s="650">
        <v>36563.33</v>
      </c>
      <c r="K654" s="396" t="s">
        <v>2188</v>
      </c>
      <c r="L654" s="188" t="s">
        <v>2394</v>
      </c>
      <c r="M654" s="188" t="s">
        <v>2395</v>
      </c>
      <c r="N654" s="188" t="s">
        <v>2396</v>
      </c>
      <c r="O654" s="188" t="s">
        <v>2397</v>
      </c>
      <c r="P654" s="185">
        <v>3001300</v>
      </c>
      <c r="Q654" s="185">
        <f t="shared" si="19"/>
        <v>2.41</v>
      </c>
      <c r="R654" s="185">
        <v>1.43</v>
      </c>
      <c r="S654" s="185">
        <v>0.36</v>
      </c>
      <c r="T654" s="185">
        <v>0.62</v>
      </c>
      <c r="U654" s="185">
        <f t="shared" si="20"/>
        <v>2.41</v>
      </c>
      <c r="V654" s="185">
        <v>100</v>
      </c>
      <c r="W654" s="185">
        <v>46.67</v>
      </c>
      <c r="X654" s="100" t="s">
        <v>2398</v>
      </c>
      <c r="Y654" s="185">
        <v>1</v>
      </c>
      <c r="Z654" s="185">
        <v>4</v>
      </c>
      <c r="AA654" s="185">
        <v>4</v>
      </c>
      <c r="AB654" s="185">
        <v>44</v>
      </c>
      <c r="AC654" s="185"/>
      <c r="AD654" s="185">
        <f t="shared" si="21"/>
        <v>0.62</v>
      </c>
      <c r="AE654" s="197">
        <v>5</v>
      </c>
      <c r="AF654" s="191">
        <v>100</v>
      </c>
      <c r="AG654" s="198" t="s">
        <v>2194</v>
      </c>
      <c r="AH654" s="683" t="s">
        <v>2195</v>
      </c>
      <c r="AI654" s="199">
        <v>30</v>
      </c>
      <c r="AJ654" s="200" t="s">
        <v>2196</v>
      </c>
      <c r="AK654" s="719" t="s">
        <v>2197</v>
      </c>
      <c r="AL654" s="202">
        <v>20</v>
      </c>
      <c r="AM654" s="200" t="s">
        <v>2399</v>
      </c>
      <c r="AN654" s="719" t="s">
        <v>2366</v>
      </c>
      <c r="AO654" s="202">
        <v>25</v>
      </c>
      <c r="AP654" s="200" t="s">
        <v>2365</v>
      </c>
      <c r="AQ654" s="719" t="s">
        <v>2366</v>
      </c>
      <c r="AR654" s="202">
        <v>25</v>
      </c>
      <c r="AS654" s="200"/>
      <c r="AT654" s="201"/>
      <c r="AU654" s="204"/>
      <c r="AV654" s="776"/>
      <c r="AW654" s="185"/>
      <c r="AX654" s="194"/>
    </row>
    <row r="655" spans="1:50" s="36" customFormat="1" ht="117" customHeight="1" x14ac:dyDescent="0.3">
      <c r="A655" s="183">
        <v>1502</v>
      </c>
      <c r="B655" s="605" t="s">
        <v>2184</v>
      </c>
      <c r="C655" s="185">
        <v>1</v>
      </c>
      <c r="D655" s="106"/>
      <c r="E655" s="605" t="s">
        <v>2400</v>
      </c>
      <c r="F655" s="185">
        <v>27655</v>
      </c>
      <c r="G655" s="605" t="s">
        <v>2401</v>
      </c>
      <c r="H655" s="185">
        <v>2017</v>
      </c>
      <c r="I655" s="605" t="s">
        <v>2402</v>
      </c>
      <c r="J655" s="650">
        <v>90161.44</v>
      </c>
      <c r="K655" s="396" t="s">
        <v>2188</v>
      </c>
      <c r="L655" s="188" t="s">
        <v>2385</v>
      </c>
      <c r="M655" s="188" t="s">
        <v>2386</v>
      </c>
      <c r="N655" s="188" t="s">
        <v>2403</v>
      </c>
      <c r="O655" s="188" t="s">
        <v>2404</v>
      </c>
      <c r="P655" s="185" t="s">
        <v>2405</v>
      </c>
      <c r="Q655" s="185">
        <f t="shared" si="19"/>
        <v>41.45</v>
      </c>
      <c r="R655" s="185">
        <v>10.52</v>
      </c>
      <c r="S655" s="185">
        <v>2.63</v>
      </c>
      <c r="T655" s="185">
        <v>28.3</v>
      </c>
      <c r="U655" s="185">
        <f t="shared" si="20"/>
        <v>41.45</v>
      </c>
      <c r="V655" s="185">
        <v>100</v>
      </c>
      <c r="W655" s="185">
        <v>31.57</v>
      </c>
      <c r="X655" s="100" t="s">
        <v>2406</v>
      </c>
      <c r="Y655" s="185">
        <v>3</v>
      </c>
      <c r="Z655" s="185">
        <v>12</v>
      </c>
      <c r="AA655" s="185">
        <v>3</v>
      </c>
      <c r="AB655" s="185">
        <v>16</v>
      </c>
      <c r="AC655" s="185"/>
      <c r="AD655" s="185">
        <f t="shared" si="21"/>
        <v>28.3</v>
      </c>
      <c r="AE655" s="197">
        <v>5</v>
      </c>
      <c r="AF655" s="191">
        <v>100</v>
      </c>
      <c r="AG655" s="198" t="s">
        <v>2194</v>
      </c>
      <c r="AH655" s="683" t="s">
        <v>2195</v>
      </c>
      <c r="AI655" s="199">
        <v>50</v>
      </c>
      <c r="AJ655" s="200" t="s">
        <v>2196</v>
      </c>
      <c r="AK655" s="719" t="s">
        <v>2197</v>
      </c>
      <c r="AL655" s="202">
        <v>30</v>
      </c>
      <c r="AM655" s="200" t="s">
        <v>2288</v>
      </c>
      <c r="AN655" s="719" t="s">
        <v>2289</v>
      </c>
      <c r="AO655" s="202">
        <v>10</v>
      </c>
      <c r="AP655" s="200"/>
      <c r="AQ655" s="719"/>
      <c r="AR655" s="202"/>
      <c r="AS655" s="200" t="s">
        <v>2407</v>
      </c>
      <c r="AT655" s="201" t="s">
        <v>2199</v>
      </c>
      <c r="AU655" s="204">
        <v>5</v>
      </c>
      <c r="AV655" s="776" t="s">
        <v>2198</v>
      </c>
      <c r="AW655" s="185" t="s">
        <v>2199</v>
      </c>
      <c r="AX655" s="194">
        <v>5</v>
      </c>
    </row>
    <row r="656" spans="1:50" s="36" customFormat="1" ht="77.95" customHeight="1" x14ac:dyDescent="0.3">
      <c r="A656" s="183">
        <v>1502</v>
      </c>
      <c r="B656" s="605" t="s">
        <v>2184</v>
      </c>
      <c r="C656" s="185">
        <v>7</v>
      </c>
      <c r="D656" s="106"/>
      <c r="E656" s="605" t="s">
        <v>2408</v>
      </c>
      <c r="F656" s="185">
        <v>39821</v>
      </c>
      <c r="G656" s="605" t="s">
        <v>2409</v>
      </c>
      <c r="H656" s="185">
        <v>2017</v>
      </c>
      <c r="I656" s="605" t="s">
        <v>2410</v>
      </c>
      <c r="J656" s="650">
        <v>19008.509999999998</v>
      </c>
      <c r="K656" s="396" t="s">
        <v>2188</v>
      </c>
      <c r="L656" s="188" t="s">
        <v>2385</v>
      </c>
      <c r="M656" s="188" t="s">
        <v>2386</v>
      </c>
      <c r="N656" s="188" t="s">
        <v>2411</v>
      </c>
      <c r="O656" s="188" t="s">
        <v>2412</v>
      </c>
      <c r="P656" s="185">
        <v>3020100</v>
      </c>
      <c r="Q656" s="185">
        <f t="shared" si="19"/>
        <v>49.44</v>
      </c>
      <c r="R656" s="185">
        <v>2.2400000000000002</v>
      </c>
      <c r="S656" s="185">
        <v>0.56000000000000005</v>
      </c>
      <c r="T656" s="185">
        <v>46.64</v>
      </c>
      <c r="U656" s="185">
        <f t="shared" si="20"/>
        <v>49.44</v>
      </c>
      <c r="V656" s="185">
        <v>56.67</v>
      </c>
      <c r="W656" s="185">
        <v>31.57</v>
      </c>
      <c r="X656" s="185" t="s">
        <v>2413</v>
      </c>
      <c r="Y656" s="185">
        <v>3</v>
      </c>
      <c r="Z656" s="185">
        <v>12</v>
      </c>
      <c r="AA656" s="185"/>
      <c r="AB656" s="185">
        <v>16</v>
      </c>
      <c r="AC656" s="185"/>
      <c r="AD656" s="185">
        <f t="shared" si="21"/>
        <v>46.64</v>
      </c>
      <c r="AE656" s="197">
        <v>5</v>
      </c>
      <c r="AF656" s="191">
        <v>80</v>
      </c>
      <c r="AG656" s="198" t="s">
        <v>2194</v>
      </c>
      <c r="AH656" s="683" t="s">
        <v>2195</v>
      </c>
      <c r="AI656" s="199">
        <v>40</v>
      </c>
      <c r="AJ656" s="200" t="s">
        <v>2196</v>
      </c>
      <c r="AK656" s="719" t="s">
        <v>2197</v>
      </c>
      <c r="AL656" s="202">
        <v>20</v>
      </c>
      <c r="AM656" s="200" t="s">
        <v>2414</v>
      </c>
      <c r="AN656" s="719" t="s">
        <v>2200</v>
      </c>
      <c r="AO656" s="202">
        <v>15</v>
      </c>
      <c r="AP656" s="200"/>
      <c r="AQ656" s="719"/>
      <c r="AR656" s="202"/>
      <c r="AS656" s="200" t="s">
        <v>2198</v>
      </c>
      <c r="AT656" s="201" t="s">
        <v>2199</v>
      </c>
      <c r="AU656" s="204">
        <v>25</v>
      </c>
      <c r="AV656" s="776"/>
      <c r="AW656" s="185"/>
      <c r="AX656" s="194"/>
    </row>
    <row r="657" spans="1:66" s="36" customFormat="1" ht="52.1" customHeight="1" x14ac:dyDescent="0.3">
      <c r="A657" s="183">
        <v>1502</v>
      </c>
      <c r="B657" s="605" t="s">
        <v>2184</v>
      </c>
      <c r="C657" s="185">
        <v>6</v>
      </c>
      <c r="D657" s="106"/>
      <c r="E657" s="605" t="s">
        <v>2195</v>
      </c>
      <c r="F657" s="185">
        <v>20631</v>
      </c>
      <c r="G657" s="605" t="s">
        <v>2415</v>
      </c>
      <c r="H657" s="185">
        <v>2017</v>
      </c>
      <c r="I657" s="605" t="s">
        <v>2416</v>
      </c>
      <c r="J657" s="650">
        <v>91997.64</v>
      </c>
      <c r="K657" s="396" t="s">
        <v>2188</v>
      </c>
      <c r="L657" s="560" t="s">
        <v>2385</v>
      </c>
      <c r="M657" s="560" t="s">
        <v>2386</v>
      </c>
      <c r="N657" s="560" t="s">
        <v>2417</v>
      </c>
      <c r="O657" s="560" t="s">
        <v>2418</v>
      </c>
      <c r="P657" s="185">
        <v>3016900</v>
      </c>
      <c r="Q657" s="185">
        <f t="shared" si="19"/>
        <v>55.300000000000004</v>
      </c>
      <c r="R657" s="185">
        <v>10.82</v>
      </c>
      <c r="S657" s="185">
        <v>2.71</v>
      </c>
      <c r="T657" s="185">
        <v>41.77</v>
      </c>
      <c r="U657" s="185">
        <f t="shared" si="20"/>
        <v>55.300000000000004</v>
      </c>
      <c r="V657" s="185">
        <v>33.33</v>
      </c>
      <c r="W657" s="185">
        <v>35</v>
      </c>
      <c r="X657" s="185" t="s">
        <v>2419</v>
      </c>
      <c r="Y657" s="185">
        <v>3</v>
      </c>
      <c r="Z657" s="185">
        <v>10</v>
      </c>
      <c r="AA657" s="185">
        <v>3</v>
      </c>
      <c r="AB657" s="185">
        <v>16</v>
      </c>
      <c r="AC657" s="185"/>
      <c r="AD657" s="185">
        <f t="shared" si="21"/>
        <v>41.77</v>
      </c>
      <c r="AE657" s="197">
        <v>5</v>
      </c>
      <c r="AF657" s="191">
        <v>0</v>
      </c>
      <c r="AG657" s="198" t="s">
        <v>2194</v>
      </c>
      <c r="AH657" s="683" t="s">
        <v>2195</v>
      </c>
      <c r="AI657" s="199">
        <v>40</v>
      </c>
      <c r="AJ657" s="200" t="s">
        <v>2196</v>
      </c>
      <c r="AK657" s="719" t="s">
        <v>2197</v>
      </c>
      <c r="AL657" s="202">
        <v>40</v>
      </c>
      <c r="AM657" s="200"/>
      <c r="AN657" s="719"/>
      <c r="AO657" s="202"/>
      <c r="AP657" s="200"/>
      <c r="AQ657" s="719"/>
      <c r="AR657" s="202"/>
      <c r="AS657" s="200" t="s">
        <v>2198</v>
      </c>
      <c r="AT657" s="201" t="s">
        <v>2199</v>
      </c>
      <c r="AU657" s="204">
        <v>20</v>
      </c>
      <c r="AV657" s="776"/>
      <c r="AW657" s="185"/>
      <c r="AX657" s="194"/>
    </row>
    <row r="658" spans="1:66" s="36" customFormat="1" ht="117" customHeight="1" x14ac:dyDescent="0.3">
      <c r="A658" s="183">
        <v>1502</v>
      </c>
      <c r="B658" s="605" t="s">
        <v>2184</v>
      </c>
      <c r="C658" s="185">
        <v>5</v>
      </c>
      <c r="D658" s="106"/>
      <c r="E658" s="605" t="s">
        <v>2211</v>
      </c>
      <c r="F658" s="185">
        <v>13411</v>
      </c>
      <c r="G658" s="605" t="s">
        <v>2420</v>
      </c>
      <c r="H658" s="185">
        <v>2017</v>
      </c>
      <c r="I658" s="605" t="s">
        <v>2421</v>
      </c>
      <c r="J658" s="650">
        <v>53096.4</v>
      </c>
      <c r="K658" s="396" t="s">
        <v>2188</v>
      </c>
      <c r="L658" s="188" t="s">
        <v>2189</v>
      </c>
      <c r="M658" s="188" t="s">
        <v>2190</v>
      </c>
      <c r="N658" s="188" t="s">
        <v>2422</v>
      </c>
      <c r="O658" s="188" t="s">
        <v>2423</v>
      </c>
      <c r="P658" s="185">
        <v>3016500</v>
      </c>
      <c r="Q658" s="185">
        <f t="shared" si="19"/>
        <v>36.11</v>
      </c>
      <c r="R658" s="185">
        <v>6.25</v>
      </c>
      <c r="S658" s="185">
        <v>1.56</v>
      </c>
      <c r="T658" s="185">
        <v>28.3</v>
      </c>
      <c r="U658" s="185">
        <f t="shared" si="20"/>
        <v>36.11</v>
      </c>
      <c r="V658" s="185">
        <v>42.08</v>
      </c>
      <c r="W658" s="185">
        <v>33.229999999999997</v>
      </c>
      <c r="X658" s="185" t="s">
        <v>2424</v>
      </c>
      <c r="Y658" s="185">
        <v>6</v>
      </c>
      <c r="Z658" s="185">
        <v>4</v>
      </c>
      <c r="AA658" s="185">
        <v>3</v>
      </c>
      <c r="AB658" s="185">
        <v>16</v>
      </c>
      <c r="AC658" s="185"/>
      <c r="AD658" s="185">
        <f t="shared" si="21"/>
        <v>28.3</v>
      </c>
      <c r="AE658" s="197">
        <v>5</v>
      </c>
      <c r="AF658" s="191">
        <v>40</v>
      </c>
      <c r="AG658" s="198" t="s">
        <v>2194</v>
      </c>
      <c r="AH658" s="683" t="s">
        <v>2195</v>
      </c>
      <c r="AI658" s="199">
        <v>20</v>
      </c>
      <c r="AJ658" s="200" t="s">
        <v>2196</v>
      </c>
      <c r="AK658" s="719" t="s">
        <v>2197</v>
      </c>
      <c r="AL658" s="202">
        <v>20</v>
      </c>
      <c r="AM658" s="200"/>
      <c r="AN658" s="719"/>
      <c r="AO658" s="202"/>
      <c r="AP658" s="200"/>
      <c r="AQ658" s="719"/>
      <c r="AR658" s="202"/>
      <c r="AS658" s="200" t="s">
        <v>2198</v>
      </c>
      <c r="AT658" s="201" t="s">
        <v>2199</v>
      </c>
      <c r="AU658" s="204">
        <v>60</v>
      </c>
      <c r="AV658" s="776"/>
      <c r="AW658" s="185"/>
      <c r="AX658" s="194"/>
    </row>
    <row r="659" spans="1:66" s="36" customFormat="1" ht="64.95" customHeight="1" x14ac:dyDescent="0.3">
      <c r="A659" s="183">
        <v>1502</v>
      </c>
      <c r="B659" s="605" t="s">
        <v>2184</v>
      </c>
      <c r="C659" s="185">
        <v>4</v>
      </c>
      <c r="D659" s="106"/>
      <c r="E659" s="605" t="s">
        <v>2425</v>
      </c>
      <c r="F659" s="185" t="s">
        <v>2426</v>
      </c>
      <c r="G659" s="605" t="s">
        <v>8637</v>
      </c>
      <c r="H659" s="185" t="s">
        <v>2427</v>
      </c>
      <c r="I659" s="605" t="s">
        <v>2428</v>
      </c>
      <c r="J659" s="650" t="s">
        <v>2429</v>
      </c>
      <c r="K659" s="396" t="s">
        <v>2188</v>
      </c>
      <c r="L659" s="188" t="s">
        <v>2189</v>
      </c>
      <c r="M659" s="188" t="s">
        <v>2190</v>
      </c>
      <c r="N659" s="188" t="s">
        <v>2430</v>
      </c>
      <c r="O659" s="188" t="s">
        <v>2431</v>
      </c>
      <c r="P659" s="185" t="s">
        <v>2432</v>
      </c>
      <c r="Q659" s="185">
        <f t="shared" si="19"/>
        <v>43.150000000000006</v>
      </c>
      <c r="R659" s="185">
        <v>13.68</v>
      </c>
      <c r="S659" s="185">
        <v>3.42</v>
      </c>
      <c r="T659" s="185">
        <v>26.05</v>
      </c>
      <c r="U659" s="185">
        <f t="shared" si="20"/>
        <v>43.150000000000006</v>
      </c>
      <c r="V659" s="185">
        <v>100</v>
      </c>
      <c r="W659" s="185">
        <v>63.7</v>
      </c>
      <c r="X659" s="185" t="s">
        <v>2433</v>
      </c>
      <c r="Y659" s="185">
        <v>3</v>
      </c>
      <c r="Z659" s="185">
        <v>10</v>
      </c>
      <c r="AA659" s="185">
        <v>4</v>
      </c>
      <c r="AB659" s="185">
        <v>16</v>
      </c>
      <c r="AC659" s="185"/>
      <c r="AD659" s="185">
        <f t="shared" si="21"/>
        <v>26.05</v>
      </c>
      <c r="AE659" s="197">
        <v>5</v>
      </c>
      <c r="AF659" s="191">
        <v>100</v>
      </c>
      <c r="AG659" s="198" t="s">
        <v>2210</v>
      </c>
      <c r="AH659" s="683" t="s">
        <v>2197</v>
      </c>
      <c r="AI659" s="199">
        <v>40</v>
      </c>
      <c r="AJ659" s="200" t="s">
        <v>2194</v>
      </c>
      <c r="AK659" s="719" t="s">
        <v>2195</v>
      </c>
      <c r="AL659" s="202">
        <v>30</v>
      </c>
      <c r="AM659" s="200" t="s">
        <v>2434</v>
      </c>
      <c r="AN659" s="719" t="s">
        <v>2435</v>
      </c>
      <c r="AO659" s="202">
        <v>10</v>
      </c>
      <c r="AP659" s="200"/>
      <c r="AQ659" s="719"/>
      <c r="AR659" s="202"/>
      <c r="AS659" s="200" t="s">
        <v>2198</v>
      </c>
      <c r="AT659" s="201" t="s">
        <v>2199</v>
      </c>
      <c r="AU659" s="204">
        <v>20</v>
      </c>
      <c r="AV659" s="776"/>
      <c r="AW659" s="185"/>
      <c r="AX659" s="194"/>
    </row>
    <row r="660" spans="1:66" s="36" customFormat="1" ht="39.049999999999997" customHeight="1" x14ac:dyDescent="0.3">
      <c r="A660" s="183">
        <v>1502</v>
      </c>
      <c r="B660" s="605" t="s">
        <v>2184</v>
      </c>
      <c r="C660" s="185">
        <v>5</v>
      </c>
      <c r="D660" s="106"/>
      <c r="E660" s="605" t="s">
        <v>2335</v>
      </c>
      <c r="F660" s="185">
        <v>14926</v>
      </c>
      <c r="G660" s="605" t="s">
        <v>2436</v>
      </c>
      <c r="H660" s="185">
        <v>2017</v>
      </c>
      <c r="I660" s="605" t="s">
        <v>2437</v>
      </c>
      <c r="J660" s="650">
        <v>21614.75</v>
      </c>
      <c r="K660" s="396" t="s">
        <v>2188</v>
      </c>
      <c r="L660" s="188" t="s">
        <v>2189</v>
      </c>
      <c r="M660" s="188" t="s">
        <v>2190</v>
      </c>
      <c r="N660" s="188" t="s">
        <v>2438</v>
      </c>
      <c r="O660" s="188" t="s">
        <v>2439</v>
      </c>
      <c r="P660" s="185">
        <v>3010300</v>
      </c>
      <c r="Q660" s="185">
        <f t="shared" si="19"/>
        <v>44.95</v>
      </c>
      <c r="R660" s="185">
        <v>2.54</v>
      </c>
      <c r="S660" s="185">
        <v>0.64</v>
      </c>
      <c r="T660" s="185">
        <v>41.77</v>
      </c>
      <c r="U660" s="185">
        <f t="shared" si="20"/>
        <v>44.95</v>
      </c>
      <c r="V660" s="185">
        <v>30</v>
      </c>
      <c r="W660" s="185">
        <v>38.33</v>
      </c>
      <c r="X660" s="185" t="s">
        <v>2440</v>
      </c>
      <c r="Y660" s="185">
        <v>3</v>
      </c>
      <c r="Z660" s="185">
        <v>12</v>
      </c>
      <c r="AA660" s="185">
        <v>3</v>
      </c>
      <c r="AB660" s="185">
        <v>16</v>
      </c>
      <c r="AC660" s="185"/>
      <c r="AD660" s="185">
        <f t="shared" si="21"/>
        <v>41.77</v>
      </c>
      <c r="AE660" s="197">
        <v>5</v>
      </c>
      <c r="AF660" s="191">
        <v>30</v>
      </c>
      <c r="AG660" s="198" t="s">
        <v>2194</v>
      </c>
      <c r="AH660" s="683" t="s">
        <v>2195</v>
      </c>
      <c r="AI660" s="199">
        <v>30</v>
      </c>
      <c r="AJ660" s="200" t="s">
        <v>2196</v>
      </c>
      <c r="AK660" s="719" t="s">
        <v>2197</v>
      </c>
      <c r="AL660" s="202">
        <v>30</v>
      </c>
      <c r="AM660" s="200"/>
      <c r="AN660" s="719"/>
      <c r="AO660" s="202"/>
      <c r="AP660" s="200"/>
      <c r="AQ660" s="719"/>
      <c r="AR660" s="202"/>
      <c r="AS660" s="200" t="s">
        <v>2198</v>
      </c>
      <c r="AT660" s="201" t="s">
        <v>2199</v>
      </c>
      <c r="AU660" s="204">
        <v>40</v>
      </c>
      <c r="AV660" s="776"/>
      <c r="AW660" s="185"/>
      <c r="AX660" s="194"/>
    </row>
    <row r="661" spans="1:66" s="36" customFormat="1" ht="77.95" customHeight="1" x14ac:dyDescent="0.3">
      <c r="A661" s="183">
        <v>1502</v>
      </c>
      <c r="B661" s="605" t="s">
        <v>2184</v>
      </c>
      <c r="C661" s="185">
        <v>4</v>
      </c>
      <c r="D661" s="106"/>
      <c r="E661" s="605" t="s">
        <v>2441</v>
      </c>
      <c r="F661" s="185">
        <v>27939</v>
      </c>
      <c r="G661" s="605" t="s">
        <v>2442</v>
      </c>
      <c r="H661" s="185">
        <v>2018</v>
      </c>
      <c r="I661" s="605" t="s">
        <v>2443</v>
      </c>
      <c r="J661" s="650">
        <v>19300.88</v>
      </c>
      <c r="K661" s="396" t="s">
        <v>2188</v>
      </c>
      <c r="L661" s="188" t="s">
        <v>2385</v>
      </c>
      <c r="M661" s="188" t="s">
        <v>2386</v>
      </c>
      <c r="N661" s="188" t="s">
        <v>2444</v>
      </c>
      <c r="O661" s="188" t="s">
        <v>2445</v>
      </c>
      <c r="P661" s="185">
        <v>30900300</v>
      </c>
      <c r="Q661" s="185">
        <f t="shared" si="19"/>
        <v>23.93</v>
      </c>
      <c r="R661" s="185">
        <v>2.27</v>
      </c>
      <c r="S661" s="185">
        <v>0.56999999999999995</v>
      </c>
      <c r="T661" s="185">
        <v>21.09</v>
      </c>
      <c r="U661" s="185">
        <f t="shared" si="20"/>
        <v>23.93</v>
      </c>
      <c r="V661" s="185">
        <v>100</v>
      </c>
      <c r="W661" s="185">
        <v>8.23</v>
      </c>
      <c r="X661" s="185" t="s">
        <v>2446</v>
      </c>
      <c r="Y661" s="185">
        <v>3</v>
      </c>
      <c r="Z661" s="185">
        <v>1</v>
      </c>
      <c r="AA661" s="185">
        <v>2</v>
      </c>
      <c r="AB661" s="185">
        <v>44</v>
      </c>
      <c r="AC661" s="185"/>
      <c r="AD661" s="185">
        <f t="shared" si="21"/>
        <v>21.09</v>
      </c>
      <c r="AE661" s="197">
        <v>5</v>
      </c>
      <c r="AF661" s="191">
        <v>100</v>
      </c>
      <c r="AG661" s="198" t="s">
        <v>2194</v>
      </c>
      <c r="AH661" s="683" t="s">
        <v>2195</v>
      </c>
      <c r="AI661" s="199">
        <v>40</v>
      </c>
      <c r="AJ661" s="200" t="s">
        <v>2196</v>
      </c>
      <c r="AK661" s="719" t="s">
        <v>2197</v>
      </c>
      <c r="AL661" s="202">
        <v>30</v>
      </c>
      <c r="AM661" s="200" t="s">
        <v>2365</v>
      </c>
      <c r="AN661" s="719" t="s">
        <v>2366</v>
      </c>
      <c r="AO661" s="202">
        <v>10</v>
      </c>
      <c r="AP661" s="200"/>
      <c r="AQ661" s="719"/>
      <c r="AR661" s="202"/>
      <c r="AS661" s="200" t="s">
        <v>2198</v>
      </c>
      <c r="AT661" s="201" t="s">
        <v>2199</v>
      </c>
      <c r="AU661" s="204">
        <v>20</v>
      </c>
      <c r="AV661" s="776"/>
      <c r="AW661" s="185"/>
      <c r="AX661" s="194"/>
    </row>
    <row r="662" spans="1:66" s="36" customFormat="1" ht="64.95" customHeight="1" x14ac:dyDescent="0.3">
      <c r="A662" s="183">
        <v>1502</v>
      </c>
      <c r="B662" s="605" t="s">
        <v>2184</v>
      </c>
      <c r="C662" s="185"/>
      <c r="D662" s="106"/>
      <c r="E662" s="605" t="s">
        <v>2447</v>
      </c>
      <c r="F662" s="185">
        <v>31345</v>
      </c>
      <c r="G662" s="605" t="s">
        <v>2448</v>
      </c>
      <c r="H662" s="185" t="s">
        <v>2449</v>
      </c>
      <c r="I662" s="605" t="s">
        <v>2450</v>
      </c>
      <c r="J662" s="650" t="s">
        <v>2451</v>
      </c>
      <c r="K662" s="396" t="s">
        <v>2188</v>
      </c>
      <c r="L662" s="188" t="s">
        <v>2189</v>
      </c>
      <c r="M662" s="188" t="s">
        <v>2190</v>
      </c>
      <c r="N662" s="188" t="s">
        <v>2452</v>
      </c>
      <c r="O662" s="188" t="s">
        <v>2453</v>
      </c>
      <c r="P662" s="185">
        <v>1621001</v>
      </c>
      <c r="Q662" s="185">
        <f t="shared" si="19"/>
        <v>14.809999999999999</v>
      </c>
      <c r="R662" s="185">
        <v>5.05</v>
      </c>
      <c r="S662" s="185">
        <v>1.26</v>
      </c>
      <c r="T662" s="185">
        <v>8.5</v>
      </c>
      <c r="U662" s="185">
        <f t="shared" si="20"/>
        <v>14.809999999999999</v>
      </c>
      <c r="V662" s="185">
        <v>100</v>
      </c>
      <c r="W662" s="185">
        <v>78.77</v>
      </c>
      <c r="X662" s="185" t="s">
        <v>2454</v>
      </c>
      <c r="Y662" s="185">
        <v>3</v>
      </c>
      <c r="Z662" s="185">
        <v>10</v>
      </c>
      <c r="AA662" s="185">
        <v>6</v>
      </c>
      <c r="AB662" s="185">
        <v>44</v>
      </c>
      <c r="AC662" s="185"/>
      <c r="AD662" s="185">
        <f t="shared" si="21"/>
        <v>8.5</v>
      </c>
      <c r="AE662" s="197">
        <v>5</v>
      </c>
      <c r="AF662" s="191">
        <v>100</v>
      </c>
      <c r="AG662" s="198" t="s">
        <v>2194</v>
      </c>
      <c r="AH662" s="683" t="s">
        <v>2195</v>
      </c>
      <c r="AI662" s="199">
        <v>10</v>
      </c>
      <c r="AJ662" s="200" t="s">
        <v>2196</v>
      </c>
      <c r="AK662" s="719" t="s">
        <v>2197</v>
      </c>
      <c r="AL662" s="202">
        <v>10</v>
      </c>
      <c r="AM662" s="200"/>
      <c r="AN662" s="719"/>
      <c r="AO662" s="202"/>
      <c r="AP662" s="200"/>
      <c r="AQ662" s="719"/>
      <c r="AR662" s="202"/>
      <c r="AS662" s="200" t="s">
        <v>2198</v>
      </c>
      <c r="AT662" s="201" t="s">
        <v>2455</v>
      </c>
      <c r="AU662" s="204">
        <v>80</v>
      </c>
      <c r="AV662" s="776"/>
      <c r="AW662" s="185"/>
      <c r="AX662" s="194"/>
    </row>
    <row r="663" spans="1:66" s="36" customFormat="1" ht="52.1" customHeight="1" x14ac:dyDescent="0.3">
      <c r="A663" s="334">
        <v>1510</v>
      </c>
      <c r="B663" s="605" t="s">
        <v>1865</v>
      </c>
      <c r="C663" s="185">
        <v>8</v>
      </c>
      <c r="D663" s="106" t="s">
        <v>1866</v>
      </c>
      <c r="E663" s="605" t="s">
        <v>1867</v>
      </c>
      <c r="F663" s="185">
        <v>10756</v>
      </c>
      <c r="G663" s="605" t="s">
        <v>1868</v>
      </c>
      <c r="H663" s="185">
        <v>2009</v>
      </c>
      <c r="I663" s="605" t="s">
        <v>1869</v>
      </c>
      <c r="J663" s="650">
        <v>138669.95000000001</v>
      </c>
      <c r="K663" s="396" t="s">
        <v>677</v>
      </c>
      <c r="L663" s="188" t="s">
        <v>1870</v>
      </c>
      <c r="M663" s="188" t="s">
        <v>1871</v>
      </c>
      <c r="N663" s="188" t="s">
        <v>1872</v>
      </c>
      <c r="O663" s="188" t="s">
        <v>1873</v>
      </c>
      <c r="P663" s="185">
        <v>1090041</v>
      </c>
      <c r="Q663" s="185">
        <v>0</v>
      </c>
      <c r="R663" s="185">
        <v>0</v>
      </c>
      <c r="S663" s="185">
        <v>0</v>
      </c>
      <c r="T663" s="185">
        <v>12.38</v>
      </c>
      <c r="U663" s="185">
        <v>12.38</v>
      </c>
      <c r="V663" s="185">
        <v>200</v>
      </c>
      <c r="W663" s="185">
        <v>100</v>
      </c>
      <c r="X663" s="196" t="s">
        <v>1874</v>
      </c>
      <c r="Y663" s="185">
        <v>6</v>
      </c>
      <c r="Z663" s="185">
        <v>1</v>
      </c>
      <c r="AA663" s="185">
        <v>1</v>
      </c>
      <c r="AB663" s="185">
        <v>23</v>
      </c>
      <c r="AC663" s="185">
        <v>46</v>
      </c>
      <c r="AD663" s="185">
        <v>12.38</v>
      </c>
      <c r="AE663" s="197">
        <v>5</v>
      </c>
      <c r="AF663" s="191">
        <v>0</v>
      </c>
      <c r="AG663" s="198"/>
      <c r="AH663" s="683"/>
      <c r="AI663" s="199"/>
      <c r="AJ663" s="200"/>
      <c r="AK663" s="719"/>
      <c r="AL663" s="202"/>
      <c r="AM663" s="200"/>
      <c r="AN663" s="719"/>
      <c r="AO663" s="202"/>
      <c r="AP663" s="200"/>
      <c r="AQ663" s="719"/>
      <c r="AR663" s="202"/>
      <c r="AS663" s="200"/>
      <c r="AT663" s="201"/>
      <c r="AU663" s="204"/>
      <c r="AV663" s="776"/>
      <c r="AW663" s="185"/>
      <c r="AX663" s="194"/>
    </row>
    <row r="664" spans="1:66" s="36" customFormat="1" ht="64.95" customHeight="1" x14ac:dyDescent="0.3">
      <c r="A664" s="183">
        <v>1510</v>
      </c>
      <c r="B664" s="605" t="s">
        <v>1865</v>
      </c>
      <c r="C664" s="185">
        <v>8</v>
      </c>
      <c r="D664" s="106" t="s">
        <v>1875</v>
      </c>
      <c r="E664" s="605" t="s">
        <v>1867</v>
      </c>
      <c r="F664" s="185">
        <v>10756</v>
      </c>
      <c r="G664" s="605" t="s">
        <v>1876</v>
      </c>
      <c r="H664" s="185">
        <v>2018</v>
      </c>
      <c r="I664" s="605" t="s">
        <v>1877</v>
      </c>
      <c r="J664" s="650">
        <v>66270.86</v>
      </c>
      <c r="K664" s="396" t="s">
        <v>800</v>
      </c>
      <c r="L664" s="188" t="s">
        <v>1878</v>
      </c>
      <c r="M664" s="188" t="s">
        <v>1871</v>
      </c>
      <c r="N664" s="188" t="s">
        <v>1879</v>
      </c>
      <c r="O664" s="188" t="s">
        <v>1880</v>
      </c>
      <c r="P664" s="185">
        <v>11800296</v>
      </c>
      <c r="Q664" s="185">
        <v>0</v>
      </c>
      <c r="R664" s="185">
        <v>0</v>
      </c>
      <c r="S664" s="185">
        <v>0</v>
      </c>
      <c r="T664" s="185">
        <v>13.11</v>
      </c>
      <c r="U664" s="185">
        <f>SUM(R664:T664)</f>
        <v>13.11</v>
      </c>
      <c r="V664" s="185">
        <v>100</v>
      </c>
      <c r="W664" s="185">
        <v>0</v>
      </c>
      <c r="X664" s="196" t="s">
        <v>1874</v>
      </c>
      <c r="Y664" s="185">
        <v>6</v>
      </c>
      <c r="Z664" s="185">
        <v>1</v>
      </c>
      <c r="AA664" s="185">
        <v>1</v>
      </c>
      <c r="AB664" s="185">
        <v>23</v>
      </c>
      <c r="AC664" s="185">
        <v>80</v>
      </c>
      <c r="AD664" s="185">
        <v>13.11</v>
      </c>
      <c r="AE664" s="197">
        <v>5</v>
      </c>
      <c r="AF664" s="191">
        <f>AI664+AL664+AO664+AR664+AU664</f>
        <v>100</v>
      </c>
      <c r="AG664" s="198" t="s">
        <v>1866</v>
      </c>
      <c r="AH664" s="683" t="s">
        <v>1881</v>
      </c>
      <c r="AI664" s="199">
        <v>20</v>
      </c>
      <c r="AJ664" s="200" t="s">
        <v>1882</v>
      </c>
      <c r="AK664" s="719" t="s">
        <v>1883</v>
      </c>
      <c r="AL664" s="202">
        <v>20</v>
      </c>
      <c r="AM664" s="200" t="s">
        <v>1884</v>
      </c>
      <c r="AN664" s="719" t="s">
        <v>1885</v>
      </c>
      <c r="AO664" s="202">
        <v>20</v>
      </c>
      <c r="AP664" s="200" t="s">
        <v>1875</v>
      </c>
      <c r="AQ664" s="719" t="s">
        <v>1867</v>
      </c>
      <c r="AR664" s="202">
        <v>10</v>
      </c>
      <c r="AS664" s="200" t="s">
        <v>1886</v>
      </c>
      <c r="AT664" s="201"/>
      <c r="AU664" s="204">
        <v>30</v>
      </c>
      <c r="AV664" s="776"/>
      <c r="AW664" s="185"/>
      <c r="AX664" s="194"/>
    </row>
    <row r="665" spans="1:66" s="36" customFormat="1" ht="104" customHeight="1" x14ac:dyDescent="0.3">
      <c r="A665" s="183">
        <v>1510</v>
      </c>
      <c r="B665" s="605" t="s">
        <v>1865</v>
      </c>
      <c r="C665" s="185">
        <v>7</v>
      </c>
      <c r="D665" s="106" t="s">
        <v>1875</v>
      </c>
      <c r="E665" s="605" t="s">
        <v>1887</v>
      </c>
      <c r="F665" s="185">
        <v>18697</v>
      </c>
      <c r="G665" s="605" t="s">
        <v>1888</v>
      </c>
      <c r="H665" s="185">
        <v>2002</v>
      </c>
      <c r="I665" s="605" t="s">
        <v>1889</v>
      </c>
      <c r="J665" s="650">
        <v>75112.67</v>
      </c>
      <c r="K665" s="396" t="s">
        <v>867</v>
      </c>
      <c r="L665" s="188" t="s">
        <v>1890</v>
      </c>
      <c r="M665" s="188" t="s">
        <v>1891</v>
      </c>
      <c r="N665" s="188" t="s">
        <v>1892</v>
      </c>
      <c r="O665" s="188" t="s">
        <v>1893</v>
      </c>
      <c r="P665" s="185">
        <v>1020020</v>
      </c>
      <c r="Q665" s="111">
        <v>2.3529411764705883</v>
      </c>
      <c r="R665" s="185">
        <v>0</v>
      </c>
      <c r="S665" s="185">
        <v>2.35</v>
      </c>
      <c r="T665" s="185">
        <v>18.829999999999998</v>
      </c>
      <c r="U665" s="185">
        <v>21.18</v>
      </c>
      <c r="V665" s="185">
        <v>246</v>
      </c>
      <c r="W665" s="185">
        <v>100</v>
      </c>
      <c r="X665" s="196" t="s">
        <v>1874</v>
      </c>
      <c r="Y665" s="185">
        <v>3</v>
      </c>
      <c r="Z665" s="185">
        <v>11</v>
      </c>
      <c r="AA665" s="185">
        <v>5</v>
      </c>
      <c r="AB665" s="185">
        <v>4</v>
      </c>
      <c r="AC665" s="185">
        <v>298</v>
      </c>
      <c r="AD665" s="185">
        <v>18.829999999999998</v>
      </c>
      <c r="AE665" s="197">
        <v>5</v>
      </c>
      <c r="AF665" s="191">
        <f>AI665+AL665+AO665+AR665+AU665</f>
        <v>100</v>
      </c>
      <c r="AG665" s="198" t="s">
        <v>1875</v>
      </c>
      <c r="AH665" s="683" t="s">
        <v>1887</v>
      </c>
      <c r="AI665" s="199">
        <v>100</v>
      </c>
      <c r="AJ665" s="200"/>
      <c r="AK665" s="719"/>
      <c r="AL665" s="202"/>
      <c r="AM665" s="200"/>
      <c r="AN665" s="719"/>
      <c r="AO665" s="202"/>
      <c r="AP665" s="200"/>
      <c r="AQ665" s="719"/>
      <c r="AR665" s="202"/>
      <c r="AS665" s="200"/>
      <c r="AT665" s="201"/>
      <c r="AU665" s="204"/>
      <c r="AV665" s="776"/>
      <c r="AW665" s="185"/>
      <c r="AX665" s="194"/>
    </row>
    <row r="666" spans="1:66" s="36" customFormat="1" ht="143.05000000000001" customHeight="1" x14ac:dyDescent="0.3">
      <c r="A666" s="183">
        <v>1510</v>
      </c>
      <c r="B666" s="605" t="s">
        <v>1865</v>
      </c>
      <c r="C666" s="185">
        <v>3</v>
      </c>
      <c r="D666" s="106" t="s">
        <v>1882</v>
      </c>
      <c r="E666" s="605" t="s">
        <v>1894</v>
      </c>
      <c r="F666" s="185">
        <v>38248</v>
      </c>
      <c r="G666" s="605" t="s">
        <v>1895</v>
      </c>
      <c r="H666" s="185">
        <v>2006</v>
      </c>
      <c r="I666" s="605" t="s">
        <v>1896</v>
      </c>
      <c r="J666" s="650">
        <v>50492.4</v>
      </c>
      <c r="K666" s="396" t="s">
        <v>655</v>
      </c>
      <c r="L666" s="188" t="s">
        <v>1897</v>
      </c>
      <c r="M666" s="188" t="s">
        <v>1898</v>
      </c>
      <c r="N666" s="188" t="s">
        <v>1899</v>
      </c>
      <c r="O666" s="188" t="s">
        <v>1900</v>
      </c>
      <c r="P666" s="185">
        <v>1070007</v>
      </c>
      <c r="Q666" s="185">
        <v>17</v>
      </c>
      <c r="R666" s="185">
        <v>0</v>
      </c>
      <c r="S666" s="185">
        <v>17</v>
      </c>
      <c r="T666" s="185">
        <v>14.41</v>
      </c>
      <c r="U666" s="185">
        <v>31.41</v>
      </c>
      <c r="V666" s="185">
        <v>0</v>
      </c>
      <c r="W666" s="185">
        <v>100</v>
      </c>
      <c r="X666" s="196" t="s">
        <v>1874</v>
      </c>
      <c r="Y666" s="185">
        <v>4</v>
      </c>
      <c r="Z666" s="185">
        <v>3</v>
      </c>
      <c r="AA666" s="185">
        <v>3</v>
      </c>
      <c r="AB666" s="185">
        <v>17</v>
      </c>
      <c r="AC666" s="185">
        <v>72</v>
      </c>
      <c r="AD666" s="185">
        <v>14.41</v>
      </c>
      <c r="AE666" s="197">
        <v>5</v>
      </c>
      <c r="AF666" s="191">
        <v>0</v>
      </c>
      <c r="AG666" s="198"/>
      <c r="AH666" s="683"/>
      <c r="AI666" s="199"/>
      <c r="AJ666" s="200"/>
      <c r="AK666" s="719"/>
      <c r="AL666" s="202"/>
      <c r="AM666" s="200"/>
      <c r="AN666" s="719"/>
      <c r="AO666" s="202"/>
      <c r="AP666" s="200"/>
      <c r="AQ666" s="719"/>
      <c r="AR666" s="202"/>
      <c r="AS666" s="200"/>
      <c r="AT666" s="201"/>
      <c r="AU666" s="204"/>
      <c r="AV666" s="776"/>
      <c r="AW666" s="185"/>
      <c r="AX666" s="194"/>
    </row>
    <row r="667" spans="1:66" s="36" customFormat="1" ht="130.05000000000001" customHeight="1" x14ac:dyDescent="0.3">
      <c r="A667" s="183">
        <v>1510</v>
      </c>
      <c r="B667" s="605" t="s">
        <v>1865</v>
      </c>
      <c r="C667" s="185">
        <v>3</v>
      </c>
      <c r="D667" s="106" t="s">
        <v>1882</v>
      </c>
      <c r="E667" s="605" t="s">
        <v>1894</v>
      </c>
      <c r="F667" s="185">
        <v>38248</v>
      </c>
      <c r="G667" s="605" t="s">
        <v>1901</v>
      </c>
      <c r="H667" s="185">
        <v>2008</v>
      </c>
      <c r="I667" s="605" t="s">
        <v>1902</v>
      </c>
      <c r="J667" s="650">
        <v>28315</v>
      </c>
      <c r="K667" s="396" t="s">
        <v>677</v>
      </c>
      <c r="L667" s="188" t="s">
        <v>1897</v>
      </c>
      <c r="M667" s="188" t="s">
        <v>1898</v>
      </c>
      <c r="N667" s="188" t="s">
        <v>1903</v>
      </c>
      <c r="O667" s="188" t="s">
        <v>1904</v>
      </c>
      <c r="P667" s="185">
        <v>1080098</v>
      </c>
      <c r="Q667" s="185">
        <v>1.5</v>
      </c>
      <c r="R667" s="185">
        <v>0</v>
      </c>
      <c r="S667" s="185">
        <v>1.5</v>
      </c>
      <c r="T667" s="185">
        <v>20.78</v>
      </c>
      <c r="U667" s="185">
        <v>22.28</v>
      </c>
      <c r="V667" s="185">
        <v>0</v>
      </c>
      <c r="W667" s="185">
        <v>100</v>
      </c>
      <c r="X667" s="196" t="s">
        <v>1874</v>
      </c>
      <c r="Y667" s="185">
        <v>4</v>
      </c>
      <c r="Z667" s="185">
        <v>3</v>
      </c>
      <c r="AA667" s="185">
        <v>3</v>
      </c>
      <c r="AB667" s="185">
        <v>60</v>
      </c>
      <c r="AC667" s="185">
        <v>45</v>
      </c>
      <c r="AD667" s="185">
        <v>20.78</v>
      </c>
      <c r="AE667" s="197">
        <v>5</v>
      </c>
      <c r="AF667" s="191">
        <v>0</v>
      </c>
      <c r="AG667" s="304"/>
      <c r="AH667" s="683"/>
      <c r="AI667" s="199"/>
      <c r="AJ667" s="200"/>
      <c r="AK667" s="719"/>
      <c r="AL667" s="202"/>
      <c r="AM667" s="200"/>
      <c r="AN667" s="719"/>
      <c r="AO667" s="202"/>
      <c r="AP667" s="200"/>
      <c r="AQ667" s="719"/>
      <c r="AR667" s="202"/>
      <c r="AS667" s="200"/>
      <c r="AT667" s="201"/>
      <c r="AU667" s="204"/>
      <c r="AV667" s="776"/>
      <c r="AW667" s="185"/>
      <c r="AX667" s="194"/>
    </row>
    <row r="668" spans="1:66" s="36" customFormat="1" ht="130.05000000000001" customHeight="1" x14ac:dyDescent="0.3">
      <c r="A668" s="183">
        <v>1510</v>
      </c>
      <c r="B668" s="605" t="s">
        <v>1865</v>
      </c>
      <c r="C668" s="185">
        <v>3</v>
      </c>
      <c r="D668" s="106" t="s">
        <v>1882</v>
      </c>
      <c r="E668" s="605" t="s">
        <v>1894</v>
      </c>
      <c r="F668" s="185">
        <v>38248</v>
      </c>
      <c r="G668" s="605" t="s">
        <v>1905</v>
      </c>
      <c r="H668" s="185">
        <v>2008</v>
      </c>
      <c r="I668" s="605" t="s">
        <v>1906</v>
      </c>
      <c r="J668" s="650">
        <v>41563</v>
      </c>
      <c r="K668" s="396" t="s">
        <v>677</v>
      </c>
      <c r="L668" s="188" t="s">
        <v>1897</v>
      </c>
      <c r="M668" s="188" t="s">
        <v>1898</v>
      </c>
      <c r="N668" s="188" t="s">
        <v>1907</v>
      </c>
      <c r="O668" s="188" t="s">
        <v>1908</v>
      </c>
      <c r="P668" s="185">
        <v>1080099</v>
      </c>
      <c r="Q668" s="185">
        <v>0.88</v>
      </c>
      <c r="R668" s="185">
        <v>0</v>
      </c>
      <c r="S668" s="185">
        <v>0.88</v>
      </c>
      <c r="T668" s="185">
        <v>14.41</v>
      </c>
      <c r="U668" s="185">
        <v>15.290000000000001</v>
      </c>
      <c r="V668" s="185">
        <v>1</v>
      </c>
      <c r="W668" s="185">
        <v>100</v>
      </c>
      <c r="X668" s="196" t="s">
        <v>1874</v>
      </c>
      <c r="Y668" s="185">
        <v>4</v>
      </c>
      <c r="Z668" s="185">
        <v>7</v>
      </c>
      <c r="AA668" s="185">
        <v>2</v>
      </c>
      <c r="AB668" s="185">
        <v>60</v>
      </c>
      <c r="AC668" s="185">
        <v>45</v>
      </c>
      <c r="AD668" s="185">
        <v>14.41</v>
      </c>
      <c r="AE668" s="197">
        <v>5</v>
      </c>
      <c r="AF668" s="191">
        <v>0</v>
      </c>
      <c r="AG668" s="198"/>
      <c r="AH668" s="683"/>
      <c r="AI668" s="199"/>
      <c r="AJ668" s="239"/>
      <c r="AK668" s="721"/>
      <c r="AL668" s="561"/>
      <c r="AM668" s="200"/>
      <c r="AN668" s="719"/>
      <c r="AO668" s="202"/>
      <c r="AP668" s="200"/>
      <c r="AQ668" s="719"/>
      <c r="AR668" s="202"/>
      <c r="AS668" s="200"/>
      <c r="AT668" s="201"/>
      <c r="AU668" s="204"/>
      <c r="AV668" s="776"/>
      <c r="AW668" s="185"/>
      <c r="AX668" s="194"/>
    </row>
    <row r="669" spans="1:66" s="36" customFormat="1" ht="320.3" customHeight="1" x14ac:dyDescent="0.3">
      <c r="A669" s="183">
        <v>1510</v>
      </c>
      <c r="B669" s="605" t="s">
        <v>1865</v>
      </c>
      <c r="C669" s="185">
        <v>3</v>
      </c>
      <c r="D669" s="106" t="s">
        <v>1882</v>
      </c>
      <c r="E669" s="605" t="s">
        <v>1894</v>
      </c>
      <c r="F669" s="185">
        <v>38248</v>
      </c>
      <c r="G669" s="605" t="s">
        <v>1909</v>
      </c>
      <c r="H669" s="185">
        <v>2008</v>
      </c>
      <c r="I669" s="605" t="s">
        <v>1910</v>
      </c>
      <c r="J669" s="650">
        <v>46847</v>
      </c>
      <c r="K669" s="396" t="s">
        <v>677</v>
      </c>
      <c r="L669" s="188" t="s">
        <v>1897</v>
      </c>
      <c r="M669" s="188" t="s">
        <v>1898</v>
      </c>
      <c r="N669" s="188" t="s">
        <v>1911</v>
      </c>
      <c r="O669" s="188" t="s">
        <v>1912</v>
      </c>
      <c r="P669" s="185">
        <v>1080100</v>
      </c>
      <c r="Q669" s="185">
        <v>2</v>
      </c>
      <c r="R669" s="185">
        <v>0</v>
      </c>
      <c r="S669" s="185">
        <v>2</v>
      </c>
      <c r="T669" s="185">
        <v>18.64</v>
      </c>
      <c r="U669" s="185">
        <v>20.64</v>
      </c>
      <c r="V669" s="185">
        <v>5</v>
      </c>
      <c r="W669" s="185">
        <v>100</v>
      </c>
      <c r="X669" s="196" t="s">
        <v>1874</v>
      </c>
      <c r="Y669" s="185">
        <v>4</v>
      </c>
      <c r="Z669" s="185">
        <v>7</v>
      </c>
      <c r="AA669" s="185">
        <v>2</v>
      </c>
      <c r="AB669" s="185">
        <v>60</v>
      </c>
      <c r="AC669" s="185">
        <v>45</v>
      </c>
      <c r="AD669" s="185">
        <v>18.64</v>
      </c>
      <c r="AE669" s="197">
        <v>5</v>
      </c>
      <c r="AF669" s="191">
        <v>0</v>
      </c>
      <c r="AG669" s="198"/>
      <c r="AH669" s="683"/>
      <c r="AI669" s="199"/>
      <c r="AJ669" s="562"/>
      <c r="AK669" s="748"/>
      <c r="AL669" s="448"/>
      <c r="AM669" s="200"/>
      <c r="AN669" s="719"/>
      <c r="AO669" s="202"/>
      <c r="AP669" s="200"/>
      <c r="AQ669" s="719"/>
      <c r="AR669" s="202"/>
      <c r="AS669" s="200"/>
      <c r="AT669" s="201"/>
      <c r="AU669" s="204"/>
      <c r="AV669" s="776"/>
      <c r="AW669" s="185"/>
      <c r="AX669" s="194"/>
    </row>
    <row r="670" spans="1:66" s="36" customFormat="1" ht="130.05000000000001" customHeight="1" x14ac:dyDescent="0.3">
      <c r="A670" s="183">
        <v>1510</v>
      </c>
      <c r="B670" s="605" t="s">
        <v>1865</v>
      </c>
      <c r="C670" s="185">
        <v>3</v>
      </c>
      <c r="D670" s="106" t="s">
        <v>1882</v>
      </c>
      <c r="E670" s="605" t="s">
        <v>1894</v>
      </c>
      <c r="F670" s="185">
        <v>38248</v>
      </c>
      <c r="G670" s="605" t="s">
        <v>1913</v>
      </c>
      <c r="H670" s="185">
        <v>2014</v>
      </c>
      <c r="I670" s="605" t="s">
        <v>1914</v>
      </c>
      <c r="J670" s="650">
        <v>20620</v>
      </c>
      <c r="K670" s="396" t="s">
        <v>1915</v>
      </c>
      <c r="L670" s="188" t="s">
        <v>1897</v>
      </c>
      <c r="M670" s="188" t="s">
        <v>1898</v>
      </c>
      <c r="N670" s="188" t="s">
        <v>1916</v>
      </c>
      <c r="O670" s="188" t="s">
        <v>1917</v>
      </c>
      <c r="P670" s="185">
        <v>1140004</v>
      </c>
      <c r="Q670" s="185">
        <v>0.88</v>
      </c>
      <c r="R670" s="185">
        <v>0</v>
      </c>
      <c r="S670" s="185">
        <v>0.88</v>
      </c>
      <c r="T670" s="185">
        <v>20.78</v>
      </c>
      <c r="U670" s="185">
        <v>21.66</v>
      </c>
      <c r="V670" s="185">
        <v>55</v>
      </c>
      <c r="W670" s="185">
        <v>52</v>
      </c>
      <c r="X670" s="196" t="s">
        <v>1874</v>
      </c>
      <c r="Y670" s="185">
        <v>4</v>
      </c>
      <c r="Z670" s="185">
        <v>7</v>
      </c>
      <c r="AA670" s="185">
        <v>2</v>
      </c>
      <c r="AB670" s="185">
        <v>60</v>
      </c>
      <c r="AC670" s="185"/>
      <c r="AD670" s="185">
        <v>20.78</v>
      </c>
      <c r="AE670" s="197">
        <v>5</v>
      </c>
      <c r="AF670" s="191">
        <v>0</v>
      </c>
      <c r="AG670" s="198"/>
      <c r="AH670" s="683"/>
      <c r="AI670" s="199"/>
      <c r="AJ670" s="260"/>
      <c r="AK670" s="749"/>
      <c r="AL670" s="202"/>
      <c r="AM670" s="260"/>
      <c r="AN670" s="728"/>
      <c r="AO670" s="202"/>
      <c r="AP670" s="200"/>
      <c r="AQ670" s="719"/>
      <c r="AR670" s="202"/>
      <c r="AS670" s="200"/>
      <c r="AT670" s="201"/>
      <c r="AU670" s="204"/>
      <c r="AV670" s="776"/>
      <c r="AW670" s="185"/>
      <c r="AX670" s="194"/>
    </row>
    <row r="671" spans="1:66" s="36" customFormat="1" ht="247.05" customHeight="1" x14ac:dyDescent="0.3">
      <c r="A671" s="183">
        <v>1510</v>
      </c>
      <c r="B671" s="605" t="s">
        <v>1865</v>
      </c>
      <c r="C671" s="185">
        <v>3</v>
      </c>
      <c r="D671" s="106" t="s">
        <v>1882</v>
      </c>
      <c r="E671" s="605" t="s">
        <v>1894</v>
      </c>
      <c r="F671" s="185">
        <v>38248</v>
      </c>
      <c r="G671" s="605" t="s">
        <v>1918</v>
      </c>
      <c r="H671" s="185">
        <v>2018</v>
      </c>
      <c r="I671" s="605" t="s">
        <v>1919</v>
      </c>
      <c r="J671" s="650">
        <v>80681.759999999995</v>
      </c>
      <c r="K671" s="396" t="s">
        <v>800</v>
      </c>
      <c r="L671" s="188" t="s">
        <v>1920</v>
      </c>
      <c r="M671" s="188" t="s">
        <v>1898</v>
      </c>
      <c r="N671" s="188" t="s">
        <v>1921</v>
      </c>
      <c r="O671" s="188" t="s">
        <v>1922</v>
      </c>
      <c r="P671" s="185">
        <v>1180016</v>
      </c>
      <c r="Q671" s="185">
        <v>0.88</v>
      </c>
      <c r="R671" s="185">
        <v>0</v>
      </c>
      <c r="S671" s="185">
        <v>0.88</v>
      </c>
      <c r="T671" s="185">
        <v>20.78</v>
      </c>
      <c r="U671" s="185">
        <v>21.66</v>
      </c>
      <c r="V671" s="185">
        <v>3</v>
      </c>
      <c r="W671" s="185">
        <v>0</v>
      </c>
      <c r="X671" s="196" t="s">
        <v>1874</v>
      </c>
      <c r="Y671" s="185">
        <v>4</v>
      </c>
      <c r="Z671" s="185">
        <v>7</v>
      </c>
      <c r="AA671" s="185">
        <v>2</v>
      </c>
      <c r="AB671" s="185">
        <v>60</v>
      </c>
      <c r="AC671" s="185">
        <v>198</v>
      </c>
      <c r="AD671" s="185">
        <v>20.78</v>
      </c>
      <c r="AE671" s="197">
        <v>5</v>
      </c>
      <c r="AF671" s="191">
        <f>AI671+AL671+AO671+AR671+AU671</f>
        <v>100</v>
      </c>
      <c r="AG671" s="198" t="s">
        <v>1923</v>
      </c>
      <c r="AH671" s="683" t="s">
        <v>1883</v>
      </c>
      <c r="AI671" s="199">
        <v>52</v>
      </c>
      <c r="AJ671" s="200" t="s">
        <v>1882</v>
      </c>
      <c r="AK671" s="719" t="s">
        <v>1883</v>
      </c>
      <c r="AL671" s="202">
        <v>37</v>
      </c>
      <c r="AM671" s="260"/>
      <c r="AN671" s="728"/>
      <c r="AO671" s="202"/>
      <c r="AP671" s="200"/>
      <c r="AQ671" s="719"/>
      <c r="AR671" s="202"/>
      <c r="AS671" s="200" t="s">
        <v>1924</v>
      </c>
      <c r="AT671" s="201"/>
      <c r="AU671" s="204">
        <v>11</v>
      </c>
      <c r="AV671" s="776"/>
      <c r="AW671" s="185"/>
      <c r="AX671" s="194"/>
    </row>
    <row r="672" spans="1:66" s="37" customFormat="1" ht="156.05000000000001" customHeight="1" x14ac:dyDescent="0.3">
      <c r="A672" s="107">
        <v>1538</v>
      </c>
      <c r="B672" s="607" t="s">
        <v>6500</v>
      </c>
      <c r="C672" s="108">
        <v>4</v>
      </c>
      <c r="D672" s="109" t="s">
        <v>6501</v>
      </c>
      <c r="E672" s="625" t="s">
        <v>6502</v>
      </c>
      <c r="F672" s="108">
        <v>10268</v>
      </c>
      <c r="G672" s="625" t="s">
        <v>6503</v>
      </c>
      <c r="H672" s="108">
        <v>2003</v>
      </c>
      <c r="I672" s="625" t="s">
        <v>6504</v>
      </c>
      <c r="J672" s="655">
        <v>82874.31</v>
      </c>
      <c r="K672" s="396" t="s">
        <v>867</v>
      </c>
      <c r="L672" s="72" t="s">
        <v>6505</v>
      </c>
      <c r="M672" s="72" t="s">
        <v>6506</v>
      </c>
      <c r="N672" s="72" t="s">
        <v>6507</v>
      </c>
      <c r="O672" s="72" t="s">
        <v>6508</v>
      </c>
      <c r="P672" s="108" t="s">
        <v>6509</v>
      </c>
      <c r="Q672" s="109">
        <v>89.75</v>
      </c>
      <c r="R672" s="109">
        <v>9.75</v>
      </c>
      <c r="S672" s="109">
        <v>35</v>
      </c>
      <c r="T672" s="109">
        <v>45</v>
      </c>
      <c r="U672" s="109">
        <v>89.75</v>
      </c>
      <c r="V672" s="108">
        <v>100</v>
      </c>
      <c r="W672" s="108">
        <v>100</v>
      </c>
      <c r="X672" s="109" t="s">
        <v>6510</v>
      </c>
      <c r="Y672" s="108">
        <v>3</v>
      </c>
      <c r="Z672" s="108">
        <v>1</v>
      </c>
      <c r="AA672" s="108">
        <v>7</v>
      </c>
      <c r="AB672" s="108">
        <v>4</v>
      </c>
      <c r="AC672" s="108">
        <v>55</v>
      </c>
      <c r="AD672" s="109"/>
      <c r="AE672" s="242">
        <v>0.25</v>
      </c>
      <c r="AF672" s="236">
        <v>100</v>
      </c>
      <c r="AG672" s="351" t="s">
        <v>6511</v>
      </c>
      <c r="AH672" s="687" t="s">
        <v>6502</v>
      </c>
      <c r="AI672" s="238">
        <v>5</v>
      </c>
      <c r="AJ672" s="352" t="s">
        <v>6512</v>
      </c>
      <c r="AK672" s="734" t="s">
        <v>6513</v>
      </c>
      <c r="AL672" s="241">
        <v>20</v>
      </c>
      <c r="AM672" s="352" t="s">
        <v>6514</v>
      </c>
      <c r="AN672" s="734" t="s">
        <v>6502</v>
      </c>
      <c r="AO672" s="241">
        <v>75</v>
      </c>
      <c r="AP672" s="352" t="s">
        <v>6515</v>
      </c>
      <c r="AQ672" s="734"/>
      <c r="AR672" s="241"/>
      <c r="AS672" s="352"/>
      <c r="AT672" s="353"/>
      <c r="AU672" s="242"/>
      <c r="AV672" s="785"/>
      <c r="AW672" s="108"/>
      <c r="AX672" s="342"/>
      <c r="AY672" s="81"/>
      <c r="AZ672" s="81"/>
      <c r="BA672" s="81"/>
      <c r="BB672" s="81"/>
      <c r="BC672" s="81"/>
      <c r="BD672" s="81"/>
      <c r="BE672" s="81"/>
      <c r="BF672" s="81"/>
      <c r="BG672" s="81"/>
      <c r="BH672" s="81"/>
      <c r="BI672" s="81"/>
      <c r="BJ672" s="81"/>
      <c r="BK672" s="81"/>
      <c r="BL672" s="81"/>
      <c r="BM672" s="81"/>
      <c r="BN672" s="81"/>
    </row>
    <row r="673" spans="1:66" s="37" customFormat="1" ht="91" customHeight="1" x14ac:dyDescent="0.3">
      <c r="A673" s="107">
        <v>1538</v>
      </c>
      <c r="B673" s="607" t="s">
        <v>6500</v>
      </c>
      <c r="C673" s="108">
        <v>24</v>
      </c>
      <c r="D673" s="109" t="s">
        <v>1352</v>
      </c>
      <c r="E673" s="625" t="s">
        <v>6516</v>
      </c>
      <c r="F673" s="108">
        <v>7134</v>
      </c>
      <c r="G673" s="625" t="s">
        <v>6517</v>
      </c>
      <c r="H673" s="108">
        <v>2002</v>
      </c>
      <c r="I673" s="625" t="s">
        <v>6518</v>
      </c>
      <c r="J673" s="655">
        <v>67115.05</v>
      </c>
      <c r="K673" s="396" t="s">
        <v>867</v>
      </c>
      <c r="L673" s="72" t="s">
        <v>6519</v>
      </c>
      <c r="M673" s="72" t="s">
        <v>6520</v>
      </c>
      <c r="N673" s="72" t="s">
        <v>6521</v>
      </c>
      <c r="O673" s="72" t="s">
        <v>6522</v>
      </c>
      <c r="P673" s="108">
        <v>19282</v>
      </c>
      <c r="Q673" s="109">
        <v>87.9</v>
      </c>
      <c r="R673" s="109">
        <v>7.9</v>
      </c>
      <c r="S673" s="109">
        <v>35</v>
      </c>
      <c r="T673" s="109">
        <v>45</v>
      </c>
      <c r="U673" s="109">
        <v>87.9</v>
      </c>
      <c r="V673" s="108">
        <v>100</v>
      </c>
      <c r="W673" s="108">
        <v>100</v>
      </c>
      <c r="X673" s="109" t="s">
        <v>6523</v>
      </c>
      <c r="Y673" s="108">
        <v>1</v>
      </c>
      <c r="Z673" s="108">
        <v>8</v>
      </c>
      <c r="AA673" s="108">
        <v>2</v>
      </c>
      <c r="AB673" s="108">
        <v>53</v>
      </c>
      <c r="AC673" s="108">
        <v>27</v>
      </c>
      <c r="AD673" s="109"/>
      <c r="AE673" s="242">
        <v>0.2</v>
      </c>
      <c r="AF673" s="236">
        <v>100</v>
      </c>
      <c r="AG673" s="351" t="s">
        <v>6524</v>
      </c>
      <c r="AH673" s="687"/>
      <c r="AI673" s="238"/>
      <c r="AJ673" s="352" t="s">
        <v>1352</v>
      </c>
      <c r="AK673" s="734" t="s">
        <v>6525</v>
      </c>
      <c r="AL673" s="241"/>
      <c r="AM673" s="352" t="s">
        <v>6526</v>
      </c>
      <c r="AN673" s="734"/>
      <c r="AO673" s="241"/>
      <c r="AP673" s="352"/>
      <c r="AQ673" s="734"/>
      <c r="AR673" s="241"/>
      <c r="AS673" s="352"/>
      <c r="AT673" s="353"/>
      <c r="AU673" s="242"/>
      <c r="AV673" s="785"/>
      <c r="AW673" s="108"/>
      <c r="AX673" s="342"/>
      <c r="AY673" s="81"/>
      <c r="AZ673" s="81"/>
      <c r="BA673" s="81"/>
      <c r="BB673" s="81"/>
      <c r="BC673" s="81"/>
      <c r="BD673" s="81"/>
      <c r="BE673" s="81"/>
      <c r="BF673" s="81"/>
      <c r="BG673" s="81"/>
      <c r="BH673" s="81"/>
      <c r="BI673" s="81"/>
      <c r="BJ673" s="81"/>
      <c r="BK673" s="81"/>
      <c r="BL673" s="81"/>
      <c r="BM673" s="81"/>
      <c r="BN673" s="81"/>
    </row>
    <row r="674" spans="1:66" s="37" customFormat="1" ht="143.05000000000001" customHeight="1" x14ac:dyDescent="0.3">
      <c r="A674" s="107">
        <v>1538</v>
      </c>
      <c r="B674" s="607" t="s">
        <v>6500</v>
      </c>
      <c r="C674" s="108">
        <v>25</v>
      </c>
      <c r="D674" s="109" t="s">
        <v>6527</v>
      </c>
      <c r="E674" s="625" t="s">
        <v>6528</v>
      </c>
      <c r="F674" s="108">
        <v>10774</v>
      </c>
      <c r="G674" s="625" t="s">
        <v>6529</v>
      </c>
      <c r="H674" s="108">
        <v>2002</v>
      </c>
      <c r="I674" s="625" t="s">
        <v>6530</v>
      </c>
      <c r="J674" s="655">
        <v>50075.11</v>
      </c>
      <c r="K674" s="396" t="s">
        <v>867</v>
      </c>
      <c r="L674" s="72" t="s">
        <v>6531</v>
      </c>
      <c r="M674" s="72" t="s">
        <v>6532</v>
      </c>
      <c r="N674" s="72" t="s">
        <v>6533</v>
      </c>
      <c r="O674" s="72" t="s">
        <v>6534</v>
      </c>
      <c r="P674" s="108">
        <v>19584</v>
      </c>
      <c r="Q674" s="109">
        <v>85.89</v>
      </c>
      <c r="R674" s="109">
        <v>5.89</v>
      </c>
      <c r="S674" s="109">
        <v>35</v>
      </c>
      <c r="T674" s="109">
        <v>45</v>
      </c>
      <c r="U674" s="109">
        <v>85.89</v>
      </c>
      <c r="V674" s="108">
        <v>100</v>
      </c>
      <c r="W674" s="108">
        <v>100</v>
      </c>
      <c r="X674" s="109" t="s">
        <v>6535</v>
      </c>
      <c r="Y674" s="108"/>
      <c r="Z674" s="108"/>
      <c r="AA674" s="108"/>
      <c r="AB674" s="108">
        <v>25</v>
      </c>
      <c r="AC674" s="108">
        <v>1.2</v>
      </c>
      <c r="AD674" s="109"/>
      <c r="AE674" s="242">
        <v>0.2</v>
      </c>
      <c r="AF674" s="236">
        <v>100</v>
      </c>
      <c r="AG674" s="351" t="s">
        <v>6527</v>
      </c>
      <c r="AH674" s="687" t="s">
        <v>6528</v>
      </c>
      <c r="AI674" s="238"/>
      <c r="AJ674" s="352"/>
      <c r="AK674" s="734"/>
      <c r="AL674" s="241"/>
      <c r="AM674" s="352"/>
      <c r="AN674" s="734"/>
      <c r="AO674" s="241"/>
      <c r="AP674" s="352"/>
      <c r="AQ674" s="734"/>
      <c r="AR674" s="241"/>
      <c r="AS674" s="352"/>
      <c r="AT674" s="353"/>
      <c r="AU674" s="242"/>
      <c r="AV674" s="785"/>
      <c r="AW674" s="108"/>
      <c r="AX674" s="342"/>
      <c r="AY674" s="81"/>
      <c r="AZ674" s="81"/>
      <c r="BA674" s="81"/>
      <c r="BB674" s="81"/>
      <c r="BC674" s="81"/>
      <c r="BD674" s="81"/>
      <c r="BE674" s="81"/>
      <c r="BF674" s="81"/>
      <c r="BG674" s="81"/>
      <c r="BH674" s="81"/>
      <c r="BI674" s="81"/>
      <c r="BJ674" s="81"/>
      <c r="BK674" s="81"/>
      <c r="BL674" s="81"/>
      <c r="BM674" s="81"/>
      <c r="BN674" s="81"/>
    </row>
    <row r="675" spans="1:66" s="37" customFormat="1" ht="52.1" customHeight="1" x14ac:dyDescent="0.3">
      <c r="A675" s="107">
        <v>1538</v>
      </c>
      <c r="B675" s="607" t="s">
        <v>6500</v>
      </c>
      <c r="C675" s="108">
        <v>18</v>
      </c>
      <c r="D675" s="109" t="s">
        <v>6536</v>
      </c>
      <c r="E675" s="625" t="s">
        <v>6537</v>
      </c>
      <c r="F675" s="108">
        <v>18174</v>
      </c>
      <c r="G675" s="625" t="s">
        <v>6538</v>
      </c>
      <c r="H675" s="108">
        <v>2002</v>
      </c>
      <c r="I675" s="625" t="s">
        <v>6539</v>
      </c>
      <c r="J675" s="655">
        <v>50075.11</v>
      </c>
      <c r="K675" s="396" t="s">
        <v>867</v>
      </c>
      <c r="L675" s="72"/>
      <c r="M675" s="72" t="s">
        <v>6540</v>
      </c>
      <c r="N675" s="72" t="s">
        <v>6541</v>
      </c>
      <c r="O675" s="72"/>
      <c r="P675" s="108" t="s">
        <v>6542</v>
      </c>
      <c r="Q675" s="109">
        <v>87.9</v>
      </c>
      <c r="R675" s="109">
        <v>7.9</v>
      </c>
      <c r="S675" s="109">
        <v>35</v>
      </c>
      <c r="T675" s="109">
        <v>45</v>
      </c>
      <c r="U675" s="109">
        <v>87.9</v>
      </c>
      <c r="V675" s="108">
        <v>100</v>
      </c>
      <c r="W675" s="108">
        <v>100</v>
      </c>
      <c r="X675" s="109" t="s">
        <v>6543</v>
      </c>
      <c r="Y675" s="108">
        <v>4</v>
      </c>
      <c r="Z675" s="108">
        <v>2</v>
      </c>
      <c r="AA675" s="108">
        <v>2</v>
      </c>
      <c r="AB675" s="108">
        <v>30</v>
      </c>
      <c r="AC675" s="108">
        <v>89</v>
      </c>
      <c r="AD675" s="109"/>
      <c r="AE675" s="242">
        <v>0.2</v>
      </c>
      <c r="AF675" s="236">
        <v>100</v>
      </c>
      <c r="AG675" s="351" t="s">
        <v>6536</v>
      </c>
      <c r="AH675" s="687" t="s">
        <v>6544</v>
      </c>
      <c r="AI675" s="238"/>
      <c r="AJ675" s="352"/>
      <c r="AK675" s="734"/>
      <c r="AL675" s="241"/>
      <c r="AM675" s="352"/>
      <c r="AN675" s="734"/>
      <c r="AO675" s="241"/>
      <c r="AP675" s="352"/>
      <c r="AQ675" s="734"/>
      <c r="AR675" s="241"/>
      <c r="AS675" s="352"/>
      <c r="AT675" s="353"/>
      <c r="AU675" s="242"/>
      <c r="AV675" s="785"/>
      <c r="AW675" s="108"/>
      <c r="AX675" s="342"/>
      <c r="AY675" s="81"/>
      <c r="AZ675" s="81"/>
      <c r="BA675" s="81"/>
      <c r="BB675" s="81"/>
      <c r="BC675" s="81"/>
      <c r="BD675" s="81"/>
      <c r="BE675" s="81"/>
      <c r="BF675" s="81"/>
      <c r="BG675" s="81"/>
      <c r="BH675" s="81"/>
      <c r="BI675" s="81"/>
      <c r="BJ675" s="81"/>
      <c r="BK675" s="81"/>
      <c r="BL675" s="81"/>
      <c r="BM675" s="81"/>
      <c r="BN675" s="81"/>
    </row>
    <row r="676" spans="1:66" s="37" customFormat="1" ht="143.05000000000001" customHeight="1" x14ac:dyDescent="0.3">
      <c r="A676" s="107">
        <v>1538</v>
      </c>
      <c r="B676" s="607" t="s">
        <v>6500</v>
      </c>
      <c r="C676" s="108">
        <v>25</v>
      </c>
      <c r="D676" s="109" t="s">
        <v>6527</v>
      </c>
      <c r="E676" s="625" t="s">
        <v>6528</v>
      </c>
      <c r="F676" s="108">
        <v>10774</v>
      </c>
      <c r="G676" s="625" t="s">
        <v>6545</v>
      </c>
      <c r="H676" s="108">
        <v>2001</v>
      </c>
      <c r="I676" s="625"/>
      <c r="J676" s="655">
        <v>68853.275000000009</v>
      </c>
      <c r="K676" s="396" t="s">
        <v>1991</v>
      </c>
      <c r="L676" s="72" t="s">
        <v>6531</v>
      </c>
      <c r="M676" s="72" t="s">
        <v>6532</v>
      </c>
      <c r="N676" s="72" t="s">
        <v>6533</v>
      </c>
      <c r="O676" s="72" t="s">
        <v>6534</v>
      </c>
      <c r="P676" s="108" t="s">
        <v>6546</v>
      </c>
      <c r="Q676" s="109">
        <v>88.1</v>
      </c>
      <c r="R676" s="109">
        <v>8.1</v>
      </c>
      <c r="S676" s="109">
        <v>35</v>
      </c>
      <c r="T676" s="109">
        <v>45</v>
      </c>
      <c r="U676" s="109">
        <v>88.1</v>
      </c>
      <c r="V676" s="108">
        <v>100</v>
      </c>
      <c r="W676" s="108">
        <v>100</v>
      </c>
      <c r="X676" s="109" t="s">
        <v>6535</v>
      </c>
      <c r="Y676" s="108"/>
      <c r="Z676" s="108"/>
      <c r="AA676" s="108"/>
      <c r="AB676" s="108">
        <v>25</v>
      </c>
      <c r="AC676" s="108"/>
      <c r="AD676" s="109"/>
      <c r="AE676" s="242">
        <v>0.5</v>
      </c>
      <c r="AF676" s="236">
        <v>100</v>
      </c>
      <c r="AG676" s="351" t="s">
        <v>6527</v>
      </c>
      <c r="AH676" s="687" t="s">
        <v>6528</v>
      </c>
      <c r="AI676" s="238"/>
      <c r="AJ676" s="352"/>
      <c r="AK676" s="734"/>
      <c r="AL676" s="241"/>
      <c r="AM676" s="352"/>
      <c r="AN676" s="734"/>
      <c r="AO676" s="241"/>
      <c r="AP676" s="352"/>
      <c r="AQ676" s="734"/>
      <c r="AR676" s="241"/>
      <c r="AS676" s="352"/>
      <c r="AT676" s="353"/>
      <c r="AU676" s="242"/>
      <c r="AV676" s="785"/>
      <c r="AW676" s="108"/>
      <c r="AX676" s="342"/>
      <c r="AY676" s="81"/>
      <c r="AZ676" s="81"/>
      <c r="BA676" s="81"/>
      <c r="BB676" s="81"/>
      <c r="BC676" s="81"/>
      <c r="BD676" s="81"/>
      <c r="BE676" s="81"/>
      <c r="BF676" s="81"/>
      <c r="BG676" s="81"/>
      <c r="BH676" s="81"/>
      <c r="BI676" s="81"/>
      <c r="BJ676" s="81"/>
      <c r="BK676" s="81"/>
      <c r="BL676" s="81"/>
      <c r="BM676" s="81"/>
      <c r="BN676" s="81"/>
    </row>
    <row r="677" spans="1:66" s="37" customFormat="1" ht="143.05000000000001" customHeight="1" x14ac:dyDescent="0.3">
      <c r="A677" s="107">
        <v>1538</v>
      </c>
      <c r="B677" s="607" t="s">
        <v>6500</v>
      </c>
      <c r="C677" s="108">
        <v>25</v>
      </c>
      <c r="D677" s="109" t="s">
        <v>6547</v>
      </c>
      <c r="E677" s="625" t="s">
        <v>6528</v>
      </c>
      <c r="F677" s="108">
        <v>10774</v>
      </c>
      <c r="G677" s="625" t="s">
        <v>6548</v>
      </c>
      <c r="H677" s="108">
        <v>2002</v>
      </c>
      <c r="I677" s="625" t="s">
        <v>6549</v>
      </c>
      <c r="J677" s="655">
        <v>46945.424999999996</v>
      </c>
      <c r="K677" s="396" t="s">
        <v>1991</v>
      </c>
      <c r="L677" s="72" t="s">
        <v>6531</v>
      </c>
      <c r="M677" s="72" t="s">
        <v>6532</v>
      </c>
      <c r="N677" s="72" t="s">
        <v>6550</v>
      </c>
      <c r="O677" s="72" t="s">
        <v>6551</v>
      </c>
      <c r="P677" s="108">
        <v>18761</v>
      </c>
      <c r="Q677" s="109">
        <v>85.52</v>
      </c>
      <c r="R677" s="109">
        <v>5.52</v>
      </c>
      <c r="S677" s="109">
        <v>35</v>
      </c>
      <c r="T677" s="109">
        <v>45</v>
      </c>
      <c r="U677" s="109">
        <v>85.52</v>
      </c>
      <c r="V677" s="108">
        <v>100</v>
      </c>
      <c r="W677" s="108">
        <v>100</v>
      </c>
      <c r="X677" s="109" t="s">
        <v>6552</v>
      </c>
      <c r="Y677" s="108"/>
      <c r="Z677" s="108"/>
      <c r="AA677" s="108"/>
      <c r="AB677" s="108">
        <v>25</v>
      </c>
      <c r="AC677" s="108">
        <v>1.1000000000000001</v>
      </c>
      <c r="AD677" s="109"/>
      <c r="AE677" s="242">
        <v>0.2</v>
      </c>
      <c r="AF677" s="236">
        <v>100</v>
      </c>
      <c r="AG677" s="351" t="s">
        <v>6527</v>
      </c>
      <c r="AH677" s="687" t="s">
        <v>6528</v>
      </c>
      <c r="AI677" s="238"/>
      <c r="AJ677" s="352"/>
      <c r="AK677" s="734"/>
      <c r="AL677" s="241"/>
      <c r="AM677" s="352"/>
      <c r="AN677" s="734"/>
      <c r="AO677" s="241"/>
      <c r="AP677" s="352"/>
      <c r="AQ677" s="734"/>
      <c r="AR677" s="241"/>
      <c r="AS677" s="352"/>
      <c r="AT677" s="353"/>
      <c r="AU677" s="242"/>
      <c r="AV677" s="785"/>
      <c r="AW677" s="108"/>
      <c r="AX677" s="342"/>
      <c r="AY677" s="81"/>
      <c r="AZ677" s="81"/>
      <c r="BA677" s="81"/>
      <c r="BB677" s="81"/>
      <c r="BC677" s="81"/>
      <c r="BD677" s="81"/>
      <c r="BE677" s="81"/>
      <c r="BF677" s="81"/>
      <c r="BG677" s="81"/>
      <c r="BH677" s="81"/>
      <c r="BI677" s="81"/>
      <c r="BJ677" s="81"/>
      <c r="BK677" s="81"/>
      <c r="BL677" s="81"/>
      <c r="BM677" s="81"/>
      <c r="BN677" s="81"/>
    </row>
    <row r="678" spans="1:66" s="37" customFormat="1" ht="194.95" customHeight="1" x14ac:dyDescent="0.3">
      <c r="A678" s="107">
        <v>1538</v>
      </c>
      <c r="B678" s="607" t="s">
        <v>6500</v>
      </c>
      <c r="C678" s="108">
        <v>4</v>
      </c>
      <c r="D678" s="109" t="s">
        <v>6501</v>
      </c>
      <c r="E678" s="625" t="s">
        <v>6502</v>
      </c>
      <c r="F678" s="108">
        <v>10268</v>
      </c>
      <c r="G678" s="625" t="s">
        <v>6553</v>
      </c>
      <c r="H678" s="108">
        <v>2005</v>
      </c>
      <c r="I678" s="625" t="s">
        <v>6554</v>
      </c>
      <c r="J678" s="655">
        <v>83458.52</v>
      </c>
      <c r="K678" s="396" t="s">
        <v>664</v>
      </c>
      <c r="L678" s="72" t="s">
        <v>6555</v>
      </c>
      <c r="M678" s="72" t="s">
        <v>6556</v>
      </c>
      <c r="N678" s="72" t="s">
        <v>6557</v>
      </c>
      <c r="O678" s="72" t="s">
        <v>6558</v>
      </c>
      <c r="P678" s="108" t="s">
        <v>6559</v>
      </c>
      <c r="Q678" s="109">
        <v>89.82</v>
      </c>
      <c r="R678" s="109">
        <v>9.82</v>
      </c>
      <c r="S678" s="109">
        <v>35</v>
      </c>
      <c r="T678" s="109">
        <v>45</v>
      </c>
      <c r="U678" s="109">
        <v>89.82</v>
      </c>
      <c r="V678" s="108">
        <v>100</v>
      </c>
      <c r="W678" s="108">
        <v>100</v>
      </c>
      <c r="X678" s="109" t="s">
        <v>6510</v>
      </c>
      <c r="Y678" s="108">
        <v>3</v>
      </c>
      <c r="Z678" s="108">
        <v>1</v>
      </c>
      <c r="AA678" s="108">
        <v>7</v>
      </c>
      <c r="AB678" s="108">
        <v>11</v>
      </c>
      <c r="AC678" s="108"/>
      <c r="AD678" s="109"/>
      <c r="AE678" s="242">
        <v>0.2</v>
      </c>
      <c r="AF678" s="236">
        <v>100</v>
      </c>
      <c r="AG678" s="351" t="s">
        <v>1714</v>
      </c>
      <c r="AH678" s="687"/>
      <c r="AI678" s="238"/>
      <c r="AJ678" s="352" t="s">
        <v>6560</v>
      </c>
      <c r="AK678" s="734" t="s">
        <v>6561</v>
      </c>
      <c r="AL678" s="241"/>
      <c r="AM678" s="352" t="s">
        <v>6562</v>
      </c>
      <c r="AN678" s="734" t="s">
        <v>6502</v>
      </c>
      <c r="AO678" s="241"/>
      <c r="AP678" s="352" t="s">
        <v>6563</v>
      </c>
      <c r="AQ678" s="734" t="s">
        <v>6564</v>
      </c>
      <c r="AR678" s="241"/>
      <c r="AS678" s="352"/>
      <c r="AT678" s="353"/>
      <c r="AU678" s="242"/>
      <c r="AV678" s="785"/>
      <c r="AW678" s="108"/>
      <c r="AX678" s="342"/>
      <c r="AY678" s="81"/>
      <c r="AZ678" s="81"/>
      <c r="BA678" s="81"/>
      <c r="BB678" s="81"/>
      <c r="BC678" s="81"/>
      <c r="BD678" s="81"/>
      <c r="BE678" s="81"/>
      <c r="BF678" s="81"/>
      <c r="BG678" s="81"/>
      <c r="BH678" s="81"/>
      <c r="BI678" s="81"/>
      <c r="BJ678" s="81"/>
      <c r="BK678" s="81"/>
      <c r="BL678" s="81"/>
      <c r="BM678" s="81"/>
      <c r="BN678" s="81"/>
    </row>
    <row r="679" spans="1:66" s="37" customFormat="1" ht="104" customHeight="1" x14ac:dyDescent="0.3">
      <c r="A679" s="107">
        <v>1538</v>
      </c>
      <c r="B679" s="607" t="s">
        <v>6500</v>
      </c>
      <c r="C679" s="108">
        <v>30</v>
      </c>
      <c r="D679" s="109" t="s">
        <v>6565</v>
      </c>
      <c r="E679" s="625" t="s">
        <v>6566</v>
      </c>
      <c r="F679" s="108">
        <v>12609</v>
      </c>
      <c r="G679" s="625" t="s">
        <v>6567</v>
      </c>
      <c r="H679" s="108">
        <v>2004</v>
      </c>
      <c r="I679" s="625" t="s">
        <v>6568</v>
      </c>
      <c r="J679" s="655">
        <v>80954.77</v>
      </c>
      <c r="K679" s="396" t="s">
        <v>664</v>
      </c>
      <c r="L679" s="72" t="s">
        <v>6569</v>
      </c>
      <c r="M679" s="72" t="s">
        <v>6570</v>
      </c>
      <c r="N679" s="72" t="s">
        <v>6571</v>
      </c>
      <c r="O679" s="72" t="s">
        <v>6572</v>
      </c>
      <c r="P679" s="108">
        <v>21277</v>
      </c>
      <c r="Q679" s="109">
        <v>89.52</v>
      </c>
      <c r="R679" s="109">
        <v>9.52</v>
      </c>
      <c r="S679" s="109">
        <v>35</v>
      </c>
      <c r="T679" s="109">
        <v>45</v>
      </c>
      <c r="U679" s="109">
        <v>89.52</v>
      </c>
      <c r="V679" s="108">
        <v>100</v>
      </c>
      <c r="W679" s="108">
        <v>100</v>
      </c>
      <c r="X679" s="109" t="s">
        <v>6573</v>
      </c>
      <c r="Y679" s="108">
        <v>3</v>
      </c>
      <c r="Z679" s="108">
        <v>1</v>
      </c>
      <c r="AA679" s="108">
        <v>4</v>
      </c>
      <c r="AB679" s="108">
        <v>4</v>
      </c>
      <c r="AC679" s="108">
        <v>301</v>
      </c>
      <c r="AD679" s="109"/>
      <c r="AE679" s="242">
        <v>0.2</v>
      </c>
      <c r="AF679" s="236">
        <v>100</v>
      </c>
      <c r="AG679" s="351" t="s">
        <v>6565</v>
      </c>
      <c r="AH679" s="687" t="s">
        <v>6566</v>
      </c>
      <c r="AI679" s="238">
        <v>50</v>
      </c>
      <c r="AJ679" s="352" t="s">
        <v>6574</v>
      </c>
      <c r="AK679" s="734" t="s">
        <v>6575</v>
      </c>
      <c r="AL679" s="241">
        <v>20</v>
      </c>
      <c r="AM679" s="352" t="s">
        <v>6576</v>
      </c>
      <c r="AN679" s="734" t="s">
        <v>6577</v>
      </c>
      <c r="AO679" s="241">
        <v>10</v>
      </c>
      <c r="AP679" s="352" t="s">
        <v>6578</v>
      </c>
      <c r="AQ679" s="734" t="s">
        <v>6579</v>
      </c>
      <c r="AR679" s="241">
        <v>20</v>
      </c>
      <c r="AS679" s="352"/>
      <c r="AT679" s="353"/>
      <c r="AU679" s="242"/>
      <c r="AV679" s="785"/>
      <c r="AW679" s="108"/>
      <c r="AX679" s="342"/>
      <c r="AY679" s="81"/>
      <c r="AZ679" s="81"/>
      <c r="BA679" s="81"/>
      <c r="BB679" s="81"/>
      <c r="BC679" s="81"/>
      <c r="BD679" s="81"/>
      <c r="BE679" s="81"/>
      <c r="BF679" s="81"/>
      <c r="BG679" s="81"/>
      <c r="BH679" s="81"/>
      <c r="BI679" s="81"/>
      <c r="BJ679" s="81"/>
      <c r="BK679" s="81"/>
      <c r="BL679" s="81"/>
      <c r="BM679" s="81"/>
      <c r="BN679" s="81"/>
    </row>
    <row r="680" spans="1:66" s="37" customFormat="1" ht="143.05000000000001" customHeight="1" x14ac:dyDescent="0.3">
      <c r="A680" s="107">
        <v>1538</v>
      </c>
      <c r="B680" s="607" t="s">
        <v>6500</v>
      </c>
      <c r="C680" s="108">
        <v>25</v>
      </c>
      <c r="D680" s="109" t="s">
        <v>6527</v>
      </c>
      <c r="E680" s="625" t="s">
        <v>6528</v>
      </c>
      <c r="F680" s="108">
        <v>10774</v>
      </c>
      <c r="G680" s="625" t="s">
        <v>6580</v>
      </c>
      <c r="H680" s="108">
        <v>2004</v>
      </c>
      <c r="I680" s="625" t="s">
        <v>6581</v>
      </c>
      <c r="J680" s="655">
        <v>75638.460000000006</v>
      </c>
      <c r="K680" s="396" t="s">
        <v>664</v>
      </c>
      <c r="L680" s="72" t="s">
        <v>6531</v>
      </c>
      <c r="M680" s="72" t="s">
        <v>6532</v>
      </c>
      <c r="N680" s="72" t="s">
        <v>6582</v>
      </c>
      <c r="O680" s="72" t="s">
        <v>6583</v>
      </c>
      <c r="P680" s="108" t="s">
        <v>6584</v>
      </c>
      <c r="Q680" s="109">
        <v>88.9</v>
      </c>
      <c r="R680" s="109">
        <v>8.9</v>
      </c>
      <c r="S680" s="109">
        <v>35</v>
      </c>
      <c r="T680" s="109">
        <v>45</v>
      </c>
      <c r="U680" s="109">
        <v>88.9</v>
      </c>
      <c r="V680" s="108">
        <v>100</v>
      </c>
      <c r="W680" s="108">
        <v>100</v>
      </c>
      <c r="X680" s="109" t="s">
        <v>6585</v>
      </c>
      <c r="Y680" s="108"/>
      <c r="Z680" s="108"/>
      <c r="AA680" s="108"/>
      <c r="AB680" s="108">
        <v>25</v>
      </c>
      <c r="AC680" s="108">
        <v>298.02999999999997</v>
      </c>
      <c r="AD680" s="109"/>
      <c r="AE680" s="242">
        <v>0.2</v>
      </c>
      <c r="AF680" s="236">
        <v>100</v>
      </c>
      <c r="AG680" s="351" t="s">
        <v>6527</v>
      </c>
      <c r="AH680" s="687" t="s">
        <v>6528</v>
      </c>
      <c r="AI680" s="238"/>
      <c r="AJ680" s="352"/>
      <c r="AK680" s="734"/>
      <c r="AL680" s="241"/>
      <c r="AM680" s="352"/>
      <c r="AN680" s="734"/>
      <c r="AO680" s="241"/>
      <c r="AP680" s="352"/>
      <c r="AQ680" s="734"/>
      <c r="AR680" s="241"/>
      <c r="AS680" s="352"/>
      <c r="AT680" s="353"/>
      <c r="AU680" s="242"/>
      <c r="AV680" s="785"/>
      <c r="AW680" s="108"/>
      <c r="AX680" s="342"/>
      <c r="AY680" s="81"/>
      <c r="AZ680" s="81"/>
      <c r="BA680" s="81"/>
      <c r="BB680" s="81"/>
      <c r="BC680" s="81"/>
      <c r="BD680" s="81"/>
      <c r="BE680" s="81"/>
      <c r="BF680" s="81"/>
      <c r="BG680" s="81"/>
      <c r="BH680" s="81"/>
      <c r="BI680" s="81"/>
      <c r="BJ680" s="81"/>
      <c r="BK680" s="81"/>
      <c r="BL680" s="81"/>
      <c r="BM680" s="81"/>
      <c r="BN680" s="81"/>
    </row>
    <row r="681" spans="1:66" s="37" customFormat="1" ht="169.1" customHeight="1" x14ac:dyDescent="0.3">
      <c r="A681" s="107">
        <v>1538</v>
      </c>
      <c r="B681" s="607" t="s">
        <v>6500</v>
      </c>
      <c r="C681" s="108">
        <v>8</v>
      </c>
      <c r="D681" s="109" t="s">
        <v>6586</v>
      </c>
      <c r="E681" s="625" t="s">
        <v>6587</v>
      </c>
      <c r="F681" s="108">
        <v>25418</v>
      </c>
      <c r="G681" s="625" t="s">
        <v>6588</v>
      </c>
      <c r="H681" s="108" t="s">
        <v>6589</v>
      </c>
      <c r="I681" s="625" t="s">
        <v>6590</v>
      </c>
      <c r="J681" s="655">
        <v>70132.05</v>
      </c>
      <c r="K681" s="396" t="s">
        <v>664</v>
      </c>
      <c r="L681" s="72" t="s">
        <v>6591</v>
      </c>
      <c r="M681" s="72" t="s">
        <v>6592</v>
      </c>
      <c r="N681" s="72" t="s">
        <v>6593</v>
      </c>
      <c r="O681" s="72" t="s">
        <v>6594</v>
      </c>
      <c r="P681" s="108" t="s">
        <v>6595</v>
      </c>
      <c r="Q681" s="109">
        <v>88.25</v>
      </c>
      <c r="R681" s="109">
        <v>8.25</v>
      </c>
      <c r="S681" s="109">
        <v>35</v>
      </c>
      <c r="T681" s="109">
        <v>45</v>
      </c>
      <c r="U681" s="109">
        <v>88.25</v>
      </c>
      <c r="V681" s="108">
        <v>100</v>
      </c>
      <c r="W681" s="108">
        <v>100</v>
      </c>
      <c r="X681" s="109" t="s">
        <v>6596</v>
      </c>
      <c r="Y681" s="108">
        <v>6</v>
      </c>
      <c r="Z681" s="108">
        <v>1</v>
      </c>
      <c r="AA681" s="108">
        <v>3</v>
      </c>
      <c r="AB681" s="108">
        <v>51</v>
      </c>
      <c r="AC681" s="108">
        <v>299</v>
      </c>
      <c r="AD681" s="109"/>
      <c r="AE681" s="242">
        <v>0.2</v>
      </c>
      <c r="AF681" s="236">
        <v>100</v>
      </c>
      <c r="AG681" s="351" t="s">
        <v>6586</v>
      </c>
      <c r="AH681" s="687" t="s">
        <v>6597</v>
      </c>
      <c r="AI681" s="238">
        <v>40</v>
      </c>
      <c r="AJ681" s="352" t="s">
        <v>6598</v>
      </c>
      <c r="AK681" s="734" t="s">
        <v>6599</v>
      </c>
      <c r="AL681" s="241">
        <v>10</v>
      </c>
      <c r="AM681" s="352" t="s">
        <v>6600</v>
      </c>
      <c r="AN681" s="734" t="s">
        <v>6601</v>
      </c>
      <c r="AO681" s="241">
        <v>20</v>
      </c>
      <c r="AP681" s="352" t="s">
        <v>6602</v>
      </c>
      <c r="AQ681" s="734" t="s">
        <v>6603</v>
      </c>
      <c r="AR681" s="241">
        <v>30</v>
      </c>
      <c r="AS681" s="352"/>
      <c r="AT681" s="353"/>
      <c r="AU681" s="242"/>
      <c r="AV681" s="785"/>
      <c r="AW681" s="108"/>
      <c r="AX681" s="342"/>
      <c r="AY681" s="81"/>
      <c r="AZ681" s="81"/>
      <c r="BA681" s="81"/>
      <c r="BB681" s="81"/>
      <c r="BC681" s="81"/>
      <c r="BD681" s="81"/>
      <c r="BE681" s="81"/>
      <c r="BF681" s="81"/>
      <c r="BG681" s="81"/>
      <c r="BH681" s="81"/>
      <c r="BI681" s="81"/>
      <c r="BJ681" s="81"/>
      <c r="BK681" s="81"/>
      <c r="BL681" s="81"/>
      <c r="BM681" s="81"/>
      <c r="BN681" s="81"/>
    </row>
    <row r="682" spans="1:66" s="37" customFormat="1" ht="169.1" customHeight="1" x14ac:dyDescent="0.3">
      <c r="A682" s="107">
        <v>1538</v>
      </c>
      <c r="B682" s="607" t="s">
        <v>6500</v>
      </c>
      <c r="C682" s="108">
        <v>24</v>
      </c>
      <c r="D682" s="109" t="s">
        <v>1352</v>
      </c>
      <c r="E682" s="625" t="s">
        <v>6516</v>
      </c>
      <c r="F682" s="108">
        <v>7134</v>
      </c>
      <c r="G682" s="625" t="s">
        <v>6604</v>
      </c>
      <c r="H682" s="108">
        <v>2005</v>
      </c>
      <c r="I682" s="625" t="s">
        <v>6605</v>
      </c>
      <c r="J682" s="655">
        <v>64694.21</v>
      </c>
      <c r="K682" s="396" t="s">
        <v>664</v>
      </c>
      <c r="L682" s="72" t="s">
        <v>6519</v>
      </c>
      <c r="M682" s="72" t="s">
        <v>6520</v>
      </c>
      <c r="N682" s="72" t="s">
        <v>6606</v>
      </c>
      <c r="O682" s="72" t="s">
        <v>6607</v>
      </c>
      <c r="P682" s="108" t="s">
        <v>6608</v>
      </c>
      <c r="Q682" s="109">
        <v>87.61</v>
      </c>
      <c r="R682" s="109">
        <v>7.61</v>
      </c>
      <c r="S682" s="109">
        <v>35</v>
      </c>
      <c r="T682" s="109">
        <v>45</v>
      </c>
      <c r="U682" s="109">
        <v>87.61</v>
      </c>
      <c r="V682" s="108">
        <v>100</v>
      </c>
      <c r="W682" s="108">
        <v>100</v>
      </c>
      <c r="X682" s="109" t="s">
        <v>6609</v>
      </c>
      <c r="Y682" s="108">
        <v>4</v>
      </c>
      <c r="Z682" s="108">
        <v>4</v>
      </c>
      <c r="AA682" s="108">
        <v>5</v>
      </c>
      <c r="AB682" s="108">
        <v>51</v>
      </c>
      <c r="AC682" s="108">
        <v>292</v>
      </c>
      <c r="AD682" s="109"/>
      <c r="AE682" s="242">
        <v>0.5</v>
      </c>
      <c r="AF682" s="236">
        <v>100</v>
      </c>
      <c r="AG682" s="351" t="s">
        <v>6524</v>
      </c>
      <c r="AH682" s="687"/>
      <c r="AI682" s="238"/>
      <c r="AJ682" s="352" t="s">
        <v>1352</v>
      </c>
      <c r="AK682" s="734" t="s">
        <v>6525</v>
      </c>
      <c r="AL682" s="241"/>
      <c r="AM682" s="352" t="s">
        <v>6610</v>
      </c>
      <c r="AN682" s="734"/>
      <c r="AO682" s="241"/>
      <c r="AP682" s="352" t="s">
        <v>6611</v>
      </c>
      <c r="AQ682" s="734"/>
      <c r="AR682" s="241"/>
      <c r="AS682" s="352"/>
      <c r="AT682" s="353"/>
      <c r="AU682" s="242"/>
      <c r="AV682" s="785"/>
      <c r="AW682" s="108"/>
      <c r="AX682" s="342"/>
      <c r="AY682" s="81"/>
      <c r="AZ682" s="81"/>
      <c r="BA682" s="81"/>
      <c r="BB682" s="81"/>
      <c r="BC682" s="81"/>
      <c r="BD682" s="81"/>
      <c r="BE682" s="81"/>
      <c r="BF682" s="81"/>
      <c r="BG682" s="81"/>
      <c r="BH682" s="81"/>
      <c r="BI682" s="81"/>
      <c r="BJ682" s="81"/>
      <c r="BK682" s="81"/>
      <c r="BL682" s="81"/>
      <c r="BM682" s="81"/>
      <c r="BN682" s="81"/>
    </row>
    <row r="683" spans="1:66" s="37" customFormat="1" ht="64.95" customHeight="1" x14ac:dyDescent="0.3">
      <c r="A683" s="107">
        <v>1538</v>
      </c>
      <c r="B683" s="607" t="s">
        <v>6500</v>
      </c>
      <c r="C683" s="108">
        <v>29</v>
      </c>
      <c r="D683" s="109" t="s">
        <v>6612</v>
      </c>
      <c r="E683" s="625" t="s">
        <v>6613</v>
      </c>
      <c r="F683" s="108">
        <v>4383</v>
      </c>
      <c r="G683" s="625" t="s">
        <v>6614</v>
      </c>
      <c r="H683" s="108">
        <v>2004</v>
      </c>
      <c r="I683" s="625" t="s">
        <v>6615</v>
      </c>
      <c r="J683" s="655">
        <v>63097.56</v>
      </c>
      <c r="K683" s="396" t="s">
        <v>664</v>
      </c>
      <c r="L683" s="72" t="s">
        <v>6616</v>
      </c>
      <c r="M683" s="72" t="s">
        <v>6617</v>
      </c>
      <c r="N683" s="72" t="s">
        <v>6618</v>
      </c>
      <c r="O683" s="72" t="s">
        <v>6619</v>
      </c>
      <c r="P683" s="108">
        <v>21333</v>
      </c>
      <c r="Q683" s="109">
        <v>87.42</v>
      </c>
      <c r="R683" s="109">
        <v>7.42</v>
      </c>
      <c r="S683" s="109">
        <v>35</v>
      </c>
      <c r="T683" s="109">
        <v>45</v>
      </c>
      <c r="U683" s="109">
        <v>87.42</v>
      </c>
      <c r="V683" s="108">
        <v>100</v>
      </c>
      <c r="W683" s="108">
        <v>100</v>
      </c>
      <c r="X683" s="109" t="s">
        <v>6620</v>
      </c>
      <c r="Y683" s="108">
        <v>2</v>
      </c>
      <c r="Z683" s="108">
        <v>4</v>
      </c>
      <c r="AA683" s="108">
        <v>2</v>
      </c>
      <c r="AB683" s="108">
        <v>47</v>
      </c>
      <c r="AC683" s="108">
        <v>302</v>
      </c>
      <c r="AD683" s="109"/>
      <c r="AE683" s="242">
        <v>0.2</v>
      </c>
      <c r="AF683" s="236">
        <v>100</v>
      </c>
      <c r="AG683" s="351" t="s">
        <v>6612</v>
      </c>
      <c r="AH683" s="687" t="s">
        <v>6621</v>
      </c>
      <c r="AI683" s="238"/>
      <c r="AJ683" s="352" t="s">
        <v>6622</v>
      </c>
      <c r="AK683" s="734"/>
      <c r="AL683" s="241"/>
      <c r="AM683" s="352" t="s">
        <v>6623</v>
      </c>
      <c r="AN683" s="734" t="s">
        <v>6624</v>
      </c>
      <c r="AO683" s="241"/>
      <c r="AP683" s="352" t="s">
        <v>6301</v>
      </c>
      <c r="AQ683" s="734" t="s">
        <v>6294</v>
      </c>
      <c r="AR683" s="241"/>
      <c r="AS683" s="352"/>
      <c r="AT683" s="353"/>
      <c r="AU683" s="242"/>
      <c r="AV683" s="785"/>
      <c r="AW683" s="108"/>
      <c r="AX683" s="342"/>
      <c r="AY683" s="81"/>
      <c r="AZ683" s="81"/>
      <c r="BA683" s="81"/>
      <c r="BB683" s="81"/>
      <c r="BC683" s="81"/>
      <c r="BD683" s="81"/>
      <c r="BE683" s="81"/>
      <c r="BF683" s="81"/>
      <c r="BG683" s="81"/>
      <c r="BH683" s="81"/>
      <c r="BI683" s="81"/>
      <c r="BJ683" s="81"/>
      <c r="BK683" s="81"/>
      <c r="BL683" s="81"/>
      <c r="BM683" s="81"/>
      <c r="BN683" s="81"/>
    </row>
    <row r="684" spans="1:66" s="37" customFormat="1" ht="156.05000000000001" customHeight="1" x14ac:dyDescent="0.3">
      <c r="A684" s="107">
        <v>1538</v>
      </c>
      <c r="B684" s="607" t="s">
        <v>6500</v>
      </c>
      <c r="C684" s="108">
        <v>24</v>
      </c>
      <c r="D684" s="109" t="s">
        <v>1352</v>
      </c>
      <c r="E684" s="625" t="s">
        <v>6516</v>
      </c>
      <c r="F684" s="108">
        <v>7134</v>
      </c>
      <c r="G684" s="625" t="s">
        <v>6625</v>
      </c>
      <c r="H684" s="108">
        <v>2006</v>
      </c>
      <c r="I684" s="625" t="s">
        <v>6626</v>
      </c>
      <c r="J684" s="655">
        <v>58889.75</v>
      </c>
      <c r="K684" s="396" t="s">
        <v>664</v>
      </c>
      <c r="L684" s="72" t="s">
        <v>6519</v>
      </c>
      <c r="M684" s="72" t="s">
        <v>6520</v>
      </c>
      <c r="N684" s="72" t="s">
        <v>6627</v>
      </c>
      <c r="O684" s="72" t="s">
        <v>6628</v>
      </c>
      <c r="P684" s="108" t="s">
        <v>6629</v>
      </c>
      <c r="Q684" s="109">
        <v>86.93</v>
      </c>
      <c r="R684" s="109">
        <v>6.93</v>
      </c>
      <c r="S684" s="109">
        <v>35</v>
      </c>
      <c r="T684" s="109">
        <v>45</v>
      </c>
      <c r="U684" s="109">
        <v>86.93</v>
      </c>
      <c r="V684" s="108">
        <v>100</v>
      </c>
      <c r="W684" s="108">
        <v>100</v>
      </c>
      <c r="X684" s="109" t="s">
        <v>6630</v>
      </c>
      <c r="Y684" s="108">
        <v>1</v>
      </c>
      <c r="Z684" s="108">
        <v>8</v>
      </c>
      <c r="AA684" s="108">
        <v>2</v>
      </c>
      <c r="AB684" s="108">
        <v>53</v>
      </c>
      <c r="AC684" s="108">
        <v>293</v>
      </c>
      <c r="AD684" s="109"/>
      <c r="AE684" s="242">
        <v>0.2</v>
      </c>
      <c r="AF684" s="236">
        <v>100</v>
      </c>
      <c r="AG684" s="351" t="s">
        <v>6524</v>
      </c>
      <c r="AH684" s="687"/>
      <c r="AI684" s="238"/>
      <c r="AJ684" s="352" t="s">
        <v>1352</v>
      </c>
      <c r="AK684" s="734" t="s">
        <v>6525</v>
      </c>
      <c r="AL684" s="241"/>
      <c r="AM684" s="352" t="s">
        <v>6631</v>
      </c>
      <c r="AN684" s="734"/>
      <c r="AO684" s="241"/>
      <c r="AP684" s="352"/>
      <c r="AQ684" s="734"/>
      <c r="AR684" s="241"/>
      <c r="AS684" s="352"/>
      <c r="AT684" s="353"/>
      <c r="AU684" s="242"/>
      <c r="AV684" s="785"/>
      <c r="AW684" s="108"/>
      <c r="AX684" s="342"/>
      <c r="AY684" s="81"/>
      <c r="AZ684" s="81"/>
      <c r="BA684" s="81"/>
      <c r="BB684" s="81"/>
      <c r="BC684" s="81"/>
      <c r="BD684" s="81"/>
      <c r="BE684" s="81"/>
      <c r="BF684" s="81"/>
      <c r="BG684" s="81"/>
      <c r="BH684" s="81"/>
      <c r="BI684" s="81"/>
      <c r="BJ684" s="81"/>
      <c r="BK684" s="81"/>
      <c r="BL684" s="81"/>
      <c r="BM684" s="81"/>
      <c r="BN684" s="81"/>
    </row>
    <row r="685" spans="1:66" s="37" customFormat="1" ht="117" customHeight="1" x14ac:dyDescent="0.3">
      <c r="A685" s="107">
        <v>1538</v>
      </c>
      <c r="B685" s="607" t="s">
        <v>6500</v>
      </c>
      <c r="C685" s="108">
        <v>24</v>
      </c>
      <c r="D685" s="109" t="s">
        <v>1352</v>
      </c>
      <c r="E685" s="625" t="s">
        <v>6516</v>
      </c>
      <c r="F685" s="108">
        <v>7134</v>
      </c>
      <c r="G685" s="625" t="s">
        <v>6632</v>
      </c>
      <c r="H685" s="108">
        <v>2007</v>
      </c>
      <c r="I685" s="625" t="s">
        <v>6633</v>
      </c>
      <c r="J685" s="655">
        <v>115355</v>
      </c>
      <c r="K685" s="396" t="s">
        <v>655</v>
      </c>
      <c r="L685" s="72" t="s">
        <v>6519</v>
      </c>
      <c r="M685" s="72" t="s">
        <v>6520</v>
      </c>
      <c r="N685" s="72" t="s">
        <v>6634</v>
      </c>
      <c r="O685" s="72" t="s">
        <v>6635</v>
      </c>
      <c r="P685" s="108">
        <v>24637</v>
      </c>
      <c r="Q685" s="109">
        <v>93.57</v>
      </c>
      <c r="R685" s="109">
        <v>13.57</v>
      </c>
      <c r="S685" s="109">
        <v>35</v>
      </c>
      <c r="T685" s="109">
        <v>45</v>
      </c>
      <c r="U685" s="109">
        <v>93.57</v>
      </c>
      <c r="V685" s="108">
        <v>100</v>
      </c>
      <c r="W685" s="108">
        <v>100</v>
      </c>
      <c r="X685" s="109" t="s">
        <v>6636</v>
      </c>
      <c r="Y685" s="108">
        <v>4</v>
      </c>
      <c r="Z685" s="108">
        <v>4</v>
      </c>
      <c r="AA685" s="108">
        <v>6</v>
      </c>
      <c r="AB685" s="108">
        <v>20</v>
      </c>
      <c r="AC685" s="108">
        <v>116</v>
      </c>
      <c r="AD685" s="109"/>
      <c r="AE685" s="242">
        <v>0.2</v>
      </c>
      <c r="AF685" s="236">
        <v>100</v>
      </c>
      <c r="AG685" s="351" t="s">
        <v>6524</v>
      </c>
      <c r="AH685" s="687"/>
      <c r="AI685" s="238"/>
      <c r="AJ685" s="352" t="s">
        <v>1352</v>
      </c>
      <c r="AK685" s="734" t="s">
        <v>6525</v>
      </c>
      <c r="AL685" s="241"/>
      <c r="AM685" s="352" t="s">
        <v>6637</v>
      </c>
      <c r="AN685" s="734"/>
      <c r="AO685" s="241"/>
      <c r="AP685" s="352" t="s">
        <v>6611</v>
      </c>
      <c r="AQ685" s="734"/>
      <c r="AR685" s="241"/>
      <c r="AS685" s="352"/>
      <c r="AT685" s="353"/>
      <c r="AU685" s="242"/>
      <c r="AV685" s="785"/>
      <c r="AW685" s="108"/>
      <c r="AX685" s="342"/>
      <c r="AY685" s="81"/>
      <c r="AZ685" s="81"/>
      <c r="BA685" s="81"/>
      <c r="BB685" s="81"/>
      <c r="BC685" s="81"/>
      <c r="BD685" s="81"/>
      <c r="BE685" s="81"/>
      <c r="BF685" s="81"/>
      <c r="BG685" s="81"/>
      <c r="BH685" s="81"/>
      <c r="BI685" s="81"/>
      <c r="BJ685" s="81"/>
      <c r="BK685" s="81"/>
      <c r="BL685" s="81"/>
      <c r="BM685" s="81"/>
      <c r="BN685" s="81"/>
    </row>
    <row r="686" spans="1:66" s="37" customFormat="1" ht="52.1" customHeight="1" x14ac:dyDescent="0.3">
      <c r="A686" s="107">
        <v>1538</v>
      </c>
      <c r="B686" s="607" t="s">
        <v>6500</v>
      </c>
      <c r="C686" s="108">
        <v>27</v>
      </c>
      <c r="D686" s="109" t="s">
        <v>6638</v>
      </c>
      <c r="E686" s="625" t="s">
        <v>6639</v>
      </c>
      <c r="F686" s="108">
        <v>6857</v>
      </c>
      <c r="G686" s="625" t="s">
        <v>6640</v>
      </c>
      <c r="H686" s="108">
        <v>2008</v>
      </c>
      <c r="I686" s="625" t="s">
        <v>6641</v>
      </c>
      <c r="J686" s="655">
        <v>62594</v>
      </c>
      <c r="K686" s="396" t="s">
        <v>655</v>
      </c>
      <c r="L686" s="72" t="s">
        <v>6642</v>
      </c>
      <c r="M686" s="72" t="s">
        <v>6643</v>
      </c>
      <c r="N686" s="72" t="s">
        <v>6644</v>
      </c>
      <c r="O686" s="72" t="s">
        <v>6645</v>
      </c>
      <c r="P686" s="108" t="s">
        <v>6646</v>
      </c>
      <c r="Q686" s="109">
        <v>87.36</v>
      </c>
      <c r="R686" s="109">
        <v>7.36</v>
      </c>
      <c r="S686" s="109">
        <v>35</v>
      </c>
      <c r="T686" s="109">
        <v>45</v>
      </c>
      <c r="U686" s="109">
        <v>87.36</v>
      </c>
      <c r="V686" s="108">
        <v>100</v>
      </c>
      <c r="W686" s="108">
        <v>100</v>
      </c>
      <c r="X686" s="109" t="s">
        <v>6647</v>
      </c>
      <c r="Y686" s="108">
        <v>3</v>
      </c>
      <c r="Z686" s="108">
        <v>1</v>
      </c>
      <c r="AA686" s="108">
        <v>4</v>
      </c>
      <c r="AB686" s="108">
        <v>4</v>
      </c>
      <c r="AC686" s="108">
        <v>115</v>
      </c>
      <c r="AD686" s="109"/>
      <c r="AE686" s="242">
        <v>0.2</v>
      </c>
      <c r="AF686" s="236">
        <v>100</v>
      </c>
      <c r="AG686" s="351" t="s">
        <v>6648</v>
      </c>
      <c r="AH686" s="687" t="s">
        <v>6649</v>
      </c>
      <c r="AI686" s="238"/>
      <c r="AJ686" s="352" t="s">
        <v>6650</v>
      </c>
      <c r="AK686" s="734" t="s">
        <v>6649</v>
      </c>
      <c r="AL686" s="241"/>
      <c r="AM686" s="352" t="s">
        <v>6651</v>
      </c>
      <c r="AN686" s="734" t="s">
        <v>6649</v>
      </c>
      <c r="AO686" s="241"/>
      <c r="AP686" s="352" t="s">
        <v>6652</v>
      </c>
      <c r="AQ686" s="734" t="s">
        <v>6639</v>
      </c>
      <c r="AR686" s="241"/>
      <c r="AS686" s="352"/>
      <c r="AT686" s="353"/>
      <c r="AU686" s="242"/>
      <c r="AV686" s="785"/>
      <c r="AW686" s="108"/>
      <c r="AX686" s="342"/>
      <c r="AY686" s="81"/>
      <c r="AZ686" s="81"/>
      <c r="BA686" s="81"/>
      <c r="BB686" s="81"/>
      <c r="BC686" s="81"/>
      <c r="BD686" s="81"/>
      <c r="BE686" s="81"/>
      <c r="BF686" s="81"/>
      <c r="BG686" s="81"/>
      <c r="BH686" s="81"/>
      <c r="BI686" s="81"/>
      <c r="BJ686" s="81"/>
      <c r="BK686" s="81"/>
      <c r="BL686" s="81"/>
      <c r="BM686" s="81"/>
      <c r="BN686" s="81"/>
    </row>
    <row r="687" spans="1:66" s="37" customFormat="1" ht="143.05000000000001" customHeight="1" x14ac:dyDescent="0.3">
      <c r="A687" s="107">
        <v>1538</v>
      </c>
      <c r="B687" s="607" t="s">
        <v>6500</v>
      </c>
      <c r="C687" s="108">
        <v>25</v>
      </c>
      <c r="D687" s="109" t="s">
        <v>6527</v>
      </c>
      <c r="E687" s="625" t="s">
        <v>6528</v>
      </c>
      <c r="F687" s="108">
        <v>10774</v>
      </c>
      <c r="G687" s="625" t="s">
        <v>6653</v>
      </c>
      <c r="H687" s="108" t="s">
        <v>6654</v>
      </c>
      <c r="I687" s="625" t="s">
        <v>6655</v>
      </c>
      <c r="J687" s="655">
        <v>75000</v>
      </c>
      <c r="K687" s="396" t="s">
        <v>655</v>
      </c>
      <c r="L687" s="72" t="s">
        <v>6531</v>
      </c>
      <c r="M687" s="72" t="s">
        <v>6532</v>
      </c>
      <c r="N687" s="72" t="s">
        <v>6656</v>
      </c>
      <c r="O687" s="72" t="s">
        <v>6657</v>
      </c>
      <c r="P687" s="108" t="s">
        <v>6658</v>
      </c>
      <c r="Q687" s="109">
        <v>88.82</v>
      </c>
      <c r="R687" s="109">
        <v>8.82</v>
      </c>
      <c r="S687" s="109">
        <v>35</v>
      </c>
      <c r="T687" s="109">
        <v>45</v>
      </c>
      <c r="U687" s="109">
        <v>88.82</v>
      </c>
      <c r="V687" s="108">
        <v>100</v>
      </c>
      <c r="W687" s="108">
        <v>100</v>
      </c>
      <c r="X687" s="109" t="s">
        <v>6659</v>
      </c>
      <c r="Y687" s="108"/>
      <c r="Z687" s="108"/>
      <c r="AA687" s="108"/>
      <c r="AB687" s="108">
        <v>25</v>
      </c>
      <c r="AC687" s="108">
        <v>137.1</v>
      </c>
      <c r="AD687" s="109"/>
      <c r="AE687" s="242">
        <v>0.2</v>
      </c>
      <c r="AF687" s="236">
        <v>100</v>
      </c>
      <c r="AG687" s="351" t="s">
        <v>6527</v>
      </c>
      <c r="AH687" s="687" t="s">
        <v>6528</v>
      </c>
      <c r="AI687" s="238"/>
      <c r="AJ687" s="352"/>
      <c r="AK687" s="734"/>
      <c r="AL687" s="241"/>
      <c r="AM687" s="352"/>
      <c r="AN687" s="734"/>
      <c r="AO687" s="241"/>
      <c r="AP687" s="352"/>
      <c r="AQ687" s="734"/>
      <c r="AR687" s="241"/>
      <c r="AS687" s="352"/>
      <c r="AT687" s="353"/>
      <c r="AU687" s="242"/>
      <c r="AV687" s="785"/>
      <c r="AW687" s="108"/>
      <c r="AX687" s="342"/>
      <c r="AY687" s="81"/>
      <c r="AZ687" s="81"/>
      <c r="BA687" s="81"/>
      <c r="BB687" s="81"/>
      <c r="BC687" s="81"/>
      <c r="BD687" s="81"/>
      <c r="BE687" s="81"/>
      <c r="BF687" s="81"/>
      <c r="BG687" s="81"/>
      <c r="BH687" s="81"/>
      <c r="BI687" s="81"/>
      <c r="BJ687" s="81"/>
      <c r="BK687" s="81"/>
      <c r="BL687" s="81"/>
      <c r="BM687" s="81"/>
      <c r="BN687" s="81"/>
    </row>
    <row r="688" spans="1:66" s="37" customFormat="1" ht="117" customHeight="1" x14ac:dyDescent="0.3">
      <c r="A688" s="107">
        <v>1538</v>
      </c>
      <c r="B688" s="607" t="s">
        <v>6500</v>
      </c>
      <c r="C688" s="108">
        <v>29</v>
      </c>
      <c r="D688" s="109" t="s">
        <v>6612</v>
      </c>
      <c r="E688" s="625" t="s">
        <v>6613</v>
      </c>
      <c r="F688" s="108">
        <v>4383</v>
      </c>
      <c r="G688" s="625" t="s">
        <v>6660</v>
      </c>
      <c r="H688" s="108" t="s">
        <v>6654</v>
      </c>
      <c r="I688" s="625" t="s">
        <v>6661</v>
      </c>
      <c r="J688" s="655">
        <v>78000</v>
      </c>
      <c r="K688" s="396" t="s">
        <v>655</v>
      </c>
      <c r="L688" s="72" t="s">
        <v>6662</v>
      </c>
      <c r="M688" s="72" t="s">
        <v>6663</v>
      </c>
      <c r="N688" s="72" t="s">
        <v>6664</v>
      </c>
      <c r="O688" s="72" t="s">
        <v>6665</v>
      </c>
      <c r="P688" s="108" t="s">
        <v>6666</v>
      </c>
      <c r="Q688" s="109">
        <v>89.18</v>
      </c>
      <c r="R688" s="109">
        <v>9.18</v>
      </c>
      <c r="S688" s="109">
        <v>35</v>
      </c>
      <c r="T688" s="109">
        <v>45</v>
      </c>
      <c r="U688" s="109">
        <v>89.18</v>
      </c>
      <c r="V688" s="108">
        <v>100</v>
      </c>
      <c r="W688" s="108">
        <v>100</v>
      </c>
      <c r="X688" s="109" t="s">
        <v>6620</v>
      </c>
      <c r="Y688" s="108">
        <v>1</v>
      </c>
      <c r="Z688" s="108">
        <v>6</v>
      </c>
      <c r="AA688" s="108">
        <v>1</v>
      </c>
      <c r="AB688" s="108">
        <v>4</v>
      </c>
      <c r="AC688" s="108">
        <v>107</v>
      </c>
      <c r="AD688" s="109"/>
      <c r="AE688" s="242">
        <v>0.2</v>
      </c>
      <c r="AF688" s="236">
        <v>100</v>
      </c>
      <c r="AG688" s="351" t="s">
        <v>6612</v>
      </c>
      <c r="AH688" s="687" t="s">
        <v>6621</v>
      </c>
      <c r="AI688" s="238"/>
      <c r="AJ688" s="352" t="s">
        <v>6622</v>
      </c>
      <c r="AK688" s="734"/>
      <c r="AL688" s="241"/>
      <c r="AM688" s="352" t="s">
        <v>6623</v>
      </c>
      <c r="AN688" s="734" t="s">
        <v>6624</v>
      </c>
      <c r="AO688" s="241"/>
      <c r="AP688" s="352" t="s">
        <v>6301</v>
      </c>
      <c r="AQ688" s="734" t="s">
        <v>6294</v>
      </c>
      <c r="AR688" s="241"/>
      <c r="AS688" s="352"/>
      <c r="AT688" s="353"/>
      <c r="AU688" s="242"/>
      <c r="AV688" s="785"/>
      <c r="AW688" s="108"/>
      <c r="AX688" s="342"/>
      <c r="AY688" s="81"/>
      <c r="AZ688" s="81"/>
      <c r="BA688" s="81"/>
      <c r="BB688" s="81"/>
      <c r="BC688" s="81"/>
      <c r="BD688" s="81"/>
      <c r="BE688" s="81"/>
      <c r="BF688" s="81"/>
      <c r="BG688" s="81"/>
      <c r="BH688" s="81"/>
      <c r="BI688" s="81"/>
      <c r="BJ688" s="81"/>
      <c r="BK688" s="81"/>
      <c r="BL688" s="81"/>
      <c r="BM688" s="81"/>
      <c r="BN688" s="81"/>
    </row>
    <row r="689" spans="1:66" s="37" customFormat="1" ht="130.05000000000001" customHeight="1" x14ac:dyDescent="0.3">
      <c r="A689" s="107">
        <v>1538</v>
      </c>
      <c r="B689" s="607" t="s">
        <v>6500</v>
      </c>
      <c r="C689" s="108">
        <v>4</v>
      </c>
      <c r="D689" s="109" t="s">
        <v>6501</v>
      </c>
      <c r="E689" s="625" t="s">
        <v>6502</v>
      </c>
      <c r="F689" s="108">
        <v>10268</v>
      </c>
      <c r="G689" s="625" t="s">
        <v>6667</v>
      </c>
      <c r="H689" s="108">
        <v>2007</v>
      </c>
      <c r="I689" s="625" t="s">
        <v>6668</v>
      </c>
      <c r="J689" s="655">
        <v>75000</v>
      </c>
      <c r="K689" s="396" t="s">
        <v>655</v>
      </c>
      <c r="L689" s="72" t="s">
        <v>6669</v>
      </c>
      <c r="M689" s="72" t="s">
        <v>6670</v>
      </c>
      <c r="N689" s="72" t="s">
        <v>6671</v>
      </c>
      <c r="O689" s="72" t="s">
        <v>6672</v>
      </c>
      <c r="P689" s="108" t="s">
        <v>6673</v>
      </c>
      <c r="Q689" s="109">
        <v>88.82</v>
      </c>
      <c r="R689" s="109">
        <v>8.82</v>
      </c>
      <c r="S689" s="109">
        <v>35</v>
      </c>
      <c r="T689" s="109">
        <v>45</v>
      </c>
      <c r="U689" s="109">
        <v>88.82</v>
      </c>
      <c r="V689" s="108">
        <v>100</v>
      </c>
      <c r="W689" s="108">
        <v>100</v>
      </c>
      <c r="X689" s="109" t="s">
        <v>6510</v>
      </c>
      <c r="Y689" s="108">
        <v>4</v>
      </c>
      <c r="Z689" s="108">
        <v>2</v>
      </c>
      <c r="AA689" s="108">
        <v>4</v>
      </c>
      <c r="AB689" s="108">
        <v>11</v>
      </c>
      <c r="AC689" s="108">
        <v>114</v>
      </c>
      <c r="AD689" s="109"/>
      <c r="AE689" s="242">
        <v>0.2</v>
      </c>
      <c r="AF689" s="236">
        <v>100</v>
      </c>
      <c r="AG689" s="351" t="s">
        <v>6674</v>
      </c>
      <c r="AH689" s="687" t="s">
        <v>6502</v>
      </c>
      <c r="AI689" s="238"/>
      <c r="AJ689" s="352" t="s">
        <v>6675</v>
      </c>
      <c r="AK689" s="734" t="s">
        <v>6676</v>
      </c>
      <c r="AL689" s="241"/>
      <c r="AM689" s="352" t="s">
        <v>6515</v>
      </c>
      <c r="AN689" s="734"/>
      <c r="AO689" s="241"/>
      <c r="AP689" s="352" t="s">
        <v>6515</v>
      </c>
      <c r="AQ689" s="734"/>
      <c r="AR689" s="241"/>
      <c r="AS689" s="352"/>
      <c r="AT689" s="353"/>
      <c r="AU689" s="242"/>
      <c r="AV689" s="785"/>
      <c r="AW689" s="108"/>
      <c r="AX689" s="342"/>
      <c r="AY689" s="81"/>
      <c r="AZ689" s="81"/>
      <c r="BA689" s="81"/>
      <c r="BB689" s="81"/>
      <c r="BC689" s="81"/>
      <c r="BD689" s="81"/>
      <c r="BE689" s="81"/>
      <c r="BF689" s="81"/>
      <c r="BG689" s="81"/>
      <c r="BH689" s="81"/>
      <c r="BI689" s="81"/>
      <c r="BJ689" s="81"/>
      <c r="BK689" s="81"/>
      <c r="BL689" s="81"/>
      <c r="BM689" s="81"/>
      <c r="BN689" s="81"/>
    </row>
    <row r="690" spans="1:66" s="37" customFormat="1" ht="143.05000000000001" customHeight="1" x14ac:dyDescent="0.3">
      <c r="A690" s="107">
        <v>1538</v>
      </c>
      <c r="B690" s="607" t="s">
        <v>6500</v>
      </c>
      <c r="C690" s="108">
        <v>13</v>
      </c>
      <c r="D690" s="109" t="s">
        <v>6586</v>
      </c>
      <c r="E690" s="625" t="s">
        <v>6677</v>
      </c>
      <c r="F690" s="108">
        <v>20181</v>
      </c>
      <c r="G690" s="625" t="s">
        <v>6678</v>
      </c>
      <c r="H690" s="108" t="s">
        <v>6654</v>
      </c>
      <c r="I690" s="625" t="s">
        <v>6679</v>
      </c>
      <c r="J690" s="655">
        <v>74900</v>
      </c>
      <c r="K690" s="396" t="s">
        <v>655</v>
      </c>
      <c r="L690" s="72" t="s">
        <v>6680</v>
      </c>
      <c r="M690" s="72" t="s">
        <v>6681</v>
      </c>
      <c r="N690" s="72" t="s">
        <v>6682</v>
      </c>
      <c r="O690" s="72" t="s">
        <v>6683</v>
      </c>
      <c r="P690" s="108" t="s">
        <v>6684</v>
      </c>
      <c r="Q690" s="109">
        <v>88.759999999999991</v>
      </c>
      <c r="R690" s="109">
        <v>8.76</v>
      </c>
      <c r="S690" s="109">
        <v>35</v>
      </c>
      <c r="T690" s="109">
        <v>45</v>
      </c>
      <c r="U690" s="109">
        <v>88.759999999999991</v>
      </c>
      <c r="V690" s="108">
        <v>100</v>
      </c>
      <c r="W690" s="108">
        <v>100</v>
      </c>
      <c r="X690" s="109" t="s">
        <v>6685</v>
      </c>
      <c r="Y690" s="108">
        <v>1</v>
      </c>
      <c r="Z690" s="108">
        <v>8</v>
      </c>
      <c r="AA690" s="108">
        <v>2</v>
      </c>
      <c r="AB690" s="108">
        <v>30</v>
      </c>
      <c r="AC690" s="108">
        <v>117.2</v>
      </c>
      <c r="AD690" s="109"/>
      <c r="AE690" s="242">
        <v>0.2</v>
      </c>
      <c r="AF690" s="236">
        <v>100</v>
      </c>
      <c r="AG690" s="351" t="s">
        <v>6586</v>
      </c>
      <c r="AH690" s="687" t="s">
        <v>6597</v>
      </c>
      <c r="AI690" s="238">
        <v>30</v>
      </c>
      <c r="AJ690" s="352" t="s">
        <v>6686</v>
      </c>
      <c r="AK690" s="734" t="s">
        <v>6687</v>
      </c>
      <c r="AL690" s="241">
        <v>10</v>
      </c>
      <c r="AM690" s="352" t="s">
        <v>6688</v>
      </c>
      <c r="AN690" s="734" t="s">
        <v>6689</v>
      </c>
      <c r="AO690" s="241">
        <v>10</v>
      </c>
      <c r="AP690" s="352" t="s">
        <v>6602</v>
      </c>
      <c r="AQ690" s="734" t="s">
        <v>6603</v>
      </c>
      <c r="AR690" s="241">
        <v>50</v>
      </c>
      <c r="AS690" s="352"/>
      <c r="AT690" s="353"/>
      <c r="AU690" s="242"/>
      <c r="AV690" s="785"/>
      <c r="AW690" s="108"/>
      <c r="AX690" s="342"/>
      <c r="AY690" s="81"/>
      <c r="AZ690" s="81"/>
      <c r="BA690" s="81"/>
      <c r="BB690" s="81"/>
      <c r="BC690" s="81"/>
      <c r="BD690" s="81"/>
      <c r="BE690" s="81"/>
      <c r="BF690" s="81"/>
      <c r="BG690" s="81"/>
      <c r="BH690" s="81"/>
      <c r="BI690" s="81"/>
      <c r="BJ690" s="81"/>
      <c r="BK690" s="81"/>
      <c r="BL690" s="81"/>
      <c r="BM690" s="81"/>
      <c r="BN690" s="81"/>
    </row>
    <row r="691" spans="1:66" s="37" customFormat="1" ht="104" customHeight="1" x14ac:dyDescent="0.3">
      <c r="A691" s="107">
        <v>1538</v>
      </c>
      <c r="B691" s="607" t="s">
        <v>6500</v>
      </c>
      <c r="C691" s="108">
        <v>30</v>
      </c>
      <c r="D691" s="109" t="s">
        <v>6565</v>
      </c>
      <c r="E691" s="625" t="s">
        <v>6566</v>
      </c>
      <c r="F691" s="108">
        <v>12609</v>
      </c>
      <c r="G691" s="625" t="s">
        <v>6690</v>
      </c>
      <c r="H691" s="108">
        <v>2007</v>
      </c>
      <c r="I691" s="625" t="s">
        <v>6691</v>
      </c>
      <c r="J691" s="655">
        <v>99553</v>
      </c>
      <c r="K691" s="396" t="s">
        <v>655</v>
      </c>
      <c r="L691" s="72" t="s">
        <v>6569</v>
      </c>
      <c r="M691" s="72" t="s">
        <v>6570</v>
      </c>
      <c r="N691" s="72" t="s">
        <v>6692</v>
      </c>
      <c r="O691" s="72" t="s">
        <v>6693</v>
      </c>
      <c r="P691" s="108" t="s">
        <v>6694</v>
      </c>
      <c r="Q691" s="109">
        <v>91.710000000000008</v>
      </c>
      <c r="R691" s="109">
        <v>11.71</v>
      </c>
      <c r="S691" s="109">
        <v>35</v>
      </c>
      <c r="T691" s="109">
        <v>45</v>
      </c>
      <c r="U691" s="109">
        <v>91.710000000000008</v>
      </c>
      <c r="V691" s="108">
        <v>100</v>
      </c>
      <c r="W691" s="108">
        <v>100</v>
      </c>
      <c r="X691" s="109" t="s">
        <v>6573</v>
      </c>
      <c r="Y691" s="108">
        <v>4</v>
      </c>
      <c r="Z691" s="108">
        <v>2</v>
      </c>
      <c r="AA691" s="108">
        <v>1</v>
      </c>
      <c r="AB691" s="108">
        <v>4</v>
      </c>
      <c r="AC691" s="108">
        <v>136</v>
      </c>
      <c r="AD691" s="109"/>
      <c r="AE691" s="242">
        <v>0.2</v>
      </c>
      <c r="AF691" s="236">
        <v>100</v>
      </c>
      <c r="AG691" s="351" t="s">
        <v>6565</v>
      </c>
      <c r="AH691" s="687" t="s">
        <v>6566</v>
      </c>
      <c r="AI691" s="238">
        <v>30</v>
      </c>
      <c r="AJ691" s="352" t="s">
        <v>6574</v>
      </c>
      <c r="AK691" s="734" t="s">
        <v>6575</v>
      </c>
      <c r="AL691" s="241">
        <v>10</v>
      </c>
      <c r="AM691" s="352" t="s">
        <v>6576</v>
      </c>
      <c r="AN691" s="734" t="s">
        <v>6577</v>
      </c>
      <c r="AO691" s="241">
        <v>20</v>
      </c>
      <c r="AP691" s="352" t="s">
        <v>6578</v>
      </c>
      <c r="AQ691" s="734" t="s">
        <v>6579</v>
      </c>
      <c r="AR691" s="241">
        <v>40</v>
      </c>
      <c r="AS691" s="352"/>
      <c r="AT691" s="353"/>
      <c r="AU691" s="242"/>
      <c r="AV691" s="785"/>
      <c r="AW691" s="108"/>
      <c r="AX691" s="342"/>
      <c r="AY691" s="81"/>
      <c r="AZ691" s="81"/>
      <c r="BA691" s="81"/>
      <c r="BB691" s="81"/>
      <c r="BC691" s="81"/>
      <c r="BD691" s="81"/>
      <c r="BE691" s="81"/>
      <c r="BF691" s="81"/>
      <c r="BG691" s="81"/>
      <c r="BH691" s="81"/>
      <c r="BI691" s="81"/>
      <c r="BJ691" s="81"/>
      <c r="BK691" s="81"/>
      <c r="BL691" s="81"/>
      <c r="BM691" s="81"/>
      <c r="BN691" s="81"/>
    </row>
    <row r="692" spans="1:66" s="37" customFormat="1" ht="117" customHeight="1" x14ac:dyDescent="0.3">
      <c r="A692" s="107">
        <v>1538</v>
      </c>
      <c r="B692" s="607" t="s">
        <v>6500</v>
      </c>
      <c r="C692" s="108">
        <v>3</v>
      </c>
      <c r="D692" s="109" t="s">
        <v>6536</v>
      </c>
      <c r="E692" s="625" t="s">
        <v>6695</v>
      </c>
      <c r="F692" s="108">
        <v>15365</v>
      </c>
      <c r="G692" s="625" t="s">
        <v>6696</v>
      </c>
      <c r="H692" s="108">
        <v>2007</v>
      </c>
      <c r="I692" s="625"/>
      <c r="J692" s="655">
        <v>71000</v>
      </c>
      <c r="K692" s="396" t="s">
        <v>655</v>
      </c>
      <c r="L692" s="72" t="s">
        <v>6697</v>
      </c>
      <c r="M692" s="72" t="s">
        <v>6698</v>
      </c>
      <c r="N692" s="72" t="s">
        <v>6699</v>
      </c>
      <c r="O692" s="72" t="s">
        <v>6700</v>
      </c>
      <c r="P692" s="108" t="s">
        <v>6701</v>
      </c>
      <c r="Q692" s="109">
        <v>88.35</v>
      </c>
      <c r="R692" s="109">
        <v>8.35</v>
      </c>
      <c r="S692" s="109">
        <v>35</v>
      </c>
      <c r="T692" s="109">
        <v>45</v>
      </c>
      <c r="U692" s="109">
        <v>88.35</v>
      </c>
      <c r="V692" s="108">
        <v>100</v>
      </c>
      <c r="W692" s="108">
        <v>100</v>
      </c>
      <c r="X692" s="109" t="s">
        <v>6702</v>
      </c>
      <c r="Y692" s="108">
        <v>6</v>
      </c>
      <c r="Z692" s="108">
        <v>1</v>
      </c>
      <c r="AA692" s="108">
        <v>5</v>
      </c>
      <c r="AB692" s="108">
        <v>30</v>
      </c>
      <c r="AC692" s="108">
        <v>180</v>
      </c>
      <c r="AD692" s="109"/>
      <c r="AE692" s="242">
        <v>0.5</v>
      </c>
      <c r="AF692" s="236">
        <v>100</v>
      </c>
      <c r="AG692" s="351" t="s">
        <v>6703</v>
      </c>
      <c r="AH692" s="687"/>
      <c r="AI692" s="238"/>
      <c r="AJ692" s="352" t="s">
        <v>6704</v>
      </c>
      <c r="AK692" s="734"/>
      <c r="AL692" s="241"/>
      <c r="AM692" s="352" t="s">
        <v>6705</v>
      </c>
      <c r="AN692" s="734" t="s">
        <v>6544</v>
      </c>
      <c r="AO692" s="241"/>
      <c r="AP692" s="352" t="s">
        <v>6706</v>
      </c>
      <c r="AQ692" s="734"/>
      <c r="AR692" s="241"/>
      <c r="AS692" s="352"/>
      <c r="AT692" s="353"/>
      <c r="AU692" s="242"/>
      <c r="AV692" s="785"/>
      <c r="AW692" s="108"/>
      <c r="AX692" s="342"/>
      <c r="AY692" s="81"/>
      <c r="AZ692" s="81"/>
      <c r="BA692" s="81"/>
      <c r="BB692" s="81"/>
      <c r="BC692" s="81"/>
      <c r="BD692" s="81"/>
      <c r="BE692" s="81"/>
      <c r="BF692" s="81"/>
      <c r="BG692" s="81"/>
      <c r="BH692" s="81"/>
      <c r="BI692" s="81"/>
      <c r="BJ692" s="81"/>
      <c r="BK692" s="81"/>
      <c r="BL692" s="81"/>
      <c r="BM692" s="81"/>
      <c r="BN692" s="81"/>
    </row>
    <row r="693" spans="1:66" s="37" customFormat="1" ht="143.05000000000001" customHeight="1" x14ac:dyDescent="0.3">
      <c r="A693" s="107">
        <v>1538</v>
      </c>
      <c r="B693" s="607" t="s">
        <v>6500</v>
      </c>
      <c r="C693" s="108">
        <v>4</v>
      </c>
      <c r="D693" s="109" t="s">
        <v>6501</v>
      </c>
      <c r="E693" s="625" t="s">
        <v>6502</v>
      </c>
      <c r="F693" s="108">
        <v>10268</v>
      </c>
      <c r="G693" s="625" t="s">
        <v>6707</v>
      </c>
      <c r="H693" s="108">
        <v>1999</v>
      </c>
      <c r="I693" s="625" t="s">
        <v>6708</v>
      </c>
      <c r="J693" s="655">
        <v>75113</v>
      </c>
      <c r="K693" s="396" t="s">
        <v>1991</v>
      </c>
      <c r="L693" s="72" t="s">
        <v>6709</v>
      </c>
      <c r="M693" s="72" t="s">
        <v>6710</v>
      </c>
      <c r="N693" s="72" t="s">
        <v>6711</v>
      </c>
      <c r="O693" s="72" t="s">
        <v>6712</v>
      </c>
      <c r="P693" s="108">
        <v>18452</v>
      </c>
      <c r="Q693" s="109">
        <v>88.84</v>
      </c>
      <c r="R693" s="109">
        <v>8.84</v>
      </c>
      <c r="S693" s="109">
        <v>35</v>
      </c>
      <c r="T693" s="109">
        <v>45</v>
      </c>
      <c r="U693" s="109">
        <v>88.84</v>
      </c>
      <c r="V693" s="108">
        <v>100</v>
      </c>
      <c r="W693" s="108">
        <v>100</v>
      </c>
      <c r="X693" s="109" t="s">
        <v>6510</v>
      </c>
      <c r="Y693" s="108">
        <v>3</v>
      </c>
      <c r="Z693" s="108">
        <v>4</v>
      </c>
      <c r="AA693" s="108">
        <v>3</v>
      </c>
      <c r="AB693" s="108">
        <v>11</v>
      </c>
      <c r="AC693" s="108"/>
      <c r="AD693" s="109"/>
      <c r="AE693" s="242">
        <v>0.2</v>
      </c>
      <c r="AF693" s="236">
        <v>100</v>
      </c>
      <c r="AG693" s="351" t="s">
        <v>1714</v>
      </c>
      <c r="AH693" s="687"/>
      <c r="AI693" s="238"/>
      <c r="AJ693" s="352" t="s">
        <v>6674</v>
      </c>
      <c r="AK693" s="734" t="s">
        <v>6502</v>
      </c>
      <c r="AL693" s="241"/>
      <c r="AM693" s="352" t="s">
        <v>6562</v>
      </c>
      <c r="AN693" s="734" t="s">
        <v>6502</v>
      </c>
      <c r="AO693" s="241"/>
      <c r="AP693" s="352" t="s">
        <v>6563</v>
      </c>
      <c r="AQ693" s="734" t="s">
        <v>6564</v>
      </c>
      <c r="AR693" s="241"/>
      <c r="AS693" s="352"/>
      <c r="AT693" s="353"/>
      <c r="AU693" s="242"/>
      <c r="AV693" s="785"/>
      <c r="AW693" s="108"/>
      <c r="AX693" s="342"/>
      <c r="AY693" s="81"/>
      <c r="AZ693" s="81"/>
      <c r="BA693" s="81"/>
      <c r="BB693" s="81"/>
      <c r="BC693" s="81"/>
      <c r="BD693" s="81"/>
      <c r="BE693" s="81"/>
      <c r="BF693" s="81"/>
      <c r="BG693" s="81"/>
      <c r="BH693" s="81"/>
      <c r="BI693" s="81"/>
      <c r="BJ693" s="81"/>
      <c r="BK693" s="81"/>
      <c r="BL693" s="81"/>
      <c r="BM693" s="81"/>
      <c r="BN693" s="81"/>
    </row>
    <row r="694" spans="1:66" s="37" customFormat="1" ht="64.95" customHeight="1" x14ac:dyDescent="0.3">
      <c r="A694" s="107">
        <v>1538</v>
      </c>
      <c r="B694" s="607" t="s">
        <v>6500</v>
      </c>
      <c r="C694" s="108"/>
      <c r="D694" s="109" t="s">
        <v>6514</v>
      </c>
      <c r="E694" s="625" t="s">
        <v>6502</v>
      </c>
      <c r="F694" s="108">
        <v>10268</v>
      </c>
      <c r="G694" s="625" t="s">
        <v>6713</v>
      </c>
      <c r="H694" s="108">
        <v>2009</v>
      </c>
      <c r="I694" s="625" t="s">
        <v>6714</v>
      </c>
      <c r="J694" s="655">
        <v>132000</v>
      </c>
      <c r="K694" s="396" t="s">
        <v>677</v>
      </c>
      <c r="L694" s="72" t="s">
        <v>6715</v>
      </c>
      <c r="M694" s="72" t="s">
        <v>6716</v>
      </c>
      <c r="N694" s="72" t="s">
        <v>6717</v>
      </c>
      <c r="O694" s="72" t="s">
        <v>6718</v>
      </c>
      <c r="P694" s="108">
        <v>27729</v>
      </c>
      <c r="Q694" s="109">
        <v>95.529411764705884</v>
      </c>
      <c r="R694" s="109">
        <v>15.529411764705882</v>
      </c>
      <c r="S694" s="109">
        <v>35</v>
      </c>
      <c r="T694" s="109">
        <v>45</v>
      </c>
      <c r="U694" s="109">
        <v>95.529411764705884</v>
      </c>
      <c r="V694" s="108">
        <v>100</v>
      </c>
      <c r="W694" s="108">
        <v>100</v>
      </c>
      <c r="X694" s="109" t="s">
        <v>6510</v>
      </c>
      <c r="Y694" s="108">
        <v>4</v>
      </c>
      <c r="Z694" s="108">
        <v>7</v>
      </c>
      <c r="AA694" s="108">
        <v>5</v>
      </c>
      <c r="AB694" s="108">
        <v>11</v>
      </c>
      <c r="AC694" s="108">
        <v>147</v>
      </c>
      <c r="AD694" s="109"/>
      <c r="AE694" s="242">
        <v>0.2</v>
      </c>
      <c r="AF694" s="236">
        <v>100</v>
      </c>
      <c r="AG694" s="351" t="s">
        <v>1714</v>
      </c>
      <c r="AH694" s="687"/>
      <c r="AI694" s="238"/>
      <c r="AJ694" s="352"/>
      <c r="AK694" s="734"/>
      <c r="AL694" s="241"/>
      <c r="AM694" s="352"/>
      <c r="AN694" s="734"/>
      <c r="AO694" s="241"/>
      <c r="AP694" s="352"/>
      <c r="AQ694" s="734"/>
      <c r="AR694" s="241"/>
      <c r="AS694" s="352"/>
      <c r="AT694" s="353"/>
      <c r="AU694" s="242"/>
      <c r="AV694" s="785"/>
      <c r="AW694" s="108"/>
      <c r="AX694" s="342"/>
      <c r="AY694" s="81"/>
      <c r="AZ694" s="81"/>
      <c r="BA694" s="81"/>
      <c r="BB694" s="81"/>
      <c r="BC694" s="81"/>
      <c r="BD694" s="81"/>
      <c r="BE694" s="81"/>
      <c r="BF694" s="81"/>
      <c r="BG694" s="81"/>
      <c r="BH694" s="81"/>
      <c r="BI694" s="81"/>
      <c r="BJ694" s="81"/>
      <c r="BK694" s="81"/>
      <c r="BL694" s="81"/>
      <c r="BM694" s="81"/>
      <c r="BN694" s="81"/>
    </row>
    <row r="695" spans="1:66" s="37" customFormat="1" ht="208" customHeight="1" x14ac:dyDescent="0.3">
      <c r="A695" s="107">
        <v>1538</v>
      </c>
      <c r="B695" s="607" t="s">
        <v>6500</v>
      </c>
      <c r="C695" s="108"/>
      <c r="D695" s="109" t="s">
        <v>6536</v>
      </c>
      <c r="E695" s="625" t="s">
        <v>6719</v>
      </c>
      <c r="F695" s="108">
        <v>4546</v>
      </c>
      <c r="G695" s="625" t="s">
        <v>6720</v>
      </c>
      <c r="H695" s="108">
        <v>2009</v>
      </c>
      <c r="I695" s="625" t="s">
        <v>6721</v>
      </c>
      <c r="J695" s="655">
        <v>137500</v>
      </c>
      <c r="K695" s="396" t="s">
        <v>677</v>
      </c>
      <c r="L695" s="72" t="s">
        <v>6722</v>
      </c>
      <c r="M695" s="72" t="s">
        <v>6723</v>
      </c>
      <c r="N695" s="72" t="s">
        <v>6724</v>
      </c>
      <c r="O695" s="72" t="s">
        <v>6725</v>
      </c>
      <c r="P695" s="108">
        <v>28198</v>
      </c>
      <c r="Q695" s="109">
        <v>96.17647058823529</v>
      </c>
      <c r="R695" s="109">
        <v>16.176470588235293</v>
      </c>
      <c r="S695" s="109">
        <v>35</v>
      </c>
      <c r="T695" s="109">
        <v>45</v>
      </c>
      <c r="U695" s="109">
        <v>96.17647058823529</v>
      </c>
      <c r="V695" s="108">
        <v>100</v>
      </c>
      <c r="W695" s="108">
        <v>100</v>
      </c>
      <c r="X695" s="109" t="s">
        <v>6726</v>
      </c>
      <c r="Y695" s="108">
        <v>4</v>
      </c>
      <c r="Z695" s="108">
        <v>2</v>
      </c>
      <c r="AA695" s="108">
        <v>1</v>
      </c>
      <c r="AB695" s="108">
        <v>19</v>
      </c>
      <c r="AC695" s="108">
        <v>154</v>
      </c>
      <c r="AD695" s="109"/>
      <c r="AE695" s="242">
        <v>0.2</v>
      </c>
      <c r="AF695" s="236">
        <v>100</v>
      </c>
      <c r="AG695" s="351" t="s">
        <v>6727</v>
      </c>
      <c r="AH695" s="687" t="s">
        <v>6544</v>
      </c>
      <c r="AI695" s="238">
        <v>30</v>
      </c>
      <c r="AJ695" s="352" t="s">
        <v>6728</v>
      </c>
      <c r="AK695" s="734" t="s">
        <v>6719</v>
      </c>
      <c r="AL695" s="241">
        <v>20</v>
      </c>
      <c r="AM695" s="352" t="s">
        <v>6729</v>
      </c>
      <c r="AN695" s="734" t="s">
        <v>6730</v>
      </c>
      <c r="AO695" s="241">
        <v>20</v>
      </c>
      <c r="AP695" s="352"/>
      <c r="AQ695" s="734"/>
      <c r="AR695" s="241"/>
      <c r="AS695" s="352" t="s">
        <v>6731</v>
      </c>
      <c r="AT695" s="353" t="s">
        <v>6719</v>
      </c>
      <c r="AU695" s="242">
        <v>30</v>
      </c>
      <c r="AV695" s="785"/>
      <c r="AW695" s="108"/>
      <c r="AX695" s="342"/>
      <c r="AY695" s="81"/>
      <c r="AZ695" s="81"/>
      <c r="BA695" s="81"/>
      <c r="BB695" s="81"/>
      <c r="BC695" s="81"/>
      <c r="BD695" s="81"/>
      <c r="BE695" s="81"/>
      <c r="BF695" s="81"/>
      <c r="BG695" s="81"/>
      <c r="BH695" s="81"/>
      <c r="BI695" s="81"/>
      <c r="BJ695" s="81"/>
      <c r="BK695" s="81"/>
      <c r="BL695" s="81"/>
      <c r="BM695" s="81"/>
      <c r="BN695" s="81"/>
    </row>
    <row r="696" spans="1:66" s="37" customFormat="1" ht="351" customHeight="1" x14ac:dyDescent="0.3">
      <c r="A696" s="107">
        <v>1538</v>
      </c>
      <c r="B696" s="607" t="s">
        <v>6500</v>
      </c>
      <c r="C696" s="108"/>
      <c r="D696" s="109" t="s">
        <v>6536</v>
      </c>
      <c r="E696" s="625" t="s">
        <v>6719</v>
      </c>
      <c r="F696" s="108">
        <v>4546</v>
      </c>
      <c r="G696" s="625" t="s">
        <v>6732</v>
      </c>
      <c r="H696" s="108">
        <v>2010</v>
      </c>
      <c r="I696" s="625" t="s">
        <v>6733</v>
      </c>
      <c r="J696" s="655">
        <v>143244</v>
      </c>
      <c r="K696" s="396" t="s">
        <v>677</v>
      </c>
      <c r="L696" s="72" t="s">
        <v>6734</v>
      </c>
      <c r="M696" s="72" t="s">
        <v>6735</v>
      </c>
      <c r="N696" s="72" t="s">
        <v>6736</v>
      </c>
      <c r="O696" s="72" t="s">
        <v>6737</v>
      </c>
      <c r="P696" s="108" t="s">
        <v>6738</v>
      </c>
      <c r="Q696" s="109">
        <v>96.852235294117648</v>
      </c>
      <c r="R696" s="109">
        <v>16.852235294117648</v>
      </c>
      <c r="S696" s="109">
        <v>35</v>
      </c>
      <c r="T696" s="109">
        <v>45</v>
      </c>
      <c r="U696" s="109">
        <v>96.852235294117648</v>
      </c>
      <c r="V696" s="108">
        <v>100</v>
      </c>
      <c r="W696" s="108">
        <v>100</v>
      </c>
      <c r="X696" s="109" t="s">
        <v>6739</v>
      </c>
      <c r="Y696" s="108">
        <v>4</v>
      </c>
      <c r="Z696" s="108">
        <v>3</v>
      </c>
      <c r="AA696" s="108">
        <v>2</v>
      </c>
      <c r="AB696" s="108">
        <v>14</v>
      </c>
      <c r="AC696" s="108">
        <v>153</v>
      </c>
      <c r="AD696" s="109"/>
      <c r="AE696" s="242">
        <v>0.2</v>
      </c>
      <c r="AF696" s="236">
        <v>100</v>
      </c>
      <c r="AG696" s="351" t="s">
        <v>6536</v>
      </c>
      <c r="AH696" s="687" t="s">
        <v>6544</v>
      </c>
      <c r="AI696" s="238">
        <v>50</v>
      </c>
      <c r="AJ696" s="352" t="s">
        <v>6740</v>
      </c>
      <c r="AK696" s="734" t="s">
        <v>6741</v>
      </c>
      <c r="AL696" s="241">
        <v>20</v>
      </c>
      <c r="AM696" s="352"/>
      <c r="AN696" s="734"/>
      <c r="AO696" s="241"/>
      <c r="AP696" s="352"/>
      <c r="AQ696" s="734"/>
      <c r="AR696" s="241"/>
      <c r="AS696" s="352" t="s">
        <v>6742</v>
      </c>
      <c r="AT696" s="353" t="s">
        <v>6719</v>
      </c>
      <c r="AU696" s="242">
        <v>30</v>
      </c>
      <c r="AV696" s="785"/>
      <c r="AW696" s="108"/>
      <c r="AX696" s="342"/>
      <c r="AY696" s="81"/>
      <c r="AZ696" s="81"/>
      <c r="BA696" s="81"/>
      <c r="BB696" s="81"/>
      <c r="BC696" s="81"/>
      <c r="BD696" s="81"/>
      <c r="BE696" s="81"/>
      <c r="BF696" s="81"/>
      <c r="BG696" s="81"/>
      <c r="BH696" s="81"/>
      <c r="BI696" s="81"/>
      <c r="BJ696" s="81"/>
      <c r="BK696" s="81"/>
      <c r="BL696" s="81"/>
      <c r="BM696" s="81"/>
      <c r="BN696" s="81"/>
    </row>
    <row r="697" spans="1:66" s="37" customFormat="1" ht="208" customHeight="1" x14ac:dyDescent="0.3">
      <c r="A697" s="107">
        <v>1538</v>
      </c>
      <c r="B697" s="607" t="s">
        <v>6500</v>
      </c>
      <c r="C697" s="108"/>
      <c r="D697" s="109" t="s">
        <v>1352</v>
      </c>
      <c r="E697" s="625" t="s">
        <v>6516</v>
      </c>
      <c r="F697" s="108">
        <v>7134</v>
      </c>
      <c r="G697" s="625" t="s">
        <v>6743</v>
      </c>
      <c r="H697" s="108">
        <v>2009</v>
      </c>
      <c r="I697" s="625" t="s">
        <v>6744</v>
      </c>
      <c r="J697" s="655">
        <v>125730</v>
      </c>
      <c r="K697" s="396" t="s">
        <v>677</v>
      </c>
      <c r="L697" s="72" t="s">
        <v>6519</v>
      </c>
      <c r="M697" s="72" t="s">
        <v>6520</v>
      </c>
      <c r="N697" s="72" t="s">
        <v>6745</v>
      </c>
      <c r="O697" s="72" t="s">
        <v>6746</v>
      </c>
      <c r="P697" s="108" t="s">
        <v>6747</v>
      </c>
      <c r="Q697" s="109">
        <v>94.789999999999992</v>
      </c>
      <c r="R697" s="109">
        <v>14.79</v>
      </c>
      <c r="S697" s="109">
        <v>35</v>
      </c>
      <c r="T697" s="109">
        <v>45</v>
      </c>
      <c r="U697" s="109">
        <v>94.789999999999992</v>
      </c>
      <c r="V697" s="108">
        <v>100</v>
      </c>
      <c r="W697" s="108">
        <v>100</v>
      </c>
      <c r="X697" s="109" t="s">
        <v>6748</v>
      </c>
      <c r="Y697" s="108">
        <v>4</v>
      </c>
      <c r="Z697" s="108">
        <v>4</v>
      </c>
      <c r="AA697" s="108">
        <v>5</v>
      </c>
      <c r="AB697" s="108">
        <v>51</v>
      </c>
      <c r="AC697" s="108">
        <v>151</v>
      </c>
      <c r="AD697" s="109"/>
      <c r="AE697" s="242">
        <v>0.2</v>
      </c>
      <c r="AF697" s="236">
        <v>100</v>
      </c>
      <c r="AG697" s="351" t="s">
        <v>6524</v>
      </c>
      <c r="AH697" s="687"/>
      <c r="AI697" s="238">
        <v>50</v>
      </c>
      <c r="AJ697" s="352" t="s">
        <v>1352</v>
      </c>
      <c r="AK697" s="734" t="s">
        <v>6525</v>
      </c>
      <c r="AL697" s="241">
        <v>50</v>
      </c>
      <c r="AM697" s="352"/>
      <c r="AN697" s="734"/>
      <c r="AO697" s="241"/>
      <c r="AP697" s="352"/>
      <c r="AQ697" s="734"/>
      <c r="AR697" s="241"/>
      <c r="AS697" s="352"/>
      <c r="AT697" s="353"/>
      <c r="AU697" s="242"/>
      <c r="AV697" s="785"/>
      <c r="AW697" s="108"/>
      <c r="AX697" s="342"/>
      <c r="AY697" s="81"/>
      <c r="AZ697" s="81"/>
      <c r="BA697" s="81"/>
      <c r="BB697" s="81"/>
      <c r="BC697" s="81"/>
      <c r="BD697" s="81"/>
      <c r="BE697" s="81"/>
      <c r="BF697" s="81"/>
      <c r="BG697" s="81"/>
      <c r="BH697" s="81"/>
      <c r="BI697" s="81"/>
      <c r="BJ697" s="81"/>
      <c r="BK697" s="81"/>
      <c r="BL697" s="81"/>
      <c r="BM697" s="81"/>
      <c r="BN697" s="81"/>
    </row>
    <row r="698" spans="1:66" s="37" customFormat="1" ht="117" customHeight="1" x14ac:dyDescent="0.3">
      <c r="A698" s="107">
        <v>1538</v>
      </c>
      <c r="B698" s="607" t="s">
        <v>6500</v>
      </c>
      <c r="C698" s="108"/>
      <c r="D698" s="109" t="s">
        <v>6749</v>
      </c>
      <c r="E698" s="625" t="s">
        <v>6566</v>
      </c>
      <c r="F698" s="108">
        <v>12609</v>
      </c>
      <c r="G698" s="625" t="s">
        <v>6750</v>
      </c>
      <c r="H698" s="108">
        <v>2010</v>
      </c>
      <c r="I698" s="625" t="s">
        <v>6751</v>
      </c>
      <c r="J698" s="655">
        <v>99600</v>
      </c>
      <c r="K698" s="396" t="s">
        <v>677</v>
      </c>
      <c r="L698" s="72" t="s">
        <v>6752</v>
      </c>
      <c r="M698" s="72" t="s">
        <v>6753</v>
      </c>
      <c r="N698" s="72" t="s">
        <v>6754</v>
      </c>
      <c r="O698" s="72" t="s">
        <v>6755</v>
      </c>
      <c r="P698" s="108" t="s">
        <v>6756</v>
      </c>
      <c r="Q698" s="109">
        <v>91.72</v>
      </c>
      <c r="R698" s="109">
        <v>11.72</v>
      </c>
      <c r="S698" s="109">
        <v>35</v>
      </c>
      <c r="T698" s="109">
        <v>45</v>
      </c>
      <c r="U698" s="109">
        <v>91.72</v>
      </c>
      <c r="V698" s="108">
        <v>100</v>
      </c>
      <c r="W698" s="108">
        <v>100</v>
      </c>
      <c r="X698" s="109" t="s">
        <v>6573</v>
      </c>
      <c r="Y698" s="108">
        <v>4</v>
      </c>
      <c r="Z698" s="108">
        <v>2</v>
      </c>
      <c r="AA698" s="108">
        <v>1</v>
      </c>
      <c r="AB698" s="108">
        <v>60</v>
      </c>
      <c r="AC698" s="108">
        <v>155</v>
      </c>
      <c r="AD698" s="109"/>
      <c r="AE698" s="242">
        <v>0.2</v>
      </c>
      <c r="AF698" s="236">
        <v>100</v>
      </c>
      <c r="AG698" s="351" t="s">
        <v>6565</v>
      </c>
      <c r="AH698" s="687" t="s">
        <v>6566</v>
      </c>
      <c r="AI698" s="238">
        <v>20</v>
      </c>
      <c r="AJ698" s="352" t="s">
        <v>6574</v>
      </c>
      <c r="AK698" s="734" t="s">
        <v>6575</v>
      </c>
      <c r="AL698" s="241">
        <v>0</v>
      </c>
      <c r="AM698" s="352" t="s">
        <v>6576</v>
      </c>
      <c r="AN698" s="734" t="s">
        <v>6757</v>
      </c>
      <c r="AO698" s="241">
        <v>50</v>
      </c>
      <c r="AP698" s="352" t="s">
        <v>6578</v>
      </c>
      <c r="AQ698" s="734" t="s">
        <v>6758</v>
      </c>
      <c r="AR698" s="241">
        <v>30</v>
      </c>
      <c r="AS698" s="352"/>
      <c r="AT698" s="353"/>
      <c r="AU698" s="242"/>
      <c r="AV698" s="785"/>
      <c r="AW698" s="108"/>
      <c r="AX698" s="342"/>
      <c r="AY698" s="81"/>
      <c r="AZ698" s="81"/>
      <c r="BA698" s="81"/>
      <c r="BB698" s="81"/>
      <c r="BC698" s="81"/>
      <c r="BD698" s="81"/>
      <c r="BE698" s="81"/>
      <c r="BF698" s="81"/>
      <c r="BG698" s="81"/>
      <c r="BH698" s="81"/>
      <c r="BI698" s="81"/>
      <c r="BJ698" s="81"/>
      <c r="BK698" s="81"/>
      <c r="BL698" s="81"/>
      <c r="BM698" s="81"/>
      <c r="BN698" s="81"/>
    </row>
    <row r="699" spans="1:66" s="37" customFormat="1" ht="130.05000000000001" customHeight="1" x14ac:dyDescent="0.3">
      <c r="A699" s="107">
        <v>1538</v>
      </c>
      <c r="B699" s="607" t="s">
        <v>6500</v>
      </c>
      <c r="C699" s="108"/>
      <c r="D699" s="109" t="s">
        <v>6749</v>
      </c>
      <c r="E699" s="625" t="s">
        <v>6566</v>
      </c>
      <c r="F699" s="108">
        <v>12609</v>
      </c>
      <c r="G699" s="625" t="s">
        <v>6759</v>
      </c>
      <c r="H699" s="108">
        <v>2010</v>
      </c>
      <c r="I699" s="625" t="s">
        <v>6760</v>
      </c>
      <c r="J699" s="655">
        <v>99376.8</v>
      </c>
      <c r="K699" s="396" t="s">
        <v>677</v>
      </c>
      <c r="L699" s="72" t="s">
        <v>6761</v>
      </c>
      <c r="M699" s="72" t="s">
        <v>6762</v>
      </c>
      <c r="N699" s="72" t="s">
        <v>6763</v>
      </c>
      <c r="O699" s="72" t="s">
        <v>6764</v>
      </c>
      <c r="P699" s="108">
        <v>27949</v>
      </c>
      <c r="Q699" s="109">
        <v>91.69</v>
      </c>
      <c r="R699" s="109">
        <v>11.69</v>
      </c>
      <c r="S699" s="109">
        <v>35</v>
      </c>
      <c r="T699" s="109">
        <v>45</v>
      </c>
      <c r="U699" s="109">
        <v>91.69</v>
      </c>
      <c r="V699" s="108">
        <v>100</v>
      </c>
      <c r="W699" s="108">
        <v>100</v>
      </c>
      <c r="X699" s="109" t="s">
        <v>6573</v>
      </c>
      <c r="Y699" s="108">
        <v>1</v>
      </c>
      <c r="Z699" s="108">
        <v>4</v>
      </c>
      <c r="AA699" s="108">
        <v>3</v>
      </c>
      <c r="AB699" s="108">
        <v>60</v>
      </c>
      <c r="AC699" s="108">
        <v>156</v>
      </c>
      <c r="AD699" s="109"/>
      <c r="AE699" s="242">
        <v>0.2</v>
      </c>
      <c r="AF699" s="236">
        <v>100</v>
      </c>
      <c r="AG699" s="351" t="s">
        <v>6565</v>
      </c>
      <c r="AH699" s="687" t="s">
        <v>6566</v>
      </c>
      <c r="AI699" s="238">
        <v>40</v>
      </c>
      <c r="AJ699" s="352" t="s">
        <v>6574</v>
      </c>
      <c r="AK699" s="734" t="s">
        <v>6575</v>
      </c>
      <c r="AL699" s="241">
        <v>40</v>
      </c>
      <c r="AM699" s="352" t="s">
        <v>6576</v>
      </c>
      <c r="AN699" s="734"/>
      <c r="AO699" s="241">
        <v>0</v>
      </c>
      <c r="AP699" s="352" t="s">
        <v>6578</v>
      </c>
      <c r="AQ699" s="734" t="s">
        <v>6758</v>
      </c>
      <c r="AR699" s="241">
        <v>20</v>
      </c>
      <c r="AS699" s="352"/>
      <c r="AT699" s="353"/>
      <c r="AU699" s="242"/>
      <c r="AV699" s="785"/>
      <c r="AW699" s="108"/>
      <c r="AX699" s="342"/>
      <c r="AY699" s="81"/>
      <c r="AZ699" s="81"/>
      <c r="BA699" s="81"/>
      <c r="BB699" s="81"/>
      <c r="BC699" s="81"/>
      <c r="BD699" s="81"/>
      <c r="BE699" s="81"/>
      <c r="BF699" s="81"/>
      <c r="BG699" s="81"/>
      <c r="BH699" s="81"/>
      <c r="BI699" s="81"/>
      <c r="BJ699" s="81"/>
      <c r="BK699" s="81"/>
      <c r="BL699" s="81"/>
      <c r="BM699" s="81"/>
      <c r="BN699" s="81"/>
    </row>
    <row r="700" spans="1:66" s="37" customFormat="1" ht="130.05000000000001" customHeight="1" x14ac:dyDescent="0.3">
      <c r="A700" s="107">
        <v>1538</v>
      </c>
      <c r="B700" s="607" t="s">
        <v>6500</v>
      </c>
      <c r="C700" s="108"/>
      <c r="D700" s="109" t="s">
        <v>6749</v>
      </c>
      <c r="E700" s="625" t="s">
        <v>6566</v>
      </c>
      <c r="F700" s="108">
        <v>12609</v>
      </c>
      <c r="G700" s="625" t="s">
        <v>6759</v>
      </c>
      <c r="H700" s="108">
        <v>2011</v>
      </c>
      <c r="I700" s="625" t="s">
        <v>6760</v>
      </c>
      <c r="J700" s="655">
        <v>3302.09</v>
      </c>
      <c r="K700" s="396" t="s">
        <v>677</v>
      </c>
      <c r="L700" s="72" t="s">
        <v>6761</v>
      </c>
      <c r="M700" s="72" t="s">
        <v>6762</v>
      </c>
      <c r="N700" s="72" t="s">
        <v>6763</v>
      </c>
      <c r="O700" s="72" t="s">
        <v>6764</v>
      </c>
      <c r="P700" s="108">
        <v>30120</v>
      </c>
      <c r="Q700" s="109">
        <v>91.69</v>
      </c>
      <c r="R700" s="109">
        <v>11.69</v>
      </c>
      <c r="S700" s="109">
        <v>35</v>
      </c>
      <c r="T700" s="109">
        <v>45</v>
      </c>
      <c r="U700" s="109">
        <v>91.69</v>
      </c>
      <c r="V700" s="108">
        <v>100</v>
      </c>
      <c r="W700" s="108">
        <v>95</v>
      </c>
      <c r="X700" s="109" t="s">
        <v>6573</v>
      </c>
      <c r="Y700" s="108">
        <v>1</v>
      </c>
      <c r="Z700" s="108">
        <v>4</v>
      </c>
      <c r="AA700" s="108">
        <v>3</v>
      </c>
      <c r="AB700" s="108">
        <v>60</v>
      </c>
      <c r="AC700" s="108">
        <v>156</v>
      </c>
      <c r="AD700" s="109"/>
      <c r="AE700" s="242">
        <v>0.2</v>
      </c>
      <c r="AF700" s="236">
        <v>100</v>
      </c>
      <c r="AG700" s="351" t="s">
        <v>6565</v>
      </c>
      <c r="AH700" s="687" t="s">
        <v>6566</v>
      </c>
      <c r="AI700" s="238">
        <v>40</v>
      </c>
      <c r="AJ700" s="352" t="s">
        <v>6574</v>
      </c>
      <c r="AK700" s="734" t="s">
        <v>6575</v>
      </c>
      <c r="AL700" s="241">
        <v>40</v>
      </c>
      <c r="AM700" s="352" t="s">
        <v>6576</v>
      </c>
      <c r="AN700" s="734"/>
      <c r="AO700" s="241">
        <v>0</v>
      </c>
      <c r="AP700" s="352" t="s">
        <v>6578</v>
      </c>
      <c r="AQ700" s="734" t="s">
        <v>6758</v>
      </c>
      <c r="AR700" s="241">
        <v>20</v>
      </c>
      <c r="AS700" s="352"/>
      <c r="AT700" s="353"/>
      <c r="AU700" s="242"/>
      <c r="AV700" s="785"/>
      <c r="AW700" s="108"/>
      <c r="AX700" s="342"/>
      <c r="AY700" s="81"/>
      <c r="AZ700" s="81"/>
      <c r="BA700" s="81"/>
      <c r="BB700" s="81"/>
      <c r="BC700" s="81"/>
      <c r="BD700" s="81"/>
      <c r="BE700" s="81"/>
      <c r="BF700" s="81"/>
      <c r="BG700" s="81"/>
      <c r="BH700" s="81"/>
      <c r="BI700" s="81"/>
      <c r="BJ700" s="81"/>
      <c r="BK700" s="81"/>
      <c r="BL700" s="81"/>
      <c r="BM700" s="81"/>
      <c r="BN700" s="81"/>
    </row>
    <row r="701" spans="1:66" s="37" customFormat="1" ht="64.95" customHeight="1" x14ac:dyDescent="0.3">
      <c r="A701" s="107">
        <v>1538</v>
      </c>
      <c r="B701" s="607" t="s">
        <v>6500</v>
      </c>
      <c r="C701" s="108"/>
      <c r="D701" s="109" t="s">
        <v>6536</v>
      </c>
      <c r="E701" s="625" t="s">
        <v>6765</v>
      </c>
      <c r="F701" s="108">
        <v>5967</v>
      </c>
      <c r="G701" s="625" t="s">
        <v>6766</v>
      </c>
      <c r="H701" s="108">
        <v>2010</v>
      </c>
      <c r="I701" s="625" t="s">
        <v>6767</v>
      </c>
      <c r="J701" s="655">
        <v>235976.4</v>
      </c>
      <c r="K701" s="396" t="s">
        <v>677</v>
      </c>
      <c r="L701" s="72" t="s">
        <v>6768</v>
      </c>
      <c r="M701" s="72" t="s">
        <v>6769</v>
      </c>
      <c r="N701" s="72" t="s">
        <v>6770</v>
      </c>
      <c r="O701" s="72" t="s">
        <v>6771</v>
      </c>
      <c r="P701" s="108">
        <v>29089</v>
      </c>
      <c r="Q701" s="109">
        <v>107.76</v>
      </c>
      <c r="R701" s="109">
        <v>27.76</v>
      </c>
      <c r="S701" s="109">
        <v>35</v>
      </c>
      <c r="T701" s="109">
        <v>45</v>
      </c>
      <c r="U701" s="109">
        <v>107.76</v>
      </c>
      <c r="V701" s="108">
        <v>100</v>
      </c>
      <c r="W701" s="108">
        <v>100</v>
      </c>
      <c r="X701" s="109" t="s">
        <v>6543</v>
      </c>
      <c r="Y701" s="108">
        <v>4</v>
      </c>
      <c r="Z701" s="108">
        <v>2</v>
      </c>
      <c r="AA701" s="108">
        <v>2</v>
      </c>
      <c r="AB701" s="108">
        <v>30</v>
      </c>
      <c r="AC701" s="108">
        <v>162</v>
      </c>
      <c r="AD701" s="109"/>
      <c r="AE701" s="242">
        <v>0.2</v>
      </c>
      <c r="AF701" s="236">
        <v>100</v>
      </c>
      <c r="AG701" s="351" t="s">
        <v>6772</v>
      </c>
      <c r="AH701" s="687" t="s">
        <v>3403</v>
      </c>
      <c r="AI701" s="238">
        <v>100</v>
      </c>
      <c r="AJ701" s="352"/>
      <c r="AK701" s="734"/>
      <c r="AL701" s="241"/>
      <c r="AM701" s="352"/>
      <c r="AN701" s="734"/>
      <c r="AO701" s="241"/>
      <c r="AP701" s="352"/>
      <c r="AQ701" s="734"/>
      <c r="AR701" s="241"/>
      <c r="AS701" s="352"/>
      <c r="AT701" s="353"/>
      <c r="AU701" s="242"/>
      <c r="AV701" s="785"/>
      <c r="AW701" s="108"/>
      <c r="AX701" s="342"/>
      <c r="AY701" s="81"/>
      <c r="AZ701" s="81"/>
      <c r="BA701" s="81"/>
      <c r="BB701" s="81"/>
      <c r="BC701" s="81"/>
      <c r="BD701" s="81"/>
      <c r="BE701" s="81"/>
      <c r="BF701" s="81"/>
      <c r="BG701" s="81"/>
      <c r="BH701" s="81"/>
      <c r="BI701" s="81"/>
      <c r="BJ701" s="81"/>
      <c r="BK701" s="81"/>
      <c r="BL701" s="81"/>
      <c r="BM701" s="81"/>
      <c r="BN701" s="81"/>
    </row>
    <row r="702" spans="1:66" s="37" customFormat="1" ht="64.95" customHeight="1" x14ac:dyDescent="0.3">
      <c r="A702" s="107">
        <v>1538</v>
      </c>
      <c r="B702" s="607" t="s">
        <v>6500</v>
      </c>
      <c r="C702" s="108"/>
      <c r="D702" s="109" t="s">
        <v>6638</v>
      </c>
      <c r="E702" s="625" t="s">
        <v>6639</v>
      </c>
      <c r="F702" s="108">
        <v>6857</v>
      </c>
      <c r="G702" s="625" t="s">
        <v>6773</v>
      </c>
      <c r="H702" s="108">
        <v>2010</v>
      </c>
      <c r="I702" s="625" t="s">
        <v>6774</v>
      </c>
      <c r="J702" s="655">
        <v>87976</v>
      </c>
      <c r="K702" s="396" t="s">
        <v>677</v>
      </c>
      <c r="L702" s="72" t="s">
        <v>6642</v>
      </c>
      <c r="M702" s="72" t="s">
        <v>6643</v>
      </c>
      <c r="N702" s="72" t="s">
        <v>6775</v>
      </c>
      <c r="O702" s="72" t="s">
        <v>6776</v>
      </c>
      <c r="P702" s="108"/>
      <c r="Q702" s="109">
        <v>90.35</v>
      </c>
      <c r="R702" s="109">
        <v>10.35</v>
      </c>
      <c r="S702" s="109">
        <v>35</v>
      </c>
      <c r="T702" s="109">
        <v>45</v>
      </c>
      <c r="U702" s="109">
        <v>90.35</v>
      </c>
      <c r="V702" s="108">
        <v>100</v>
      </c>
      <c r="W702" s="108">
        <v>100</v>
      </c>
      <c r="X702" s="109" t="s">
        <v>6777</v>
      </c>
      <c r="Y702" s="108">
        <v>3</v>
      </c>
      <c r="Z702" s="108">
        <v>1</v>
      </c>
      <c r="AA702" s="108">
        <v>2</v>
      </c>
      <c r="AB702" s="108">
        <v>4</v>
      </c>
      <c r="AC702" s="108">
        <v>146</v>
      </c>
      <c r="AD702" s="109"/>
      <c r="AE702" s="242">
        <v>0.2</v>
      </c>
      <c r="AF702" s="236">
        <v>100</v>
      </c>
      <c r="AG702" s="351" t="s">
        <v>6652</v>
      </c>
      <c r="AH702" s="687" t="s">
        <v>6639</v>
      </c>
      <c r="AI702" s="238">
        <v>20</v>
      </c>
      <c r="AJ702" s="352" t="s">
        <v>6778</v>
      </c>
      <c r="AK702" s="734" t="s">
        <v>6649</v>
      </c>
      <c r="AL702" s="241">
        <v>30</v>
      </c>
      <c r="AM702" s="352" t="s">
        <v>6779</v>
      </c>
      <c r="AN702" s="734" t="s">
        <v>6780</v>
      </c>
      <c r="AO702" s="241">
        <v>20</v>
      </c>
      <c r="AP702" s="352" t="s">
        <v>6652</v>
      </c>
      <c r="AQ702" s="734" t="s">
        <v>6781</v>
      </c>
      <c r="AR702" s="241">
        <v>30</v>
      </c>
      <c r="AS702" s="352"/>
      <c r="AT702" s="353"/>
      <c r="AU702" s="242"/>
      <c r="AV702" s="785"/>
      <c r="AW702" s="108"/>
      <c r="AX702" s="342"/>
      <c r="AY702" s="81"/>
      <c r="AZ702" s="81"/>
      <c r="BA702" s="81"/>
      <c r="BB702" s="81"/>
      <c r="BC702" s="81"/>
      <c r="BD702" s="81"/>
      <c r="BE702" s="81"/>
      <c r="BF702" s="81"/>
      <c r="BG702" s="81"/>
      <c r="BH702" s="81"/>
      <c r="BI702" s="81"/>
      <c r="BJ702" s="81"/>
      <c r="BK702" s="81"/>
      <c r="BL702" s="81"/>
      <c r="BM702" s="81"/>
      <c r="BN702" s="81"/>
    </row>
    <row r="703" spans="1:66" s="37" customFormat="1" ht="64.95" customHeight="1" x14ac:dyDescent="0.3">
      <c r="A703" s="107">
        <v>1538</v>
      </c>
      <c r="B703" s="607" t="s">
        <v>6500</v>
      </c>
      <c r="C703" s="108"/>
      <c r="D703" s="109" t="s">
        <v>6638</v>
      </c>
      <c r="E703" s="625" t="s">
        <v>6639</v>
      </c>
      <c r="F703" s="108">
        <v>6857</v>
      </c>
      <c r="G703" s="625" t="s">
        <v>6773</v>
      </c>
      <c r="H703" s="108">
        <v>2011</v>
      </c>
      <c r="I703" s="625" t="s">
        <v>6774</v>
      </c>
      <c r="J703" s="655">
        <v>45069.34</v>
      </c>
      <c r="K703" s="396" t="s">
        <v>677</v>
      </c>
      <c r="L703" s="72" t="s">
        <v>6642</v>
      </c>
      <c r="M703" s="72" t="s">
        <v>6643</v>
      </c>
      <c r="N703" s="72" t="s">
        <v>6775</v>
      </c>
      <c r="O703" s="72" t="s">
        <v>6776</v>
      </c>
      <c r="P703" s="108"/>
      <c r="Q703" s="109">
        <v>90.35</v>
      </c>
      <c r="R703" s="109">
        <v>10.35</v>
      </c>
      <c r="S703" s="109">
        <v>35</v>
      </c>
      <c r="T703" s="109">
        <v>45</v>
      </c>
      <c r="U703" s="109">
        <v>90.35</v>
      </c>
      <c r="V703" s="108">
        <v>100</v>
      </c>
      <c r="W703" s="108">
        <v>100</v>
      </c>
      <c r="X703" s="109" t="s">
        <v>6777</v>
      </c>
      <c r="Y703" s="108">
        <v>3</v>
      </c>
      <c r="Z703" s="108">
        <v>1</v>
      </c>
      <c r="AA703" s="108">
        <v>2</v>
      </c>
      <c r="AB703" s="108">
        <v>4</v>
      </c>
      <c r="AC703" s="108">
        <v>146</v>
      </c>
      <c r="AD703" s="109"/>
      <c r="AE703" s="242">
        <v>0.2</v>
      </c>
      <c r="AF703" s="236">
        <v>100</v>
      </c>
      <c r="AG703" s="351" t="s">
        <v>6652</v>
      </c>
      <c r="AH703" s="687" t="s">
        <v>6639</v>
      </c>
      <c r="AI703" s="238">
        <v>20</v>
      </c>
      <c r="AJ703" s="352" t="s">
        <v>6778</v>
      </c>
      <c r="AK703" s="734" t="s">
        <v>6649</v>
      </c>
      <c r="AL703" s="241">
        <v>30</v>
      </c>
      <c r="AM703" s="352" t="s">
        <v>6779</v>
      </c>
      <c r="AN703" s="734" t="s">
        <v>6780</v>
      </c>
      <c r="AO703" s="241">
        <v>20</v>
      </c>
      <c r="AP703" s="352" t="s">
        <v>6652</v>
      </c>
      <c r="AQ703" s="734" t="s">
        <v>6781</v>
      </c>
      <c r="AR703" s="241">
        <v>30</v>
      </c>
      <c r="AS703" s="352"/>
      <c r="AT703" s="353"/>
      <c r="AU703" s="242"/>
      <c r="AV703" s="785"/>
      <c r="AW703" s="108"/>
      <c r="AX703" s="342"/>
      <c r="AY703" s="81"/>
      <c r="AZ703" s="81"/>
      <c r="BA703" s="81"/>
      <c r="BB703" s="81"/>
      <c r="BC703" s="81"/>
      <c r="BD703" s="81"/>
      <c r="BE703" s="81"/>
      <c r="BF703" s="81"/>
      <c r="BG703" s="81"/>
      <c r="BH703" s="81"/>
      <c r="BI703" s="81"/>
      <c r="BJ703" s="81"/>
      <c r="BK703" s="81"/>
      <c r="BL703" s="81"/>
      <c r="BM703" s="81"/>
      <c r="BN703" s="81"/>
    </row>
    <row r="704" spans="1:66" s="37" customFormat="1" ht="91" customHeight="1" x14ac:dyDescent="0.3">
      <c r="A704" s="107">
        <v>1538</v>
      </c>
      <c r="B704" s="607" t="s">
        <v>6500</v>
      </c>
      <c r="C704" s="108"/>
      <c r="D704" s="109" t="s">
        <v>6514</v>
      </c>
      <c r="E704" s="625" t="s">
        <v>6502</v>
      </c>
      <c r="F704" s="108">
        <v>10268</v>
      </c>
      <c r="G704" s="625" t="s">
        <v>3447</v>
      </c>
      <c r="H704" s="108">
        <v>2016</v>
      </c>
      <c r="I704" s="625" t="s">
        <v>6782</v>
      </c>
      <c r="J704" s="655">
        <v>117930.08</v>
      </c>
      <c r="K704" s="396" t="s">
        <v>694</v>
      </c>
      <c r="L704" s="72" t="s">
        <v>6505</v>
      </c>
      <c r="M704" s="72" t="s">
        <v>6506</v>
      </c>
      <c r="N704" s="72" t="s">
        <v>6783</v>
      </c>
      <c r="O704" s="72" t="s">
        <v>6784</v>
      </c>
      <c r="P704" s="108"/>
      <c r="Q704" s="109">
        <v>93.87</v>
      </c>
      <c r="R704" s="109">
        <v>13.87</v>
      </c>
      <c r="S704" s="109">
        <v>35</v>
      </c>
      <c r="T704" s="109">
        <v>45</v>
      </c>
      <c r="U704" s="109"/>
      <c r="V704" s="108">
        <v>100</v>
      </c>
      <c r="W704" s="108">
        <v>15</v>
      </c>
      <c r="X704" s="109" t="s">
        <v>6510</v>
      </c>
      <c r="Y704" s="108">
        <v>2</v>
      </c>
      <c r="Z704" s="108">
        <v>5</v>
      </c>
      <c r="AA704" s="108">
        <v>6</v>
      </c>
      <c r="AB704" s="108">
        <v>11</v>
      </c>
      <c r="AC704" s="108" t="s">
        <v>6785</v>
      </c>
      <c r="AD704" s="109"/>
      <c r="AE704" s="242"/>
      <c r="AF704" s="236">
        <v>5</v>
      </c>
      <c r="AG704" s="351" t="s">
        <v>1714</v>
      </c>
      <c r="AH704" s="687" t="s">
        <v>6786</v>
      </c>
      <c r="AI704" s="238">
        <v>3</v>
      </c>
      <c r="AJ704" s="352" t="s">
        <v>6514</v>
      </c>
      <c r="AK704" s="734" t="s">
        <v>6787</v>
      </c>
      <c r="AL704" s="241">
        <v>2</v>
      </c>
      <c r="AM704" s="352"/>
      <c r="AN704" s="734"/>
      <c r="AO704" s="241"/>
      <c r="AP704" s="352"/>
      <c r="AQ704" s="734"/>
      <c r="AR704" s="241"/>
      <c r="AS704" s="352"/>
      <c r="AT704" s="353"/>
      <c r="AU704" s="242"/>
      <c r="AV704" s="785"/>
      <c r="AW704" s="108"/>
      <c r="AX704" s="342"/>
      <c r="AY704" s="81"/>
      <c r="AZ704" s="81"/>
      <c r="BA704" s="81"/>
      <c r="BB704" s="81"/>
      <c r="BC704" s="81"/>
      <c r="BD704" s="81"/>
      <c r="BE704" s="81"/>
      <c r="BF704" s="81"/>
      <c r="BG704" s="81"/>
      <c r="BH704" s="81"/>
      <c r="BI704" s="81"/>
      <c r="BJ704" s="81"/>
      <c r="BK704" s="81"/>
      <c r="BL704" s="81"/>
      <c r="BM704" s="81"/>
      <c r="BN704" s="81"/>
    </row>
    <row r="705" spans="1:66" s="37" customFormat="1" ht="77.95" customHeight="1" x14ac:dyDescent="0.3">
      <c r="A705" s="107">
        <v>1538</v>
      </c>
      <c r="B705" s="607" t="s">
        <v>6500</v>
      </c>
      <c r="C705" s="108"/>
      <c r="D705" s="109" t="s">
        <v>1352</v>
      </c>
      <c r="E705" s="625" t="s">
        <v>6516</v>
      </c>
      <c r="F705" s="108">
        <v>7134</v>
      </c>
      <c r="G705" s="625" t="s">
        <v>6788</v>
      </c>
      <c r="H705" s="108">
        <v>2015</v>
      </c>
      <c r="I705" s="625" t="s">
        <v>6789</v>
      </c>
      <c r="J705" s="655">
        <v>48679.34</v>
      </c>
      <c r="K705" s="396" t="s">
        <v>694</v>
      </c>
      <c r="L705" s="72" t="s">
        <v>6642</v>
      </c>
      <c r="M705" s="72" t="s">
        <v>6643</v>
      </c>
      <c r="N705" s="72" t="s">
        <v>6790</v>
      </c>
      <c r="O705" s="72" t="s">
        <v>6791</v>
      </c>
      <c r="P705" s="108"/>
      <c r="Q705" s="109">
        <v>85.73</v>
      </c>
      <c r="R705" s="109">
        <v>5.73</v>
      </c>
      <c r="S705" s="109">
        <v>35</v>
      </c>
      <c r="T705" s="109">
        <v>45</v>
      </c>
      <c r="U705" s="109"/>
      <c r="V705" s="108">
        <v>100</v>
      </c>
      <c r="W705" s="108">
        <v>21.67</v>
      </c>
      <c r="X705" s="109" t="s">
        <v>6792</v>
      </c>
      <c r="Y705" s="108">
        <v>1</v>
      </c>
      <c r="Z705" s="108">
        <v>8</v>
      </c>
      <c r="AA705" s="108">
        <v>2</v>
      </c>
      <c r="AB705" s="108">
        <v>60</v>
      </c>
      <c r="AC705" s="108" t="s">
        <v>6793</v>
      </c>
      <c r="AD705" s="109"/>
      <c r="AE705" s="242">
        <v>0.2</v>
      </c>
      <c r="AF705" s="236">
        <v>100</v>
      </c>
      <c r="AG705" s="351" t="s">
        <v>6524</v>
      </c>
      <c r="AH705" s="687"/>
      <c r="AI705" s="238"/>
      <c r="AJ705" s="352" t="s">
        <v>1352</v>
      </c>
      <c r="AK705" s="734" t="s">
        <v>6516</v>
      </c>
      <c r="AL705" s="241"/>
      <c r="AM705" s="352"/>
      <c r="AN705" s="734"/>
      <c r="AO705" s="241"/>
      <c r="AP705" s="352"/>
      <c r="AQ705" s="734"/>
      <c r="AR705" s="241"/>
      <c r="AS705" s="352"/>
      <c r="AT705" s="353"/>
      <c r="AU705" s="242"/>
      <c r="AV705" s="785"/>
      <c r="AW705" s="108"/>
      <c r="AX705" s="342"/>
      <c r="AY705" s="81"/>
      <c r="AZ705" s="81"/>
      <c r="BA705" s="81"/>
      <c r="BB705" s="81"/>
      <c r="BC705" s="81"/>
      <c r="BD705" s="81"/>
      <c r="BE705" s="81"/>
      <c r="BF705" s="81"/>
      <c r="BG705" s="81"/>
      <c r="BH705" s="81"/>
      <c r="BI705" s="81"/>
      <c r="BJ705" s="81"/>
      <c r="BK705" s="81"/>
      <c r="BL705" s="81"/>
      <c r="BM705" s="81"/>
      <c r="BN705" s="81"/>
    </row>
    <row r="706" spans="1:66" s="52" customFormat="1" ht="26.05" customHeight="1" x14ac:dyDescent="0.25">
      <c r="A706" s="107">
        <v>1540</v>
      </c>
      <c r="B706" s="607" t="s">
        <v>6794</v>
      </c>
      <c r="C706" s="110"/>
      <c r="D706" s="109"/>
      <c r="E706" s="635" t="s">
        <v>6795</v>
      </c>
      <c r="F706" s="110">
        <v>22305</v>
      </c>
      <c r="G706" s="635" t="s">
        <v>85</v>
      </c>
      <c r="H706" s="110">
        <v>2009</v>
      </c>
      <c r="I706" s="635" t="s">
        <v>85</v>
      </c>
      <c r="J706" s="650">
        <v>54832</v>
      </c>
      <c r="K706" s="396" t="s">
        <v>1915</v>
      </c>
      <c r="L706" s="75"/>
      <c r="M706" s="75"/>
      <c r="N706" s="75" t="s">
        <v>6796</v>
      </c>
      <c r="O706" s="75" t="s">
        <v>6797</v>
      </c>
      <c r="P706" s="110">
        <v>4196</v>
      </c>
      <c r="Q706" s="111"/>
      <c r="R706" s="111"/>
      <c r="S706" s="111"/>
      <c r="T706" s="111"/>
      <c r="U706" s="563"/>
      <c r="V706" s="110">
        <v>100</v>
      </c>
      <c r="W706" s="110">
        <v>100</v>
      </c>
      <c r="X706" s="545"/>
      <c r="Y706" s="110">
        <v>4</v>
      </c>
      <c r="Z706" s="110">
        <v>4</v>
      </c>
      <c r="AA706" s="110">
        <v>1</v>
      </c>
      <c r="AB706" s="110">
        <v>44</v>
      </c>
      <c r="AC706" s="110"/>
      <c r="AD706" s="111"/>
      <c r="AE706" s="204">
        <v>3</v>
      </c>
      <c r="AF706" s="191">
        <v>100</v>
      </c>
      <c r="AG706" s="558" t="s">
        <v>6798</v>
      </c>
      <c r="AH706" s="714" t="s">
        <v>6795</v>
      </c>
      <c r="AI706" s="199">
        <v>100</v>
      </c>
      <c r="AJ706" s="553"/>
      <c r="AK706" s="747"/>
      <c r="AL706" s="202"/>
      <c r="AM706" s="553"/>
      <c r="AN706" s="747"/>
      <c r="AO706" s="202"/>
      <c r="AP706" s="553"/>
      <c r="AQ706" s="747"/>
      <c r="AR706" s="202"/>
      <c r="AS706" s="553"/>
      <c r="AT706" s="557"/>
      <c r="AU706" s="204"/>
      <c r="AV706" s="792"/>
      <c r="AW706" s="110"/>
      <c r="AX706" s="194"/>
    </row>
    <row r="707" spans="1:66" s="52" customFormat="1" ht="143.05000000000001" customHeight="1" x14ac:dyDescent="0.3">
      <c r="A707" s="107">
        <v>1540</v>
      </c>
      <c r="B707" s="607" t="s">
        <v>6794</v>
      </c>
      <c r="C707" s="110"/>
      <c r="D707" s="109" t="s">
        <v>6799</v>
      </c>
      <c r="E707" s="635" t="s">
        <v>6800</v>
      </c>
      <c r="F707" s="110">
        <v>20044</v>
      </c>
      <c r="G707" s="635" t="s">
        <v>6801</v>
      </c>
      <c r="H707" s="110">
        <v>2016</v>
      </c>
      <c r="I707" s="635" t="s">
        <v>6802</v>
      </c>
      <c r="J707" s="650">
        <v>40000</v>
      </c>
      <c r="K707" s="396" t="s">
        <v>6803</v>
      </c>
      <c r="L707" s="75" t="s">
        <v>6804</v>
      </c>
      <c r="M707" s="75" t="s">
        <v>6805</v>
      </c>
      <c r="N707" s="75" t="s">
        <v>6806</v>
      </c>
      <c r="O707" s="75" t="s">
        <v>6807</v>
      </c>
      <c r="P707" s="110">
        <v>6286</v>
      </c>
      <c r="Q707" s="111">
        <v>60</v>
      </c>
      <c r="R707" s="111">
        <v>7.57</v>
      </c>
      <c r="S707" s="111">
        <v>1</v>
      </c>
      <c r="T707" s="111">
        <v>16.72</v>
      </c>
      <c r="U707" s="111">
        <f>SUM(R707:T707)</f>
        <v>25.29</v>
      </c>
      <c r="V707" s="110">
        <v>0</v>
      </c>
      <c r="W707" s="110">
        <v>0</v>
      </c>
      <c r="X707" s="111" t="s">
        <v>6808</v>
      </c>
      <c r="Y707" s="110">
        <v>6</v>
      </c>
      <c r="Z707" s="110">
        <v>4</v>
      </c>
      <c r="AA707" s="110">
        <v>7</v>
      </c>
      <c r="AB707" s="110">
        <v>60</v>
      </c>
      <c r="AC707" s="110" t="s">
        <v>6809</v>
      </c>
      <c r="AD707" s="111">
        <v>16.72</v>
      </c>
      <c r="AE707" s="204">
        <v>3</v>
      </c>
      <c r="AF707" s="191">
        <v>50</v>
      </c>
      <c r="AG707" s="351" t="s">
        <v>6799</v>
      </c>
      <c r="AH707" s="714" t="s">
        <v>6800</v>
      </c>
      <c r="AI707" s="199">
        <v>50</v>
      </c>
      <c r="AJ707" s="553"/>
      <c r="AK707" s="747"/>
      <c r="AL707" s="202"/>
      <c r="AM707" s="553"/>
      <c r="AN707" s="747"/>
      <c r="AO707" s="202"/>
      <c r="AP707" s="553"/>
      <c r="AQ707" s="747"/>
      <c r="AR707" s="202"/>
      <c r="AS707" s="553"/>
      <c r="AT707" s="557"/>
      <c r="AU707" s="204"/>
      <c r="AV707" s="792"/>
      <c r="AW707" s="110"/>
      <c r="AX707" s="194"/>
      <c r="AY707" s="86"/>
      <c r="AZ707" s="86"/>
      <c r="BA707" s="86"/>
      <c r="BB707" s="86"/>
      <c r="BC707" s="86"/>
      <c r="BD707" s="86"/>
      <c r="BE707" s="86"/>
      <c r="BF707" s="86"/>
      <c r="BG707" s="86"/>
      <c r="BH707" s="86"/>
      <c r="BI707" s="86"/>
      <c r="BJ707" s="86"/>
      <c r="BK707" s="86"/>
      <c r="BL707" s="86"/>
      <c r="BM707" s="86"/>
      <c r="BN707" s="86"/>
    </row>
    <row r="708" spans="1:66" s="52" customFormat="1" ht="77.95" customHeight="1" x14ac:dyDescent="0.3">
      <c r="A708" s="107">
        <v>1540</v>
      </c>
      <c r="B708" s="607" t="s">
        <v>6794</v>
      </c>
      <c r="C708" s="110"/>
      <c r="D708" s="109" t="s">
        <v>6810</v>
      </c>
      <c r="E708" s="635" t="s">
        <v>6811</v>
      </c>
      <c r="F708" s="110">
        <v>14573</v>
      </c>
      <c r="G708" s="635" t="s">
        <v>6812</v>
      </c>
      <c r="H708" s="110">
        <v>2016</v>
      </c>
      <c r="I708" s="635" t="s">
        <v>6813</v>
      </c>
      <c r="J708" s="650">
        <v>120000</v>
      </c>
      <c r="K708" s="396" t="s">
        <v>694</v>
      </c>
      <c r="L708" s="75"/>
      <c r="M708" s="75"/>
      <c r="N708" s="75"/>
      <c r="O708" s="75"/>
      <c r="P708" s="110"/>
      <c r="Q708" s="111"/>
      <c r="R708" s="111"/>
      <c r="S708" s="111"/>
      <c r="T708" s="111"/>
      <c r="U708" s="111"/>
      <c r="V708" s="110"/>
      <c r="W708" s="110"/>
      <c r="X708" s="111" t="s">
        <v>6814</v>
      </c>
      <c r="Y708" s="110"/>
      <c r="Z708" s="110"/>
      <c r="AA708" s="110"/>
      <c r="AB708" s="110"/>
      <c r="AC708" s="110" t="s">
        <v>6815</v>
      </c>
      <c r="AD708" s="111"/>
      <c r="AE708" s="204"/>
      <c r="AF708" s="191"/>
      <c r="AG708" s="558"/>
      <c r="AH708" s="714"/>
      <c r="AI708" s="199"/>
      <c r="AJ708" s="553"/>
      <c r="AK708" s="747"/>
      <c r="AL708" s="202"/>
      <c r="AM708" s="553"/>
      <c r="AN708" s="747"/>
      <c r="AO708" s="202"/>
      <c r="AP708" s="553"/>
      <c r="AQ708" s="747"/>
      <c r="AR708" s="202"/>
      <c r="AS708" s="553"/>
      <c r="AT708" s="557"/>
      <c r="AU708" s="204"/>
      <c r="AV708" s="792"/>
      <c r="AW708" s="110"/>
      <c r="AX708" s="194"/>
      <c r="AY708" s="86"/>
      <c r="AZ708" s="86"/>
      <c r="BA708" s="86"/>
      <c r="BB708" s="86"/>
      <c r="BC708" s="86"/>
      <c r="BD708" s="86"/>
      <c r="BE708" s="86"/>
      <c r="BF708" s="86"/>
      <c r="BG708" s="86"/>
      <c r="BH708" s="86"/>
      <c r="BI708" s="86"/>
      <c r="BJ708" s="86"/>
      <c r="BK708" s="86"/>
      <c r="BL708" s="86"/>
      <c r="BM708" s="86"/>
      <c r="BN708" s="86"/>
    </row>
    <row r="709" spans="1:66" s="36" customFormat="1" ht="64.95" customHeight="1" x14ac:dyDescent="0.3">
      <c r="A709" s="183">
        <v>1554</v>
      </c>
      <c r="B709" s="605" t="s">
        <v>4872</v>
      </c>
      <c r="C709" s="185">
        <v>5</v>
      </c>
      <c r="D709" s="106" t="s">
        <v>4873</v>
      </c>
      <c r="E709" s="605" t="s">
        <v>4874</v>
      </c>
      <c r="F709" s="185">
        <v>7110</v>
      </c>
      <c r="G709" s="605" t="s">
        <v>4875</v>
      </c>
      <c r="H709" s="185">
        <v>2007</v>
      </c>
      <c r="I709" s="605" t="s">
        <v>4876</v>
      </c>
      <c r="J709" s="650">
        <v>90544.69</v>
      </c>
      <c r="K709" s="396" t="s">
        <v>4877</v>
      </c>
      <c r="L709" s="507" t="s">
        <v>4878</v>
      </c>
      <c r="M709" s="507" t="s">
        <v>4879</v>
      </c>
      <c r="N709" s="507" t="s">
        <v>4880</v>
      </c>
      <c r="O709" s="507" t="s">
        <v>4881</v>
      </c>
      <c r="P709" s="185">
        <v>1690</v>
      </c>
      <c r="Q709" s="206">
        <v>0</v>
      </c>
      <c r="R709" s="564">
        <v>13.32</v>
      </c>
      <c r="S709" s="564">
        <v>7.7</v>
      </c>
      <c r="T709" s="564">
        <v>13.31</v>
      </c>
      <c r="U709" s="564">
        <f>SUM(R709:T709)</f>
        <v>34.33</v>
      </c>
      <c r="V709" s="185">
        <v>96</v>
      </c>
      <c r="W709" s="185">
        <v>100</v>
      </c>
      <c r="X709" s="196" t="s">
        <v>4882</v>
      </c>
      <c r="Y709" s="185">
        <v>6</v>
      </c>
      <c r="Z709" s="185">
        <v>1</v>
      </c>
      <c r="AA709" s="185">
        <v>4</v>
      </c>
      <c r="AB709" s="185">
        <v>14</v>
      </c>
      <c r="AC709" s="185">
        <v>106</v>
      </c>
      <c r="AD709" s="185">
        <f>T709</f>
        <v>13.31</v>
      </c>
      <c r="AE709" s="197">
        <v>48</v>
      </c>
      <c r="AF709" s="191">
        <v>100</v>
      </c>
      <c r="AG709" s="198" t="s">
        <v>2512</v>
      </c>
      <c r="AH709" s="683" t="s">
        <v>4883</v>
      </c>
      <c r="AI709" s="199">
        <v>2</v>
      </c>
      <c r="AJ709" s="200" t="s">
        <v>4873</v>
      </c>
      <c r="AK709" s="719" t="s">
        <v>4874</v>
      </c>
      <c r="AL709" s="202">
        <v>16</v>
      </c>
      <c r="AM709" s="200" t="s">
        <v>4884</v>
      </c>
      <c r="AN709" s="719" t="s">
        <v>4885</v>
      </c>
      <c r="AO709" s="202">
        <v>4</v>
      </c>
      <c r="AP709" s="200" t="s">
        <v>4886</v>
      </c>
      <c r="AQ709" s="719" t="s">
        <v>4887</v>
      </c>
      <c r="AR709" s="202">
        <v>78</v>
      </c>
      <c r="AS709" s="200"/>
      <c r="AT709" s="201"/>
      <c r="AU709" s="204"/>
      <c r="AV709" s="776"/>
      <c r="AW709" s="185"/>
      <c r="AX709" s="194"/>
    </row>
    <row r="710" spans="1:66" s="36" customFormat="1" ht="91" customHeight="1" x14ac:dyDescent="0.3">
      <c r="A710" s="183">
        <v>1554</v>
      </c>
      <c r="B710" s="605" t="s">
        <v>4872</v>
      </c>
      <c r="C710" s="185">
        <v>5</v>
      </c>
      <c r="D710" s="106" t="s">
        <v>4873</v>
      </c>
      <c r="E710" s="605" t="s">
        <v>4874</v>
      </c>
      <c r="F710" s="185">
        <v>7110</v>
      </c>
      <c r="G710" s="605" t="s">
        <v>4888</v>
      </c>
      <c r="H710" s="185">
        <v>2016</v>
      </c>
      <c r="I710" s="605" t="s">
        <v>4889</v>
      </c>
      <c r="J710" s="650">
        <v>102363.7</v>
      </c>
      <c r="K710" s="396" t="s">
        <v>4890</v>
      </c>
      <c r="L710" s="507" t="s">
        <v>4878</v>
      </c>
      <c r="M710" s="507" t="s">
        <v>4879</v>
      </c>
      <c r="N710" s="507" t="s">
        <v>4891</v>
      </c>
      <c r="O710" s="507" t="s">
        <v>4892</v>
      </c>
      <c r="P710" s="185">
        <v>11375</v>
      </c>
      <c r="Q710" s="206">
        <v>0</v>
      </c>
      <c r="R710" s="564">
        <v>15.05</v>
      </c>
      <c r="S710" s="564">
        <v>8.2100000000000009</v>
      </c>
      <c r="T710" s="564">
        <v>20.52</v>
      </c>
      <c r="U710" s="564">
        <f>SUM(R710:T710)</f>
        <v>43.78</v>
      </c>
      <c r="V710" s="185">
        <v>96</v>
      </c>
      <c r="W710" s="185">
        <v>100</v>
      </c>
      <c r="X710" s="196" t="s">
        <v>4882</v>
      </c>
      <c r="Y710" s="185">
        <v>6</v>
      </c>
      <c r="Z710" s="185">
        <v>1</v>
      </c>
      <c r="AA710" s="185">
        <v>4</v>
      </c>
      <c r="AB710" s="185">
        <v>14</v>
      </c>
      <c r="AC710" s="185">
        <v>75</v>
      </c>
      <c r="AD710" s="185">
        <f>T710</f>
        <v>20.52</v>
      </c>
      <c r="AE710" s="197">
        <v>48</v>
      </c>
      <c r="AF710" s="191">
        <v>100</v>
      </c>
      <c r="AG710" s="198" t="s">
        <v>4873</v>
      </c>
      <c r="AH710" s="683" t="s">
        <v>4874</v>
      </c>
      <c r="AI710" s="199">
        <v>24</v>
      </c>
      <c r="AJ710" s="200" t="s">
        <v>4893</v>
      </c>
      <c r="AK710" s="719" t="s">
        <v>4894</v>
      </c>
      <c r="AL710" s="202">
        <v>7</v>
      </c>
      <c r="AM710" s="200" t="s">
        <v>4884</v>
      </c>
      <c r="AN710" s="719" t="s">
        <v>4885</v>
      </c>
      <c r="AO710" s="202">
        <v>7</v>
      </c>
      <c r="AP710" s="200" t="s">
        <v>4895</v>
      </c>
      <c r="AQ710" s="719" t="s">
        <v>4883</v>
      </c>
      <c r="AR710" s="202">
        <v>6</v>
      </c>
      <c r="AS710" s="200" t="s">
        <v>4896</v>
      </c>
      <c r="AT710" s="201" t="s">
        <v>4897</v>
      </c>
      <c r="AU710" s="202">
        <v>6</v>
      </c>
      <c r="AV710" s="776" t="s">
        <v>4898</v>
      </c>
      <c r="AW710" s="185" t="s">
        <v>4899</v>
      </c>
      <c r="AX710" s="194">
        <v>10</v>
      </c>
    </row>
    <row r="711" spans="1:66" s="36" customFormat="1" ht="64.95" customHeight="1" x14ac:dyDescent="0.3">
      <c r="A711" s="183">
        <v>1554</v>
      </c>
      <c r="B711" s="605" t="s">
        <v>4872</v>
      </c>
      <c r="C711" s="185">
        <v>8</v>
      </c>
      <c r="D711" s="106" t="s">
        <v>4900</v>
      </c>
      <c r="E711" s="605" t="s">
        <v>4894</v>
      </c>
      <c r="F711" s="185">
        <v>12279</v>
      </c>
      <c r="G711" s="605" t="s">
        <v>4901</v>
      </c>
      <c r="H711" s="185">
        <v>2008</v>
      </c>
      <c r="I711" s="605" t="s">
        <v>4902</v>
      </c>
      <c r="J711" s="650">
        <v>58348.56</v>
      </c>
      <c r="K711" s="396" t="s">
        <v>8648</v>
      </c>
      <c r="L711" s="507" t="s">
        <v>4878</v>
      </c>
      <c r="M711" s="507" t="s">
        <v>4879</v>
      </c>
      <c r="N711" s="507" t="s">
        <v>4903</v>
      </c>
      <c r="O711" s="507" t="s">
        <v>4904</v>
      </c>
      <c r="P711" s="185">
        <v>1656</v>
      </c>
      <c r="Q711" s="206">
        <v>0</v>
      </c>
      <c r="R711" s="564">
        <v>8.58</v>
      </c>
      <c r="S711" s="564">
        <v>7.07</v>
      </c>
      <c r="T711" s="564">
        <v>20.52</v>
      </c>
      <c r="U711" s="564">
        <f>SUM(R711:T711)</f>
        <v>36.17</v>
      </c>
      <c r="V711" s="185">
        <v>96</v>
      </c>
      <c r="W711" s="185">
        <v>100</v>
      </c>
      <c r="X711" s="196" t="s">
        <v>4882</v>
      </c>
      <c r="Y711" s="185">
        <v>6</v>
      </c>
      <c r="Z711" s="185">
        <v>1</v>
      </c>
      <c r="AA711" s="185">
        <v>4</v>
      </c>
      <c r="AB711" s="185">
        <v>14</v>
      </c>
      <c r="AC711" s="185"/>
      <c r="AD711" s="185">
        <f>T711</f>
        <v>20.52</v>
      </c>
      <c r="AE711" s="197">
        <v>48</v>
      </c>
      <c r="AF711" s="191">
        <v>100</v>
      </c>
      <c r="AG711" s="198" t="s">
        <v>4900</v>
      </c>
      <c r="AH711" s="683" t="s">
        <v>4905</v>
      </c>
      <c r="AI711" s="199">
        <v>33</v>
      </c>
      <c r="AJ711" s="200" t="s">
        <v>2512</v>
      </c>
      <c r="AK711" s="719" t="s">
        <v>4883</v>
      </c>
      <c r="AL711" s="202">
        <v>9</v>
      </c>
      <c r="AM711" s="200" t="s">
        <v>4906</v>
      </c>
      <c r="AN711" s="719" t="s">
        <v>4894</v>
      </c>
      <c r="AO711" s="202">
        <v>12</v>
      </c>
      <c r="AP711" s="200" t="s">
        <v>4886</v>
      </c>
      <c r="AQ711" s="719" t="s">
        <v>4887</v>
      </c>
      <c r="AR711" s="202">
        <v>46</v>
      </c>
      <c r="AS711" s="200"/>
      <c r="AT711" s="201"/>
      <c r="AU711" s="204"/>
      <c r="AV711" s="776"/>
      <c r="AW711" s="185"/>
      <c r="AX711" s="194"/>
    </row>
    <row r="712" spans="1:66" s="36" customFormat="1" ht="64.95" customHeight="1" x14ac:dyDescent="0.3">
      <c r="A712" s="183">
        <v>1554</v>
      </c>
      <c r="B712" s="605" t="s">
        <v>4872</v>
      </c>
      <c r="C712" s="185">
        <v>5</v>
      </c>
      <c r="D712" s="106" t="s">
        <v>4873</v>
      </c>
      <c r="E712" s="605" t="s">
        <v>4874</v>
      </c>
      <c r="F712" s="185">
        <v>7110</v>
      </c>
      <c r="G712" s="605" t="s">
        <v>4907</v>
      </c>
      <c r="H712" s="185">
        <v>2010</v>
      </c>
      <c r="I712" s="605" t="s">
        <v>4908</v>
      </c>
      <c r="J712" s="650">
        <v>18196.560000000001</v>
      </c>
      <c r="K712" s="396" t="s">
        <v>8648</v>
      </c>
      <c r="L712" s="507" t="s">
        <v>4878</v>
      </c>
      <c r="M712" s="507" t="s">
        <v>4879</v>
      </c>
      <c r="N712" s="507" t="s">
        <v>4909</v>
      </c>
      <c r="O712" s="507" t="s">
        <v>4910</v>
      </c>
      <c r="P712" s="185">
        <v>1653</v>
      </c>
      <c r="Q712" s="206">
        <v>0</v>
      </c>
      <c r="R712" s="564">
        <v>2.68</v>
      </c>
      <c r="S712" s="564">
        <v>6.13</v>
      </c>
      <c r="T712" s="564">
        <v>13.31</v>
      </c>
      <c r="U712" s="564">
        <f>SUM(R712:T712)</f>
        <v>22.12</v>
      </c>
      <c r="V712" s="185">
        <v>95</v>
      </c>
      <c r="W712" s="185">
        <v>100</v>
      </c>
      <c r="X712" s="196" t="s">
        <v>4882</v>
      </c>
      <c r="Y712" s="185">
        <v>6</v>
      </c>
      <c r="Z712" s="185">
        <v>1</v>
      </c>
      <c r="AA712" s="185">
        <v>4</v>
      </c>
      <c r="AB712" s="185">
        <v>14</v>
      </c>
      <c r="AC712" s="185"/>
      <c r="AD712" s="185">
        <f>T712</f>
        <v>13.31</v>
      </c>
      <c r="AE712" s="197">
        <v>48</v>
      </c>
      <c r="AF712" s="191">
        <v>100</v>
      </c>
      <c r="AG712" s="198" t="s">
        <v>4873</v>
      </c>
      <c r="AH712" s="683" t="s">
        <v>4874</v>
      </c>
      <c r="AI712" s="199">
        <v>100</v>
      </c>
      <c r="AJ712" s="200"/>
      <c r="AK712" s="719"/>
      <c r="AL712" s="202"/>
      <c r="AM712" s="200"/>
      <c r="AN712" s="719"/>
      <c r="AO712" s="202"/>
      <c r="AP712" s="200"/>
      <c r="AQ712" s="719"/>
      <c r="AR712" s="202"/>
      <c r="AS712" s="200"/>
      <c r="AT712" s="201"/>
      <c r="AU712" s="204"/>
      <c r="AV712" s="776"/>
      <c r="AW712" s="185"/>
      <c r="AX712" s="194"/>
    </row>
    <row r="713" spans="1:66" s="36" customFormat="1" ht="91" customHeight="1" x14ac:dyDescent="0.3">
      <c r="A713" s="183">
        <v>1554</v>
      </c>
      <c r="B713" s="605" t="s">
        <v>4872</v>
      </c>
      <c r="C713" s="185">
        <v>5</v>
      </c>
      <c r="D713" s="106" t="s">
        <v>4873</v>
      </c>
      <c r="E713" s="605" t="s">
        <v>4911</v>
      </c>
      <c r="F713" s="185">
        <v>25670</v>
      </c>
      <c r="G713" s="606" t="s">
        <v>4912</v>
      </c>
      <c r="H713" s="185">
        <v>2018</v>
      </c>
      <c r="I713" s="606" t="s">
        <v>4889</v>
      </c>
      <c r="J713" s="650">
        <v>90443.18</v>
      </c>
      <c r="K713" s="396" t="s">
        <v>4913</v>
      </c>
      <c r="L713" s="507" t="s">
        <v>4878</v>
      </c>
      <c r="M713" s="507" t="s">
        <v>4879</v>
      </c>
      <c r="N713" s="507" t="s">
        <v>4914</v>
      </c>
      <c r="O713" s="507" t="s">
        <v>4915</v>
      </c>
      <c r="P713" s="185">
        <v>12126</v>
      </c>
      <c r="Q713" s="206">
        <v>0</v>
      </c>
      <c r="R713" s="564">
        <v>13.3</v>
      </c>
      <c r="S713" s="564">
        <v>8.64</v>
      </c>
      <c r="T713" s="564">
        <v>16.920000000000002</v>
      </c>
      <c r="U713" s="564">
        <f>SUM(R713:T713)</f>
        <v>38.86</v>
      </c>
      <c r="V713" s="185">
        <v>95</v>
      </c>
      <c r="W713" s="185">
        <v>11.67</v>
      </c>
      <c r="X713" s="196" t="s">
        <v>4882</v>
      </c>
      <c r="Y713" s="185">
        <v>6</v>
      </c>
      <c r="Z713" s="185">
        <v>1</v>
      </c>
      <c r="AA713" s="185">
        <v>4</v>
      </c>
      <c r="AB713" s="185">
        <v>14</v>
      </c>
      <c r="AC713" s="185">
        <v>38</v>
      </c>
      <c r="AD713" s="185">
        <f>T713</f>
        <v>16.920000000000002</v>
      </c>
      <c r="AE713" s="197">
        <v>48</v>
      </c>
      <c r="AF713" s="191">
        <v>100</v>
      </c>
      <c r="AG713" s="198" t="s">
        <v>4873</v>
      </c>
      <c r="AH713" s="683" t="s">
        <v>4874</v>
      </c>
      <c r="AI713" s="199">
        <v>51.72</v>
      </c>
      <c r="AJ713" s="200" t="s">
        <v>4884</v>
      </c>
      <c r="AK713" s="719" t="s">
        <v>4916</v>
      </c>
      <c r="AL713" s="202">
        <v>27.58</v>
      </c>
      <c r="AM713" s="200" t="s">
        <v>4898</v>
      </c>
      <c r="AN713" s="719" t="s">
        <v>4917</v>
      </c>
      <c r="AO713" s="202">
        <v>13.79</v>
      </c>
      <c r="AP713" s="200" t="s">
        <v>2512</v>
      </c>
      <c r="AQ713" s="719" t="s">
        <v>4918</v>
      </c>
      <c r="AR713" s="202">
        <v>6.92</v>
      </c>
      <c r="AS713" s="200"/>
      <c r="AT713" s="201"/>
      <c r="AU713" s="204"/>
      <c r="AV713" s="776"/>
      <c r="AW713" s="185"/>
      <c r="AX713" s="194"/>
    </row>
    <row r="714" spans="1:66" s="36" customFormat="1" ht="64.95" customHeight="1" x14ac:dyDescent="0.3">
      <c r="A714" s="183">
        <v>1555</v>
      </c>
      <c r="B714" s="605" t="s">
        <v>1925</v>
      </c>
      <c r="C714" s="100"/>
      <c r="D714" s="106"/>
      <c r="E714" s="605" t="s">
        <v>1926</v>
      </c>
      <c r="F714" s="106">
        <v>24022</v>
      </c>
      <c r="G714" s="605" t="s">
        <v>1927</v>
      </c>
      <c r="H714" s="185">
        <v>2005</v>
      </c>
      <c r="I714" s="605" t="s">
        <v>1928</v>
      </c>
      <c r="J714" s="650">
        <v>133449.31</v>
      </c>
      <c r="K714" s="396" t="s">
        <v>867</v>
      </c>
      <c r="L714" s="188" t="s">
        <v>1929</v>
      </c>
      <c r="M714" s="188" t="s">
        <v>1930</v>
      </c>
      <c r="N714" s="188" t="s">
        <v>1931</v>
      </c>
      <c r="O714" s="188" t="s">
        <v>1932</v>
      </c>
      <c r="P714" s="185" t="s">
        <v>1933</v>
      </c>
      <c r="Q714" s="185">
        <v>9.44</v>
      </c>
      <c r="R714" s="185">
        <v>0</v>
      </c>
      <c r="S714" s="185">
        <v>2.0299999999999998</v>
      </c>
      <c r="T714" s="185">
        <v>7.41</v>
      </c>
      <c r="U714" s="185">
        <v>9.44</v>
      </c>
      <c r="V714" s="110">
        <v>15</v>
      </c>
      <c r="W714" s="185">
        <v>100</v>
      </c>
      <c r="X714" s="453" t="s">
        <v>1934</v>
      </c>
      <c r="Y714" s="234">
        <v>3</v>
      </c>
      <c r="Z714" s="234">
        <v>5</v>
      </c>
      <c r="AA714" s="234">
        <v>1</v>
      </c>
      <c r="AB714" s="234">
        <v>4</v>
      </c>
      <c r="AC714" s="284">
        <v>100</v>
      </c>
      <c r="AD714" s="185">
        <v>7.41</v>
      </c>
      <c r="AE714" s="204">
        <v>5</v>
      </c>
      <c r="AF714" s="191">
        <v>38</v>
      </c>
      <c r="AG714" s="198" t="s">
        <v>1935</v>
      </c>
      <c r="AH714" s="683"/>
      <c r="AI714" s="199">
        <v>2</v>
      </c>
      <c r="AJ714" s="487" t="s">
        <v>1936</v>
      </c>
      <c r="AK714" s="719"/>
      <c r="AL714" s="202">
        <v>13</v>
      </c>
      <c r="AM714" s="200" t="s">
        <v>1937</v>
      </c>
      <c r="AN714" s="719"/>
      <c r="AO714" s="202">
        <v>7</v>
      </c>
      <c r="AP714" s="200" t="s">
        <v>1938</v>
      </c>
      <c r="AQ714" s="719"/>
      <c r="AR714" s="202">
        <v>3</v>
      </c>
      <c r="AS714" s="200" t="s">
        <v>1939</v>
      </c>
      <c r="AT714" s="201" t="s">
        <v>1940</v>
      </c>
      <c r="AU714" s="204">
        <v>13</v>
      </c>
      <c r="AV714" s="776"/>
      <c r="AW714" s="185"/>
      <c r="AX714" s="194"/>
    </row>
    <row r="715" spans="1:66" s="36" customFormat="1" ht="178.5" customHeight="1" x14ac:dyDescent="0.3">
      <c r="A715" s="183">
        <v>1555</v>
      </c>
      <c r="B715" s="605" t="s">
        <v>1925</v>
      </c>
      <c r="C715" s="100">
        <v>2</v>
      </c>
      <c r="D715" s="100"/>
      <c r="E715" s="605" t="s">
        <v>1941</v>
      </c>
      <c r="F715" s="185">
        <v>11625</v>
      </c>
      <c r="G715" s="605" t="s">
        <v>1942</v>
      </c>
      <c r="H715" s="185">
        <v>2003</v>
      </c>
      <c r="I715" s="605" t="s">
        <v>1943</v>
      </c>
      <c r="J715" s="650">
        <v>130047.47</v>
      </c>
      <c r="K715" s="396" t="s">
        <v>1944</v>
      </c>
      <c r="L715" s="188" t="s">
        <v>1945</v>
      </c>
      <c r="M715" s="188" t="s">
        <v>1946</v>
      </c>
      <c r="N715" s="188" t="s">
        <v>1947</v>
      </c>
      <c r="O715" s="188" t="s">
        <v>1948</v>
      </c>
      <c r="P715" s="185" t="s">
        <v>1949</v>
      </c>
      <c r="Q715" s="185">
        <v>33.840000000000003</v>
      </c>
      <c r="R715" s="185">
        <v>0.28000000000000003</v>
      </c>
      <c r="S715" s="185">
        <v>7.8</v>
      </c>
      <c r="T715" s="185">
        <v>25.77</v>
      </c>
      <c r="U715" s="185">
        <v>33.840000000000003</v>
      </c>
      <c r="V715" s="110">
        <v>87</v>
      </c>
      <c r="W715" s="185">
        <v>99</v>
      </c>
      <c r="X715" s="453" t="s">
        <v>1934</v>
      </c>
      <c r="Y715" s="234">
        <v>3</v>
      </c>
      <c r="Z715" s="234">
        <v>12</v>
      </c>
      <c r="AA715" s="234">
        <v>3</v>
      </c>
      <c r="AB715" s="234">
        <v>4</v>
      </c>
      <c r="AC715" s="565">
        <v>180.3</v>
      </c>
      <c r="AD715" s="185">
        <v>25.77</v>
      </c>
      <c r="AE715" s="204">
        <v>5</v>
      </c>
      <c r="AF715" s="191">
        <v>85</v>
      </c>
      <c r="AG715" s="198" t="s">
        <v>1950</v>
      </c>
      <c r="AH715" s="683"/>
      <c r="AI715" s="199">
        <v>42</v>
      </c>
      <c r="AJ715" s="200" t="s">
        <v>1951</v>
      </c>
      <c r="AK715" s="719"/>
      <c r="AL715" s="202">
        <v>19</v>
      </c>
      <c r="AM715" s="200" t="s">
        <v>1952</v>
      </c>
      <c r="AN715" s="719"/>
      <c r="AO715" s="202">
        <v>24</v>
      </c>
      <c r="AP715" s="200"/>
      <c r="AQ715" s="719"/>
      <c r="AR715" s="202"/>
      <c r="AS715" s="200"/>
      <c r="AT715" s="201"/>
      <c r="AU715" s="204"/>
      <c r="AV715" s="776"/>
      <c r="AW715" s="185"/>
      <c r="AX715" s="194"/>
    </row>
    <row r="716" spans="1:66" s="36" customFormat="1" ht="169.1" customHeight="1" x14ac:dyDescent="0.3">
      <c r="A716" s="183">
        <v>1555</v>
      </c>
      <c r="B716" s="605" t="s">
        <v>1925</v>
      </c>
      <c r="C716" s="100">
        <v>5</v>
      </c>
      <c r="D716" s="100"/>
      <c r="E716" s="605" t="s">
        <v>1953</v>
      </c>
      <c r="F716" s="206" t="s">
        <v>1954</v>
      </c>
      <c r="G716" s="605" t="s">
        <v>1955</v>
      </c>
      <c r="H716" s="185">
        <v>2004</v>
      </c>
      <c r="I716" s="605" t="s">
        <v>1956</v>
      </c>
      <c r="J716" s="650">
        <v>95950.42</v>
      </c>
      <c r="K716" s="396" t="s">
        <v>867</v>
      </c>
      <c r="L716" s="188" t="s">
        <v>1957</v>
      </c>
      <c r="M716" s="188" t="s">
        <v>1958</v>
      </c>
      <c r="N716" s="188" t="s">
        <v>1959</v>
      </c>
      <c r="O716" s="188" t="s">
        <v>1960</v>
      </c>
      <c r="P716" s="185" t="s">
        <v>1961</v>
      </c>
      <c r="Q716" s="185">
        <v>18.7</v>
      </c>
      <c r="R716" s="185">
        <v>0</v>
      </c>
      <c r="S716" s="185">
        <v>3.55</v>
      </c>
      <c r="T716" s="185">
        <v>15.15</v>
      </c>
      <c r="U716" s="185">
        <v>18.7</v>
      </c>
      <c r="V716" s="110">
        <v>78</v>
      </c>
      <c r="W716" s="185">
        <v>86</v>
      </c>
      <c r="X716" s="453" t="s">
        <v>1934</v>
      </c>
      <c r="Y716" s="234">
        <v>3</v>
      </c>
      <c r="Z716" s="234">
        <v>10</v>
      </c>
      <c r="AA716" s="234">
        <v>1</v>
      </c>
      <c r="AB716" s="234">
        <v>44</v>
      </c>
      <c r="AC716" s="565">
        <v>180.6</v>
      </c>
      <c r="AD716" s="185">
        <v>32.01</v>
      </c>
      <c r="AE716" s="204">
        <v>5</v>
      </c>
      <c r="AF716" s="191">
        <v>71</v>
      </c>
      <c r="AG716" s="198" t="s">
        <v>1962</v>
      </c>
      <c r="AH716" s="683"/>
      <c r="AI716" s="199">
        <v>17</v>
      </c>
      <c r="AJ716" s="200"/>
      <c r="AK716" s="719"/>
      <c r="AL716" s="202"/>
      <c r="AM716" s="200"/>
      <c r="AN716" s="719"/>
      <c r="AO716" s="202"/>
      <c r="AP716" s="200"/>
      <c r="AQ716" s="719"/>
      <c r="AR716" s="202"/>
      <c r="AS716" s="200" t="s">
        <v>1963</v>
      </c>
      <c r="AT716" s="201" t="s">
        <v>1964</v>
      </c>
      <c r="AU716" s="204">
        <v>29</v>
      </c>
      <c r="AV716" s="776" t="s">
        <v>1965</v>
      </c>
      <c r="AW716" s="185" t="s">
        <v>1966</v>
      </c>
      <c r="AX716" s="194">
        <v>25</v>
      </c>
    </row>
    <row r="717" spans="1:66" s="36" customFormat="1" ht="143.05000000000001" customHeight="1" x14ac:dyDescent="0.3">
      <c r="A717" s="183">
        <v>1555</v>
      </c>
      <c r="B717" s="605" t="s">
        <v>1925</v>
      </c>
      <c r="C717" s="100">
        <v>13</v>
      </c>
      <c r="D717" s="100"/>
      <c r="E717" s="605" t="s">
        <v>1967</v>
      </c>
      <c r="F717" s="206" t="s">
        <v>1968</v>
      </c>
      <c r="G717" s="605" t="s">
        <v>1969</v>
      </c>
      <c r="H717" s="185">
        <v>2004</v>
      </c>
      <c r="I717" s="605" t="s">
        <v>1970</v>
      </c>
      <c r="J717" s="650">
        <v>129560.41</v>
      </c>
      <c r="K717" s="396" t="s">
        <v>867</v>
      </c>
      <c r="L717" s="188" t="s">
        <v>1929</v>
      </c>
      <c r="M717" s="188" t="s">
        <v>1930</v>
      </c>
      <c r="N717" s="188" t="s">
        <v>1971</v>
      </c>
      <c r="O717" s="188" t="s">
        <v>1972</v>
      </c>
      <c r="P717" s="185">
        <v>901593</v>
      </c>
      <c r="Q717" s="185">
        <v>31.05</v>
      </c>
      <c r="R717" s="185">
        <v>0</v>
      </c>
      <c r="S717" s="185">
        <v>1.39</v>
      </c>
      <c r="T717" s="185">
        <v>29.66</v>
      </c>
      <c r="U717" s="185">
        <v>31.05</v>
      </c>
      <c r="V717" s="110">
        <v>18.333333333333332</v>
      </c>
      <c r="W717" s="185">
        <v>100</v>
      </c>
      <c r="X717" s="453" t="s">
        <v>1934</v>
      </c>
      <c r="Y717" s="106">
        <v>3</v>
      </c>
      <c r="Z717" s="106">
        <v>10</v>
      </c>
      <c r="AA717" s="106">
        <v>1</v>
      </c>
      <c r="AB717" s="234">
        <v>4</v>
      </c>
      <c r="AC717" s="566">
        <v>99.1</v>
      </c>
      <c r="AD717" s="185">
        <v>7.42</v>
      </c>
      <c r="AE717" s="242">
        <v>5</v>
      </c>
      <c r="AF717" s="191">
        <v>1</v>
      </c>
      <c r="AG717" s="198"/>
      <c r="AH717" s="683"/>
      <c r="AI717" s="199"/>
      <c r="AJ717" s="200"/>
      <c r="AK717" s="719"/>
      <c r="AL717" s="202"/>
      <c r="AM717" s="200"/>
      <c r="AN717" s="719"/>
      <c r="AO717" s="202"/>
      <c r="AP717" s="200"/>
      <c r="AQ717" s="719"/>
      <c r="AR717" s="202"/>
      <c r="AS717" s="200" t="s">
        <v>1963</v>
      </c>
      <c r="AT717" s="201"/>
      <c r="AU717" s="204">
        <v>1</v>
      </c>
      <c r="AV717" s="776"/>
      <c r="AW717" s="185"/>
      <c r="AX717" s="194"/>
    </row>
    <row r="718" spans="1:66" s="36" customFormat="1" ht="103.6" customHeight="1" x14ac:dyDescent="0.3">
      <c r="A718" s="183">
        <v>1555</v>
      </c>
      <c r="B718" s="605" t="s">
        <v>1925</v>
      </c>
      <c r="C718" s="100">
        <v>11</v>
      </c>
      <c r="D718" s="100"/>
      <c r="E718" s="605" t="s">
        <v>1973</v>
      </c>
      <c r="F718" s="185">
        <v>11411</v>
      </c>
      <c r="G718" s="605" t="s">
        <v>1974</v>
      </c>
      <c r="H718" s="185">
        <v>2003</v>
      </c>
      <c r="I718" s="605" t="s">
        <v>1975</v>
      </c>
      <c r="J718" s="650">
        <v>58828.49</v>
      </c>
      <c r="K718" s="396" t="s">
        <v>867</v>
      </c>
      <c r="L718" s="188" t="s">
        <v>1929</v>
      </c>
      <c r="M718" s="188" t="s">
        <v>1930</v>
      </c>
      <c r="N718" s="188" t="s">
        <v>1976</v>
      </c>
      <c r="O718" s="188" t="s">
        <v>1977</v>
      </c>
      <c r="P718" s="185" t="s">
        <v>1978</v>
      </c>
      <c r="Q718" s="185">
        <v>25.9</v>
      </c>
      <c r="R718" s="185">
        <v>0</v>
      </c>
      <c r="S718" s="185">
        <v>3.33</v>
      </c>
      <c r="T718" s="185">
        <v>22.57</v>
      </c>
      <c r="U718" s="185">
        <v>25.9</v>
      </c>
      <c r="V718" s="110">
        <v>68</v>
      </c>
      <c r="W718" s="185">
        <v>100</v>
      </c>
      <c r="X718" s="453" t="s">
        <v>1934</v>
      </c>
      <c r="Y718" s="234">
        <v>1</v>
      </c>
      <c r="Z718" s="234">
        <v>9</v>
      </c>
      <c r="AA718" s="234">
        <v>1</v>
      </c>
      <c r="AB718" s="234">
        <v>4</v>
      </c>
      <c r="AC718" s="284">
        <v>101</v>
      </c>
      <c r="AD718" s="185">
        <v>22.57</v>
      </c>
      <c r="AE718" s="204">
        <v>2</v>
      </c>
      <c r="AF718" s="191">
        <v>98</v>
      </c>
      <c r="AG718" s="198" t="s">
        <v>1979</v>
      </c>
      <c r="AH718" s="683"/>
      <c r="AI718" s="199">
        <v>43</v>
      </c>
      <c r="AJ718" s="200"/>
      <c r="AK718" s="719"/>
      <c r="AL718" s="202"/>
      <c r="AM718" s="200"/>
      <c r="AN718" s="719"/>
      <c r="AO718" s="202"/>
      <c r="AP718" s="200"/>
      <c r="AQ718" s="719"/>
      <c r="AR718" s="202"/>
      <c r="AS718" s="200" t="s">
        <v>1963</v>
      </c>
      <c r="AT718" s="201" t="s">
        <v>1980</v>
      </c>
      <c r="AU718" s="204">
        <v>55</v>
      </c>
      <c r="AV718" s="776"/>
      <c r="AW718" s="185"/>
      <c r="AX718" s="194"/>
    </row>
    <row r="719" spans="1:66" s="36" customFormat="1" ht="194.95" customHeight="1" x14ac:dyDescent="0.3">
      <c r="A719" s="183">
        <v>1555</v>
      </c>
      <c r="B719" s="605" t="s">
        <v>1925</v>
      </c>
      <c r="C719" s="100">
        <v>3</v>
      </c>
      <c r="D719" s="100"/>
      <c r="E719" s="605" t="s">
        <v>1981</v>
      </c>
      <c r="F719" s="185">
        <v>18565</v>
      </c>
      <c r="G719" s="605" t="s">
        <v>1982</v>
      </c>
      <c r="H719" s="185">
        <v>2005</v>
      </c>
      <c r="I719" s="605" t="s">
        <v>1983</v>
      </c>
      <c r="J719" s="650">
        <v>63642.400000000001</v>
      </c>
      <c r="K719" s="396" t="s">
        <v>664</v>
      </c>
      <c r="L719" s="188" t="s">
        <v>1945</v>
      </c>
      <c r="M719" s="188" t="s">
        <v>1946</v>
      </c>
      <c r="N719" s="188" t="s">
        <v>1984</v>
      </c>
      <c r="O719" s="188" t="s">
        <v>1985</v>
      </c>
      <c r="P719" s="185" t="s">
        <v>1986</v>
      </c>
      <c r="Q719" s="185">
        <v>33.26</v>
      </c>
      <c r="R719" s="185">
        <v>0</v>
      </c>
      <c r="S719" s="185">
        <v>0</v>
      </c>
      <c r="T719" s="185">
        <v>33.26</v>
      </c>
      <c r="U719" s="185">
        <v>33.26</v>
      </c>
      <c r="V719" s="110">
        <v>37</v>
      </c>
      <c r="W719" s="185">
        <v>100</v>
      </c>
      <c r="X719" s="453" t="s">
        <v>1934</v>
      </c>
      <c r="Y719" s="234">
        <v>3</v>
      </c>
      <c r="Z719" s="234">
        <v>4</v>
      </c>
      <c r="AA719" s="234">
        <v>4</v>
      </c>
      <c r="AB719" s="234">
        <v>44</v>
      </c>
      <c r="AC719" s="284">
        <v>328</v>
      </c>
      <c r="AD719" s="185">
        <v>36.25</v>
      </c>
      <c r="AE719" s="204">
        <v>5</v>
      </c>
      <c r="AF719" s="191">
        <v>43</v>
      </c>
      <c r="AG719" s="198" t="s">
        <v>1987</v>
      </c>
      <c r="AH719" s="683"/>
      <c r="AI719" s="199">
        <v>43</v>
      </c>
      <c r="AJ719" s="200"/>
      <c r="AK719" s="719"/>
      <c r="AL719" s="202"/>
      <c r="AM719" s="200"/>
      <c r="AN719" s="719"/>
      <c r="AO719" s="202"/>
      <c r="AP719" s="200"/>
      <c r="AQ719" s="719"/>
      <c r="AR719" s="202"/>
      <c r="AS719" s="200"/>
      <c r="AT719" s="201"/>
      <c r="AU719" s="204"/>
      <c r="AV719" s="776"/>
      <c r="AW719" s="185"/>
      <c r="AX719" s="194"/>
    </row>
    <row r="720" spans="1:66" s="36" customFormat="1" ht="64.95" customHeight="1" x14ac:dyDescent="0.3">
      <c r="A720" s="183">
        <v>1555</v>
      </c>
      <c r="B720" s="605" t="s">
        <v>1925</v>
      </c>
      <c r="C720" s="100">
        <v>5</v>
      </c>
      <c r="D720" s="100"/>
      <c r="E720" s="605" t="s">
        <v>1988</v>
      </c>
      <c r="F720" s="185">
        <v>13612</v>
      </c>
      <c r="G720" s="605" t="s">
        <v>1989</v>
      </c>
      <c r="H720" s="185">
        <v>2002</v>
      </c>
      <c r="I720" s="605" t="s">
        <v>1990</v>
      </c>
      <c r="J720" s="650">
        <v>155206.16</v>
      </c>
      <c r="K720" s="396" t="s">
        <v>1991</v>
      </c>
      <c r="L720" s="188" t="s">
        <v>1945</v>
      </c>
      <c r="M720" s="188" t="s">
        <v>1992</v>
      </c>
      <c r="N720" s="188" t="s">
        <v>1993</v>
      </c>
      <c r="O720" s="188" t="s">
        <v>1994</v>
      </c>
      <c r="P720" s="185" t="s">
        <v>1995</v>
      </c>
      <c r="Q720" s="185">
        <v>17.73</v>
      </c>
      <c r="R720" s="185">
        <v>0</v>
      </c>
      <c r="S720" s="185">
        <v>5.0599999999999996</v>
      </c>
      <c r="T720" s="185">
        <v>12.67</v>
      </c>
      <c r="U720" s="185">
        <v>17.73</v>
      </c>
      <c r="V720" s="110">
        <v>37</v>
      </c>
      <c r="W720" s="185">
        <v>100</v>
      </c>
      <c r="X720" s="453" t="s">
        <v>1934</v>
      </c>
      <c r="Y720" s="234">
        <v>3</v>
      </c>
      <c r="Z720" s="234">
        <v>5</v>
      </c>
      <c r="AA720" s="234">
        <v>1</v>
      </c>
      <c r="AB720" s="234">
        <v>44</v>
      </c>
      <c r="AC720" s="284">
        <v>204</v>
      </c>
      <c r="AD720" s="185">
        <v>40.950000000000003</v>
      </c>
      <c r="AE720" s="204">
        <v>5</v>
      </c>
      <c r="AF720" s="191">
        <v>19</v>
      </c>
      <c r="AG720" s="198" t="s">
        <v>1950</v>
      </c>
      <c r="AH720" s="683"/>
      <c r="AI720" s="199">
        <v>3</v>
      </c>
      <c r="AJ720" s="200"/>
      <c r="AK720" s="719"/>
      <c r="AL720" s="202"/>
      <c r="AM720" s="200"/>
      <c r="AN720" s="719"/>
      <c r="AO720" s="202"/>
      <c r="AP720" s="200"/>
      <c r="AQ720" s="719"/>
      <c r="AR720" s="202"/>
      <c r="AS720" s="200" t="s">
        <v>1965</v>
      </c>
      <c r="AT720" s="201" t="s">
        <v>1996</v>
      </c>
      <c r="AU720" s="204">
        <v>13</v>
      </c>
      <c r="AV720" s="776" t="s">
        <v>1997</v>
      </c>
      <c r="AW720" s="185"/>
      <c r="AX720" s="194">
        <v>4</v>
      </c>
    </row>
    <row r="721" spans="1:50" s="36" customFormat="1" ht="181.95" customHeight="1" x14ac:dyDescent="0.3">
      <c r="A721" s="183">
        <v>1555</v>
      </c>
      <c r="B721" s="605" t="s">
        <v>1925</v>
      </c>
      <c r="C721" s="106">
        <v>3</v>
      </c>
      <c r="D721" s="100"/>
      <c r="E721" s="605" t="s">
        <v>1981</v>
      </c>
      <c r="F721" s="185">
        <v>18565</v>
      </c>
      <c r="G721" s="605" t="s">
        <v>1998</v>
      </c>
      <c r="H721" s="185">
        <v>2008</v>
      </c>
      <c r="I721" s="605" t="s">
        <v>1999</v>
      </c>
      <c r="J721" s="650">
        <v>149413.79</v>
      </c>
      <c r="K721" s="396" t="s">
        <v>655</v>
      </c>
      <c r="L721" s="188" t="s">
        <v>1945</v>
      </c>
      <c r="M721" s="188" t="s">
        <v>1945</v>
      </c>
      <c r="N721" s="188" t="s">
        <v>2000</v>
      </c>
      <c r="O721" s="188" t="s">
        <v>2001</v>
      </c>
      <c r="P721" s="185" t="s">
        <v>2002</v>
      </c>
      <c r="Q721" s="185">
        <v>124.34</v>
      </c>
      <c r="R721" s="185">
        <v>0</v>
      </c>
      <c r="S721" s="185">
        <v>113.82</v>
      </c>
      <c r="T721" s="185">
        <v>14.92</v>
      </c>
      <c r="U721" s="185">
        <v>124.34</v>
      </c>
      <c r="V721" s="110">
        <v>26</v>
      </c>
      <c r="W721" s="185">
        <v>100</v>
      </c>
      <c r="X721" s="453" t="s">
        <v>1934</v>
      </c>
      <c r="Y721" s="234">
        <v>1</v>
      </c>
      <c r="Z721" s="234">
        <v>4</v>
      </c>
      <c r="AA721" s="234">
        <v>1</v>
      </c>
      <c r="AB721" s="234">
        <v>44</v>
      </c>
      <c r="AC721" s="284">
        <v>163</v>
      </c>
      <c r="AD721" s="185">
        <v>14.92</v>
      </c>
      <c r="AE721" s="204">
        <v>5</v>
      </c>
      <c r="AF721" s="191">
        <v>19</v>
      </c>
      <c r="AG721" s="198" t="s">
        <v>2003</v>
      </c>
      <c r="AH721" s="683"/>
      <c r="AI721" s="199">
        <v>10</v>
      </c>
      <c r="AJ721" s="200" t="s">
        <v>2004</v>
      </c>
      <c r="AK721" s="719"/>
      <c r="AL721" s="202">
        <v>10</v>
      </c>
      <c r="AM721" s="200"/>
      <c r="AN721" s="719"/>
      <c r="AO721" s="202"/>
      <c r="AP721" s="200"/>
      <c r="AQ721" s="719"/>
      <c r="AR721" s="202"/>
      <c r="AS721" s="200"/>
      <c r="AT721" s="201"/>
      <c r="AU721" s="204"/>
      <c r="AV721" s="776"/>
      <c r="AW721" s="185"/>
      <c r="AX721" s="194"/>
    </row>
    <row r="722" spans="1:50" s="36" customFormat="1" ht="156.05000000000001" customHeight="1" x14ac:dyDescent="0.3">
      <c r="A722" s="183">
        <v>1555</v>
      </c>
      <c r="B722" s="605" t="s">
        <v>1925</v>
      </c>
      <c r="C722" s="100">
        <v>5</v>
      </c>
      <c r="D722" s="100"/>
      <c r="E722" s="605" t="s">
        <v>2005</v>
      </c>
      <c r="F722" s="185">
        <v>16115</v>
      </c>
      <c r="G722" s="605" t="s">
        <v>2006</v>
      </c>
      <c r="H722" s="185">
        <v>2008</v>
      </c>
      <c r="I722" s="605" t="s">
        <v>2007</v>
      </c>
      <c r="J722" s="650">
        <v>50008.959999999999</v>
      </c>
      <c r="K722" s="396" t="s">
        <v>8665</v>
      </c>
      <c r="L722" s="188" t="s">
        <v>2008</v>
      </c>
      <c r="M722" s="188" t="s">
        <v>2009</v>
      </c>
      <c r="N722" s="188" t="s">
        <v>2010</v>
      </c>
      <c r="O722" s="188" t="s">
        <v>2011</v>
      </c>
      <c r="P722" s="185" t="s">
        <v>2012</v>
      </c>
      <c r="Q722" s="185">
        <v>34.409999999999997</v>
      </c>
      <c r="R722" s="185">
        <v>0</v>
      </c>
      <c r="S722" s="185">
        <v>0</v>
      </c>
      <c r="T722" s="185">
        <v>34.409999999999997</v>
      </c>
      <c r="U722" s="185">
        <v>34.409999999999997</v>
      </c>
      <c r="V722" s="110">
        <v>5</v>
      </c>
      <c r="W722" s="185">
        <v>100</v>
      </c>
      <c r="X722" s="453" t="s">
        <v>1934</v>
      </c>
      <c r="Y722" s="234">
        <v>3</v>
      </c>
      <c r="Z722" s="234">
        <v>5</v>
      </c>
      <c r="AA722" s="234">
        <v>1</v>
      </c>
      <c r="AB722" s="234">
        <v>4</v>
      </c>
      <c r="AC722" s="112"/>
      <c r="AD722" s="185">
        <v>34.409999999999997</v>
      </c>
      <c r="AE722" s="204">
        <v>5</v>
      </c>
      <c r="AF722" s="191">
        <v>4</v>
      </c>
      <c r="AG722" s="198" t="s">
        <v>2013</v>
      </c>
      <c r="AH722" s="683"/>
      <c r="AI722" s="199">
        <v>4</v>
      </c>
      <c r="AJ722" s="200"/>
      <c r="AK722" s="719"/>
      <c r="AL722" s="202"/>
      <c r="AM722" s="200"/>
      <c r="AN722" s="719"/>
      <c r="AO722" s="202"/>
      <c r="AP722" s="200"/>
      <c r="AQ722" s="719"/>
      <c r="AR722" s="202"/>
      <c r="AS722" s="200"/>
      <c r="AT722" s="201"/>
      <c r="AU722" s="204"/>
      <c r="AV722" s="776"/>
      <c r="AW722" s="185"/>
      <c r="AX722" s="194"/>
    </row>
    <row r="723" spans="1:50" s="36" customFormat="1" ht="104" customHeight="1" x14ac:dyDescent="0.3">
      <c r="A723" s="183">
        <v>1555</v>
      </c>
      <c r="B723" s="605" t="s">
        <v>1925</v>
      </c>
      <c r="C723" s="100">
        <v>7</v>
      </c>
      <c r="D723" s="100"/>
      <c r="E723" s="605" t="s">
        <v>2014</v>
      </c>
      <c r="F723" s="185">
        <v>17146</v>
      </c>
      <c r="G723" s="605" t="s">
        <v>2015</v>
      </c>
      <c r="H723" s="185">
        <v>2008</v>
      </c>
      <c r="I723" s="605" t="s">
        <v>2016</v>
      </c>
      <c r="J723" s="650">
        <v>72637.05</v>
      </c>
      <c r="K723" s="396" t="s">
        <v>4781</v>
      </c>
      <c r="L723" s="188" t="s">
        <v>2017</v>
      </c>
      <c r="M723" s="188" t="s">
        <v>2018</v>
      </c>
      <c r="N723" s="188" t="s">
        <v>2019</v>
      </c>
      <c r="O723" s="188" t="s">
        <v>2020</v>
      </c>
      <c r="P723" s="185" t="s">
        <v>2021</v>
      </c>
      <c r="Q723" s="185">
        <v>6.26</v>
      </c>
      <c r="R723" s="185">
        <v>0</v>
      </c>
      <c r="S723" s="185">
        <v>0.31</v>
      </c>
      <c r="T723" s="185">
        <v>5.95</v>
      </c>
      <c r="U723" s="185">
        <v>6.26</v>
      </c>
      <c r="V723" s="110">
        <v>23</v>
      </c>
      <c r="W723" s="185">
        <v>100</v>
      </c>
      <c r="X723" s="453" t="s">
        <v>1934</v>
      </c>
      <c r="Y723" s="234">
        <v>3</v>
      </c>
      <c r="Z723" s="234">
        <v>4</v>
      </c>
      <c r="AA723" s="234">
        <v>3</v>
      </c>
      <c r="AB723" s="234">
        <v>4</v>
      </c>
      <c r="AC723" s="112"/>
      <c r="AD723" s="185">
        <v>17.84</v>
      </c>
      <c r="AE723" s="204">
        <v>5</v>
      </c>
      <c r="AF723" s="191">
        <v>27</v>
      </c>
      <c r="AG723" s="198"/>
      <c r="AH723" s="683"/>
      <c r="AI723" s="199"/>
      <c r="AJ723" s="200"/>
      <c r="AK723" s="719"/>
      <c r="AL723" s="202"/>
      <c r="AM723" s="200"/>
      <c r="AN723" s="719"/>
      <c r="AO723" s="202"/>
      <c r="AP723" s="200"/>
      <c r="AQ723" s="719"/>
      <c r="AR723" s="202"/>
      <c r="AS723" s="200" t="s">
        <v>2022</v>
      </c>
      <c r="AT723" s="201"/>
      <c r="AU723" s="204">
        <v>27</v>
      </c>
      <c r="AV723" s="776"/>
      <c r="AW723" s="185"/>
      <c r="AX723" s="194"/>
    </row>
    <row r="724" spans="1:50" s="36" customFormat="1" ht="143.05000000000001" customHeight="1" x14ac:dyDescent="0.3">
      <c r="A724" s="183">
        <v>1555</v>
      </c>
      <c r="B724" s="605" t="s">
        <v>1925</v>
      </c>
      <c r="C724" s="100">
        <v>8</v>
      </c>
      <c r="D724" s="100"/>
      <c r="E724" s="605" t="s">
        <v>1926</v>
      </c>
      <c r="F724" s="106">
        <v>24022</v>
      </c>
      <c r="G724" s="605" t="s">
        <v>2023</v>
      </c>
      <c r="H724" s="185">
        <v>2007</v>
      </c>
      <c r="I724" s="605" t="s">
        <v>2024</v>
      </c>
      <c r="J724" s="650">
        <v>117171.25</v>
      </c>
      <c r="K724" s="396" t="s">
        <v>4781</v>
      </c>
      <c r="L724" s="188" t="s">
        <v>1929</v>
      </c>
      <c r="M724" s="188" t="s">
        <v>2025</v>
      </c>
      <c r="N724" s="188" t="s">
        <v>2026</v>
      </c>
      <c r="O724" s="188" t="s">
        <v>2027</v>
      </c>
      <c r="P724" s="185" t="s">
        <v>2028</v>
      </c>
      <c r="Q724" s="185">
        <v>15.31</v>
      </c>
      <c r="R724" s="185">
        <v>0</v>
      </c>
      <c r="S724" s="185">
        <v>1.93</v>
      </c>
      <c r="T724" s="185">
        <v>13.38</v>
      </c>
      <c r="U724" s="185">
        <v>15.31</v>
      </c>
      <c r="V724" s="110">
        <v>9</v>
      </c>
      <c r="W724" s="185">
        <v>100</v>
      </c>
      <c r="X724" s="453" t="s">
        <v>1934</v>
      </c>
      <c r="Y724" s="234">
        <v>3</v>
      </c>
      <c r="Z724" s="234">
        <v>10</v>
      </c>
      <c r="AA724" s="234">
        <v>1</v>
      </c>
      <c r="AB724" s="234">
        <v>4</v>
      </c>
      <c r="AC724" s="112">
        <v>100</v>
      </c>
      <c r="AD724" s="185">
        <v>13.38</v>
      </c>
      <c r="AE724" s="204">
        <v>5</v>
      </c>
      <c r="AF724" s="191">
        <v>3</v>
      </c>
      <c r="AG724" s="198"/>
      <c r="AH724" s="683"/>
      <c r="AI724" s="199"/>
      <c r="AJ724" s="200"/>
      <c r="AK724" s="719"/>
      <c r="AL724" s="202"/>
      <c r="AM724" s="200"/>
      <c r="AN724" s="719"/>
      <c r="AO724" s="202"/>
      <c r="AP724" s="200"/>
      <c r="AQ724" s="719"/>
      <c r="AR724" s="202"/>
      <c r="AS724" s="200"/>
      <c r="AT724" s="201"/>
      <c r="AU724" s="204"/>
      <c r="AV724" s="776" t="s">
        <v>2029</v>
      </c>
      <c r="AW724" s="185" t="s">
        <v>2030</v>
      </c>
      <c r="AX724" s="194">
        <v>3</v>
      </c>
    </row>
    <row r="725" spans="1:50" s="36" customFormat="1" ht="87.8" customHeight="1" x14ac:dyDescent="0.3">
      <c r="A725" s="183">
        <v>1555</v>
      </c>
      <c r="B725" s="605" t="s">
        <v>1925</v>
      </c>
      <c r="C725" s="100">
        <v>13</v>
      </c>
      <c r="D725" s="100"/>
      <c r="E725" s="605" t="s">
        <v>2031</v>
      </c>
      <c r="F725" s="185">
        <v>22912</v>
      </c>
      <c r="G725" s="605" t="s">
        <v>2032</v>
      </c>
      <c r="H725" s="185">
        <v>2010</v>
      </c>
      <c r="I725" s="605" t="s">
        <v>2033</v>
      </c>
      <c r="J725" s="650">
        <v>77458</v>
      </c>
      <c r="K725" s="396" t="s">
        <v>2034</v>
      </c>
      <c r="L725" s="188" t="s">
        <v>2035</v>
      </c>
      <c r="M725" s="188" t="s">
        <v>2036</v>
      </c>
      <c r="N725" s="188" t="s">
        <v>2037</v>
      </c>
      <c r="O725" s="188" t="s">
        <v>2038</v>
      </c>
      <c r="P725" s="185" t="s">
        <v>2039</v>
      </c>
      <c r="Q725" s="185">
        <v>21.95</v>
      </c>
      <c r="R725" s="185">
        <v>0</v>
      </c>
      <c r="S725" s="185">
        <v>0.42</v>
      </c>
      <c r="T725" s="185">
        <v>21.53</v>
      </c>
      <c r="U725" s="185">
        <v>21.95</v>
      </c>
      <c r="V725" s="110">
        <v>2</v>
      </c>
      <c r="W725" s="185">
        <v>100</v>
      </c>
      <c r="X725" s="453" t="s">
        <v>1934</v>
      </c>
      <c r="Y725" s="234">
        <v>6</v>
      </c>
      <c r="Z725" s="234">
        <v>3</v>
      </c>
      <c r="AA725" s="234">
        <v>9</v>
      </c>
      <c r="AB725" s="234">
        <v>46</v>
      </c>
      <c r="AC725" s="112"/>
      <c r="AD725" s="185">
        <v>0</v>
      </c>
      <c r="AE725" s="204">
        <v>5</v>
      </c>
      <c r="AF725" s="191">
        <v>1</v>
      </c>
      <c r="AG725" s="198"/>
      <c r="AH725" s="683"/>
      <c r="AI725" s="199"/>
      <c r="AJ725" s="200"/>
      <c r="AK725" s="719"/>
      <c r="AL725" s="202"/>
      <c r="AM725" s="200"/>
      <c r="AN725" s="719"/>
      <c r="AO725" s="202"/>
      <c r="AP725" s="200"/>
      <c r="AQ725" s="719"/>
      <c r="AR725" s="202"/>
      <c r="AS725" s="200" t="s">
        <v>2029</v>
      </c>
      <c r="AT725" s="201" t="s">
        <v>2040</v>
      </c>
      <c r="AU725" s="204">
        <v>1</v>
      </c>
      <c r="AV725" s="776"/>
      <c r="AW725" s="185"/>
      <c r="AX725" s="194"/>
    </row>
    <row r="726" spans="1:50" s="36" customFormat="1" ht="104" customHeight="1" x14ac:dyDescent="0.3">
      <c r="A726" s="183">
        <v>1555</v>
      </c>
      <c r="B726" s="605" t="s">
        <v>1925</v>
      </c>
      <c r="C726" s="234">
        <v>1</v>
      </c>
      <c r="D726" s="100"/>
      <c r="E726" s="605" t="s">
        <v>2041</v>
      </c>
      <c r="F726" s="185">
        <v>15886</v>
      </c>
      <c r="G726" s="605" t="s">
        <v>2042</v>
      </c>
      <c r="H726" s="185" t="s">
        <v>2043</v>
      </c>
      <c r="I726" s="605" t="s">
        <v>2042</v>
      </c>
      <c r="J726" s="650">
        <v>36038.65</v>
      </c>
      <c r="K726" s="396" t="s">
        <v>4781</v>
      </c>
      <c r="L726" s="188" t="s">
        <v>2044</v>
      </c>
      <c r="M726" s="188" t="s">
        <v>2045</v>
      </c>
      <c r="N726" s="188" t="s">
        <v>2046</v>
      </c>
      <c r="O726" s="188" t="s">
        <v>2047</v>
      </c>
      <c r="P726" s="185" t="s">
        <v>2048</v>
      </c>
      <c r="Q726" s="185">
        <v>29.24</v>
      </c>
      <c r="R726" s="185">
        <v>0</v>
      </c>
      <c r="S726" s="185">
        <v>0.3</v>
      </c>
      <c r="T726" s="185">
        <v>28.94</v>
      </c>
      <c r="U726" s="185">
        <v>29.24</v>
      </c>
      <c r="V726" s="110">
        <v>22</v>
      </c>
      <c r="W726" s="185">
        <v>86</v>
      </c>
      <c r="X726" s="453" t="s">
        <v>1934</v>
      </c>
      <c r="Y726" s="234"/>
      <c r="Z726" s="234"/>
      <c r="AA726" s="234"/>
      <c r="AB726" s="234">
        <v>39</v>
      </c>
      <c r="AC726" s="112"/>
      <c r="AD726" s="185">
        <v>0</v>
      </c>
      <c r="AE726" s="204">
        <v>5</v>
      </c>
      <c r="AF726" s="191">
        <v>0</v>
      </c>
      <c r="AG726" s="198"/>
      <c r="AH726" s="683"/>
      <c r="AI726" s="199"/>
      <c r="AJ726" s="200"/>
      <c r="AK726" s="719"/>
      <c r="AL726" s="202"/>
      <c r="AM726" s="200"/>
      <c r="AN726" s="719"/>
      <c r="AO726" s="202"/>
      <c r="AP726" s="200"/>
      <c r="AQ726" s="719"/>
      <c r="AR726" s="202"/>
      <c r="AS726" s="200"/>
      <c r="AT726" s="201"/>
      <c r="AU726" s="204"/>
      <c r="AV726" s="776"/>
      <c r="AW726" s="185"/>
      <c r="AX726" s="194"/>
    </row>
    <row r="727" spans="1:50" s="36" customFormat="1" ht="64.95" customHeight="1" x14ac:dyDescent="0.3">
      <c r="A727" s="183">
        <v>1555</v>
      </c>
      <c r="B727" s="605" t="s">
        <v>1925</v>
      </c>
      <c r="C727" s="100">
        <v>2</v>
      </c>
      <c r="D727" s="100"/>
      <c r="E727" s="605" t="s">
        <v>1941</v>
      </c>
      <c r="F727" s="185">
        <v>11625</v>
      </c>
      <c r="G727" s="605" t="s">
        <v>2049</v>
      </c>
      <c r="H727" s="185">
        <v>2012</v>
      </c>
      <c r="I727" s="605"/>
      <c r="J727" s="650">
        <v>51468.87</v>
      </c>
      <c r="K727" s="396" t="s">
        <v>8648</v>
      </c>
      <c r="L727" s="188" t="s">
        <v>1945</v>
      </c>
      <c r="M727" s="188" t="s">
        <v>1946</v>
      </c>
      <c r="N727" s="188" t="s">
        <v>2050</v>
      </c>
      <c r="O727" s="188" t="s">
        <v>2051</v>
      </c>
      <c r="P727" s="185" t="s">
        <v>2052</v>
      </c>
      <c r="Q727" s="185">
        <v>0</v>
      </c>
      <c r="R727" s="185">
        <v>0</v>
      </c>
      <c r="S727" s="185">
        <v>0</v>
      </c>
      <c r="T727" s="185">
        <v>0</v>
      </c>
      <c r="U727" s="185">
        <v>0</v>
      </c>
      <c r="V727" s="110">
        <v>84</v>
      </c>
      <c r="W727" s="185">
        <v>85</v>
      </c>
      <c r="X727" s="453" t="s">
        <v>1934</v>
      </c>
      <c r="Y727" s="234">
        <v>6</v>
      </c>
      <c r="Z727" s="234">
        <v>1</v>
      </c>
      <c r="AA727" s="234">
        <v>5</v>
      </c>
      <c r="AB727" s="234">
        <v>24</v>
      </c>
      <c r="AC727" s="112"/>
      <c r="AD727" s="185">
        <v>25.77</v>
      </c>
      <c r="AE727" s="204">
        <v>5</v>
      </c>
      <c r="AF727" s="191">
        <v>84</v>
      </c>
      <c r="AG727" s="198" t="s">
        <v>1951</v>
      </c>
      <c r="AH727" s="683"/>
      <c r="AI727" s="199">
        <v>30</v>
      </c>
      <c r="AJ727" s="200" t="s">
        <v>1962</v>
      </c>
      <c r="AK727" s="719"/>
      <c r="AL727" s="202">
        <v>30</v>
      </c>
      <c r="AM727" s="200" t="s">
        <v>1952</v>
      </c>
      <c r="AN727" s="719"/>
      <c r="AO727" s="202">
        <v>24</v>
      </c>
      <c r="AP727" s="200"/>
      <c r="AQ727" s="719"/>
      <c r="AR727" s="202"/>
      <c r="AS727" s="200"/>
      <c r="AT727" s="201"/>
      <c r="AU727" s="204"/>
      <c r="AV727" s="776"/>
      <c r="AW727" s="185"/>
      <c r="AX727" s="194"/>
    </row>
    <row r="728" spans="1:50" s="36" customFormat="1" ht="117" customHeight="1" x14ac:dyDescent="0.3">
      <c r="A728" s="183">
        <v>1555</v>
      </c>
      <c r="B728" s="605" t="s">
        <v>1925</v>
      </c>
      <c r="C728" s="234">
        <v>5</v>
      </c>
      <c r="D728" s="100"/>
      <c r="E728" s="605" t="s">
        <v>2053</v>
      </c>
      <c r="F728" s="185">
        <v>16115</v>
      </c>
      <c r="G728" s="605" t="s">
        <v>2054</v>
      </c>
      <c r="H728" s="185">
        <v>2008</v>
      </c>
      <c r="I728" s="605" t="s">
        <v>2055</v>
      </c>
      <c r="J728" s="650">
        <v>36826.050000000003</v>
      </c>
      <c r="K728" s="396" t="s">
        <v>8665</v>
      </c>
      <c r="L728" s="188" t="s">
        <v>2056</v>
      </c>
      <c r="M728" s="188" t="s">
        <v>2057</v>
      </c>
      <c r="N728" s="188" t="s">
        <v>2058</v>
      </c>
      <c r="O728" s="188" t="s">
        <v>2059</v>
      </c>
      <c r="P728" s="185">
        <v>260646</v>
      </c>
      <c r="Q728" s="185">
        <v>34.409999999999997</v>
      </c>
      <c r="R728" s="185">
        <v>0</v>
      </c>
      <c r="S728" s="185">
        <v>0</v>
      </c>
      <c r="T728" s="185">
        <v>34.409999999999997</v>
      </c>
      <c r="U728" s="185">
        <v>34.409999999999997</v>
      </c>
      <c r="V728" s="110">
        <v>91</v>
      </c>
      <c r="W728" s="185">
        <v>100</v>
      </c>
      <c r="X728" s="453" t="s">
        <v>1934</v>
      </c>
      <c r="Y728" s="234">
        <v>3</v>
      </c>
      <c r="Z728" s="234">
        <v>4</v>
      </c>
      <c r="AA728" s="234">
        <v>4</v>
      </c>
      <c r="AB728" s="234">
        <v>4</v>
      </c>
      <c r="AC728" s="112"/>
      <c r="AD728" s="185">
        <v>34.409999999999997</v>
      </c>
      <c r="AE728" s="204">
        <v>5</v>
      </c>
      <c r="AF728" s="191">
        <v>101</v>
      </c>
      <c r="AG728" s="198" t="s">
        <v>1962</v>
      </c>
      <c r="AH728" s="683"/>
      <c r="AI728" s="199">
        <v>17</v>
      </c>
      <c r="AJ728" s="200" t="s">
        <v>1950</v>
      </c>
      <c r="AK728" s="719"/>
      <c r="AL728" s="202">
        <v>16</v>
      </c>
      <c r="AM728" s="200" t="s">
        <v>2060</v>
      </c>
      <c r="AN728" s="719"/>
      <c r="AO728" s="202">
        <v>14</v>
      </c>
      <c r="AP728" s="200" t="s">
        <v>2061</v>
      </c>
      <c r="AQ728" s="719"/>
      <c r="AR728" s="202">
        <v>36</v>
      </c>
      <c r="AS728" s="200" t="s">
        <v>2022</v>
      </c>
      <c r="AT728" s="201" t="s">
        <v>2062</v>
      </c>
      <c r="AU728" s="204">
        <v>17</v>
      </c>
      <c r="AV728" s="776"/>
      <c r="AW728" s="185"/>
      <c r="AX728" s="194"/>
    </row>
    <row r="729" spans="1:50" s="36" customFormat="1" ht="91" customHeight="1" x14ac:dyDescent="0.3">
      <c r="A729" s="183">
        <v>1555</v>
      </c>
      <c r="B729" s="605" t="s">
        <v>1925</v>
      </c>
      <c r="C729" s="234">
        <v>2</v>
      </c>
      <c r="D729" s="100"/>
      <c r="E729" s="605" t="s">
        <v>2063</v>
      </c>
      <c r="F729" s="185">
        <v>11624</v>
      </c>
      <c r="G729" s="605" t="s">
        <v>2064</v>
      </c>
      <c r="H729" s="185">
        <v>2010</v>
      </c>
      <c r="I729" s="605" t="s">
        <v>2065</v>
      </c>
      <c r="J729" s="650">
        <v>20121.060000000001</v>
      </c>
      <c r="K729" s="396" t="s">
        <v>8650</v>
      </c>
      <c r="L729" s="188" t="s">
        <v>2066</v>
      </c>
      <c r="M729" s="188" t="s">
        <v>2067</v>
      </c>
      <c r="N729" s="188" t="s">
        <v>2068</v>
      </c>
      <c r="O729" s="188" t="s">
        <v>2069</v>
      </c>
      <c r="P729" s="185" t="s">
        <v>2070</v>
      </c>
      <c r="Q729" s="185">
        <v>18.12</v>
      </c>
      <c r="R729" s="185">
        <v>0</v>
      </c>
      <c r="S729" s="185">
        <v>1.18</v>
      </c>
      <c r="T729" s="185">
        <v>16.940000000000001</v>
      </c>
      <c r="U729" s="185">
        <v>18.12</v>
      </c>
      <c r="V729" s="110">
        <v>10</v>
      </c>
      <c r="W729" s="185">
        <v>100</v>
      </c>
      <c r="X729" s="453" t="s">
        <v>1934</v>
      </c>
      <c r="Y729" s="234">
        <v>3</v>
      </c>
      <c r="Z729" s="234">
        <v>12</v>
      </c>
      <c r="AA729" s="234">
        <v>3</v>
      </c>
      <c r="AB729" s="234">
        <v>31</v>
      </c>
      <c r="AC729" s="112"/>
      <c r="AD729" s="185">
        <v>25.77</v>
      </c>
      <c r="AE729" s="204">
        <v>5</v>
      </c>
      <c r="AF729" s="191">
        <v>8</v>
      </c>
      <c r="AG729" s="198" t="s">
        <v>1950</v>
      </c>
      <c r="AH729" s="683"/>
      <c r="AI729" s="199">
        <v>1</v>
      </c>
      <c r="AJ729" s="200"/>
      <c r="AK729" s="719"/>
      <c r="AL729" s="202"/>
      <c r="AM729" s="200"/>
      <c r="AN729" s="719"/>
      <c r="AO729" s="202"/>
      <c r="AP729" s="200"/>
      <c r="AQ729" s="719"/>
      <c r="AR729" s="202"/>
      <c r="AS729" s="200" t="s">
        <v>1963</v>
      </c>
      <c r="AT729" s="201" t="s">
        <v>1980</v>
      </c>
      <c r="AU729" s="204">
        <v>7</v>
      </c>
      <c r="AV729" s="776"/>
      <c r="AW729" s="185"/>
      <c r="AX729" s="194"/>
    </row>
    <row r="730" spans="1:50" s="36" customFormat="1" ht="64.95" customHeight="1" x14ac:dyDescent="0.3">
      <c r="A730" s="183">
        <v>1555</v>
      </c>
      <c r="B730" s="605" t="s">
        <v>1925</v>
      </c>
      <c r="C730" s="234">
        <v>5</v>
      </c>
      <c r="D730" s="100"/>
      <c r="E730" s="605" t="s">
        <v>2071</v>
      </c>
      <c r="F730" s="206" t="s">
        <v>2072</v>
      </c>
      <c r="G730" s="605" t="s">
        <v>2073</v>
      </c>
      <c r="H730" s="185">
        <v>2010</v>
      </c>
      <c r="I730" s="605" t="s">
        <v>2074</v>
      </c>
      <c r="J730" s="650">
        <v>23867.29</v>
      </c>
      <c r="K730" s="396" t="s">
        <v>8658</v>
      </c>
      <c r="L730" s="188" t="s">
        <v>2075</v>
      </c>
      <c r="M730" s="188" t="s">
        <v>2076</v>
      </c>
      <c r="N730" s="188" t="s">
        <v>2077</v>
      </c>
      <c r="O730" s="188" t="s">
        <v>2078</v>
      </c>
      <c r="P730" s="185" t="s">
        <v>2079</v>
      </c>
      <c r="Q730" s="185">
        <v>12.55</v>
      </c>
      <c r="R730" s="185">
        <v>0</v>
      </c>
      <c r="S730" s="185">
        <v>0</v>
      </c>
      <c r="T730" s="185">
        <v>12.55</v>
      </c>
      <c r="U730" s="185">
        <v>12.55</v>
      </c>
      <c r="V730" s="110">
        <v>0</v>
      </c>
      <c r="W730" s="185">
        <v>100</v>
      </c>
      <c r="X730" s="453" t="s">
        <v>1934</v>
      </c>
      <c r="Y730" s="234">
        <v>3</v>
      </c>
      <c r="Z730" s="234">
        <v>12</v>
      </c>
      <c r="AA730" s="234">
        <v>4</v>
      </c>
      <c r="AB730" s="234">
        <v>44</v>
      </c>
      <c r="AC730" s="112"/>
      <c r="AD730" s="185">
        <v>0</v>
      </c>
      <c r="AE730" s="204">
        <v>5</v>
      </c>
      <c r="AF730" s="191"/>
      <c r="AG730" s="198"/>
      <c r="AH730" s="683"/>
      <c r="AI730" s="199"/>
      <c r="AJ730" s="200"/>
      <c r="AK730" s="719"/>
      <c r="AL730" s="202"/>
      <c r="AM730" s="200"/>
      <c r="AN730" s="719"/>
      <c r="AO730" s="202"/>
      <c r="AP730" s="200"/>
      <c r="AQ730" s="719"/>
      <c r="AR730" s="202"/>
      <c r="AS730" s="200"/>
      <c r="AT730" s="201"/>
      <c r="AU730" s="204"/>
      <c r="AV730" s="776"/>
      <c r="AW730" s="185"/>
      <c r="AX730" s="194"/>
    </row>
    <row r="731" spans="1:50" s="36" customFormat="1" ht="104" customHeight="1" x14ac:dyDescent="0.3">
      <c r="A731" s="183">
        <v>1555</v>
      </c>
      <c r="B731" s="605" t="s">
        <v>1925</v>
      </c>
      <c r="C731" s="234">
        <v>7</v>
      </c>
      <c r="D731" s="100"/>
      <c r="E731" s="605" t="s">
        <v>2080</v>
      </c>
      <c r="F731" s="185">
        <v>21372</v>
      </c>
      <c r="G731" s="605" t="s">
        <v>2081</v>
      </c>
      <c r="H731" s="185">
        <v>2010</v>
      </c>
      <c r="I731" s="605" t="s">
        <v>2082</v>
      </c>
      <c r="J731" s="650">
        <v>47782.7</v>
      </c>
      <c r="K731" s="396" t="s">
        <v>8657</v>
      </c>
      <c r="L731" s="188" t="s">
        <v>2083</v>
      </c>
      <c r="M731" s="188" t="s">
        <v>2084</v>
      </c>
      <c r="N731" s="188" t="s">
        <v>2085</v>
      </c>
      <c r="O731" s="188" t="s">
        <v>2086</v>
      </c>
      <c r="P731" s="185" t="s">
        <v>2087</v>
      </c>
      <c r="Q731" s="185">
        <v>8.6</v>
      </c>
      <c r="R731" s="185">
        <v>0</v>
      </c>
      <c r="S731" s="185">
        <v>2.65</v>
      </c>
      <c r="T731" s="185">
        <v>5.95</v>
      </c>
      <c r="U731" s="185">
        <v>8.6</v>
      </c>
      <c r="V731" s="110">
        <v>4</v>
      </c>
      <c r="W731" s="185">
        <v>100</v>
      </c>
      <c r="X731" s="453" t="s">
        <v>1934</v>
      </c>
      <c r="Y731" s="234">
        <v>3</v>
      </c>
      <c r="Z731" s="234">
        <v>1</v>
      </c>
      <c r="AA731" s="234">
        <v>7</v>
      </c>
      <c r="AB731" s="234">
        <v>4</v>
      </c>
      <c r="AC731" s="112"/>
      <c r="AD731" s="185">
        <v>14.86</v>
      </c>
      <c r="AE731" s="204">
        <v>5</v>
      </c>
      <c r="AF731" s="191">
        <v>6</v>
      </c>
      <c r="AG731" s="198" t="s">
        <v>2088</v>
      </c>
      <c r="AH731" s="683"/>
      <c r="AI731" s="199"/>
      <c r="AJ731" s="200"/>
      <c r="AK731" s="719"/>
      <c r="AL731" s="202"/>
      <c r="AM731" s="200"/>
      <c r="AN731" s="719"/>
      <c r="AO731" s="202"/>
      <c r="AP731" s="200"/>
      <c r="AQ731" s="719"/>
      <c r="AR731" s="202"/>
      <c r="AS731" s="200"/>
      <c r="AT731" s="201"/>
      <c r="AU731" s="204"/>
      <c r="AV731" s="776" t="s">
        <v>2029</v>
      </c>
      <c r="AW731" s="185" t="s">
        <v>2089</v>
      </c>
      <c r="AX731" s="194">
        <v>5</v>
      </c>
    </row>
    <row r="732" spans="1:50" s="36" customFormat="1" ht="156.05000000000001" customHeight="1" x14ac:dyDescent="0.3">
      <c r="A732" s="183">
        <v>1555</v>
      </c>
      <c r="B732" s="605" t="s">
        <v>1925</v>
      </c>
      <c r="C732" s="234">
        <v>8</v>
      </c>
      <c r="D732" s="100"/>
      <c r="E732" s="605" t="s">
        <v>2090</v>
      </c>
      <c r="F732" s="185">
        <v>12571</v>
      </c>
      <c r="G732" s="605" t="s">
        <v>2091</v>
      </c>
      <c r="H732" s="185">
        <v>2007</v>
      </c>
      <c r="I732" s="605" t="s">
        <v>2092</v>
      </c>
      <c r="J732" s="650">
        <v>21892.61</v>
      </c>
      <c r="K732" s="396" t="s">
        <v>8648</v>
      </c>
      <c r="L732" s="188" t="s">
        <v>1929</v>
      </c>
      <c r="M732" s="188" t="s">
        <v>2025</v>
      </c>
      <c r="N732" s="188" t="s">
        <v>2093</v>
      </c>
      <c r="O732" s="188" t="s">
        <v>2094</v>
      </c>
      <c r="P732" s="185" t="s">
        <v>2095</v>
      </c>
      <c r="Q732" s="185">
        <v>12.81</v>
      </c>
      <c r="R732" s="185">
        <v>0</v>
      </c>
      <c r="S732" s="185">
        <v>3.7</v>
      </c>
      <c r="T732" s="185">
        <v>9.11</v>
      </c>
      <c r="U732" s="185">
        <v>12.81</v>
      </c>
      <c r="V732" s="110">
        <v>5</v>
      </c>
      <c r="W732" s="185">
        <v>100</v>
      </c>
      <c r="X732" s="453" t="s">
        <v>1934</v>
      </c>
      <c r="Y732" s="234">
        <v>3</v>
      </c>
      <c r="Z732" s="234">
        <v>1</v>
      </c>
      <c r="AA732" s="234">
        <v>2</v>
      </c>
      <c r="AB732" s="234">
        <v>4</v>
      </c>
      <c r="AC732" s="112"/>
      <c r="AD732" s="185">
        <v>18.21</v>
      </c>
      <c r="AE732" s="204">
        <v>5</v>
      </c>
      <c r="AF732" s="191">
        <v>21</v>
      </c>
      <c r="AG732" s="198" t="s">
        <v>1936</v>
      </c>
      <c r="AH732" s="683"/>
      <c r="AI732" s="199">
        <v>19</v>
      </c>
      <c r="AJ732" s="487"/>
      <c r="AK732" s="719"/>
      <c r="AL732" s="202"/>
      <c r="AM732" s="200"/>
      <c r="AN732" s="719"/>
      <c r="AO732" s="202"/>
      <c r="AP732" s="200"/>
      <c r="AQ732" s="719"/>
      <c r="AR732" s="202"/>
      <c r="AS732" s="200" t="s">
        <v>1939</v>
      </c>
      <c r="AT732" s="201"/>
      <c r="AU732" s="204">
        <v>2</v>
      </c>
      <c r="AV732" s="776"/>
      <c r="AW732" s="185"/>
      <c r="AX732" s="194"/>
    </row>
    <row r="733" spans="1:50" s="36" customFormat="1" ht="239.95" customHeight="1" x14ac:dyDescent="0.3">
      <c r="A733" s="183">
        <v>1555</v>
      </c>
      <c r="B733" s="605" t="s">
        <v>1925</v>
      </c>
      <c r="C733" s="234">
        <v>13</v>
      </c>
      <c r="D733" s="100"/>
      <c r="E733" s="605" t="s">
        <v>2096</v>
      </c>
      <c r="F733" s="185"/>
      <c r="G733" s="605" t="s">
        <v>2097</v>
      </c>
      <c r="H733" s="185">
        <v>2010</v>
      </c>
      <c r="I733" s="605" t="s">
        <v>2098</v>
      </c>
      <c r="J733" s="650">
        <v>38035.019999999997</v>
      </c>
      <c r="K733" s="396" t="s">
        <v>2034</v>
      </c>
      <c r="L733" s="188" t="s">
        <v>2099</v>
      </c>
      <c r="M733" s="188" t="s">
        <v>2100</v>
      </c>
      <c r="N733" s="188" t="s">
        <v>2101</v>
      </c>
      <c r="O733" s="188" t="s">
        <v>2102</v>
      </c>
      <c r="P733" s="185" t="s">
        <v>2103</v>
      </c>
      <c r="Q733" s="185">
        <v>16.010000000000002</v>
      </c>
      <c r="R733" s="185">
        <v>0</v>
      </c>
      <c r="S733" s="185">
        <v>0.55000000000000004</v>
      </c>
      <c r="T733" s="185">
        <v>15.46</v>
      </c>
      <c r="U733" s="185">
        <v>16.010000000000002</v>
      </c>
      <c r="V733" s="110">
        <v>17</v>
      </c>
      <c r="W733" s="185">
        <v>100</v>
      </c>
      <c r="X733" s="453" t="s">
        <v>1934</v>
      </c>
      <c r="Y733" s="234">
        <v>6</v>
      </c>
      <c r="Z733" s="234">
        <v>1</v>
      </c>
      <c r="AA733" s="234">
        <v>5</v>
      </c>
      <c r="AB733" s="234">
        <v>60</v>
      </c>
      <c r="AC733" s="112"/>
      <c r="AD733" s="185">
        <v>15.46</v>
      </c>
      <c r="AE733" s="204">
        <v>5</v>
      </c>
      <c r="AF733" s="191">
        <v>27</v>
      </c>
      <c r="AG733" s="198"/>
      <c r="AH733" s="683"/>
      <c r="AI733" s="199"/>
      <c r="AJ733" s="200"/>
      <c r="AK733" s="719"/>
      <c r="AL733" s="202"/>
      <c r="AM733" s="200"/>
      <c r="AN733" s="719"/>
      <c r="AO733" s="202"/>
      <c r="AP733" s="200"/>
      <c r="AQ733" s="719"/>
      <c r="AR733" s="202"/>
      <c r="AS733" s="200" t="s">
        <v>1939</v>
      </c>
      <c r="AT733" s="201" t="s">
        <v>2104</v>
      </c>
      <c r="AU733" s="204">
        <v>27</v>
      </c>
      <c r="AV733" s="776"/>
      <c r="AW733" s="185"/>
      <c r="AX733" s="194"/>
    </row>
    <row r="734" spans="1:50" s="36" customFormat="1" ht="91" customHeight="1" x14ac:dyDescent="0.3">
      <c r="A734" s="183">
        <v>1555</v>
      </c>
      <c r="B734" s="605" t="s">
        <v>1925</v>
      </c>
      <c r="C734" s="234">
        <v>2</v>
      </c>
      <c r="D734" s="100" t="s">
        <v>1950</v>
      </c>
      <c r="E734" s="605" t="s">
        <v>2063</v>
      </c>
      <c r="F734" s="185">
        <v>11624</v>
      </c>
      <c r="G734" s="605" t="s">
        <v>2105</v>
      </c>
      <c r="H734" s="185">
        <v>2016</v>
      </c>
      <c r="I734" s="605" t="s">
        <v>2106</v>
      </c>
      <c r="J734" s="650">
        <v>67560.73</v>
      </c>
      <c r="K734" s="396" t="s">
        <v>694</v>
      </c>
      <c r="L734" s="567" t="s">
        <v>2066</v>
      </c>
      <c r="M734" s="567" t="s">
        <v>2067</v>
      </c>
      <c r="N734" s="567" t="s">
        <v>2068</v>
      </c>
      <c r="O734" s="567" t="s">
        <v>2069</v>
      </c>
      <c r="P734" s="185">
        <v>260944</v>
      </c>
      <c r="Q734" s="185">
        <v>198.22</v>
      </c>
      <c r="R734" s="185">
        <v>0</v>
      </c>
      <c r="S734" s="185">
        <v>148.04</v>
      </c>
      <c r="T734" s="185">
        <v>50.19</v>
      </c>
      <c r="U734" s="185">
        <v>198.22</v>
      </c>
      <c r="V734" s="110">
        <v>23</v>
      </c>
      <c r="W734" s="185">
        <v>43</v>
      </c>
      <c r="X734" s="453" t="s">
        <v>1934</v>
      </c>
      <c r="Y734" s="234">
        <v>3</v>
      </c>
      <c r="Z734" s="234">
        <v>12</v>
      </c>
      <c r="AA734" s="234">
        <v>3</v>
      </c>
      <c r="AB734" s="234">
        <v>44</v>
      </c>
      <c r="AC734" s="112"/>
      <c r="AD734" s="185">
        <v>29.95</v>
      </c>
      <c r="AE734" s="204">
        <v>5</v>
      </c>
      <c r="AF734" s="191">
        <v>11</v>
      </c>
      <c r="AG734" s="198"/>
      <c r="AH734" s="683"/>
      <c r="AI734" s="199"/>
      <c r="AJ734" s="200"/>
      <c r="AK734" s="719"/>
      <c r="AL734" s="202"/>
      <c r="AM734" s="200"/>
      <c r="AN734" s="719"/>
      <c r="AO734" s="202"/>
      <c r="AP734" s="200"/>
      <c r="AQ734" s="719"/>
      <c r="AR734" s="202"/>
      <c r="AS734" s="200" t="s">
        <v>1939</v>
      </c>
      <c r="AT734" s="201" t="s">
        <v>2104</v>
      </c>
      <c r="AU734" s="204">
        <v>11</v>
      </c>
      <c r="AV734" s="776"/>
      <c r="AW734" s="185"/>
      <c r="AX734" s="194"/>
    </row>
    <row r="735" spans="1:50" s="36" customFormat="1" ht="169.1" customHeight="1" x14ac:dyDescent="0.3">
      <c r="A735" s="183">
        <v>1555</v>
      </c>
      <c r="B735" s="605" t="s">
        <v>1925</v>
      </c>
      <c r="C735" s="185">
        <v>11</v>
      </c>
      <c r="D735" s="106" t="s">
        <v>2107</v>
      </c>
      <c r="E735" s="605" t="s">
        <v>2108</v>
      </c>
      <c r="F735" s="206" t="s">
        <v>2109</v>
      </c>
      <c r="G735" s="605" t="s">
        <v>2110</v>
      </c>
      <c r="H735" s="185">
        <v>2017</v>
      </c>
      <c r="I735" s="605" t="s">
        <v>2111</v>
      </c>
      <c r="J735" s="650">
        <v>95460.73</v>
      </c>
      <c r="K735" s="396" t="s">
        <v>694</v>
      </c>
      <c r="L735" s="188" t="s">
        <v>1929</v>
      </c>
      <c r="M735" s="188" t="s">
        <v>2025</v>
      </c>
      <c r="N735" s="188" t="s">
        <v>2112</v>
      </c>
      <c r="O735" s="188" t="s">
        <v>2113</v>
      </c>
      <c r="P735" s="185" t="s">
        <v>2114</v>
      </c>
      <c r="Q735" s="185">
        <v>81.25</v>
      </c>
      <c r="R735" s="185">
        <v>0</v>
      </c>
      <c r="S735" s="185">
        <v>0.19</v>
      </c>
      <c r="T735" s="185">
        <v>81.06</v>
      </c>
      <c r="U735" s="185">
        <v>81.25</v>
      </c>
      <c r="V735" s="185">
        <v>4</v>
      </c>
      <c r="W735" s="185">
        <v>28</v>
      </c>
      <c r="X735" s="196" t="s">
        <v>1934</v>
      </c>
      <c r="Y735" s="185">
        <v>1</v>
      </c>
      <c r="Z735" s="185">
        <v>9</v>
      </c>
      <c r="AA735" s="185">
        <v>1</v>
      </c>
      <c r="AB735" s="185">
        <v>46</v>
      </c>
      <c r="AC735" s="185"/>
      <c r="AD735" s="185">
        <v>57.43</v>
      </c>
      <c r="AE735" s="197">
        <v>5</v>
      </c>
      <c r="AF735" s="191">
        <v>6</v>
      </c>
      <c r="AG735" s="198" t="s">
        <v>2115</v>
      </c>
      <c r="AH735" s="683"/>
      <c r="AI735" s="199">
        <v>2</v>
      </c>
      <c r="AJ735" s="200" t="s">
        <v>2107</v>
      </c>
      <c r="AK735" s="719"/>
      <c r="AL735" s="202">
        <v>3</v>
      </c>
      <c r="AM735" s="200"/>
      <c r="AN735" s="719"/>
      <c r="AO735" s="202"/>
      <c r="AP735" s="200"/>
      <c r="AQ735" s="719"/>
      <c r="AR735" s="202"/>
      <c r="AS735" s="200" t="s">
        <v>1939</v>
      </c>
      <c r="AT735" s="201" t="s">
        <v>2116</v>
      </c>
      <c r="AU735" s="204">
        <v>1</v>
      </c>
      <c r="AV735" s="776"/>
      <c r="AW735" s="185"/>
      <c r="AX735" s="194"/>
    </row>
    <row r="736" spans="1:50" s="36" customFormat="1" ht="153.69999999999999" customHeight="1" x14ac:dyDescent="0.3">
      <c r="A736" s="183">
        <v>1613</v>
      </c>
      <c r="B736" s="605" t="s">
        <v>4956</v>
      </c>
      <c r="C736" s="185">
        <v>1</v>
      </c>
      <c r="D736" s="106"/>
      <c r="E736" s="605" t="s">
        <v>4957</v>
      </c>
      <c r="F736" s="185" t="s">
        <v>4958</v>
      </c>
      <c r="G736" s="605" t="s">
        <v>4959</v>
      </c>
      <c r="H736" s="185">
        <v>2009</v>
      </c>
      <c r="I736" s="605" t="s">
        <v>4959</v>
      </c>
      <c r="J736" s="650">
        <v>33915</v>
      </c>
      <c r="K736" s="396" t="s">
        <v>2188</v>
      </c>
      <c r="L736" s="188" t="s">
        <v>4960</v>
      </c>
      <c r="M736" s="188" t="s">
        <v>4961</v>
      </c>
      <c r="N736" s="188" t="s">
        <v>4962</v>
      </c>
      <c r="O736" s="188" t="s">
        <v>4963</v>
      </c>
      <c r="P736" s="185">
        <v>9936</v>
      </c>
      <c r="Q736" s="185">
        <v>26.68</v>
      </c>
      <c r="R736" s="185">
        <v>0</v>
      </c>
      <c r="S736" s="185">
        <v>4.4400000000000004</v>
      </c>
      <c r="T736" s="185">
        <v>22.24</v>
      </c>
      <c r="U736" s="185">
        <f t="shared" ref="U736:U743" si="22">T736+S736</f>
        <v>26.68</v>
      </c>
      <c r="V736" s="185">
        <v>100</v>
      </c>
      <c r="W736" s="185">
        <v>100</v>
      </c>
      <c r="X736" s="196" t="s">
        <v>4964</v>
      </c>
      <c r="Y736" s="185">
        <v>3</v>
      </c>
      <c r="Z736" s="185">
        <v>4</v>
      </c>
      <c r="AA736" s="185">
        <v>6</v>
      </c>
      <c r="AB736" s="185"/>
      <c r="AC736" s="185"/>
      <c r="AD736" s="185">
        <v>6.69</v>
      </c>
      <c r="AE736" s="197">
        <v>5</v>
      </c>
      <c r="AF736" s="191">
        <v>100</v>
      </c>
      <c r="AG736" s="198" t="s">
        <v>4965</v>
      </c>
      <c r="AH736" s="683" t="s">
        <v>4966</v>
      </c>
      <c r="AI736" s="199">
        <v>100</v>
      </c>
      <c r="AJ736" s="200"/>
      <c r="AK736" s="719"/>
      <c r="AL736" s="202"/>
      <c r="AM736" s="200"/>
      <c r="AN736" s="719"/>
      <c r="AO736" s="202"/>
      <c r="AP736" s="200"/>
      <c r="AQ736" s="719"/>
      <c r="AR736" s="202"/>
      <c r="AS736" s="447"/>
      <c r="AT736" s="445"/>
      <c r="AU736" s="450"/>
      <c r="AV736" s="776"/>
      <c r="AW736" s="185"/>
      <c r="AX736" s="194"/>
    </row>
    <row r="737" spans="1:66" s="36" customFormat="1" ht="117" customHeight="1" x14ac:dyDescent="0.3">
      <c r="A737" s="183">
        <v>1613</v>
      </c>
      <c r="B737" s="605" t="s">
        <v>4956</v>
      </c>
      <c r="C737" s="185">
        <v>1</v>
      </c>
      <c r="D737" s="106"/>
      <c r="E737" s="605" t="s">
        <v>4967</v>
      </c>
      <c r="F737" s="185" t="s">
        <v>4968</v>
      </c>
      <c r="G737" s="605" t="s">
        <v>4969</v>
      </c>
      <c r="H737" s="185">
        <v>2007</v>
      </c>
      <c r="I737" s="605" t="s">
        <v>4970</v>
      </c>
      <c r="J737" s="650">
        <v>21600</v>
      </c>
      <c r="K737" s="396" t="s">
        <v>2188</v>
      </c>
      <c r="L737" s="188" t="s">
        <v>4960</v>
      </c>
      <c r="M737" s="188" t="s">
        <v>4961</v>
      </c>
      <c r="N737" s="188" t="s">
        <v>4962</v>
      </c>
      <c r="O737" s="188" t="s">
        <v>4963</v>
      </c>
      <c r="P737" s="185">
        <v>7833</v>
      </c>
      <c r="Q737" s="185">
        <v>29.27</v>
      </c>
      <c r="R737" s="185">
        <v>0</v>
      </c>
      <c r="S737" s="185">
        <v>5.36</v>
      </c>
      <c r="T737" s="185">
        <v>23.91</v>
      </c>
      <c r="U737" s="185">
        <f t="shared" si="22"/>
        <v>29.27</v>
      </c>
      <c r="V737" s="185">
        <v>100</v>
      </c>
      <c r="W737" s="185">
        <v>100</v>
      </c>
      <c r="X737" s="196" t="s">
        <v>4964</v>
      </c>
      <c r="Y737" s="185">
        <v>3</v>
      </c>
      <c r="Z737" s="185">
        <v>4</v>
      </c>
      <c r="AA737" s="185">
        <v>1</v>
      </c>
      <c r="AB737" s="185">
        <v>17</v>
      </c>
      <c r="AC737" s="185" t="s">
        <v>4971</v>
      </c>
      <c r="AD737" s="185">
        <v>7.12</v>
      </c>
      <c r="AE737" s="197">
        <v>5</v>
      </c>
      <c r="AF737" s="191">
        <v>100</v>
      </c>
      <c r="AG737" s="198" t="s">
        <v>4965</v>
      </c>
      <c r="AH737" s="683" t="s">
        <v>4966</v>
      </c>
      <c r="AI737" s="199">
        <v>30</v>
      </c>
      <c r="AJ737" s="200" t="s">
        <v>4972</v>
      </c>
      <c r="AK737" s="719" t="s">
        <v>4973</v>
      </c>
      <c r="AL737" s="202">
        <v>40</v>
      </c>
      <c r="AM737" s="200"/>
      <c r="AN737" s="719"/>
      <c r="AO737" s="202"/>
      <c r="AP737" s="200"/>
      <c r="AQ737" s="719"/>
      <c r="AR737" s="202"/>
      <c r="AS737" s="200" t="s">
        <v>4974</v>
      </c>
      <c r="AT737" s="201" t="s">
        <v>4975</v>
      </c>
      <c r="AU737" s="204">
        <v>30</v>
      </c>
      <c r="AV737" s="776"/>
      <c r="AW737" s="185"/>
      <c r="AX737" s="194"/>
    </row>
    <row r="738" spans="1:66" s="36" customFormat="1" ht="117" customHeight="1" x14ac:dyDescent="0.3">
      <c r="A738" s="183">
        <v>1613</v>
      </c>
      <c r="B738" s="605" t="s">
        <v>4956</v>
      </c>
      <c r="C738" s="185">
        <v>1</v>
      </c>
      <c r="D738" s="106"/>
      <c r="E738" s="605" t="s">
        <v>4957</v>
      </c>
      <c r="F738" s="185" t="s">
        <v>4958</v>
      </c>
      <c r="G738" s="605" t="s">
        <v>4976</v>
      </c>
      <c r="H738" s="185">
        <v>2007</v>
      </c>
      <c r="I738" s="605" t="s">
        <v>4977</v>
      </c>
      <c r="J738" s="650">
        <v>11761</v>
      </c>
      <c r="K738" s="396" t="s">
        <v>2188</v>
      </c>
      <c r="L738" s="188" t="s">
        <v>4960</v>
      </c>
      <c r="M738" s="188" t="s">
        <v>4961</v>
      </c>
      <c r="N738" s="188" t="s">
        <v>4962</v>
      </c>
      <c r="O738" s="188" t="s">
        <v>4963</v>
      </c>
      <c r="P738" s="185">
        <v>7730</v>
      </c>
      <c r="Q738" s="185">
        <v>12.56</v>
      </c>
      <c r="R738" s="185">
        <v>0</v>
      </c>
      <c r="S738" s="185">
        <v>2.25</v>
      </c>
      <c r="T738" s="185">
        <v>10.31</v>
      </c>
      <c r="U738" s="185">
        <f t="shared" si="22"/>
        <v>12.56</v>
      </c>
      <c r="V738" s="185">
        <v>100</v>
      </c>
      <c r="W738" s="185">
        <v>100</v>
      </c>
      <c r="X738" s="196" t="s">
        <v>4964</v>
      </c>
      <c r="Y738" s="185">
        <v>2</v>
      </c>
      <c r="Z738" s="185">
        <v>2</v>
      </c>
      <c r="AA738" s="185">
        <v>1</v>
      </c>
      <c r="AB738" s="185">
        <v>17</v>
      </c>
      <c r="AC738" s="185" t="s">
        <v>4971</v>
      </c>
      <c r="AD738" s="185">
        <v>10.31</v>
      </c>
      <c r="AE738" s="197">
        <v>5</v>
      </c>
      <c r="AF738" s="191">
        <v>100</v>
      </c>
      <c r="AG738" s="198" t="s">
        <v>4965</v>
      </c>
      <c r="AH738" s="683" t="s">
        <v>4966</v>
      </c>
      <c r="AI738" s="199">
        <v>80</v>
      </c>
      <c r="AJ738" s="200" t="s">
        <v>4972</v>
      </c>
      <c r="AK738" s="719" t="s">
        <v>4973</v>
      </c>
      <c r="AL738" s="202">
        <v>20</v>
      </c>
      <c r="AM738" s="200"/>
      <c r="AN738" s="719"/>
      <c r="AO738" s="202"/>
      <c r="AP738" s="200"/>
      <c r="AQ738" s="719"/>
      <c r="AR738" s="202"/>
      <c r="AS738" s="200"/>
      <c r="AT738" s="201"/>
      <c r="AU738" s="204"/>
      <c r="AV738" s="776"/>
      <c r="AW738" s="185"/>
      <c r="AX738" s="194"/>
    </row>
    <row r="739" spans="1:66" s="36" customFormat="1" ht="117" customHeight="1" x14ac:dyDescent="0.3">
      <c r="A739" s="183">
        <v>1613</v>
      </c>
      <c r="B739" s="605" t="s">
        <v>4956</v>
      </c>
      <c r="C739" s="185">
        <v>1</v>
      </c>
      <c r="D739" s="106"/>
      <c r="E739" s="605" t="s">
        <v>4957</v>
      </c>
      <c r="F739" s="185" t="s">
        <v>4958</v>
      </c>
      <c r="G739" s="605" t="s">
        <v>4976</v>
      </c>
      <c r="H739" s="185">
        <v>2007</v>
      </c>
      <c r="I739" s="605" t="s">
        <v>4978</v>
      </c>
      <c r="J739" s="650">
        <v>45120</v>
      </c>
      <c r="K739" s="396" t="s">
        <v>2188</v>
      </c>
      <c r="L739" s="188" t="s">
        <v>4960</v>
      </c>
      <c r="M739" s="188" t="s">
        <v>4961</v>
      </c>
      <c r="N739" s="188" t="s">
        <v>4962</v>
      </c>
      <c r="O739" s="188" t="s">
        <v>4963</v>
      </c>
      <c r="P739" s="185">
        <v>7777</v>
      </c>
      <c r="Q739" s="185">
        <v>13.56</v>
      </c>
      <c r="R739" s="185">
        <v>0</v>
      </c>
      <c r="S739" s="185">
        <v>6.79</v>
      </c>
      <c r="T739" s="185">
        <v>6.77</v>
      </c>
      <c r="U739" s="111">
        <f t="shared" si="22"/>
        <v>13.559999999999999</v>
      </c>
      <c r="V739" s="185">
        <v>100</v>
      </c>
      <c r="W739" s="185">
        <v>100</v>
      </c>
      <c r="X739" s="196" t="s">
        <v>4964</v>
      </c>
      <c r="Y739" s="185">
        <v>4</v>
      </c>
      <c r="Z739" s="185">
        <v>6</v>
      </c>
      <c r="AA739" s="185">
        <v>2</v>
      </c>
      <c r="AB739" s="185">
        <v>17</v>
      </c>
      <c r="AC739" s="185" t="s">
        <v>4971</v>
      </c>
      <c r="AD739" s="185">
        <v>6.69</v>
      </c>
      <c r="AE739" s="197">
        <v>5</v>
      </c>
      <c r="AF739" s="191">
        <v>100</v>
      </c>
      <c r="AG739" s="198" t="s">
        <v>4965</v>
      </c>
      <c r="AH739" s="683" t="s">
        <v>4966</v>
      </c>
      <c r="AI739" s="199">
        <v>50</v>
      </c>
      <c r="AJ739" s="200" t="s">
        <v>4972</v>
      </c>
      <c r="AK739" s="719" t="s">
        <v>4973</v>
      </c>
      <c r="AL739" s="202">
        <v>30</v>
      </c>
      <c r="AM739" s="200"/>
      <c r="AN739" s="719"/>
      <c r="AO739" s="202"/>
      <c r="AP739" s="200"/>
      <c r="AQ739" s="719"/>
      <c r="AR739" s="202"/>
      <c r="AS739" s="200" t="s">
        <v>4979</v>
      </c>
      <c r="AT739" s="201" t="s">
        <v>4980</v>
      </c>
      <c r="AU739" s="204">
        <v>20</v>
      </c>
      <c r="AV739" s="776"/>
      <c r="AW739" s="185"/>
      <c r="AX739" s="194"/>
    </row>
    <row r="740" spans="1:66" s="36" customFormat="1" ht="64.95" customHeight="1" x14ac:dyDescent="0.3">
      <c r="A740" s="183">
        <v>1613</v>
      </c>
      <c r="B740" s="605" t="s">
        <v>4956</v>
      </c>
      <c r="C740" s="185">
        <v>1</v>
      </c>
      <c r="D740" s="106"/>
      <c r="E740" s="605" t="s">
        <v>4967</v>
      </c>
      <c r="F740" s="185" t="s">
        <v>4968</v>
      </c>
      <c r="G740" s="605" t="s">
        <v>4976</v>
      </c>
      <c r="H740" s="185">
        <v>2007</v>
      </c>
      <c r="I740" s="605" t="s">
        <v>4981</v>
      </c>
      <c r="J740" s="650">
        <v>18100</v>
      </c>
      <c r="K740" s="396" t="s">
        <v>2188</v>
      </c>
      <c r="L740" s="188" t="s">
        <v>4960</v>
      </c>
      <c r="M740" s="188" t="s">
        <v>4961</v>
      </c>
      <c r="N740" s="188" t="s">
        <v>4962</v>
      </c>
      <c r="O740" s="188" t="s">
        <v>4963</v>
      </c>
      <c r="P740" s="185">
        <v>7964</v>
      </c>
      <c r="Q740" s="185">
        <v>22.23</v>
      </c>
      <c r="R740" s="185">
        <v>0</v>
      </c>
      <c r="S740" s="185">
        <v>3.7</v>
      </c>
      <c r="T740" s="185">
        <v>18.53</v>
      </c>
      <c r="U740" s="185">
        <f t="shared" si="22"/>
        <v>22.23</v>
      </c>
      <c r="V740" s="185">
        <v>100</v>
      </c>
      <c r="W740" s="185">
        <v>100</v>
      </c>
      <c r="X740" s="196" t="s">
        <v>4964</v>
      </c>
      <c r="Y740" s="185">
        <v>2</v>
      </c>
      <c r="Z740" s="185">
        <v>5</v>
      </c>
      <c r="AA740" s="185">
        <v>1</v>
      </c>
      <c r="AB740" s="185">
        <v>10</v>
      </c>
      <c r="AC740" s="185" t="s">
        <v>4971</v>
      </c>
      <c r="AD740" s="185">
        <v>10.3</v>
      </c>
      <c r="AE740" s="197">
        <v>2</v>
      </c>
      <c r="AF740" s="191">
        <v>100</v>
      </c>
      <c r="AG740" s="198" t="s">
        <v>4972</v>
      </c>
      <c r="AH740" s="683" t="s">
        <v>4973</v>
      </c>
      <c r="AI740" s="199">
        <v>40</v>
      </c>
      <c r="AJ740" s="200"/>
      <c r="AK740" s="719"/>
      <c r="AL740" s="202"/>
      <c r="AM740" s="200"/>
      <c r="AN740" s="719"/>
      <c r="AO740" s="202"/>
      <c r="AP740" s="200"/>
      <c r="AQ740" s="719"/>
      <c r="AR740" s="202"/>
      <c r="AS740" s="200" t="s">
        <v>4974</v>
      </c>
      <c r="AT740" s="201" t="s">
        <v>4982</v>
      </c>
      <c r="AU740" s="204">
        <v>60</v>
      </c>
      <c r="AV740" s="776"/>
      <c r="AW740" s="185"/>
      <c r="AX740" s="194"/>
    </row>
    <row r="741" spans="1:66" s="36" customFormat="1" ht="117" customHeight="1" x14ac:dyDescent="0.3">
      <c r="A741" s="183">
        <v>1613</v>
      </c>
      <c r="B741" s="605" t="s">
        <v>4956</v>
      </c>
      <c r="C741" s="185">
        <v>1</v>
      </c>
      <c r="D741" s="106"/>
      <c r="E741" s="605" t="s">
        <v>4967</v>
      </c>
      <c r="F741" s="185" t="s">
        <v>4968</v>
      </c>
      <c r="G741" s="605" t="s">
        <v>4976</v>
      </c>
      <c r="H741" s="185">
        <v>2007</v>
      </c>
      <c r="I741" s="605" t="s">
        <v>4983</v>
      </c>
      <c r="J741" s="650">
        <v>12103</v>
      </c>
      <c r="K741" s="396" t="s">
        <v>2188</v>
      </c>
      <c r="L741" s="188" t="s">
        <v>4960</v>
      </c>
      <c r="M741" s="188" t="s">
        <v>4961</v>
      </c>
      <c r="N741" s="188" t="s">
        <v>4962</v>
      </c>
      <c r="O741" s="188" t="s">
        <v>4963</v>
      </c>
      <c r="P741" s="185">
        <v>7965</v>
      </c>
      <c r="Q741" s="185">
        <v>22.23</v>
      </c>
      <c r="R741" s="185">
        <v>0</v>
      </c>
      <c r="S741" s="185">
        <v>3.7</v>
      </c>
      <c r="T741" s="185">
        <v>18.53</v>
      </c>
      <c r="U741" s="185">
        <f t="shared" si="22"/>
        <v>22.23</v>
      </c>
      <c r="V741" s="185">
        <v>100</v>
      </c>
      <c r="W741" s="185">
        <v>100</v>
      </c>
      <c r="X741" s="196" t="s">
        <v>4964</v>
      </c>
      <c r="Y741" s="185">
        <v>2</v>
      </c>
      <c r="Z741" s="185">
        <v>5</v>
      </c>
      <c r="AA741" s="185">
        <v>1</v>
      </c>
      <c r="AB741" s="185">
        <v>10</v>
      </c>
      <c r="AC741" s="185" t="s">
        <v>4971</v>
      </c>
      <c r="AD741" s="185">
        <v>10.3</v>
      </c>
      <c r="AE741" s="197">
        <v>5</v>
      </c>
      <c r="AF741" s="191">
        <v>100</v>
      </c>
      <c r="AG741" s="198" t="s">
        <v>4965</v>
      </c>
      <c r="AH741" s="683" t="s">
        <v>4966</v>
      </c>
      <c r="AI741" s="199">
        <v>60</v>
      </c>
      <c r="AJ741" s="200" t="s">
        <v>4972</v>
      </c>
      <c r="AK741" s="719" t="s">
        <v>4973</v>
      </c>
      <c r="AL741" s="202">
        <v>40</v>
      </c>
      <c r="AM741" s="200"/>
      <c r="AN741" s="719"/>
      <c r="AO741" s="202"/>
      <c r="AP741" s="200"/>
      <c r="AQ741" s="719"/>
      <c r="AR741" s="202"/>
      <c r="AS741" s="200"/>
      <c r="AT741" s="201"/>
      <c r="AU741" s="204"/>
      <c r="AV741" s="776"/>
      <c r="AW741" s="185"/>
      <c r="AX741" s="194"/>
    </row>
    <row r="742" spans="1:66" s="36" customFormat="1" ht="130.05000000000001" customHeight="1" x14ac:dyDescent="0.3">
      <c r="A742" s="183">
        <v>1613</v>
      </c>
      <c r="B742" s="605" t="s">
        <v>4956</v>
      </c>
      <c r="C742" s="185">
        <v>1</v>
      </c>
      <c r="D742" s="106"/>
      <c r="E742" s="605" t="s">
        <v>4957</v>
      </c>
      <c r="F742" s="185" t="s">
        <v>4958</v>
      </c>
      <c r="G742" s="605" t="s">
        <v>4984</v>
      </c>
      <c r="H742" s="185">
        <v>2008</v>
      </c>
      <c r="I742" s="605" t="s">
        <v>4985</v>
      </c>
      <c r="J742" s="650">
        <v>26800</v>
      </c>
      <c r="K742" s="396" t="s">
        <v>2188</v>
      </c>
      <c r="L742" s="188" t="s">
        <v>4960</v>
      </c>
      <c r="M742" s="188" t="s">
        <v>4961</v>
      </c>
      <c r="N742" s="188" t="s">
        <v>4962</v>
      </c>
      <c r="O742" s="188" t="s">
        <v>4963</v>
      </c>
      <c r="P742" s="185">
        <v>9018</v>
      </c>
      <c r="Q742" s="185">
        <v>18.66</v>
      </c>
      <c r="R742" s="185">
        <v>0</v>
      </c>
      <c r="S742" s="185">
        <v>3.11</v>
      </c>
      <c r="T742" s="185">
        <v>15.55</v>
      </c>
      <c r="U742" s="185">
        <f t="shared" si="22"/>
        <v>18.66</v>
      </c>
      <c r="V742" s="185">
        <v>100</v>
      </c>
      <c r="W742" s="185">
        <v>10</v>
      </c>
      <c r="X742" s="196" t="s">
        <v>4964</v>
      </c>
      <c r="Y742" s="185">
        <v>3</v>
      </c>
      <c r="Z742" s="185">
        <v>4</v>
      </c>
      <c r="AA742" s="185">
        <v>6</v>
      </c>
      <c r="AB742" s="185">
        <v>11</v>
      </c>
      <c r="AC742" s="185" t="s">
        <v>4971</v>
      </c>
      <c r="AD742" s="185">
        <v>15.55</v>
      </c>
      <c r="AE742" s="197">
        <v>5</v>
      </c>
      <c r="AF742" s="191">
        <v>100</v>
      </c>
      <c r="AG742" s="198" t="s">
        <v>4965</v>
      </c>
      <c r="AH742" s="683" t="s">
        <v>4966</v>
      </c>
      <c r="AI742" s="199">
        <v>40</v>
      </c>
      <c r="AJ742" s="200" t="s">
        <v>4972</v>
      </c>
      <c r="AK742" s="719" t="s">
        <v>4973</v>
      </c>
      <c r="AL742" s="202">
        <v>40</v>
      </c>
      <c r="AM742" s="200"/>
      <c r="AN742" s="719"/>
      <c r="AO742" s="202"/>
      <c r="AP742" s="200"/>
      <c r="AQ742" s="719"/>
      <c r="AR742" s="202"/>
      <c r="AS742" s="200" t="s">
        <v>4986</v>
      </c>
      <c r="AT742" s="201" t="s">
        <v>4987</v>
      </c>
      <c r="AU742" s="204">
        <v>20</v>
      </c>
      <c r="AV742" s="776"/>
      <c r="AW742" s="185"/>
      <c r="AX742" s="194"/>
    </row>
    <row r="743" spans="1:66" s="36" customFormat="1" ht="117" customHeight="1" x14ac:dyDescent="0.3">
      <c r="A743" s="183">
        <v>1613</v>
      </c>
      <c r="B743" s="605" t="s">
        <v>4956</v>
      </c>
      <c r="C743" s="185">
        <v>1</v>
      </c>
      <c r="D743" s="106"/>
      <c r="E743" s="605" t="s">
        <v>4988</v>
      </c>
      <c r="F743" s="185" t="s">
        <v>4989</v>
      </c>
      <c r="G743" s="605" t="s">
        <v>4990</v>
      </c>
      <c r="H743" s="185">
        <v>2009</v>
      </c>
      <c r="I743" s="605" t="s">
        <v>4990</v>
      </c>
      <c r="J743" s="650">
        <v>35153</v>
      </c>
      <c r="K743" s="396" t="s">
        <v>2188</v>
      </c>
      <c r="L743" s="188" t="s">
        <v>4960</v>
      </c>
      <c r="M743" s="188" t="s">
        <v>4961</v>
      </c>
      <c r="N743" s="188" t="s">
        <v>4962</v>
      </c>
      <c r="O743" s="188" t="s">
        <v>4963</v>
      </c>
      <c r="P743" s="185">
        <v>9939</v>
      </c>
      <c r="Q743" s="111">
        <v>16.28</v>
      </c>
      <c r="R743" s="185">
        <v>0</v>
      </c>
      <c r="S743" s="185">
        <v>5.1100000000000003</v>
      </c>
      <c r="T743" s="111">
        <v>11.17</v>
      </c>
      <c r="U743" s="111">
        <f t="shared" si="22"/>
        <v>16.28</v>
      </c>
      <c r="V743" s="185">
        <v>100</v>
      </c>
      <c r="W743" s="185">
        <v>100</v>
      </c>
      <c r="X743" s="196" t="s">
        <v>4964</v>
      </c>
      <c r="Y743" s="185">
        <v>3</v>
      </c>
      <c r="Z743" s="185">
        <v>4</v>
      </c>
      <c r="AA743" s="185">
        <v>6</v>
      </c>
      <c r="AB743" s="185"/>
      <c r="AC743" s="185"/>
      <c r="AD743" s="111">
        <v>11.17</v>
      </c>
      <c r="AE743" s="197">
        <v>5</v>
      </c>
      <c r="AF743" s="191">
        <v>100</v>
      </c>
      <c r="AG743" s="198" t="s">
        <v>4965</v>
      </c>
      <c r="AH743" s="683" t="s">
        <v>4966</v>
      </c>
      <c r="AI743" s="199">
        <v>80</v>
      </c>
      <c r="AJ743" s="200"/>
      <c r="AK743" s="719"/>
      <c r="AL743" s="202"/>
      <c r="AM743" s="200"/>
      <c r="AN743" s="719"/>
      <c r="AO743" s="202"/>
      <c r="AP743" s="200"/>
      <c r="AQ743" s="719"/>
      <c r="AR743" s="202"/>
      <c r="AS743" s="200" t="s">
        <v>4991</v>
      </c>
      <c r="AT743" s="201" t="s">
        <v>4992</v>
      </c>
      <c r="AU743" s="204">
        <v>20</v>
      </c>
      <c r="AV743" s="776"/>
      <c r="AW743" s="185"/>
      <c r="AX743" s="194"/>
    </row>
    <row r="744" spans="1:66" s="36" customFormat="1" ht="130.05000000000001" customHeight="1" x14ac:dyDescent="0.3">
      <c r="A744" s="183">
        <v>1613</v>
      </c>
      <c r="B744" s="605" t="s">
        <v>4956</v>
      </c>
      <c r="C744" s="185">
        <v>1</v>
      </c>
      <c r="D744" s="106"/>
      <c r="E744" s="605" t="s">
        <v>4957</v>
      </c>
      <c r="F744" s="185">
        <v>22807</v>
      </c>
      <c r="G744" s="605" t="s">
        <v>4993</v>
      </c>
      <c r="H744" s="185">
        <v>2015</v>
      </c>
      <c r="I744" s="605" t="s">
        <v>4994</v>
      </c>
      <c r="J744" s="650">
        <v>117934.3</v>
      </c>
      <c r="K744" s="396" t="s">
        <v>2188</v>
      </c>
      <c r="L744" s="188" t="s">
        <v>4960</v>
      </c>
      <c r="M744" s="188" t="s">
        <v>4961</v>
      </c>
      <c r="N744" s="188" t="s">
        <v>4962</v>
      </c>
      <c r="O744" s="188" t="s">
        <v>4963</v>
      </c>
      <c r="P744" s="185">
        <v>13668</v>
      </c>
      <c r="Q744" s="185">
        <v>34.22</v>
      </c>
      <c r="R744" s="185">
        <v>11.17</v>
      </c>
      <c r="S744" s="185">
        <v>16.98</v>
      </c>
      <c r="T744" s="185">
        <v>17.239999999999998</v>
      </c>
      <c r="U744" s="185">
        <f>T744+S744+R744</f>
        <v>45.39</v>
      </c>
      <c r="V744" s="185">
        <v>100</v>
      </c>
      <c r="W744" s="185">
        <v>60</v>
      </c>
      <c r="X744" s="196" t="s">
        <v>4964</v>
      </c>
      <c r="Y744" s="185">
        <v>4</v>
      </c>
      <c r="Z744" s="185">
        <v>6</v>
      </c>
      <c r="AA744" s="185">
        <v>2</v>
      </c>
      <c r="AB744" s="185"/>
      <c r="AC744" s="185" t="s">
        <v>4995</v>
      </c>
      <c r="AD744" s="185">
        <v>17.239999999999998</v>
      </c>
      <c r="AE744" s="197">
        <v>5</v>
      </c>
      <c r="AF744" s="191">
        <v>100</v>
      </c>
      <c r="AG744" s="198" t="s">
        <v>4965</v>
      </c>
      <c r="AH744" s="683" t="s">
        <v>4966</v>
      </c>
      <c r="AI744" s="199">
        <v>60</v>
      </c>
      <c r="AJ744" s="200"/>
      <c r="AK744" s="719"/>
      <c r="AL744" s="202"/>
      <c r="AM744" s="200" t="s">
        <v>4972</v>
      </c>
      <c r="AN744" s="719" t="s">
        <v>4973</v>
      </c>
      <c r="AO744" s="202">
        <v>20</v>
      </c>
      <c r="AP744" s="200"/>
      <c r="AQ744" s="719"/>
      <c r="AR744" s="202"/>
      <c r="AS744" s="200" t="s">
        <v>4996</v>
      </c>
      <c r="AT744" s="201" t="s">
        <v>4997</v>
      </c>
      <c r="AU744" s="204">
        <v>20</v>
      </c>
      <c r="AV744" s="776"/>
      <c r="AW744" s="185"/>
      <c r="AX744" s="194"/>
    </row>
    <row r="745" spans="1:66" s="36" customFormat="1" ht="91" customHeight="1" x14ac:dyDescent="0.3">
      <c r="A745" s="183">
        <v>1683</v>
      </c>
      <c r="B745" s="605" t="s">
        <v>2486</v>
      </c>
      <c r="C745" s="185">
        <v>1</v>
      </c>
      <c r="D745" s="106" t="s">
        <v>2487</v>
      </c>
      <c r="E745" s="605" t="s">
        <v>2488</v>
      </c>
      <c r="F745" s="185" t="s">
        <v>2489</v>
      </c>
      <c r="G745" s="605" t="s">
        <v>2490</v>
      </c>
      <c r="H745" s="185">
        <v>2011</v>
      </c>
      <c r="I745" s="605" t="s">
        <v>2491</v>
      </c>
      <c r="J745" s="650" t="s">
        <v>2492</v>
      </c>
      <c r="K745" s="396" t="s">
        <v>2188</v>
      </c>
      <c r="L745" s="188" t="s">
        <v>2493</v>
      </c>
      <c r="M745" s="188" t="s">
        <v>2494</v>
      </c>
      <c r="N745" s="188" t="s">
        <v>2495</v>
      </c>
      <c r="O745" s="188" t="s">
        <v>2496</v>
      </c>
      <c r="P745" s="185">
        <v>186</v>
      </c>
      <c r="Q745" s="185" t="s">
        <v>2497</v>
      </c>
      <c r="R745" s="185">
        <v>3.2</v>
      </c>
      <c r="S745" s="185">
        <v>3.4</v>
      </c>
      <c r="T745" s="185">
        <v>25</v>
      </c>
      <c r="U745" s="185">
        <v>31.6</v>
      </c>
      <c r="V745" s="185">
        <v>100</v>
      </c>
      <c r="W745" s="185">
        <v>100</v>
      </c>
      <c r="X745" s="196" t="s">
        <v>2498</v>
      </c>
      <c r="Y745" s="185">
        <v>4</v>
      </c>
      <c r="Z745" s="185">
        <v>5</v>
      </c>
      <c r="AA745" s="185">
        <v>5</v>
      </c>
      <c r="AB745" s="185">
        <v>10</v>
      </c>
      <c r="AC745" s="185"/>
      <c r="AD745" s="185">
        <v>25</v>
      </c>
      <c r="AE745" s="197">
        <v>5</v>
      </c>
      <c r="AF745" s="191">
        <v>100</v>
      </c>
      <c r="AG745" s="198" t="s">
        <v>2487</v>
      </c>
      <c r="AH745" s="683" t="s">
        <v>2499</v>
      </c>
      <c r="AI745" s="199">
        <v>70</v>
      </c>
      <c r="AJ745" s="447"/>
      <c r="AK745" s="738"/>
      <c r="AL745" s="448"/>
      <c r="AM745" s="449"/>
      <c r="AN745" s="738"/>
      <c r="AO745" s="448"/>
      <c r="AP745" s="449"/>
      <c r="AQ745" s="738"/>
      <c r="AR745" s="448"/>
      <c r="AS745" s="257" t="s">
        <v>2500</v>
      </c>
      <c r="AT745" s="445" t="s">
        <v>2501</v>
      </c>
      <c r="AU745" s="450">
        <v>30</v>
      </c>
      <c r="AV745" s="776"/>
      <c r="AW745" s="185"/>
      <c r="AX745" s="194"/>
    </row>
    <row r="746" spans="1:66" s="36" customFormat="1" ht="91" customHeight="1" x14ac:dyDescent="0.3">
      <c r="A746" s="183">
        <v>1683</v>
      </c>
      <c r="B746" s="605" t="s">
        <v>2486</v>
      </c>
      <c r="C746" s="185">
        <v>2</v>
      </c>
      <c r="D746" s="106" t="s">
        <v>2487</v>
      </c>
      <c r="E746" s="605" t="s">
        <v>2488</v>
      </c>
      <c r="F746" s="185" t="s">
        <v>2489</v>
      </c>
      <c r="G746" s="605" t="s">
        <v>2502</v>
      </c>
      <c r="H746" s="185">
        <v>2011</v>
      </c>
      <c r="I746" s="605" t="s">
        <v>2503</v>
      </c>
      <c r="J746" s="650" t="s">
        <v>2504</v>
      </c>
      <c r="K746" s="396" t="s">
        <v>2188</v>
      </c>
      <c r="L746" s="188" t="s">
        <v>2493</v>
      </c>
      <c r="M746" s="188" t="s">
        <v>2494</v>
      </c>
      <c r="N746" s="188" t="s">
        <v>2495</v>
      </c>
      <c r="O746" s="188" t="s">
        <v>2496</v>
      </c>
      <c r="P746" s="185">
        <v>187</v>
      </c>
      <c r="Q746" s="185" t="s">
        <v>2497</v>
      </c>
      <c r="R746" s="185">
        <v>5.05</v>
      </c>
      <c r="S746" s="185">
        <v>3.4</v>
      </c>
      <c r="T746" s="185">
        <v>25</v>
      </c>
      <c r="U746" s="185">
        <v>33.450000000000003</v>
      </c>
      <c r="V746" s="185">
        <v>100</v>
      </c>
      <c r="W746" s="185">
        <v>100</v>
      </c>
      <c r="X746" s="196" t="s">
        <v>2498</v>
      </c>
      <c r="Y746" s="185">
        <v>4</v>
      </c>
      <c r="Z746" s="185">
        <v>5</v>
      </c>
      <c r="AA746" s="185">
        <v>5</v>
      </c>
      <c r="AB746" s="185">
        <v>10</v>
      </c>
      <c r="AC746" s="185"/>
      <c r="AD746" s="185">
        <v>25</v>
      </c>
      <c r="AE746" s="197">
        <v>5</v>
      </c>
      <c r="AF746" s="191">
        <v>100</v>
      </c>
      <c r="AG746" s="198" t="s">
        <v>2487</v>
      </c>
      <c r="AH746" s="683" t="s">
        <v>2499</v>
      </c>
      <c r="AI746" s="199">
        <v>70</v>
      </c>
      <c r="AJ746" s="200"/>
      <c r="AK746" s="719"/>
      <c r="AL746" s="202"/>
      <c r="AM746" s="200"/>
      <c r="AN746" s="719"/>
      <c r="AO746" s="202"/>
      <c r="AP746" s="200"/>
      <c r="AQ746" s="719"/>
      <c r="AR746" s="202"/>
      <c r="AS746" s="257" t="s">
        <v>2500</v>
      </c>
      <c r="AT746" s="445" t="s">
        <v>2501</v>
      </c>
      <c r="AU746" s="204">
        <v>30</v>
      </c>
      <c r="AV746" s="776"/>
      <c r="AW746" s="185"/>
      <c r="AX746" s="194"/>
    </row>
    <row r="747" spans="1:66" s="36" customFormat="1" ht="91" customHeight="1" x14ac:dyDescent="0.3">
      <c r="A747" s="183">
        <v>1683</v>
      </c>
      <c r="B747" s="605" t="s">
        <v>2486</v>
      </c>
      <c r="C747" s="185">
        <v>3</v>
      </c>
      <c r="D747" s="106" t="s">
        <v>2487</v>
      </c>
      <c r="E747" s="605" t="s">
        <v>2488</v>
      </c>
      <c r="F747" s="185" t="s">
        <v>2489</v>
      </c>
      <c r="G747" s="605" t="s">
        <v>2505</v>
      </c>
      <c r="H747" s="185">
        <v>2011</v>
      </c>
      <c r="I747" s="605" t="s">
        <v>2506</v>
      </c>
      <c r="J747" s="650" t="s">
        <v>2507</v>
      </c>
      <c r="K747" s="396" t="s">
        <v>2188</v>
      </c>
      <c r="L747" s="188" t="s">
        <v>2493</v>
      </c>
      <c r="M747" s="188" t="s">
        <v>2494</v>
      </c>
      <c r="N747" s="188" t="s">
        <v>2495</v>
      </c>
      <c r="O747" s="188" t="s">
        <v>2496</v>
      </c>
      <c r="P747" s="185">
        <v>177</v>
      </c>
      <c r="Q747" s="185" t="s">
        <v>2497</v>
      </c>
      <c r="R747" s="185">
        <v>2.5</v>
      </c>
      <c r="S747" s="185">
        <v>3.4</v>
      </c>
      <c r="T747" s="185">
        <v>25</v>
      </c>
      <c r="U747" s="185">
        <v>30.9</v>
      </c>
      <c r="V747" s="185">
        <v>100</v>
      </c>
      <c r="W747" s="185">
        <v>100</v>
      </c>
      <c r="X747" s="196" t="s">
        <v>2498</v>
      </c>
      <c r="Y747" s="185">
        <v>4</v>
      </c>
      <c r="Z747" s="185">
        <v>5</v>
      </c>
      <c r="AA747" s="185">
        <v>5</v>
      </c>
      <c r="AB747" s="185">
        <v>10</v>
      </c>
      <c r="AC747" s="185"/>
      <c r="AD747" s="185">
        <v>25</v>
      </c>
      <c r="AE747" s="197">
        <v>5</v>
      </c>
      <c r="AF747" s="191">
        <v>100</v>
      </c>
      <c r="AG747" s="198" t="s">
        <v>2487</v>
      </c>
      <c r="AH747" s="683" t="s">
        <v>2499</v>
      </c>
      <c r="AI747" s="199">
        <v>70</v>
      </c>
      <c r="AJ747" s="200"/>
      <c r="AK747" s="719"/>
      <c r="AL747" s="202"/>
      <c r="AM747" s="200"/>
      <c r="AN747" s="719"/>
      <c r="AO747" s="202"/>
      <c r="AP747" s="200"/>
      <c r="AQ747" s="719"/>
      <c r="AR747" s="202"/>
      <c r="AS747" s="257" t="s">
        <v>2500</v>
      </c>
      <c r="AT747" s="445" t="s">
        <v>2501</v>
      </c>
      <c r="AU747" s="204">
        <v>30</v>
      </c>
      <c r="AV747" s="776"/>
      <c r="AW747" s="185"/>
      <c r="AX747" s="194"/>
    </row>
    <row r="748" spans="1:66" s="36" customFormat="1" ht="91" customHeight="1" x14ac:dyDescent="0.3">
      <c r="A748" s="183">
        <v>1683</v>
      </c>
      <c r="B748" s="605" t="s">
        <v>2486</v>
      </c>
      <c r="C748" s="185">
        <v>4</v>
      </c>
      <c r="D748" s="106" t="s">
        <v>2487</v>
      </c>
      <c r="E748" s="605" t="s">
        <v>2488</v>
      </c>
      <c r="F748" s="185" t="s">
        <v>2489</v>
      </c>
      <c r="G748" s="605" t="s">
        <v>2508</v>
      </c>
      <c r="H748" s="185">
        <v>2016</v>
      </c>
      <c r="I748" s="605" t="s">
        <v>2509</v>
      </c>
      <c r="J748" s="650">
        <v>66687.460000000006</v>
      </c>
      <c r="K748" s="396" t="s">
        <v>2188</v>
      </c>
      <c r="L748" s="188" t="s">
        <v>2493</v>
      </c>
      <c r="M748" s="188" t="s">
        <v>2494</v>
      </c>
      <c r="N748" s="188" t="s">
        <v>2495</v>
      </c>
      <c r="O748" s="188" t="s">
        <v>2496</v>
      </c>
      <c r="P748" s="185">
        <v>280</v>
      </c>
      <c r="Q748" s="185" t="s">
        <v>2497</v>
      </c>
      <c r="R748" s="185">
        <v>7.64</v>
      </c>
      <c r="S748" s="185">
        <v>3.4</v>
      </c>
      <c r="T748" s="185">
        <v>25</v>
      </c>
      <c r="U748" s="185">
        <v>36.04</v>
      </c>
      <c r="V748" s="185">
        <v>100</v>
      </c>
      <c r="W748" s="185">
        <v>20</v>
      </c>
      <c r="X748" s="196" t="s">
        <v>2498</v>
      </c>
      <c r="Y748" s="185">
        <v>4</v>
      </c>
      <c r="Z748" s="185">
        <v>5</v>
      </c>
      <c r="AA748" s="185">
        <v>5</v>
      </c>
      <c r="AB748" s="185">
        <v>10</v>
      </c>
      <c r="AC748" s="185"/>
      <c r="AD748" s="185">
        <v>25</v>
      </c>
      <c r="AE748" s="197">
        <v>5</v>
      </c>
      <c r="AF748" s="191">
        <v>100</v>
      </c>
      <c r="AG748" s="198" t="s">
        <v>2487</v>
      </c>
      <c r="AH748" s="683" t="s">
        <v>2499</v>
      </c>
      <c r="AI748" s="199">
        <v>70</v>
      </c>
      <c r="AJ748" s="200"/>
      <c r="AK748" s="719"/>
      <c r="AL748" s="202"/>
      <c r="AM748" s="200"/>
      <c r="AN748" s="719"/>
      <c r="AO748" s="202"/>
      <c r="AP748" s="200"/>
      <c r="AQ748" s="719"/>
      <c r="AR748" s="202"/>
      <c r="AS748" s="257" t="s">
        <v>2500</v>
      </c>
      <c r="AT748" s="445" t="s">
        <v>2501</v>
      </c>
      <c r="AU748" s="204">
        <v>30</v>
      </c>
      <c r="AV748" s="776"/>
      <c r="AW748" s="185"/>
      <c r="AX748" s="194"/>
    </row>
    <row r="749" spans="1:66" s="36" customFormat="1" ht="77.95" customHeight="1" x14ac:dyDescent="0.3">
      <c r="A749" s="183">
        <v>1669</v>
      </c>
      <c r="B749" s="605" t="s">
        <v>2117</v>
      </c>
      <c r="C749" s="185">
        <v>1</v>
      </c>
      <c r="D749" s="106" t="s">
        <v>2118</v>
      </c>
      <c r="E749" s="605" t="s">
        <v>2119</v>
      </c>
      <c r="F749" s="185">
        <v>1941</v>
      </c>
      <c r="G749" s="605" t="s">
        <v>2120</v>
      </c>
      <c r="H749" s="185">
        <v>2007</v>
      </c>
      <c r="I749" s="605" t="s">
        <v>2121</v>
      </c>
      <c r="J749" s="650">
        <v>71471.12</v>
      </c>
      <c r="K749" s="396" t="s">
        <v>655</v>
      </c>
      <c r="L749" s="188" t="s">
        <v>2122</v>
      </c>
      <c r="M749" s="188" t="s">
        <v>2123</v>
      </c>
      <c r="N749" s="188" t="s">
        <v>2124</v>
      </c>
      <c r="O749" s="188" t="s">
        <v>2125</v>
      </c>
      <c r="P749" s="185" t="s">
        <v>2126</v>
      </c>
      <c r="Q749" s="185">
        <v>46.75</v>
      </c>
      <c r="R749" s="185">
        <v>0</v>
      </c>
      <c r="S749" s="185">
        <v>5.49</v>
      </c>
      <c r="T749" s="185">
        <v>41.26</v>
      </c>
      <c r="U749" s="185">
        <v>46.75</v>
      </c>
      <c r="V749" s="110">
        <v>300</v>
      </c>
      <c r="W749" s="110">
        <v>100</v>
      </c>
      <c r="X749" s="196" t="s">
        <v>2127</v>
      </c>
      <c r="Y749" s="185">
        <v>6</v>
      </c>
      <c r="Z749" s="185">
        <v>4</v>
      </c>
      <c r="AA749" s="185">
        <v>8</v>
      </c>
      <c r="AB749" s="185">
        <v>32</v>
      </c>
      <c r="AC749" s="185"/>
      <c r="AD749" s="185"/>
      <c r="AE749" s="197">
        <v>9</v>
      </c>
      <c r="AF749" s="191">
        <v>300</v>
      </c>
      <c r="AG749" s="568"/>
      <c r="AH749" s="715"/>
      <c r="AI749" s="569"/>
      <c r="AJ749" s="570"/>
      <c r="AK749" s="715"/>
      <c r="AL749" s="569"/>
      <c r="AM749" s="570"/>
      <c r="AN749" s="715"/>
      <c r="AO749" s="569"/>
      <c r="AP749" s="570"/>
      <c r="AQ749" s="715"/>
      <c r="AR749" s="569"/>
      <c r="AS749" s="571" t="s">
        <v>2128</v>
      </c>
      <c r="AT749" s="572" t="s">
        <v>2129</v>
      </c>
      <c r="AU749" s="573"/>
      <c r="AV749" s="776"/>
      <c r="AW749" s="185"/>
      <c r="AX749" s="194"/>
    </row>
    <row r="750" spans="1:66" s="37" customFormat="1" ht="39.049999999999997" customHeight="1" x14ac:dyDescent="0.3">
      <c r="A750" s="107">
        <v>2294</v>
      </c>
      <c r="B750" s="607" t="s">
        <v>6816</v>
      </c>
      <c r="C750" s="108" t="s">
        <v>6817</v>
      </c>
      <c r="D750" s="109"/>
      <c r="E750" s="625" t="s">
        <v>6818</v>
      </c>
      <c r="F750" s="108" t="s">
        <v>6819</v>
      </c>
      <c r="G750" s="625" t="s">
        <v>6820</v>
      </c>
      <c r="H750" s="108">
        <v>2009</v>
      </c>
      <c r="I750" s="625" t="s">
        <v>6820</v>
      </c>
      <c r="J750" s="655">
        <v>105355</v>
      </c>
      <c r="K750" s="396" t="s">
        <v>2188</v>
      </c>
      <c r="L750" s="72" t="s">
        <v>6821</v>
      </c>
      <c r="M750" s="72" t="s">
        <v>6822</v>
      </c>
      <c r="N750" s="72" t="s">
        <v>6823</v>
      </c>
      <c r="O750" s="72" t="s">
        <v>6824</v>
      </c>
      <c r="P750" s="108">
        <v>209</v>
      </c>
      <c r="Q750" s="109">
        <v>29.81</v>
      </c>
      <c r="R750" s="109">
        <v>10.97</v>
      </c>
      <c r="S750" s="109">
        <v>1.56</v>
      </c>
      <c r="T750" s="109">
        <v>17.28</v>
      </c>
      <c r="U750" s="109">
        <v>29.810000000000002</v>
      </c>
      <c r="V750" s="108">
        <v>100</v>
      </c>
      <c r="W750" s="108">
        <v>100</v>
      </c>
      <c r="X750" s="109" t="s">
        <v>6825</v>
      </c>
      <c r="Y750" s="108">
        <v>6</v>
      </c>
      <c r="Z750" s="108">
        <v>3</v>
      </c>
      <c r="AA750" s="108">
        <v>1</v>
      </c>
      <c r="AB750" s="108">
        <v>44</v>
      </c>
      <c r="AC750" s="108"/>
      <c r="AD750" s="109"/>
      <c r="AE750" s="242">
        <v>5</v>
      </c>
      <c r="AF750" s="236">
        <v>100</v>
      </c>
      <c r="AG750" s="351"/>
      <c r="AH750" s="687" t="s">
        <v>6826</v>
      </c>
      <c r="AI750" s="238">
        <v>100</v>
      </c>
      <c r="AJ750" s="352"/>
      <c r="AK750" s="734"/>
      <c r="AL750" s="241"/>
      <c r="AM750" s="352"/>
      <c r="AN750" s="734"/>
      <c r="AO750" s="241"/>
      <c r="AP750" s="352"/>
      <c r="AQ750" s="734"/>
      <c r="AR750" s="241"/>
      <c r="AS750" s="352"/>
      <c r="AT750" s="353"/>
      <c r="AU750" s="242"/>
      <c r="AV750" s="785"/>
      <c r="AW750" s="108"/>
      <c r="AX750" s="342"/>
      <c r="AY750" s="81"/>
      <c r="AZ750" s="81"/>
      <c r="BA750" s="81"/>
      <c r="BB750" s="81"/>
      <c r="BC750" s="81"/>
      <c r="BD750" s="81"/>
      <c r="BE750" s="81"/>
      <c r="BF750" s="81"/>
      <c r="BG750" s="81"/>
      <c r="BH750" s="81"/>
      <c r="BI750" s="81"/>
      <c r="BJ750" s="81"/>
      <c r="BK750" s="81"/>
      <c r="BL750" s="81"/>
      <c r="BM750" s="81"/>
      <c r="BN750" s="81"/>
    </row>
    <row r="751" spans="1:66" s="36" customFormat="1" ht="117" customHeight="1" x14ac:dyDescent="0.3">
      <c r="A751" s="183">
        <v>2316</v>
      </c>
      <c r="B751" s="605" t="s">
        <v>4919</v>
      </c>
      <c r="C751" s="185"/>
      <c r="D751" s="106" t="s">
        <v>4920</v>
      </c>
      <c r="E751" s="605" t="s">
        <v>4921</v>
      </c>
      <c r="F751" s="185">
        <v>28079</v>
      </c>
      <c r="G751" s="605" t="s">
        <v>4922</v>
      </c>
      <c r="H751" s="185">
        <v>2008</v>
      </c>
      <c r="I751" s="605" t="s">
        <v>4923</v>
      </c>
      <c r="J751" s="650">
        <v>205835.45</v>
      </c>
      <c r="K751" s="396" t="s">
        <v>655</v>
      </c>
      <c r="L751" s="469" t="s">
        <v>4924</v>
      </c>
      <c r="M751" s="251" t="s">
        <v>4925</v>
      </c>
      <c r="N751" s="251" t="s">
        <v>4926</v>
      </c>
      <c r="O751" s="188"/>
      <c r="P751" s="185"/>
      <c r="Q751" s="185" t="s">
        <v>4927</v>
      </c>
      <c r="R751" s="185">
        <v>41.16</v>
      </c>
      <c r="S751" s="185">
        <v>21.7</v>
      </c>
      <c r="T751" s="185">
        <v>37.14</v>
      </c>
      <c r="U751" s="185">
        <f>SUM(R751:T751)</f>
        <v>100</v>
      </c>
      <c r="V751" s="185">
        <v>80</v>
      </c>
      <c r="W751" s="185">
        <v>91.67</v>
      </c>
      <c r="X751" s="196" t="s">
        <v>4928</v>
      </c>
      <c r="Y751" s="185">
        <v>3</v>
      </c>
      <c r="Z751" s="185">
        <v>1</v>
      </c>
      <c r="AA751" s="185">
        <v>1</v>
      </c>
      <c r="AB751" s="185">
        <v>60</v>
      </c>
      <c r="AC751" s="185"/>
      <c r="AD751" s="185">
        <v>0</v>
      </c>
      <c r="AE751" s="197">
        <v>5</v>
      </c>
      <c r="AF751" s="191">
        <f>AI751+AL751+AO751</f>
        <v>100</v>
      </c>
      <c r="AG751" s="198">
        <v>664330</v>
      </c>
      <c r="AH751" s="683" t="s">
        <v>4929</v>
      </c>
      <c r="AI751" s="199">
        <f>100.75/149*100</f>
        <v>67.617449664429529</v>
      </c>
      <c r="AJ751" s="447">
        <v>1576</v>
      </c>
      <c r="AK751" s="738" t="s">
        <v>4930</v>
      </c>
      <c r="AL751" s="202">
        <f>36.5/149*100</f>
        <v>24.496644295302016</v>
      </c>
      <c r="AM751" s="449" t="s">
        <v>2196</v>
      </c>
      <c r="AN751" s="738" t="s">
        <v>4931</v>
      </c>
      <c r="AO751" s="202">
        <f>11.75/149*100</f>
        <v>7.8859060402684564</v>
      </c>
      <c r="AP751" s="200"/>
      <c r="AQ751" s="719"/>
      <c r="AR751" s="202"/>
      <c r="AS751" s="200"/>
      <c r="AT751" s="201"/>
      <c r="AU751" s="204"/>
      <c r="AV751" s="776"/>
      <c r="AW751" s="185"/>
      <c r="AX751" s="194"/>
    </row>
    <row r="752" spans="1:66" s="36" customFormat="1" ht="117" customHeight="1" x14ac:dyDescent="0.3">
      <c r="A752" s="183">
        <v>2316</v>
      </c>
      <c r="B752" s="605" t="s">
        <v>4919</v>
      </c>
      <c r="C752" s="185"/>
      <c r="D752" s="106" t="s">
        <v>4920</v>
      </c>
      <c r="E752" s="605" t="s">
        <v>4921</v>
      </c>
      <c r="F752" s="185">
        <v>28079</v>
      </c>
      <c r="G752" s="605" t="s">
        <v>4932</v>
      </c>
      <c r="H752" s="185">
        <v>2008</v>
      </c>
      <c r="I752" s="605" t="s">
        <v>4923</v>
      </c>
      <c r="J752" s="650">
        <v>84134.7</v>
      </c>
      <c r="K752" s="396" t="s">
        <v>655</v>
      </c>
      <c r="L752" s="469" t="s">
        <v>4924</v>
      </c>
      <c r="M752" s="251" t="s">
        <v>4925</v>
      </c>
      <c r="N752" s="251" t="s">
        <v>4926</v>
      </c>
      <c r="O752" s="188"/>
      <c r="P752" s="185"/>
      <c r="Q752" s="185" t="s">
        <v>4933</v>
      </c>
      <c r="R752" s="185">
        <v>16.82</v>
      </c>
      <c r="S752" s="185">
        <v>16.04</v>
      </c>
      <c r="T752" s="185">
        <v>37.14</v>
      </c>
      <c r="U752" s="185">
        <f>SUM(R752:T752)</f>
        <v>70</v>
      </c>
      <c r="V752" s="185">
        <v>80</v>
      </c>
      <c r="W752" s="185">
        <v>96.67</v>
      </c>
      <c r="X752" s="196" t="s">
        <v>4928</v>
      </c>
      <c r="Y752" s="185">
        <v>3</v>
      </c>
      <c r="Z752" s="185">
        <v>1</v>
      </c>
      <c r="AA752" s="185">
        <v>2</v>
      </c>
      <c r="AB752" s="185">
        <v>60</v>
      </c>
      <c r="AC752" s="185"/>
      <c r="AD752" s="185">
        <v>0</v>
      </c>
      <c r="AE752" s="197">
        <v>5</v>
      </c>
      <c r="AF752" s="191">
        <f>AI752+AL752+AO752</f>
        <v>100</v>
      </c>
      <c r="AG752" s="444">
        <v>664330</v>
      </c>
      <c r="AH752" s="703" t="s">
        <v>4929</v>
      </c>
      <c r="AI752" s="199">
        <f>180.5/202.25*100</f>
        <v>89.245982694684798</v>
      </c>
      <c r="AJ752" s="447">
        <v>1576</v>
      </c>
      <c r="AK752" s="738" t="s">
        <v>4930</v>
      </c>
      <c r="AL752" s="202">
        <f>21.75/202.25*100</f>
        <v>10.754017305315204</v>
      </c>
      <c r="AM752" s="449" t="s">
        <v>2196</v>
      </c>
      <c r="AN752" s="738" t="s">
        <v>4931</v>
      </c>
      <c r="AO752" s="202"/>
      <c r="AP752" s="200"/>
      <c r="AQ752" s="719"/>
      <c r="AR752" s="202"/>
      <c r="AS752" s="200"/>
      <c r="AT752" s="201"/>
      <c r="AU752" s="204"/>
      <c r="AV752" s="776"/>
      <c r="AW752" s="185"/>
      <c r="AX752" s="194"/>
    </row>
    <row r="753" spans="1:233" s="36" customFormat="1" ht="117" customHeight="1" x14ac:dyDescent="0.3">
      <c r="A753" s="183">
        <v>2334</v>
      </c>
      <c r="B753" s="605" t="s">
        <v>4934</v>
      </c>
      <c r="C753" s="185">
        <v>3</v>
      </c>
      <c r="D753" s="106" t="s">
        <v>2487</v>
      </c>
      <c r="E753" s="605" t="s">
        <v>4301</v>
      </c>
      <c r="F753" s="185">
        <v>12266</v>
      </c>
      <c r="G753" s="605" t="s">
        <v>4935</v>
      </c>
      <c r="H753" s="185">
        <v>2008</v>
      </c>
      <c r="I753" s="605" t="s">
        <v>4936</v>
      </c>
      <c r="J753" s="650">
        <v>131417</v>
      </c>
      <c r="K753" s="396" t="s">
        <v>4637</v>
      </c>
      <c r="L753" s="469" t="s">
        <v>4937</v>
      </c>
      <c r="M753" s="251" t="s">
        <v>4938</v>
      </c>
      <c r="N753" s="251" t="s">
        <v>4939</v>
      </c>
      <c r="O753" s="188" t="s">
        <v>4940</v>
      </c>
      <c r="P753" s="185" t="s">
        <v>4941</v>
      </c>
      <c r="Q753" s="185">
        <v>25.2</v>
      </c>
      <c r="R753" s="185">
        <v>0</v>
      </c>
      <c r="S753" s="185"/>
      <c r="T753" s="185">
        <v>25.2</v>
      </c>
      <c r="U753" s="185">
        <v>25.2</v>
      </c>
      <c r="V753" s="185">
        <v>55</v>
      </c>
      <c r="W753" s="185">
        <v>100</v>
      </c>
      <c r="X753" s="196" t="s">
        <v>4942</v>
      </c>
      <c r="Y753" s="185">
        <v>3</v>
      </c>
      <c r="Z753" s="185">
        <v>4</v>
      </c>
      <c r="AA753" s="185">
        <v>1</v>
      </c>
      <c r="AB753" s="185">
        <v>60</v>
      </c>
      <c r="AC753" s="185"/>
      <c r="AD753" s="185">
        <v>21.98</v>
      </c>
      <c r="AE753" s="197">
        <v>5</v>
      </c>
      <c r="AF753" s="191">
        <v>62</v>
      </c>
      <c r="AG753" s="444" t="s">
        <v>4943</v>
      </c>
      <c r="AH753" s="703" t="s">
        <v>4944</v>
      </c>
      <c r="AI753" s="199">
        <v>20</v>
      </c>
      <c r="AJ753" s="447" t="s">
        <v>4309</v>
      </c>
      <c r="AK753" s="738" t="s">
        <v>4945</v>
      </c>
      <c r="AL753" s="202">
        <v>20</v>
      </c>
      <c r="AM753" s="449" t="s">
        <v>4946</v>
      </c>
      <c r="AN753" s="738" t="s">
        <v>4944</v>
      </c>
      <c r="AO753" s="202">
        <v>20</v>
      </c>
      <c r="AP753" s="200"/>
      <c r="AQ753" s="719"/>
      <c r="AR753" s="202"/>
      <c r="AS753" s="200" t="s">
        <v>4947</v>
      </c>
      <c r="AT753" s="201" t="s">
        <v>4948</v>
      </c>
      <c r="AU753" s="204">
        <v>20</v>
      </c>
      <c r="AV753" s="776" t="s">
        <v>4949</v>
      </c>
      <c r="AW753" s="185" t="s">
        <v>4948</v>
      </c>
      <c r="AX753" s="194">
        <v>20</v>
      </c>
    </row>
    <row r="754" spans="1:233" s="36" customFormat="1" ht="117" customHeight="1" x14ac:dyDescent="0.3">
      <c r="A754" s="183">
        <v>2334</v>
      </c>
      <c r="B754" s="605" t="s">
        <v>4934</v>
      </c>
      <c r="C754" s="185">
        <v>3</v>
      </c>
      <c r="D754" s="106" t="s">
        <v>2487</v>
      </c>
      <c r="E754" s="605" t="s">
        <v>4301</v>
      </c>
      <c r="F754" s="185">
        <v>12266</v>
      </c>
      <c r="G754" s="605" t="s">
        <v>4950</v>
      </c>
      <c r="H754" s="185">
        <v>2010</v>
      </c>
      <c r="I754" s="605" t="s">
        <v>4951</v>
      </c>
      <c r="J754" s="650">
        <v>585556</v>
      </c>
      <c r="K754" s="396" t="s">
        <v>4952</v>
      </c>
      <c r="L754" s="469" t="s">
        <v>4937</v>
      </c>
      <c r="M754" s="251" t="s">
        <v>4938</v>
      </c>
      <c r="N754" s="251" t="s">
        <v>4953</v>
      </c>
      <c r="O754" s="188" t="s">
        <v>4954</v>
      </c>
      <c r="P754" s="185" t="s">
        <v>4955</v>
      </c>
      <c r="Q754" s="185">
        <v>25.2</v>
      </c>
      <c r="R754" s="185">
        <v>0</v>
      </c>
      <c r="S754" s="185"/>
      <c r="T754" s="185">
        <v>25.2</v>
      </c>
      <c r="U754" s="185">
        <v>25.2</v>
      </c>
      <c r="V754" s="185">
        <v>55</v>
      </c>
      <c r="W754" s="185">
        <v>100</v>
      </c>
      <c r="X754" s="196" t="s">
        <v>4942</v>
      </c>
      <c r="Y754" s="185">
        <v>3</v>
      </c>
      <c r="Z754" s="185">
        <v>4</v>
      </c>
      <c r="AA754" s="185">
        <v>1</v>
      </c>
      <c r="AB754" s="185">
        <v>60</v>
      </c>
      <c r="AC754" s="185" t="s">
        <v>655</v>
      </c>
      <c r="AD754" s="185">
        <v>21.98</v>
      </c>
      <c r="AE754" s="197">
        <v>5</v>
      </c>
      <c r="AF754" s="191">
        <v>62</v>
      </c>
      <c r="AG754" s="444" t="s">
        <v>4943</v>
      </c>
      <c r="AH754" s="703" t="s">
        <v>4944</v>
      </c>
      <c r="AI754" s="199">
        <v>20</v>
      </c>
      <c r="AJ754" s="447" t="s">
        <v>4309</v>
      </c>
      <c r="AK754" s="738" t="s">
        <v>4945</v>
      </c>
      <c r="AL754" s="202">
        <v>20</v>
      </c>
      <c r="AM754" s="449" t="s">
        <v>4946</v>
      </c>
      <c r="AN754" s="738" t="s">
        <v>4944</v>
      </c>
      <c r="AO754" s="202">
        <v>20</v>
      </c>
      <c r="AP754" s="200"/>
      <c r="AQ754" s="719"/>
      <c r="AR754" s="202"/>
      <c r="AS754" s="200" t="s">
        <v>4947</v>
      </c>
      <c r="AT754" s="201" t="s">
        <v>4948</v>
      </c>
      <c r="AU754" s="204">
        <v>20</v>
      </c>
      <c r="AV754" s="776" t="s">
        <v>4949</v>
      </c>
      <c r="AW754" s="185" t="s">
        <v>4948</v>
      </c>
      <c r="AX754" s="194">
        <v>20</v>
      </c>
    </row>
    <row r="755" spans="1:233" s="37" customFormat="1" ht="208" customHeight="1" x14ac:dyDescent="0.3">
      <c r="A755" s="107">
        <v>2413</v>
      </c>
      <c r="B755" s="607" t="s">
        <v>6827</v>
      </c>
      <c r="C755" s="108" t="s">
        <v>6828</v>
      </c>
      <c r="D755" s="109" t="s">
        <v>6829</v>
      </c>
      <c r="E755" s="625" t="s">
        <v>6830</v>
      </c>
      <c r="F755" s="108">
        <v>35374</v>
      </c>
      <c r="G755" s="625" t="s">
        <v>6831</v>
      </c>
      <c r="H755" s="108">
        <v>2016</v>
      </c>
      <c r="I755" s="625" t="s">
        <v>6832</v>
      </c>
      <c r="J755" s="655">
        <v>29742.62</v>
      </c>
      <c r="K755" s="396" t="s">
        <v>694</v>
      </c>
      <c r="L755" s="72" t="s">
        <v>6833</v>
      </c>
      <c r="M755" s="72" t="s">
        <v>6834</v>
      </c>
      <c r="N755" s="72" t="s">
        <v>6835</v>
      </c>
      <c r="O755" s="72" t="s">
        <v>6836</v>
      </c>
      <c r="P755" s="108">
        <v>1601520</v>
      </c>
      <c r="Q755" s="109">
        <v>0</v>
      </c>
      <c r="R755" s="109">
        <v>0</v>
      </c>
      <c r="S755" s="109">
        <v>0</v>
      </c>
      <c r="T755" s="109">
        <v>0</v>
      </c>
      <c r="U755" s="109">
        <v>0</v>
      </c>
      <c r="V755" s="108">
        <v>0</v>
      </c>
      <c r="W755" s="108">
        <v>0</v>
      </c>
      <c r="X755" s="552" t="s">
        <v>6837</v>
      </c>
      <c r="Y755" s="108">
        <v>2</v>
      </c>
      <c r="Z755" s="108">
        <v>1</v>
      </c>
      <c r="AA755" s="108">
        <v>3</v>
      </c>
      <c r="AB755" s="108">
        <v>11</v>
      </c>
      <c r="AC755" s="108" t="s">
        <v>6838</v>
      </c>
      <c r="AD755" s="109">
        <v>0</v>
      </c>
      <c r="AE755" s="242">
        <v>5</v>
      </c>
      <c r="AF755" s="236"/>
      <c r="AG755" s="351"/>
      <c r="AH755" s="687"/>
      <c r="AI755" s="238"/>
      <c r="AJ755" s="352"/>
      <c r="AK755" s="734"/>
      <c r="AL755" s="241"/>
      <c r="AM755" s="352"/>
      <c r="AN755" s="734"/>
      <c r="AO755" s="241"/>
      <c r="AP755" s="352"/>
      <c r="AQ755" s="734"/>
      <c r="AR755" s="241"/>
      <c r="AS755" s="352"/>
      <c r="AT755" s="353"/>
      <c r="AU755" s="242"/>
      <c r="AV755" s="785"/>
      <c r="AW755" s="108"/>
      <c r="AX755" s="342"/>
      <c r="AY755" s="81"/>
      <c r="AZ755" s="81"/>
      <c r="BA755" s="81"/>
      <c r="BB755" s="81"/>
      <c r="BC755" s="81"/>
      <c r="BD755" s="81"/>
      <c r="BE755" s="81"/>
      <c r="BF755" s="81"/>
      <c r="BG755" s="81"/>
      <c r="BH755" s="81"/>
      <c r="BI755" s="81"/>
      <c r="BJ755" s="81"/>
      <c r="BK755" s="81"/>
      <c r="BL755" s="81"/>
      <c r="BM755" s="81"/>
      <c r="BN755" s="81"/>
    </row>
    <row r="756" spans="1:233" s="36" customFormat="1" ht="156.05000000000001" customHeight="1" x14ac:dyDescent="0.3">
      <c r="A756" s="183">
        <v>2547</v>
      </c>
      <c r="B756" s="605" t="s">
        <v>2510</v>
      </c>
      <c r="C756" s="185" t="s">
        <v>2511</v>
      </c>
      <c r="D756" s="106" t="s">
        <v>2512</v>
      </c>
      <c r="E756" s="605" t="s">
        <v>2513</v>
      </c>
      <c r="F756" s="185">
        <v>26467</v>
      </c>
      <c r="G756" s="605" t="s">
        <v>2514</v>
      </c>
      <c r="H756" s="185">
        <v>2010</v>
      </c>
      <c r="I756" s="605" t="s">
        <v>2515</v>
      </c>
      <c r="J756" s="650">
        <v>137287.24</v>
      </c>
      <c r="K756" s="396" t="s">
        <v>677</v>
      </c>
      <c r="L756" s="188" t="s">
        <v>2516</v>
      </c>
      <c r="M756" s="188" t="s">
        <v>2517</v>
      </c>
      <c r="N756" s="188" t="s">
        <v>2518</v>
      </c>
      <c r="O756" s="188" t="s">
        <v>2519</v>
      </c>
      <c r="P756" s="185" t="s">
        <v>2520</v>
      </c>
      <c r="Q756" s="185">
        <v>30</v>
      </c>
      <c r="R756" s="185">
        <v>0</v>
      </c>
      <c r="S756" s="185">
        <v>50</v>
      </c>
      <c r="T756" s="185">
        <v>38</v>
      </c>
      <c r="U756" s="185">
        <v>88</v>
      </c>
      <c r="V756" s="185">
        <v>70</v>
      </c>
      <c r="W756" s="185">
        <v>100</v>
      </c>
      <c r="X756" s="185" t="s">
        <v>2521</v>
      </c>
      <c r="Y756" s="185">
        <v>1</v>
      </c>
      <c r="Z756" s="185">
        <v>8</v>
      </c>
      <c r="AA756" s="185">
        <v>1</v>
      </c>
      <c r="AB756" s="185">
        <v>47</v>
      </c>
      <c r="AC756" s="185">
        <v>22</v>
      </c>
      <c r="AD756" s="185">
        <v>20</v>
      </c>
      <c r="AE756" s="197">
        <v>4</v>
      </c>
      <c r="AF756" s="191">
        <v>70</v>
      </c>
      <c r="AG756" s="198" t="s">
        <v>2512</v>
      </c>
      <c r="AH756" s="683" t="s">
        <v>2522</v>
      </c>
      <c r="AI756" s="199">
        <v>100</v>
      </c>
      <c r="AJ756" s="200"/>
      <c r="AK756" s="719"/>
      <c r="AL756" s="202"/>
      <c r="AM756" s="200"/>
      <c r="AN756" s="719"/>
      <c r="AO756" s="202"/>
      <c r="AP756" s="200"/>
      <c r="AQ756" s="719"/>
      <c r="AR756" s="202"/>
      <c r="AS756" s="200"/>
      <c r="AT756" s="344"/>
      <c r="AU756" s="204"/>
      <c r="AV756" s="776"/>
      <c r="AW756" s="185"/>
      <c r="AX756" s="194"/>
    </row>
    <row r="757" spans="1:233" s="37" customFormat="1" ht="91" customHeight="1" x14ac:dyDescent="0.3">
      <c r="A757" s="107">
        <v>2565</v>
      </c>
      <c r="B757" s="607" t="s">
        <v>6839</v>
      </c>
      <c r="C757" s="108">
        <v>9</v>
      </c>
      <c r="D757" s="109" t="s">
        <v>6840</v>
      </c>
      <c r="E757" s="625" t="s">
        <v>6841</v>
      </c>
      <c r="F757" s="108" t="s">
        <v>6842</v>
      </c>
      <c r="G757" s="625" t="s">
        <v>6843</v>
      </c>
      <c r="H757" s="108">
        <v>2007</v>
      </c>
      <c r="I757" s="625" t="s">
        <v>6843</v>
      </c>
      <c r="J757" s="655">
        <v>28363</v>
      </c>
      <c r="K757" s="396" t="s">
        <v>655</v>
      </c>
      <c r="L757" s="72" t="s">
        <v>6844</v>
      </c>
      <c r="M757" s="72" t="s">
        <v>6845</v>
      </c>
      <c r="N757" s="72" t="s">
        <v>6846</v>
      </c>
      <c r="O757" s="72" t="s">
        <v>6847</v>
      </c>
      <c r="P757" s="108">
        <v>15053</v>
      </c>
      <c r="Q757" s="109">
        <v>160.01</v>
      </c>
      <c r="R757" s="109">
        <v>2.5099999999999998</v>
      </c>
      <c r="S757" s="109">
        <v>0</v>
      </c>
      <c r="T757" s="109">
        <v>157.5</v>
      </c>
      <c r="U757" s="109">
        <v>160.01</v>
      </c>
      <c r="V757" s="108">
        <v>80</v>
      </c>
      <c r="W757" s="108">
        <v>100</v>
      </c>
      <c r="X757" s="109" t="s">
        <v>6848</v>
      </c>
      <c r="Y757" s="108"/>
      <c r="Z757" s="108"/>
      <c r="AA757" s="108"/>
      <c r="AB757" s="108">
        <v>68</v>
      </c>
      <c r="AC757" s="108"/>
      <c r="AD757" s="109"/>
      <c r="AE757" s="242"/>
      <c r="AF757" s="236">
        <v>80</v>
      </c>
      <c r="AG757" s="351" t="s">
        <v>6840</v>
      </c>
      <c r="AH757" s="687" t="s">
        <v>6849</v>
      </c>
      <c r="AI757" s="238">
        <v>80</v>
      </c>
      <c r="AJ757" s="352"/>
      <c r="AK757" s="734"/>
      <c r="AL757" s="241"/>
      <c r="AM757" s="352"/>
      <c r="AN757" s="734"/>
      <c r="AO757" s="241"/>
      <c r="AP757" s="352"/>
      <c r="AQ757" s="734"/>
      <c r="AR757" s="241"/>
      <c r="AS757" s="352"/>
      <c r="AT757" s="353"/>
      <c r="AU757" s="242"/>
      <c r="AV757" s="785"/>
      <c r="AW757" s="108"/>
      <c r="AX757" s="342"/>
      <c r="AY757" s="81"/>
      <c r="AZ757" s="81"/>
      <c r="BA757" s="81"/>
      <c r="BB757" s="81"/>
      <c r="BC757" s="81"/>
      <c r="BD757" s="81"/>
      <c r="BE757" s="81"/>
      <c r="BF757" s="81"/>
      <c r="BG757" s="81"/>
      <c r="BH757" s="81"/>
      <c r="BI757" s="81"/>
      <c r="BJ757" s="81"/>
      <c r="BK757" s="81"/>
      <c r="BL757" s="81"/>
      <c r="BM757" s="81"/>
      <c r="BN757" s="81"/>
    </row>
    <row r="758" spans="1:233" s="36" customFormat="1" ht="130.05000000000001" customHeight="1" x14ac:dyDescent="0.3">
      <c r="A758" s="361">
        <v>2990</v>
      </c>
      <c r="B758" s="616" t="s">
        <v>4290</v>
      </c>
      <c r="C758" s="574" t="s">
        <v>4291</v>
      </c>
      <c r="D758" s="575" t="s">
        <v>4292</v>
      </c>
      <c r="E758" s="636" t="s">
        <v>4293</v>
      </c>
      <c r="F758" s="576">
        <v>13301</v>
      </c>
      <c r="G758" s="637" t="s">
        <v>8630</v>
      </c>
      <c r="H758" s="574">
        <v>2011</v>
      </c>
      <c r="I758" s="637" t="s">
        <v>4294</v>
      </c>
      <c r="J758" s="673">
        <v>161360.82999999999</v>
      </c>
      <c r="K758" s="396" t="s">
        <v>6855</v>
      </c>
      <c r="L758" s="507" t="s">
        <v>4295</v>
      </c>
      <c r="M758" s="507" t="s">
        <v>4296</v>
      </c>
      <c r="N758" s="507" t="s">
        <v>8631</v>
      </c>
      <c r="O758" s="507" t="s">
        <v>4297</v>
      </c>
      <c r="P758" s="576" t="s">
        <v>4298</v>
      </c>
      <c r="Q758" s="543">
        <v>22.35</v>
      </c>
      <c r="R758" s="543"/>
      <c r="S758" s="543">
        <v>2.9310344827586206</v>
      </c>
      <c r="T758" s="543">
        <v>22.35</v>
      </c>
      <c r="U758" s="543">
        <v>25.281034482758621</v>
      </c>
      <c r="V758" s="574">
        <v>100</v>
      </c>
      <c r="W758" s="574">
        <v>100</v>
      </c>
      <c r="X758" s="453" t="s">
        <v>4299</v>
      </c>
      <c r="Y758" s="355"/>
      <c r="Z758" s="355"/>
      <c r="AA758" s="355"/>
      <c r="AB758" s="574">
        <v>10</v>
      </c>
      <c r="AC758" s="355"/>
      <c r="AD758" s="543">
        <v>12.57</v>
      </c>
      <c r="AE758" s="577">
        <v>5</v>
      </c>
      <c r="AF758" s="546">
        <v>50</v>
      </c>
      <c r="AG758" s="578"/>
      <c r="AH758" s="716" t="s">
        <v>4300</v>
      </c>
      <c r="AI758" s="548">
        <v>50</v>
      </c>
      <c r="AJ758" s="579"/>
      <c r="AK758" s="750"/>
      <c r="AL758" s="359"/>
      <c r="AM758" s="579"/>
      <c r="AN758" s="750"/>
      <c r="AO758" s="359"/>
      <c r="AP758" s="579"/>
      <c r="AQ758" s="750"/>
      <c r="AR758" s="359"/>
      <c r="AS758" s="579"/>
      <c r="AT758" s="580"/>
      <c r="AU758" s="360"/>
      <c r="AV758" s="795"/>
      <c r="AW758" s="574"/>
      <c r="AX758" s="362"/>
      <c r="AY758" s="89"/>
      <c r="AZ758" s="89"/>
      <c r="BA758" s="89"/>
      <c r="BB758" s="89"/>
      <c r="BC758" s="89"/>
      <c r="BD758" s="89"/>
      <c r="BE758" s="89"/>
      <c r="BF758" s="89"/>
      <c r="BG758" s="89"/>
      <c r="BH758" s="89"/>
      <c r="BI758" s="89"/>
      <c r="BJ758" s="89"/>
      <c r="BK758" s="89"/>
      <c r="BL758" s="89"/>
      <c r="BM758" s="89"/>
      <c r="BN758" s="89"/>
      <c r="BO758" s="55"/>
      <c r="BP758" s="55"/>
      <c r="BQ758" s="55"/>
      <c r="BR758" s="55"/>
      <c r="BS758" s="55"/>
      <c r="BT758" s="55"/>
      <c r="BU758" s="55"/>
      <c r="BV758" s="55"/>
      <c r="BW758" s="55"/>
      <c r="BX758" s="55"/>
      <c r="BY758" s="55"/>
      <c r="BZ758" s="55"/>
      <c r="CA758" s="55"/>
      <c r="CB758" s="55"/>
      <c r="CC758" s="55"/>
      <c r="CD758" s="55"/>
      <c r="CE758" s="55"/>
      <c r="CF758" s="55"/>
      <c r="CG758" s="55"/>
      <c r="CH758" s="55"/>
      <c r="CI758" s="55"/>
      <c r="CJ758" s="55"/>
      <c r="CK758" s="55"/>
      <c r="CL758" s="55"/>
      <c r="CM758" s="55"/>
      <c r="CN758" s="55"/>
      <c r="CO758" s="55"/>
      <c r="CP758" s="55"/>
      <c r="CQ758" s="55"/>
      <c r="CR758" s="55"/>
      <c r="CS758" s="55"/>
      <c r="CT758" s="55"/>
      <c r="CU758" s="55"/>
      <c r="CV758" s="55"/>
      <c r="CW758" s="55"/>
      <c r="CX758" s="55"/>
      <c r="CY758" s="55"/>
      <c r="CZ758" s="55"/>
      <c r="DA758" s="55"/>
      <c r="DB758" s="55"/>
      <c r="DC758" s="55"/>
      <c r="DD758" s="55"/>
      <c r="DE758" s="55"/>
      <c r="DF758" s="55"/>
      <c r="DG758" s="55"/>
      <c r="DH758" s="55"/>
      <c r="DI758" s="55"/>
      <c r="DJ758" s="55"/>
      <c r="DK758" s="55"/>
      <c r="DL758" s="55"/>
      <c r="DM758" s="55"/>
      <c r="DN758" s="55"/>
      <c r="DO758" s="55"/>
      <c r="DP758" s="55"/>
      <c r="DQ758" s="55"/>
      <c r="DR758" s="55"/>
      <c r="DS758" s="55"/>
      <c r="DT758" s="55"/>
      <c r="DU758" s="55"/>
      <c r="DV758" s="55"/>
      <c r="DW758" s="55"/>
      <c r="DX758" s="55"/>
      <c r="DY758" s="55"/>
      <c r="DZ758" s="55"/>
      <c r="EA758" s="55"/>
      <c r="EB758" s="55"/>
      <c r="EC758" s="55"/>
      <c r="ED758" s="55"/>
      <c r="EE758" s="55"/>
      <c r="EF758" s="55"/>
      <c r="EG758" s="55"/>
      <c r="EH758" s="55"/>
      <c r="EI758" s="55"/>
      <c r="EJ758" s="55"/>
      <c r="EK758" s="55"/>
      <c r="EL758" s="55"/>
      <c r="EM758" s="55"/>
      <c r="EN758" s="55"/>
      <c r="EO758" s="55"/>
      <c r="EP758" s="55"/>
      <c r="EQ758" s="55"/>
      <c r="ER758" s="55"/>
      <c r="ES758" s="55"/>
      <c r="ET758" s="55"/>
      <c r="EU758" s="55"/>
      <c r="EV758" s="55"/>
      <c r="EW758" s="55"/>
      <c r="EX758" s="55"/>
      <c r="EY758" s="55"/>
      <c r="EZ758" s="55"/>
      <c r="FA758" s="55"/>
      <c r="FB758" s="55"/>
      <c r="FC758" s="55"/>
      <c r="FD758" s="55"/>
      <c r="FE758" s="55"/>
      <c r="FF758" s="55"/>
      <c r="FG758" s="55"/>
      <c r="FH758" s="55"/>
      <c r="FI758" s="55"/>
      <c r="FJ758" s="55"/>
      <c r="FK758" s="55"/>
      <c r="FL758" s="55"/>
      <c r="FM758" s="55"/>
      <c r="FN758" s="55"/>
      <c r="FO758" s="55"/>
      <c r="FP758" s="55"/>
      <c r="FQ758" s="55"/>
      <c r="FR758" s="55"/>
      <c r="FS758" s="55"/>
      <c r="FT758" s="55"/>
      <c r="FU758" s="55"/>
      <c r="FV758" s="55"/>
      <c r="FW758" s="55"/>
      <c r="FX758" s="55"/>
      <c r="FY758" s="55"/>
      <c r="FZ758" s="55"/>
      <c r="GA758" s="55"/>
      <c r="GB758" s="55"/>
      <c r="GC758" s="55"/>
      <c r="GD758" s="55"/>
      <c r="GE758" s="55"/>
      <c r="GF758" s="55"/>
      <c r="GG758" s="55"/>
      <c r="GH758" s="55"/>
      <c r="GI758" s="55"/>
      <c r="GJ758" s="55"/>
      <c r="GK758" s="55"/>
      <c r="GL758" s="55"/>
      <c r="GM758" s="55"/>
      <c r="GN758" s="55"/>
      <c r="GO758" s="55"/>
      <c r="GP758" s="55"/>
      <c r="GQ758" s="55"/>
      <c r="GR758" s="55"/>
      <c r="GS758" s="55"/>
      <c r="GT758" s="55"/>
      <c r="GU758" s="55"/>
      <c r="GV758" s="55"/>
      <c r="GW758" s="55"/>
      <c r="GX758" s="55"/>
      <c r="GY758" s="55"/>
      <c r="GZ758" s="55"/>
      <c r="HA758" s="55"/>
      <c r="HB758" s="55"/>
      <c r="HC758" s="55"/>
      <c r="HD758" s="55"/>
      <c r="HE758" s="55"/>
      <c r="HF758" s="55"/>
      <c r="HG758" s="55"/>
      <c r="HH758" s="55"/>
      <c r="HI758" s="55"/>
      <c r="HJ758" s="55"/>
      <c r="HK758" s="55"/>
      <c r="HL758" s="55"/>
      <c r="HM758" s="55"/>
      <c r="HN758" s="55"/>
      <c r="HO758" s="55"/>
      <c r="HP758" s="55"/>
      <c r="HQ758" s="55"/>
      <c r="HR758" s="55"/>
      <c r="HS758" s="55"/>
      <c r="HT758" s="55"/>
      <c r="HU758" s="55"/>
      <c r="HV758" s="55"/>
      <c r="HW758" s="55"/>
      <c r="HX758" s="55"/>
      <c r="HY758" s="55"/>
    </row>
    <row r="759" spans="1:233" s="36" customFormat="1" ht="403.1" customHeight="1" x14ac:dyDescent="0.3">
      <c r="A759" s="361">
        <v>2990</v>
      </c>
      <c r="B759" s="616" t="s">
        <v>4290</v>
      </c>
      <c r="C759" s="574" t="s">
        <v>4291</v>
      </c>
      <c r="D759" s="575" t="s">
        <v>4292</v>
      </c>
      <c r="E759" s="637" t="s">
        <v>4301</v>
      </c>
      <c r="F759" s="581" t="s">
        <v>4551</v>
      </c>
      <c r="G759" s="637" t="s">
        <v>4302</v>
      </c>
      <c r="H759" s="574">
        <v>2011</v>
      </c>
      <c r="I759" s="637" t="s">
        <v>4303</v>
      </c>
      <c r="J759" s="673">
        <v>244920</v>
      </c>
      <c r="K759" s="396" t="s">
        <v>6855</v>
      </c>
      <c r="L759" s="507" t="s">
        <v>4304</v>
      </c>
      <c r="M759" s="507" t="s">
        <v>4305</v>
      </c>
      <c r="N759" s="507" t="s">
        <v>4306</v>
      </c>
      <c r="O759" s="507" t="s">
        <v>4307</v>
      </c>
      <c r="P759" s="576" t="s">
        <v>4308</v>
      </c>
      <c r="Q759" s="543">
        <v>22.35</v>
      </c>
      <c r="R759" s="543"/>
      <c r="S759" s="543">
        <v>2.9310344827586206</v>
      </c>
      <c r="T759" s="543">
        <v>22.35</v>
      </c>
      <c r="U759" s="543">
        <v>25.281034482758621</v>
      </c>
      <c r="V759" s="574">
        <v>100</v>
      </c>
      <c r="W759" s="574">
        <v>100</v>
      </c>
      <c r="X759" s="453" t="s">
        <v>4299</v>
      </c>
      <c r="Y759" s="355"/>
      <c r="Z759" s="355"/>
      <c r="AA759" s="355"/>
      <c r="AB759" s="574">
        <v>66</v>
      </c>
      <c r="AC759" s="355"/>
      <c r="AD759" s="543">
        <v>12.57</v>
      </c>
      <c r="AE759" s="577">
        <v>5</v>
      </c>
      <c r="AF759" s="546">
        <v>100</v>
      </c>
      <c r="AG759" s="578" t="s">
        <v>4309</v>
      </c>
      <c r="AH759" s="716" t="s">
        <v>4310</v>
      </c>
      <c r="AI759" s="548">
        <v>90</v>
      </c>
      <c r="AJ759" s="579" t="s">
        <v>4311</v>
      </c>
      <c r="AK759" s="750" t="s">
        <v>4312</v>
      </c>
      <c r="AL759" s="359">
        <v>10</v>
      </c>
      <c r="AM759" s="579"/>
      <c r="AN759" s="750"/>
      <c r="AO759" s="359"/>
      <c r="AP759" s="579"/>
      <c r="AQ759" s="750"/>
      <c r="AR759" s="359"/>
      <c r="AS759" s="579"/>
      <c r="AT759" s="580"/>
      <c r="AU759" s="360"/>
      <c r="AV759" s="795"/>
      <c r="AW759" s="574"/>
      <c r="AX759" s="362"/>
      <c r="AY759" s="89"/>
      <c r="AZ759" s="89"/>
      <c r="BA759" s="89"/>
      <c r="BB759" s="89"/>
      <c r="BC759" s="89"/>
      <c r="BD759" s="89"/>
      <c r="BE759" s="89"/>
      <c r="BF759" s="89"/>
      <c r="BG759" s="89"/>
      <c r="BH759" s="89"/>
      <c r="BI759" s="89"/>
      <c r="BJ759" s="89"/>
      <c r="BK759" s="89"/>
      <c r="BL759" s="89"/>
      <c r="BM759" s="89"/>
      <c r="BN759" s="89"/>
      <c r="BO759" s="55"/>
      <c r="BP759" s="55"/>
      <c r="BQ759" s="55"/>
      <c r="BR759" s="55"/>
      <c r="BS759" s="55"/>
      <c r="BT759" s="55"/>
      <c r="BU759" s="55"/>
      <c r="BV759" s="55"/>
      <c r="BW759" s="55"/>
      <c r="BX759" s="55"/>
      <c r="BY759" s="55"/>
      <c r="BZ759" s="55"/>
      <c r="CA759" s="55"/>
      <c r="CB759" s="55"/>
      <c r="CC759" s="55"/>
      <c r="CD759" s="55"/>
      <c r="CE759" s="55"/>
      <c r="CF759" s="55"/>
      <c r="CG759" s="55"/>
      <c r="CH759" s="55"/>
      <c r="CI759" s="55"/>
      <c r="CJ759" s="55"/>
      <c r="CK759" s="55"/>
      <c r="CL759" s="55"/>
      <c r="CM759" s="55"/>
      <c r="CN759" s="55"/>
      <c r="CO759" s="55"/>
      <c r="CP759" s="55"/>
      <c r="CQ759" s="55"/>
      <c r="CR759" s="55"/>
      <c r="CS759" s="55"/>
      <c r="CT759" s="55"/>
      <c r="CU759" s="55"/>
      <c r="CV759" s="55"/>
      <c r="CW759" s="55"/>
      <c r="CX759" s="55"/>
      <c r="CY759" s="55"/>
      <c r="CZ759" s="55"/>
      <c r="DA759" s="55"/>
      <c r="DB759" s="55"/>
      <c r="DC759" s="55"/>
      <c r="DD759" s="55"/>
      <c r="DE759" s="55"/>
      <c r="DF759" s="55"/>
      <c r="DG759" s="55"/>
      <c r="DH759" s="55"/>
      <c r="DI759" s="55"/>
      <c r="DJ759" s="55"/>
      <c r="DK759" s="55"/>
      <c r="DL759" s="55"/>
      <c r="DM759" s="55"/>
      <c r="DN759" s="55"/>
      <c r="DO759" s="55"/>
      <c r="DP759" s="55"/>
      <c r="DQ759" s="55"/>
      <c r="DR759" s="55"/>
      <c r="DS759" s="55"/>
      <c r="DT759" s="55"/>
      <c r="DU759" s="55"/>
      <c r="DV759" s="55"/>
      <c r="DW759" s="55"/>
      <c r="DX759" s="55"/>
      <c r="DY759" s="55"/>
      <c r="DZ759" s="55"/>
      <c r="EA759" s="55"/>
      <c r="EB759" s="55"/>
      <c r="EC759" s="55"/>
      <c r="ED759" s="55"/>
      <c r="EE759" s="55"/>
      <c r="EF759" s="55"/>
      <c r="EG759" s="55"/>
      <c r="EH759" s="55"/>
      <c r="EI759" s="55"/>
      <c r="EJ759" s="55"/>
      <c r="EK759" s="55"/>
      <c r="EL759" s="55"/>
      <c r="EM759" s="55"/>
      <c r="EN759" s="55"/>
      <c r="EO759" s="55"/>
      <c r="EP759" s="55"/>
      <c r="EQ759" s="55"/>
      <c r="ER759" s="55"/>
      <c r="ES759" s="55"/>
      <c r="ET759" s="55"/>
      <c r="EU759" s="55"/>
      <c r="EV759" s="55"/>
      <c r="EW759" s="55"/>
      <c r="EX759" s="55"/>
      <c r="EY759" s="55"/>
      <c r="EZ759" s="55"/>
      <c r="FA759" s="55"/>
      <c r="FB759" s="55"/>
      <c r="FC759" s="55"/>
      <c r="FD759" s="55"/>
      <c r="FE759" s="55"/>
      <c r="FF759" s="55"/>
      <c r="FG759" s="55"/>
      <c r="FH759" s="55"/>
      <c r="FI759" s="55"/>
      <c r="FJ759" s="55"/>
      <c r="FK759" s="55"/>
      <c r="FL759" s="55"/>
      <c r="FM759" s="55"/>
      <c r="FN759" s="55"/>
      <c r="FO759" s="55"/>
      <c r="FP759" s="55"/>
      <c r="FQ759" s="55"/>
      <c r="FR759" s="55"/>
      <c r="FS759" s="55"/>
      <c r="FT759" s="55"/>
      <c r="FU759" s="55"/>
      <c r="FV759" s="55"/>
      <c r="FW759" s="55"/>
      <c r="FX759" s="55"/>
      <c r="FY759" s="55"/>
      <c r="FZ759" s="55"/>
      <c r="GA759" s="55"/>
      <c r="GB759" s="55"/>
      <c r="GC759" s="55"/>
      <c r="GD759" s="55"/>
      <c r="GE759" s="55"/>
      <c r="GF759" s="55"/>
      <c r="GG759" s="55"/>
      <c r="GH759" s="55"/>
      <c r="GI759" s="55"/>
      <c r="GJ759" s="55"/>
      <c r="GK759" s="55"/>
      <c r="GL759" s="55"/>
      <c r="GM759" s="55"/>
      <c r="GN759" s="55"/>
      <c r="GO759" s="55"/>
      <c r="GP759" s="55"/>
      <c r="GQ759" s="55"/>
      <c r="GR759" s="55"/>
      <c r="GS759" s="55"/>
      <c r="GT759" s="55"/>
      <c r="GU759" s="55"/>
      <c r="GV759" s="55"/>
      <c r="GW759" s="55"/>
      <c r="GX759" s="55"/>
      <c r="GY759" s="55"/>
      <c r="GZ759" s="55"/>
      <c r="HA759" s="55"/>
      <c r="HB759" s="55"/>
      <c r="HC759" s="55"/>
      <c r="HD759" s="55"/>
      <c r="HE759" s="55"/>
      <c r="HF759" s="55"/>
      <c r="HG759" s="55"/>
      <c r="HH759" s="55"/>
      <c r="HI759" s="55"/>
      <c r="HJ759" s="55"/>
      <c r="HK759" s="55"/>
      <c r="HL759" s="55"/>
      <c r="HM759" s="55"/>
      <c r="HN759" s="55"/>
      <c r="HO759" s="55"/>
      <c r="HP759" s="55"/>
      <c r="HQ759" s="55"/>
      <c r="HR759" s="55"/>
      <c r="HS759" s="55"/>
      <c r="HT759" s="55"/>
      <c r="HU759" s="55"/>
      <c r="HV759" s="55"/>
      <c r="HW759" s="55"/>
      <c r="HX759" s="55"/>
      <c r="HY759" s="55"/>
    </row>
    <row r="760" spans="1:233" s="36" customFormat="1" ht="286.10000000000002" customHeight="1" x14ac:dyDescent="0.3">
      <c r="A760" s="361">
        <v>2990</v>
      </c>
      <c r="B760" s="616" t="s">
        <v>4290</v>
      </c>
      <c r="C760" s="574" t="s">
        <v>4291</v>
      </c>
      <c r="D760" s="575" t="s">
        <v>4292</v>
      </c>
      <c r="E760" s="637" t="s">
        <v>4301</v>
      </c>
      <c r="F760" s="581" t="s">
        <v>4551</v>
      </c>
      <c r="G760" s="637" t="s">
        <v>4313</v>
      </c>
      <c r="H760" s="574">
        <v>2011</v>
      </c>
      <c r="I760" s="637" t="s">
        <v>4314</v>
      </c>
      <c r="J760" s="673">
        <v>244920</v>
      </c>
      <c r="K760" s="396" t="s">
        <v>6855</v>
      </c>
      <c r="L760" s="507" t="s">
        <v>4304</v>
      </c>
      <c r="M760" s="507" t="s">
        <v>4305</v>
      </c>
      <c r="N760" s="507" t="s">
        <v>4315</v>
      </c>
      <c r="O760" s="507" t="s">
        <v>4316</v>
      </c>
      <c r="P760" s="576" t="s">
        <v>4317</v>
      </c>
      <c r="Q760" s="543">
        <v>22.35</v>
      </c>
      <c r="R760" s="543"/>
      <c r="S760" s="543">
        <v>2.9310344827586206</v>
      </c>
      <c r="T760" s="543">
        <v>22.35</v>
      </c>
      <c r="U760" s="543">
        <v>25.281034482758621</v>
      </c>
      <c r="V760" s="574">
        <v>100</v>
      </c>
      <c r="W760" s="574">
        <v>100</v>
      </c>
      <c r="X760" s="453" t="s">
        <v>4299</v>
      </c>
      <c r="Y760" s="355"/>
      <c r="Z760" s="355"/>
      <c r="AA760" s="355"/>
      <c r="AB760" s="574">
        <v>66</v>
      </c>
      <c r="AC760" s="355"/>
      <c r="AD760" s="543">
        <v>12.57</v>
      </c>
      <c r="AE760" s="577">
        <v>5</v>
      </c>
      <c r="AF760" s="546">
        <v>100</v>
      </c>
      <c r="AG760" s="578" t="s">
        <v>4309</v>
      </c>
      <c r="AH760" s="716" t="s">
        <v>4310</v>
      </c>
      <c r="AI760" s="548">
        <v>90</v>
      </c>
      <c r="AJ760" s="579" t="s">
        <v>4311</v>
      </c>
      <c r="AK760" s="750" t="s">
        <v>4312</v>
      </c>
      <c r="AL760" s="359">
        <v>10</v>
      </c>
      <c r="AM760" s="579"/>
      <c r="AN760" s="750"/>
      <c r="AO760" s="359"/>
      <c r="AP760" s="579"/>
      <c r="AQ760" s="750"/>
      <c r="AR760" s="359"/>
      <c r="AS760" s="579"/>
      <c r="AT760" s="580"/>
      <c r="AU760" s="360"/>
      <c r="AV760" s="795"/>
      <c r="AW760" s="574"/>
      <c r="AX760" s="362"/>
      <c r="AY760" s="89"/>
      <c r="AZ760" s="89"/>
      <c r="BA760" s="89"/>
      <c r="BB760" s="89"/>
      <c r="BC760" s="89"/>
      <c r="BD760" s="89"/>
      <c r="BE760" s="89"/>
      <c r="BF760" s="89"/>
      <c r="BG760" s="89"/>
      <c r="BH760" s="89"/>
      <c r="BI760" s="89"/>
      <c r="BJ760" s="89"/>
      <c r="BK760" s="89"/>
      <c r="BL760" s="89"/>
      <c r="BM760" s="89"/>
      <c r="BN760" s="89"/>
      <c r="BO760" s="55"/>
      <c r="BP760" s="55"/>
      <c r="BQ760" s="55"/>
      <c r="BR760" s="55"/>
      <c r="BS760" s="55"/>
      <c r="BT760" s="55"/>
      <c r="BU760" s="55"/>
      <c r="BV760" s="55"/>
      <c r="BW760" s="55"/>
      <c r="BX760" s="55"/>
      <c r="BY760" s="55"/>
      <c r="BZ760" s="55"/>
      <c r="CA760" s="55"/>
      <c r="CB760" s="55"/>
      <c r="CC760" s="55"/>
      <c r="CD760" s="55"/>
      <c r="CE760" s="55"/>
      <c r="CF760" s="55"/>
      <c r="CG760" s="55"/>
      <c r="CH760" s="55"/>
      <c r="CI760" s="55"/>
      <c r="CJ760" s="55"/>
      <c r="CK760" s="55"/>
      <c r="CL760" s="55"/>
      <c r="CM760" s="55"/>
      <c r="CN760" s="55"/>
      <c r="CO760" s="55"/>
      <c r="CP760" s="55"/>
      <c r="CQ760" s="55"/>
      <c r="CR760" s="55"/>
      <c r="CS760" s="55"/>
      <c r="CT760" s="55"/>
      <c r="CU760" s="55"/>
      <c r="CV760" s="55"/>
      <c r="CW760" s="55"/>
      <c r="CX760" s="55"/>
      <c r="CY760" s="55"/>
      <c r="CZ760" s="55"/>
      <c r="DA760" s="55"/>
      <c r="DB760" s="55"/>
      <c r="DC760" s="55"/>
      <c r="DD760" s="55"/>
      <c r="DE760" s="55"/>
      <c r="DF760" s="55"/>
      <c r="DG760" s="55"/>
      <c r="DH760" s="55"/>
      <c r="DI760" s="55"/>
      <c r="DJ760" s="55"/>
      <c r="DK760" s="55"/>
      <c r="DL760" s="55"/>
      <c r="DM760" s="55"/>
      <c r="DN760" s="55"/>
      <c r="DO760" s="55"/>
      <c r="DP760" s="55"/>
      <c r="DQ760" s="55"/>
      <c r="DR760" s="55"/>
      <c r="DS760" s="55"/>
      <c r="DT760" s="55"/>
      <c r="DU760" s="55"/>
      <c r="DV760" s="55"/>
      <c r="DW760" s="55"/>
      <c r="DX760" s="55"/>
      <c r="DY760" s="55"/>
      <c r="DZ760" s="55"/>
      <c r="EA760" s="55"/>
      <c r="EB760" s="55"/>
      <c r="EC760" s="55"/>
      <c r="ED760" s="55"/>
      <c r="EE760" s="55"/>
      <c r="EF760" s="55"/>
      <c r="EG760" s="55"/>
      <c r="EH760" s="55"/>
      <c r="EI760" s="55"/>
      <c r="EJ760" s="55"/>
      <c r="EK760" s="55"/>
      <c r="EL760" s="55"/>
      <c r="EM760" s="55"/>
      <c r="EN760" s="55"/>
      <c r="EO760" s="55"/>
      <c r="EP760" s="55"/>
      <c r="EQ760" s="55"/>
      <c r="ER760" s="55"/>
      <c r="ES760" s="55"/>
      <c r="ET760" s="55"/>
      <c r="EU760" s="55"/>
      <c r="EV760" s="55"/>
      <c r="EW760" s="55"/>
      <c r="EX760" s="55"/>
      <c r="EY760" s="55"/>
      <c r="EZ760" s="55"/>
      <c r="FA760" s="55"/>
      <c r="FB760" s="55"/>
      <c r="FC760" s="55"/>
      <c r="FD760" s="55"/>
      <c r="FE760" s="55"/>
      <c r="FF760" s="55"/>
      <c r="FG760" s="55"/>
      <c r="FH760" s="55"/>
      <c r="FI760" s="55"/>
      <c r="FJ760" s="55"/>
      <c r="FK760" s="55"/>
      <c r="FL760" s="55"/>
      <c r="FM760" s="55"/>
      <c r="FN760" s="55"/>
      <c r="FO760" s="55"/>
      <c r="FP760" s="55"/>
      <c r="FQ760" s="55"/>
      <c r="FR760" s="55"/>
      <c r="FS760" s="55"/>
      <c r="FT760" s="55"/>
      <c r="FU760" s="55"/>
      <c r="FV760" s="55"/>
      <c r="FW760" s="55"/>
      <c r="FX760" s="55"/>
      <c r="FY760" s="55"/>
      <c r="FZ760" s="55"/>
      <c r="GA760" s="55"/>
      <c r="GB760" s="55"/>
      <c r="GC760" s="55"/>
      <c r="GD760" s="55"/>
      <c r="GE760" s="55"/>
      <c r="GF760" s="55"/>
      <c r="GG760" s="55"/>
      <c r="GH760" s="55"/>
      <c r="GI760" s="55"/>
      <c r="GJ760" s="55"/>
      <c r="GK760" s="55"/>
      <c r="GL760" s="55"/>
      <c r="GM760" s="55"/>
      <c r="GN760" s="55"/>
      <c r="GO760" s="55"/>
      <c r="GP760" s="55"/>
      <c r="GQ760" s="55"/>
      <c r="GR760" s="55"/>
      <c r="GS760" s="55"/>
      <c r="GT760" s="55"/>
      <c r="GU760" s="55"/>
      <c r="GV760" s="55"/>
      <c r="GW760" s="55"/>
      <c r="GX760" s="55"/>
      <c r="GY760" s="55"/>
      <c r="GZ760" s="55"/>
      <c r="HA760" s="55"/>
      <c r="HB760" s="55"/>
      <c r="HC760" s="55"/>
      <c r="HD760" s="55"/>
      <c r="HE760" s="55"/>
      <c r="HF760" s="55"/>
      <c r="HG760" s="55"/>
      <c r="HH760" s="55"/>
      <c r="HI760" s="55"/>
      <c r="HJ760" s="55"/>
      <c r="HK760" s="55"/>
      <c r="HL760" s="55"/>
      <c r="HM760" s="55"/>
      <c r="HN760" s="55"/>
      <c r="HO760" s="55"/>
      <c r="HP760" s="55"/>
      <c r="HQ760" s="55"/>
      <c r="HR760" s="55"/>
      <c r="HS760" s="55"/>
      <c r="HT760" s="55"/>
      <c r="HU760" s="55"/>
      <c r="HV760" s="55"/>
      <c r="HW760" s="55"/>
      <c r="HX760" s="55"/>
      <c r="HY760" s="55"/>
    </row>
    <row r="761" spans="1:233" s="36" customFormat="1" ht="351" customHeight="1" x14ac:dyDescent="0.3">
      <c r="A761" s="361">
        <v>2990</v>
      </c>
      <c r="B761" s="616" t="s">
        <v>4290</v>
      </c>
      <c r="C761" s="574" t="s">
        <v>4291</v>
      </c>
      <c r="D761" s="575" t="s">
        <v>4292</v>
      </c>
      <c r="E761" s="637" t="s">
        <v>2488</v>
      </c>
      <c r="F761" s="581" t="s">
        <v>4552</v>
      </c>
      <c r="G761" s="640" t="s">
        <v>4318</v>
      </c>
      <c r="H761" s="574">
        <v>2010</v>
      </c>
      <c r="I761" s="637" t="s">
        <v>4319</v>
      </c>
      <c r="J761" s="673">
        <v>159981.9</v>
      </c>
      <c r="K761" s="396" t="s">
        <v>6855</v>
      </c>
      <c r="L761" s="507" t="s">
        <v>4320</v>
      </c>
      <c r="M761" s="507" t="s">
        <v>4321</v>
      </c>
      <c r="N761" s="582" t="s">
        <v>8643</v>
      </c>
      <c r="O761" s="582" t="s">
        <v>4322</v>
      </c>
      <c r="P761" s="576" t="s">
        <v>4323</v>
      </c>
      <c r="Q761" s="543">
        <v>22.35</v>
      </c>
      <c r="R761" s="543"/>
      <c r="S761" s="543">
        <v>10.536398467432949</v>
      </c>
      <c r="T761" s="543">
        <v>22.35</v>
      </c>
      <c r="U761" s="543">
        <v>32.886398467432954</v>
      </c>
      <c r="V761" s="574">
        <v>100</v>
      </c>
      <c r="W761" s="574">
        <v>100</v>
      </c>
      <c r="X761" s="453" t="s">
        <v>4299</v>
      </c>
      <c r="Y761" s="355"/>
      <c r="Z761" s="355"/>
      <c r="AA761" s="355"/>
      <c r="AB761" s="574">
        <v>66</v>
      </c>
      <c r="AC761" s="355"/>
      <c r="AD761" s="543">
        <v>12.57</v>
      </c>
      <c r="AE761" s="577">
        <v>3</v>
      </c>
      <c r="AF761" s="546">
        <v>100</v>
      </c>
      <c r="AG761" s="578" t="s">
        <v>2487</v>
      </c>
      <c r="AH761" s="716" t="s">
        <v>4324</v>
      </c>
      <c r="AI761" s="548">
        <v>80</v>
      </c>
      <c r="AJ761" s="579" t="s">
        <v>4311</v>
      </c>
      <c r="AK761" s="750" t="s">
        <v>4312</v>
      </c>
      <c r="AL761" s="359">
        <v>10</v>
      </c>
      <c r="AM761" s="579" t="s">
        <v>4325</v>
      </c>
      <c r="AN761" s="750" t="s">
        <v>4324</v>
      </c>
      <c r="AO761" s="359">
        <v>10</v>
      </c>
      <c r="AP761" s="579"/>
      <c r="AQ761" s="750"/>
      <c r="AR761" s="359"/>
      <c r="AS761" s="579"/>
      <c r="AT761" s="580"/>
      <c r="AU761" s="360"/>
      <c r="AV761" s="795"/>
      <c r="AW761" s="574"/>
      <c r="AX761" s="362"/>
      <c r="AY761" s="89"/>
      <c r="AZ761" s="89"/>
      <c r="BA761" s="89"/>
      <c r="BB761" s="89"/>
      <c r="BC761" s="89"/>
      <c r="BD761" s="89"/>
      <c r="BE761" s="89"/>
      <c r="BF761" s="89"/>
      <c r="BG761" s="89"/>
      <c r="BH761" s="89"/>
      <c r="BI761" s="89"/>
      <c r="BJ761" s="89"/>
      <c r="BK761" s="89"/>
      <c r="BL761" s="89"/>
      <c r="BM761" s="89"/>
      <c r="BN761" s="89"/>
      <c r="BO761" s="55"/>
      <c r="BP761" s="55"/>
      <c r="BQ761" s="55"/>
      <c r="BR761" s="55"/>
      <c r="BS761" s="55"/>
      <c r="BT761" s="55"/>
      <c r="BU761" s="55"/>
      <c r="BV761" s="55"/>
      <c r="BW761" s="55"/>
      <c r="BX761" s="55"/>
      <c r="BY761" s="55"/>
      <c r="BZ761" s="55"/>
      <c r="CA761" s="55"/>
      <c r="CB761" s="55"/>
      <c r="CC761" s="55"/>
      <c r="CD761" s="55"/>
      <c r="CE761" s="55"/>
      <c r="CF761" s="55"/>
      <c r="CG761" s="55"/>
      <c r="CH761" s="55"/>
      <c r="CI761" s="55"/>
      <c r="CJ761" s="55"/>
      <c r="CK761" s="55"/>
      <c r="CL761" s="55"/>
      <c r="CM761" s="55"/>
      <c r="CN761" s="55"/>
      <c r="CO761" s="55"/>
      <c r="CP761" s="55"/>
      <c r="CQ761" s="55"/>
      <c r="CR761" s="55"/>
      <c r="CS761" s="55"/>
      <c r="CT761" s="55"/>
      <c r="CU761" s="55"/>
      <c r="CV761" s="55"/>
      <c r="CW761" s="55"/>
      <c r="CX761" s="55"/>
      <c r="CY761" s="55"/>
      <c r="CZ761" s="55"/>
      <c r="DA761" s="55"/>
      <c r="DB761" s="55"/>
      <c r="DC761" s="55"/>
      <c r="DD761" s="55"/>
      <c r="DE761" s="55"/>
      <c r="DF761" s="55"/>
      <c r="DG761" s="55"/>
      <c r="DH761" s="55"/>
      <c r="DI761" s="55"/>
      <c r="DJ761" s="55"/>
      <c r="DK761" s="55"/>
      <c r="DL761" s="55"/>
      <c r="DM761" s="55"/>
      <c r="DN761" s="55"/>
      <c r="DO761" s="55"/>
      <c r="DP761" s="55"/>
      <c r="DQ761" s="55"/>
      <c r="DR761" s="55"/>
      <c r="DS761" s="55"/>
      <c r="DT761" s="55"/>
      <c r="DU761" s="55"/>
      <c r="DV761" s="55"/>
      <c r="DW761" s="55"/>
      <c r="DX761" s="55"/>
      <c r="DY761" s="55"/>
      <c r="DZ761" s="55"/>
      <c r="EA761" s="55"/>
      <c r="EB761" s="55"/>
      <c r="EC761" s="55"/>
      <c r="ED761" s="55"/>
      <c r="EE761" s="55"/>
      <c r="EF761" s="55"/>
      <c r="EG761" s="55"/>
      <c r="EH761" s="55"/>
      <c r="EI761" s="55"/>
      <c r="EJ761" s="55"/>
      <c r="EK761" s="55"/>
      <c r="EL761" s="55"/>
      <c r="EM761" s="55"/>
      <c r="EN761" s="55"/>
      <c r="EO761" s="55"/>
      <c r="EP761" s="55"/>
      <c r="EQ761" s="55"/>
      <c r="ER761" s="55"/>
      <c r="ES761" s="55"/>
      <c r="ET761" s="55"/>
      <c r="EU761" s="55"/>
      <c r="EV761" s="55"/>
      <c r="EW761" s="55"/>
      <c r="EX761" s="55"/>
      <c r="EY761" s="55"/>
      <c r="EZ761" s="55"/>
      <c r="FA761" s="55"/>
      <c r="FB761" s="55"/>
      <c r="FC761" s="55"/>
      <c r="FD761" s="55"/>
      <c r="FE761" s="55"/>
      <c r="FF761" s="55"/>
      <c r="FG761" s="55"/>
      <c r="FH761" s="55"/>
      <c r="FI761" s="55"/>
      <c r="FJ761" s="55"/>
      <c r="FK761" s="55"/>
      <c r="FL761" s="55"/>
      <c r="FM761" s="55"/>
      <c r="FN761" s="55"/>
      <c r="FO761" s="55"/>
      <c r="FP761" s="55"/>
      <c r="FQ761" s="55"/>
      <c r="FR761" s="55"/>
      <c r="FS761" s="55"/>
      <c r="FT761" s="55"/>
      <c r="FU761" s="55"/>
      <c r="FV761" s="55"/>
      <c r="FW761" s="55"/>
      <c r="FX761" s="55"/>
      <c r="FY761" s="55"/>
      <c r="FZ761" s="55"/>
      <c r="GA761" s="55"/>
      <c r="GB761" s="55"/>
      <c r="GC761" s="55"/>
      <c r="GD761" s="55"/>
      <c r="GE761" s="55"/>
      <c r="GF761" s="55"/>
      <c r="GG761" s="55"/>
      <c r="GH761" s="55"/>
      <c r="GI761" s="55"/>
      <c r="GJ761" s="55"/>
      <c r="GK761" s="55"/>
      <c r="GL761" s="55"/>
      <c r="GM761" s="55"/>
      <c r="GN761" s="55"/>
      <c r="GO761" s="55"/>
      <c r="GP761" s="55"/>
      <c r="GQ761" s="55"/>
      <c r="GR761" s="55"/>
      <c r="GS761" s="55"/>
      <c r="GT761" s="55"/>
      <c r="GU761" s="55"/>
      <c r="GV761" s="55"/>
      <c r="GW761" s="55"/>
      <c r="GX761" s="55"/>
      <c r="GY761" s="55"/>
      <c r="GZ761" s="55"/>
      <c r="HA761" s="55"/>
      <c r="HB761" s="55"/>
      <c r="HC761" s="55"/>
      <c r="HD761" s="55"/>
      <c r="HE761" s="55"/>
      <c r="HF761" s="55"/>
      <c r="HG761" s="55"/>
      <c r="HH761" s="55"/>
      <c r="HI761" s="55"/>
      <c r="HJ761" s="55"/>
      <c r="HK761" s="55"/>
      <c r="HL761" s="55"/>
      <c r="HM761" s="55"/>
      <c r="HN761" s="55"/>
      <c r="HO761" s="55"/>
      <c r="HP761" s="55"/>
      <c r="HQ761" s="55"/>
      <c r="HR761" s="55"/>
      <c r="HS761" s="55"/>
      <c r="HT761" s="55"/>
      <c r="HU761" s="55"/>
      <c r="HV761" s="55"/>
      <c r="HW761" s="55"/>
      <c r="HX761" s="55"/>
      <c r="HY761" s="55"/>
    </row>
    <row r="762" spans="1:233" s="36" customFormat="1" ht="77.95" customHeight="1" x14ac:dyDescent="0.3">
      <c r="A762" s="361">
        <v>2990</v>
      </c>
      <c r="B762" s="616" t="s">
        <v>4290</v>
      </c>
      <c r="C762" s="574" t="s">
        <v>4291</v>
      </c>
      <c r="D762" s="575" t="s">
        <v>4292</v>
      </c>
      <c r="E762" s="637" t="s">
        <v>2488</v>
      </c>
      <c r="F762" s="581" t="s">
        <v>4552</v>
      </c>
      <c r="G762" s="640" t="s">
        <v>4326</v>
      </c>
      <c r="H762" s="574">
        <v>2011</v>
      </c>
      <c r="I762" s="637" t="s">
        <v>4327</v>
      </c>
      <c r="J762" s="673">
        <v>175336.82</v>
      </c>
      <c r="K762" s="396" t="s">
        <v>6855</v>
      </c>
      <c r="L762" s="507" t="s">
        <v>4320</v>
      </c>
      <c r="M762" s="507" t="s">
        <v>4321</v>
      </c>
      <c r="N762" s="582" t="s">
        <v>4328</v>
      </c>
      <c r="O762" s="582" t="s">
        <v>4329</v>
      </c>
      <c r="P762" s="576" t="s">
        <v>4330</v>
      </c>
      <c r="Q762" s="543">
        <v>22.35</v>
      </c>
      <c r="R762" s="543"/>
      <c r="S762" s="543">
        <v>10.536398467432949</v>
      </c>
      <c r="T762" s="543">
        <v>22.35</v>
      </c>
      <c r="U762" s="543">
        <v>32.886398467432954</v>
      </c>
      <c r="V762" s="574">
        <v>100</v>
      </c>
      <c r="W762" s="574">
        <v>100</v>
      </c>
      <c r="X762" s="453" t="s">
        <v>4299</v>
      </c>
      <c r="Y762" s="355"/>
      <c r="Z762" s="355"/>
      <c r="AA762" s="355"/>
      <c r="AB762" s="574">
        <v>66</v>
      </c>
      <c r="AC762" s="355"/>
      <c r="AD762" s="543">
        <v>12.57</v>
      </c>
      <c r="AE762" s="577">
        <v>5</v>
      </c>
      <c r="AF762" s="546">
        <v>100</v>
      </c>
      <c r="AG762" s="578" t="s">
        <v>2487</v>
      </c>
      <c r="AH762" s="716" t="s">
        <v>4324</v>
      </c>
      <c r="AI762" s="548">
        <v>80</v>
      </c>
      <c r="AJ762" s="579" t="s">
        <v>4311</v>
      </c>
      <c r="AK762" s="750" t="s">
        <v>4312</v>
      </c>
      <c r="AL762" s="359">
        <v>10</v>
      </c>
      <c r="AM762" s="579" t="s">
        <v>4325</v>
      </c>
      <c r="AN762" s="750" t="s">
        <v>4324</v>
      </c>
      <c r="AO762" s="359">
        <v>10</v>
      </c>
      <c r="AP762" s="579"/>
      <c r="AQ762" s="750"/>
      <c r="AR762" s="359"/>
      <c r="AS762" s="579"/>
      <c r="AT762" s="580"/>
      <c r="AU762" s="360"/>
      <c r="AV762" s="795"/>
      <c r="AW762" s="574"/>
      <c r="AX762" s="362"/>
      <c r="AY762" s="89"/>
      <c r="AZ762" s="89"/>
      <c r="BA762" s="89"/>
      <c r="BB762" s="89"/>
      <c r="BC762" s="89"/>
      <c r="BD762" s="89"/>
      <c r="BE762" s="89"/>
      <c r="BF762" s="89"/>
      <c r="BG762" s="89"/>
      <c r="BH762" s="89"/>
      <c r="BI762" s="89"/>
      <c r="BJ762" s="89"/>
      <c r="BK762" s="89"/>
      <c r="BL762" s="89"/>
      <c r="BM762" s="89"/>
      <c r="BN762" s="89"/>
      <c r="BO762" s="55"/>
      <c r="BP762" s="55"/>
      <c r="BQ762" s="55"/>
      <c r="BR762" s="55"/>
      <c r="BS762" s="55"/>
      <c r="BT762" s="55"/>
      <c r="BU762" s="55"/>
      <c r="BV762" s="55"/>
      <c r="BW762" s="55"/>
      <c r="BX762" s="55"/>
      <c r="BY762" s="55"/>
      <c r="BZ762" s="55"/>
      <c r="CA762" s="55"/>
      <c r="CB762" s="55"/>
      <c r="CC762" s="55"/>
      <c r="CD762" s="55"/>
      <c r="CE762" s="55"/>
      <c r="CF762" s="55"/>
      <c r="CG762" s="55"/>
      <c r="CH762" s="55"/>
      <c r="CI762" s="55"/>
      <c r="CJ762" s="55"/>
      <c r="CK762" s="55"/>
      <c r="CL762" s="55"/>
      <c r="CM762" s="55"/>
      <c r="CN762" s="55"/>
      <c r="CO762" s="55"/>
      <c r="CP762" s="55"/>
      <c r="CQ762" s="55"/>
      <c r="CR762" s="55"/>
      <c r="CS762" s="55"/>
      <c r="CT762" s="55"/>
      <c r="CU762" s="55"/>
      <c r="CV762" s="55"/>
      <c r="CW762" s="55"/>
      <c r="CX762" s="55"/>
      <c r="CY762" s="55"/>
      <c r="CZ762" s="55"/>
      <c r="DA762" s="55"/>
      <c r="DB762" s="55"/>
      <c r="DC762" s="55"/>
      <c r="DD762" s="55"/>
      <c r="DE762" s="55"/>
      <c r="DF762" s="55"/>
      <c r="DG762" s="55"/>
      <c r="DH762" s="55"/>
      <c r="DI762" s="55"/>
      <c r="DJ762" s="55"/>
      <c r="DK762" s="55"/>
      <c r="DL762" s="55"/>
      <c r="DM762" s="55"/>
      <c r="DN762" s="55"/>
      <c r="DO762" s="55"/>
      <c r="DP762" s="55"/>
      <c r="DQ762" s="55"/>
      <c r="DR762" s="55"/>
      <c r="DS762" s="55"/>
      <c r="DT762" s="55"/>
      <c r="DU762" s="55"/>
      <c r="DV762" s="55"/>
      <c r="DW762" s="55"/>
      <c r="DX762" s="55"/>
      <c r="DY762" s="55"/>
      <c r="DZ762" s="55"/>
      <c r="EA762" s="55"/>
      <c r="EB762" s="55"/>
      <c r="EC762" s="55"/>
      <c r="ED762" s="55"/>
      <c r="EE762" s="55"/>
      <c r="EF762" s="55"/>
      <c r="EG762" s="55"/>
      <c r="EH762" s="55"/>
      <c r="EI762" s="55"/>
      <c r="EJ762" s="55"/>
      <c r="EK762" s="55"/>
      <c r="EL762" s="55"/>
      <c r="EM762" s="55"/>
      <c r="EN762" s="55"/>
      <c r="EO762" s="55"/>
      <c r="EP762" s="55"/>
      <c r="EQ762" s="55"/>
      <c r="ER762" s="55"/>
      <c r="ES762" s="55"/>
      <c r="ET762" s="55"/>
      <c r="EU762" s="55"/>
      <c r="EV762" s="55"/>
      <c r="EW762" s="55"/>
      <c r="EX762" s="55"/>
      <c r="EY762" s="55"/>
      <c r="EZ762" s="55"/>
      <c r="FA762" s="55"/>
      <c r="FB762" s="55"/>
      <c r="FC762" s="55"/>
      <c r="FD762" s="55"/>
      <c r="FE762" s="55"/>
      <c r="FF762" s="55"/>
      <c r="FG762" s="55"/>
      <c r="FH762" s="55"/>
      <c r="FI762" s="55"/>
      <c r="FJ762" s="55"/>
      <c r="FK762" s="55"/>
      <c r="FL762" s="55"/>
      <c r="FM762" s="55"/>
      <c r="FN762" s="55"/>
      <c r="FO762" s="55"/>
      <c r="FP762" s="55"/>
      <c r="FQ762" s="55"/>
      <c r="FR762" s="55"/>
      <c r="FS762" s="55"/>
      <c r="FT762" s="55"/>
      <c r="FU762" s="55"/>
      <c r="FV762" s="55"/>
      <c r="FW762" s="55"/>
      <c r="FX762" s="55"/>
      <c r="FY762" s="55"/>
      <c r="FZ762" s="55"/>
      <c r="GA762" s="55"/>
      <c r="GB762" s="55"/>
      <c r="GC762" s="55"/>
      <c r="GD762" s="55"/>
      <c r="GE762" s="55"/>
      <c r="GF762" s="55"/>
      <c r="GG762" s="55"/>
      <c r="GH762" s="55"/>
      <c r="GI762" s="55"/>
      <c r="GJ762" s="55"/>
      <c r="GK762" s="55"/>
      <c r="GL762" s="55"/>
      <c r="GM762" s="55"/>
      <c r="GN762" s="55"/>
      <c r="GO762" s="55"/>
      <c r="GP762" s="55"/>
      <c r="GQ762" s="55"/>
      <c r="GR762" s="55"/>
      <c r="GS762" s="55"/>
      <c r="GT762" s="55"/>
      <c r="GU762" s="55"/>
      <c r="GV762" s="55"/>
      <c r="GW762" s="55"/>
      <c r="GX762" s="55"/>
      <c r="GY762" s="55"/>
      <c r="GZ762" s="55"/>
      <c r="HA762" s="55"/>
      <c r="HB762" s="55"/>
      <c r="HC762" s="55"/>
      <c r="HD762" s="55"/>
      <c r="HE762" s="55"/>
      <c r="HF762" s="55"/>
      <c r="HG762" s="55"/>
      <c r="HH762" s="55"/>
      <c r="HI762" s="55"/>
      <c r="HJ762" s="55"/>
      <c r="HK762" s="55"/>
      <c r="HL762" s="55"/>
      <c r="HM762" s="55"/>
      <c r="HN762" s="55"/>
      <c r="HO762" s="55"/>
      <c r="HP762" s="55"/>
      <c r="HQ762" s="55"/>
      <c r="HR762" s="55"/>
      <c r="HS762" s="55"/>
      <c r="HT762" s="55"/>
      <c r="HU762" s="55"/>
      <c r="HV762" s="55"/>
      <c r="HW762" s="55"/>
      <c r="HX762" s="55"/>
      <c r="HY762" s="55"/>
    </row>
    <row r="763" spans="1:233" s="36" customFormat="1" ht="77.95" customHeight="1" x14ac:dyDescent="0.3">
      <c r="A763" s="361">
        <v>2990</v>
      </c>
      <c r="B763" s="616" t="s">
        <v>4290</v>
      </c>
      <c r="C763" s="574" t="s">
        <v>4291</v>
      </c>
      <c r="D763" s="575" t="s">
        <v>4292</v>
      </c>
      <c r="E763" s="637" t="s">
        <v>2488</v>
      </c>
      <c r="F763" s="581" t="s">
        <v>4552</v>
      </c>
      <c r="G763" s="640" t="s">
        <v>4331</v>
      </c>
      <c r="H763" s="574">
        <v>2011</v>
      </c>
      <c r="I763" s="637" t="s">
        <v>4332</v>
      </c>
      <c r="J763" s="673">
        <v>179156.45</v>
      </c>
      <c r="K763" s="396" t="s">
        <v>6855</v>
      </c>
      <c r="L763" s="507" t="s">
        <v>4320</v>
      </c>
      <c r="M763" s="507" t="s">
        <v>4321</v>
      </c>
      <c r="N763" s="582" t="s">
        <v>4328</v>
      </c>
      <c r="O763" s="582" t="s">
        <v>4329</v>
      </c>
      <c r="P763" s="576" t="s">
        <v>4333</v>
      </c>
      <c r="Q763" s="543">
        <v>22.35</v>
      </c>
      <c r="R763" s="543"/>
      <c r="S763" s="543">
        <v>10.536398467432949</v>
      </c>
      <c r="T763" s="543">
        <v>22.35</v>
      </c>
      <c r="U763" s="543">
        <v>32.886398467432954</v>
      </c>
      <c r="V763" s="574">
        <v>100</v>
      </c>
      <c r="W763" s="574">
        <v>100</v>
      </c>
      <c r="X763" s="453" t="s">
        <v>4299</v>
      </c>
      <c r="Y763" s="355"/>
      <c r="Z763" s="355"/>
      <c r="AA763" s="355"/>
      <c r="AB763" s="574">
        <v>66</v>
      </c>
      <c r="AC763" s="355"/>
      <c r="AD763" s="543">
        <v>12.57</v>
      </c>
      <c r="AE763" s="577">
        <v>5</v>
      </c>
      <c r="AF763" s="546">
        <v>100</v>
      </c>
      <c r="AG763" s="578" t="s">
        <v>2487</v>
      </c>
      <c r="AH763" s="716" t="s">
        <v>4324</v>
      </c>
      <c r="AI763" s="548">
        <v>80</v>
      </c>
      <c r="AJ763" s="579" t="s">
        <v>4311</v>
      </c>
      <c r="AK763" s="750" t="s">
        <v>4312</v>
      </c>
      <c r="AL763" s="359">
        <v>10</v>
      </c>
      <c r="AM763" s="579" t="s">
        <v>4325</v>
      </c>
      <c r="AN763" s="750" t="s">
        <v>4324</v>
      </c>
      <c r="AO763" s="359">
        <v>10</v>
      </c>
      <c r="AP763" s="579"/>
      <c r="AQ763" s="750"/>
      <c r="AR763" s="359"/>
      <c r="AS763" s="579"/>
      <c r="AT763" s="580"/>
      <c r="AU763" s="360"/>
      <c r="AV763" s="795"/>
      <c r="AW763" s="574"/>
      <c r="AX763" s="362"/>
      <c r="AY763" s="89"/>
      <c r="AZ763" s="89"/>
      <c r="BA763" s="89"/>
      <c r="BB763" s="89"/>
      <c r="BC763" s="89"/>
      <c r="BD763" s="89"/>
      <c r="BE763" s="89"/>
      <c r="BF763" s="89"/>
      <c r="BG763" s="89"/>
      <c r="BH763" s="89"/>
      <c r="BI763" s="89"/>
      <c r="BJ763" s="89"/>
      <c r="BK763" s="89"/>
      <c r="BL763" s="89"/>
      <c r="BM763" s="89"/>
      <c r="BN763" s="89"/>
      <c r="BO763" s="55"/>
      <c r="BP763" s="55"/>
      <c r="BQ763" s="55"/>
      <c r="BR763" s="55"/>
      <c r="BS763" s="55"/>
      <c r="BT763" s="55"/>
      <c r="BU763" s="55"/>
      <c r="BV763" s="55"/>
      <c r="BW763" s="55"/>
      <c r="BX763" s="55"/>
      <c r="BY763" s="55"/>
      <c r="BZ763" s="55"/>
      <c r="CA763" s="55"/>
      <c r="CB763" s="55"/>
      <c r="CC763" s="55"/>
      <c r="CD763" s="55"/>
      <c r="CE763" s="55"/>
      <c r="CF763" s="55"/>
      <c r="CG763" s="55"/>
      <c r="CH763" s="55"/>
      <c r="CI763" s="55"/>
      <c r="CJ763" s="55"/>
      <c r="CK763" s="55"/>
      <c r="CL763" s="55"/>
      <c r="CM763" s="55"/>
      <c r="CN763" s="55"/>
      <c r="CO763" s="55"/>
      <c r="CP763" s="55"/>
      <c r="CQ763" s="55"/>
      <c r="CR763" s="55"/>
      <c r="CS763" s="55"/>
      <c r="CT763" s="55"/>
      <c r="CU763" s="55"/>
      <c r="CV763" s="55"/>
      <c r="CW763" s="55"/>
      <c r="CX763" s="55"/>
      <c r="CY763" s="55"/>
      <c r="CZ763" s="55"/>
      <c r="DA763" s="55"/>
      <c r="DB763" s="55"/>
      <c r="DC763" s="55"/>
      <c r="DD763" s="55"/>
      <c r="DE763" s="55"/>
      <c r="DF763" s="55"/>
      <c r="DG763" s="55"/>
      <c r="DH763" s="55"/>
      <c r="DI763" s="55"/>
      <c r="DJ763" s="55"/>
      <c r="DK763" s="55"/>
      <c r="DL763" s="55"/>
      <c r="DM763" s="55"/>
      <c r="DN763" s="55"/>
      <c r="DO763" s="55"/>
      <c r="DP763" s="55"/>
      <c r="DQ763" s="55"/>
      <c r="DR763" s="55"/>
      <c r="DS763" s="55"/>
      <c r="DT763" s="55"/>
      <c r="DU763" s="55"/>
      <c r="DV763" s="55"/>
      <c r="DW763" s="55"/>
      <c r="DX763" s="55"/>
      <c r="DY763" s="55"/>
      <c r="DZ763" s="55"/>
      <c r="EA763" s="55"/>
      <c r="EB763" s="55"/>
      <c r="EC763" s="55"/>
      <c r="ED763" s="55"/>
      <c r="EE763" s="55"/>
      <c r="EF763" s="55"/>
      <c r="EG763" s="55"/>
      <c r="EH763" s="55"/>
      <c r="EI763" s="55"/>
      <c r="EJ763" s="55"/>
      <c r="EK763" s="55"/>
      <c r="EL763" s="55"/>
      <c r="EM763" s="55"/>
      <c r="EN763" s="55"/>
      <c r="EO763" s="55"/>
      <c r="EP763" s="55"/>
      <c r="EQ763" s="55"/>
      <c r="ER763" s="55"/>
      <c r="ES763" s="55"/>
      <c r="ET763" s="55"/>
      <c r="EU763" s="55"/>
      <c r="EV763" s="55"/>
      <c r="EW763" s="55"/>
      <c r="EX763" s="55"/>
      <c r="EY763" s="55"/>
      <c r="EZ763" s="55"/>
      <c r="FA763" s="55"/>
      <c r="FB763" s="55"/>
      <c r="FC763" s="55"/>
      <c r="FD763" s="55"/>
      <c r="FE763" s="55"/>
      <c r="FF763" s="55"/>
      <c r="FG763" s="55"/>
      <c r="FH763" s="55"/>
      <c r="FI763" s="55"/>
      <c r="FJ763" s="55"/>
      <c r="FK763" s="55"/>
      <c r="FL763" s="55"/>
      <c r="FM763" s="55"/>
      <c r="FN763" s="55"/>
      <c r="FO763" s="55"/>
      <c r="FP763" s="55"/>
      <c r="FQ763" s="55"/>
      <c r="FR763" s="55"/>
      <c r="FS763" s="55"/>
      <c r="FT763" s="55"/>
      <c r="FU763" s="55"/>
      <c r="FV763" s="55"/>
      <c r="FW763" s="55"/>
      <c r="FX763" s="55"/>
      <c r="FY763" s="55"/>
      <c r="FZ763" s="55"/>
      <c r="GA763" s="55"/>
      <c r="GB763" s="55"/>
      <c r="GC763" s="55"/>
      <c r="GD763" s="55"/>
      <c r="GE763" s="55"/>
      <c r="GF763" s="55"/>
      <c r="GG763" s="55"/>
      <c r="GH763" s="55"/>
      <c r="GI763" s="55"/>
      <c r="GJ763" s="55"/>
      <c r="GK763" s="55"/>
      <c r="GL763" s="55"/>
      <c r="GM763" s="55"/>
      <c r="GN763" s="55"/>
      <c r="GO763" s="55"/>
      <c r="GP763" s="55"/>
      <c r="GQ763" s="55"/>
      <c r="GR763" s="55"/>
      <c r="GS763" s="55"/>
      <c r="GT763" s="55"/>
      <c r="GU763" s="55"/>
      <c r="GV763" s="55"/>
      <c r="GW763" s="55"/>
      <c r="GX763" s="55"/>
      <c r="GY763" s="55"/>
      <c r="GZ763" s="55"/>
      <c r="HA763" s="55"/>
      <c r="HB763" s="55"/>
      <c r="HC763" s="55"/>
      <c r="HD763" s="55"/>
      <c r="HE763" s="55"/>
      <c r="HF763" s="55"/>
      <c r="HG763" s="55"/>
      <c r="HH763" s="55"/>
      <c r="HI763" s="55"/>
      <c r="HJ763" s="55"/>
      <c r="HK763" s="55"/>
      <c r="HL763" s="55"/>
      <c r="HM763" s="55"/>
      <c r="HN763" s="55"/>
      <c r="HO763" s="55"/>
      <c r="HP763" s="55"/>
      <c r="HQ763" s="55"/>
      <c r="HR763" s="55"/>
      <c r="HS763" s="55"/>
      <c r="HT763" s="55"/>
      <c r="HU763" s="55"/>
      <c r="HV763" s="55"/>
      <c r="HW763" s="55"/>
      <c r="HX763" s="55"/>
      <c r="HY763" s="55"/>
    </row>
    <row r="764" spans="1:233" s="36" customFormat="1" ht="77.95" customHeight="1" x14ac:dyDescent="0.3">
      <c r="A764" s="361">
        <v>2990</v>
      </c>
      <c r="B764" s="616" t="s">
        <v>4290</v>
      </c>
      <c r="C764" s="574" t="s">
        <v>4291</v>
      </c>
      <c r="D764" s="575" t="s">
        <v>4292</v>
      </c>
      <c r="E764" s="637" t="s">
        <v>2488</v>
      </c>
      <c r="F764" s="581" t="s">
        <v>4552</v>
      </c>
      <c r="G764" s="640" t="s">
        <v>4334</v>
      </c>
      <c r="H764" s="574">
        <v>2011</v>
      </c>
      <c r="I764" s="637" t="s">
        <v>4335</v>
      </c>
      <c r="J764" s="673">
        <v>102000</v>
      </c>
      <c r="K764" s="396" t="s">
        <v>6855</v>
      </c>
      <c r="L764" s="507" t="s">
        <v>4320</v>
      </c>
      <c r="M764" s="507" t="s">
        <v>4321</v>
      </c>
      <c r="N764" s="582" t="s">
        <v>4336</v>
      </c>
      <c r="O764" s="582" t="s">
        <v>4337</v>
      </c>
      <c r="P764" s="576" t="s">
        <v>4338</v>
      </c>
      <c r="Q764" s="543">
        <v>22.35</v>
      </c>
      <c r="R764" s="543"/>
      <c r="S764" s="543">
        <v>10.536398467432949</v>
      </c>
      <c r="T764" s="543">
        <v>22.35</v>
      </c>
      <c r="U764" s="543">
        <v>32.886398467432954</v>
      </c>
      <c r="V764" s="574">
        <v>100</v>
      </c>
      <c r="W764" s="574">
        <v>100</v>
      </c>
      <c r="X764" s="453" t="s">
        <v>4299</v>
      </c>
      <c r="Y764" s="355"/>
      <c r="Z764" s="355"/>
      <c r="AA764" s="355"/>
      <c r="AB764" s="574">
        <v>66</v>
      </c>
      <c r="AC764" s="355"/>
      <c r="AD764" s="543">
        <v>12.57</v>
      </c>
      <c r="AE764" s="577">
        <v>5</v>
      </c>
      <c r="AF764" s="546">
        <v>100</v>
      </c>
      <c r="AG764" s="578" t="s">
        <v>2487</v>
      </c>
      <c r="AH764" s="716" t="s">
        <v>4324</v>
      </c>
      <c r="AI764" s="548">
        <v>80</v>
      </c>
      <c r="AJ764" s="579" t="s">
        <v>4311</v>
      </c>
      <c r="AK764" s="750" t="s">
        <v>4312</v>
      </c>
      <c r="AL764" s="359">
        <v>10</v>
      </c>
      <c r="AM764" s="579" t="s">
        <v>4325</v>
      </c>
      <c r="AN764" s="750" t="s">
        <v>4324</v>
      </c>
      <c r="AO764" s="359">
        <v>10</v>
      </c>
      <c r="AP764" s="579"/>
      <c r="AQ764" s="750"/>
      <c r="AR764" s="359"/>
      <c r="AS764" s="579"/>
      <c r="AT764" s="580"/>
      <c r="AU764" s="360"/>
      <c r="AV764" s="795"/>
      <c r="AW764" s="574"/>
      <c r="AX764" s="362"/>
      <c r="AY764" s="89"/>
      <c r="AZ764" s="89"/>
      <c r="BA764" s="89"/>
      <c r="BB764" s="89"/>
      <c r="BC764" s="89"/>
      <c r="BD764" s="89"/>
      <c r="BE764" s="89"/>
      <c r="BF764" s="89"/>
      <c r="BG764" s="89"/>
      <c r="BH764" s="89"/>
      <c r="BI764" s="89"/>
      <c r="BJ764" s="89"/>
      <c r="BK764" s="89"/>
      <c r="BL764" s="89"/>
      <c r="BM764" s="89"/>
      <c r="BN764" s="89"/>
      <c r="BO764" s="55"/>
      <c r="BP764" s="55"/>
      <c r="BQ764" s="55"/>
      <c r="BR764" s="55"/>
      <c r="BS764" s="55"/>
      <c r="BT764" s="55"/>
      <c r="BU764" s="55"/>
      <c r="BV764" s="55"/>
      <c r="BW764" s="55"/>
      <c r="BX764" s="55"/>
      <c r="BY764" s="55"/>
      <c r="BZ764" s="55"/>
      <c r="CA764" s="55"/>
      <c r="CB764" s="55"/>
      <c r="CC764" s="55"/>
      <c r="CD764" s="55"/>
      <c r="CE764" s="55"/>
      <c r="CF764" s="55"/>
      <c r="CG764" s="55"/>
      <c r="CH764" s="55"/>
      <c r="CI764" s="55"/>
      <c r="CJ764" s="55"/>
      <c r="CK764" s="55"/>
      <c r="CL764" s="55"/>
      <c r="CM764" s="55"/>
      <c r="CN764" s="55"/>
      <c r="CO764" s="55"/>
      <c r="CP764" s="55"/>
      <c r="CQ764" s="55"/>
      <c r="CR764" s="55"/>
      <c r="CS764" s="55"/>
      <c r="CT764" s="55"/>
      <c r="CU764" s="55"/>
      <c r="CV764" s="55"/>
      <c r="CW764" s="55"/>
      <c r="CX764" s="55"/>
      <c r="CY764" s="55"/>
      <c r="CZ764" s="55"/>
      <c r="DA764" s="55"/>
      <c r="DB764" s="55"/>
      <c r="DC764" s="55"/>
      <c r="DD764" s="55"/>
      <c r="DE764" s="55"/>
      <c r="DF764" s="55"/>
      <c r="DG764" s="55"/>
      <c r="DH764" s="55"/>
      <c r="DI764" s="55"/>
      <c r="DJ764" s="55"/>
      <c r="DK764" s="55"/>
      <c r="DL764" s="55"/>
      <c r="DM764" s="55"/>
      <c r="DN764" s="55"/>
      <c r="DO764" s="55"/>
      <c r="DP764" s="55"/>
      <c r="DQ764" s="55"/>
      <c r="DR764" s="55"/>
      <c r="DS764" s="55"/>
      <c r="DT764" s="55"/>
      <c r="DU764" s="55"/>
      <c r="DV764" s="55"/>
      <c r="DW764" s="55"/>
      <c r="DX764" s="55"/>
      <c r="DY764" s="55"/>
      <c r="DZ764" s="55"/>
      <c r="EA764" s="55"/>
      <c r="EB764" s="55"/>
      <c r="EC764" s="55"/>
      <c r="ED764" s="55"/>
      <c r="EE764" s="55"/>
      <c r="EF764" s="55"/>
      <c r="EG764" s="55"/>
      <c r="EH764" s="55"/>
      <c r="EI764" s="55"/>
      <c r="EJ764" s="55"/>
      <c r="EK764" s="55"/>
      <c r="EL764" s="55"/>
      <c r="EM764" s="55"/>
      <c r="EN764" s="55"/>
      <c r="EO764" s="55"/>
      <c r="EP764" s="55"/>
      <c r="EQ764" s="55"/>
      <c r="ER764" s="55"/>
      <c r="ES764" s="55"/>
      <c r="ET764" s="55"/>
      <c r="EU764" s="55"/>
      <c r="EV764" s="55"/>
      <c r="EW764" s="55"/>
      <c r="EX764" s="55"/>
      <c r="EY764" s="55"/>
      <c r="EZ764" s="55"/>
      <c r="FA764" s="55"/>
      <c r="FB764" s="55"/>
      <c r="FC764" s="55"/>
      <c r="FD764" s="55"/>
      <c r="FE764" s="55"/>
      <c r="FF764" s="55"/>
      <c r="FG764" s="55"/>
      <c r="FH764" s="55"/>
      <c r="FI764" s="55"/>
      <c r="FJ764" s="55"/>
      <c r="FK764" s="55"/>
      <c r="FL764" s="55"/>
      <c r="FM764" s="55"/>
      <c r="FN764" s="55"/>
      <c r="FO764" s="55"/>
      <c r="FP764" s="55"/>
      <c r="FQ764" s="55"/>
      <c r="FR764" s="55"/>
      <c r="FS764" s="55"/>
      <c r="FT764" s="55"/>
      <c r="FU764" s="55"/>
      <c r="FV764" s="55"/>
      <c r="FW764" s="55"/>
      <c r="FX764" s="55"/>
      <c r="FY764" s="55"/>
      <c r="FZ764" s="55"/>
      <c r="GA764" s="55"/>
      <c r="GB764" s="55"/>
      <c r="GC764" s="55"/>
      <c r="GD764" s="55"/>
      <c r="GE764" s="55"/>
      <c r="GF764" s="55"/>
      <c r="GG764" s="55"/>
      <c r="GH764" s="55"/>
      <c r="GI764" s="55"/>
      <c r="GJ764" s="55"/>
      <c r="GK764" s="55"/>
      <c r="GL764" s="55"/>
      <c r="GM764" s="55"/>
      <c r="GN764" s="55"/>
      <c r="GO764" s="55"/>
      <c r="GP764" s="55"/>
      <c r="GQ764" s="55"/>
      <c r="GR764" s="55"/>
      <c r="GS764" s="55"/>
      <c r="GT764" s="55"/>
      <c r="GU764" s="55"/>
      <c r="GV764" s="55"/>
      <c r="GW764" s="55"/>
      <c r="GX764" s="55"/>
      <c r="GY764" s="55"/>
      <c r="GZ764" s="55"/>
      <c r="HA764" s="55"/>
      <c r="HB764" s="55"/>
      <c r="HC764" s="55"/>
      <c r="HD764" s="55"/>
      <c r="HE764" s="55"/>
      <c r="HF764" s="55"/>
      <c r="HG764" s="55"/>
      <c r="HH764" s="55"/>
      <c r="HI764" s="55"/>
      <c r="HJ764" s="55"/>
      <c r="HK764" s="55"/>
      <c r="HL764" s="55"/>
      <c r="HM764" s="55"/>
      <c r="HN764" s="55"/>
      <c r="HO764" s="55"/>
      <c r="HP764" s="55"/>
      <c r="HQ764" s="55"/>
      <c r="HR764" s="55"/>
      <c r="HS764" s="55"/>
      <c r="HT764" s="55"/>
      <c r="HU764" s="55"/>
      <c r="HV764" s="55"/>
      <c r="HW764" s="55"/>
      <c r="HX764" s="55"/>
      <c r="HY764" s="55"/>
    </row>
    <row r="765" spans="1:233" s="36" customFormat="1" ht="77.95" customHeight="1" x14ac:dyDescent="0.3">
      <c r="A765" s="361">
        <v>2990</v>
      </c>
      <c r="B765" s="616" t="s">
        <v>4290</v>
      </c>
      <c r="C765" s="574" t="s">
        <v>4291</v>
      </c>
      <c r="D765" s="575" t="s">
        <v>4292</v>
      </c>
      <c r="E765" s="637" t="s">
        <v>2488</v>
      </c>
      <c r="F765" s="581" t="s">
        <v>4552</v>
      </c>
      <c r="G765" s="640" t="s">
        <v>4339</v>
      </c>
      <c r="H765" s="574">
        <v>2011</v>
      </c>
      <c r="I765" s="637" t="s">
        <v>4340</v>
      </c>
      <c r="J765" s="673">
        <v>584938.55000000005</v>
      </c>
      <c r="K765" s="396" t="s">
        <v>6855</v>
      </c>
      <c r="L765" s="507" t="s">
        <v>4320</v>
      </c>
      <c r="M765" s="507" t="s">
        <v>4321</v>
      </c>
      <c r="N765" s="582" t="s">
        <v>4341</v>
      </c>
      <c r="O765" s="582" t="s">
        <v>4342</v>
      </c>
      <c r="P765" s="576" t="s">
        <v>4343</v>
      </c>
      <c r="Q765" s="543">
        <v>22.35</v>
      </c>
      <c r="R765" s="543"/>
      <c r="S765" s="543">
        <v>10.536398467432949</v>
      </c>
      <c r="T765" s="543">
        <v>22.35</v>
      </c>
      <c r="U765" s="543">
        <v>32.886398467432954</v>
      </c>
      <c r="V765" s="574">
        <v>100</v>
      </c>
      <c r="W765" s="574">
        <v>100</v>
      </c>
      <c r="X765" s="453" t="s">
        <v>4299</v>
      </c>
      <c r="Y765" s="355"/>
      <c r="Z765" s="355"/>
      <c r="AA765" s="355"/>
      <c r="AB765" s="574">
        <v>66</v>
      </c>
      <c r="AC765" s="355"/>
      <c r="AD765" s="543">
        <v>12.57</v>
      </c>
      <c r="AE765" s="577">
        <v>5</v>
      </c>
      <c r="AF765" s="546">
        <v>100</v>
      </c>
      <c r="AG765" s="578" t="s">
        <v>2487</v>
      </c>
      <c r="AH765" s="716" t="s">
        <v>4324</v>
      </c>
      <c r="AI765" s="548">
        <v>80</v>
      </c>
      <c r="AJ765" s="579" t="s">
        <v>4311</v>
      </c>
      <c r="AK765" s="750" t="s">
        <v>4312</v>
      </c>
      <c r="AL765" s="359">
        <v>10</v>
      </c>
      <c r="AM765" s="579" t="s">
        <v>4325</v>
      </c>
      <c r="AN765" s="750" t="s">
        <v>4324</v>
      </c>
      <c r="AO765" s="359">
        <v>10</v>
      </c>
      <c r="AP765" s="579"/>
      <c r="AQ765" s="750"/>
      <c r="AR765" s="359"/>
      <c r="AS765" s="579"/>
      <c r="AT765" s="580"/>
      <c r="AU765" s="360"/>
      <c r="AV765" s="795"/>
      <c r="AW765" s="574"/>
      <c r="AX765" s="362"/>
      <c r="AY765" s="89"/>
      <c r="AZ765" s="89"/>
      <c r="BA765" s="89"/>
      <c r="BB765" s="89"/>
      <c r="BC765" s="89"/>
      <c r="BD765" s="89"/>
      <c r="BE765" s="89"/>
      <c r="BF765" s="89"/>
      <c r="BG765" s="89"/>
      <c r="BH765" s="89"/>
      <c r="BI765" s="89"/>
      <c r="BJ765" s="89"/>
      <c r="BK765" s="89"/>
      <c r="BL765" s="89"/>
      <c r="BM765" s="89"/>
      <c r="BN765" s="89"/>
      <c r="BO765" s="55"/>
      <c r="BP765" s="55"/>
      <c r="BQ765" s="55"/>
      <c r="BR765" s="55"/>
      <c r="BS765" s="55"/>
      <c r="BT765" s="55"/>
      <c r="BU765" s="55"/>
      <c r="BV765" s="55"/>
      <c r="BW765" s="55"/>
      <c r="BX765" s="55"/>
      <c r="BY765" s="55"/>
      <c r="BZ765" s="55"/>
      <c r="CA765" s="55"/>
      <c r="CB765" s="55"/>
      <c r="CC765" s="55"/>
      <c r="CD765" s="55"/>
      <c r="CE765" s="55"/>
      <c r="CF765" s="55"/>
      <c r="CG765" s="55"/>
      <c r="CH765" s="55"/>
      <c r="CI765" s="55"/>
      <c r="CJ765" s="55"/>
      <c r="CK765" s="55"/>
      <c r="CL765" s="55"/>
      <c r="CM765" s="55"/>
      <c r="CN765" s="55"/>
      <c r="CO765" s="55"/>
      <c r="CP765" s="55"/>
      <c r="CQ765" s="55"/>
      <c r="CR765" s="55"/>
      <c r="CS765" s="55"/>
      <c r="CT765" s="55"/>
      <c r="CU765" s="55"/>
      <c r="CV765" s="55"/>
      <c r="CW765" s="55"/>
      <c r="CX765" s="55"/>
      <c r="CY765" s="55"/>
      <c r="CZ765" s="55"/>
      <c r="DA765" s="55"/>
      <c r="DB765" s="55"/>
      <c r="DC765" s="55"/>
      <c r="DD765" s="55"/>
      <c r="DE765" s="55"/>
      <c r="DF765" s="55"/>
      <c r="DG765" s="55"/>
      <c r="DH765" s="55"/>
      <c r="DI765" s="55"/>
      <c r="DJ765" s="55"/>
      <c r="DK765" s="55"/>
      <c r="DL765" s="55"/>
      <c r="DM765" s="55"/>
      <c r="DN765" s="55"/>
      <c r="DO765" s="55"/>
      <c r="DP765" s="55"/>
      <c r="DQ765" s="55"/>
      <c r="DR765" s="55"/>
      <c r="DS765" s="55"/>
      <c r="DT765" s="55"/>
      <c r="DU765" s="55"/>
      <c r="DV765" s="55"/>
      <c r="DW765" s="55"/>
      <c r="DX765" s="55"/>
      <c r="DY765" s="55"/>
      <c r="DZ765" s="55"/>
      <c r="EA765" s="55"/>
      <c r="EB765" s="55"/>
      <c r="EC765" s="55"/>
      <c r="ED765" s="55"/>
      <c r="EE765" s="55"/>
      <c r="EF765" s="55"/>
      <c r="EG765" s="55"/>
      <c r="EH765" s="55"/>
      <c r="EI765" s="55"/>
      <c r="EJ765" s="55"/>
      <c r="EK765" s="55"/>
      <c r="EL765" s="55"/>
      <c r="EM765" s="55"/>
      <c r="EN765" s="55"/>
      <c r="EO765" s="55"/>
      <c r="EP765" s="55"/>
      <c r="EQ765" s="55"/>
      <c r="ER765" s="55"/>
      <c r="ES765" s="55"/>
      <c r="ET765" s="55"/>
      <c r="EU765" s="55"/>
      <c r="EV765" s="55"/>
      <c r="EW765" s="55"/>
      <c r="EX765" s="55"/>
      <c r="EY765" s="55"/>
      <c r="EZ765" s="55"/>
      <c r="FA765" s="55"/>
      <c r="FB765" s="55"/>
      <c r="FC765" s="55"/>
      <c r="FD765" s="55"/>
      <c r="FE765" s="55"/>
      <c r="FF765" s="55"/>
      <c r="FG765" s="55"/>
      <c r="FH765" s="55"/>
      <c r="FI765" s="55"/>
      <c r="FJ765" s="55"/>
      <c r="FK765" s="55"/>
      <c r="FL765" s="55"/>
      <c r="FM765" s="55"/>
      <c r="FN765" s="55"/>
      <c r="FO765" s="55"/>
      <c r="FP765" s="55"/>
      <c r="FQ765" s="55"/>
      <c r="FR765" s="55"/>
      <c r="FS765" s="55"/>
      <c r="FT765" s="55"/>
      <c r="FU765" s="55"/>
      <c r="FV765" s="55"/>
      <c r="FW765" s="55"/>
      <c r="FX765" s="55"/>
      <c r="FY765" s="55"/>
      <c r="FZ765" s="55"/>
      <c r="GA765" s="55"/>
      <c r="GB765" s="55"/>
      <c r="GC765" s="55"/>
      <c r="GD765" s="55"/>
      <c r="GE765" s="55"/>
      <c r="GF765" s="55"/>
      <c r="GG765" s="55"/>
      <c r="GH765" s="55"/>
      <c r="GI765" s="55"/>
      <c r="GJ765" s="55"/>
      <c r="GK765" s="55"/>
      <c r="GL765" s="55"/>
      <c r="GM765" s="55"/>
      <c r="GN765" s="55"/>
      <c r="GO765" s="55"/>
      <c r="GP765" s="55"/>
      <c r="GQ765" s="55"/>
      <c r="GR765" s="55"/>
      <c r="GS765" s="55"/>
      <c r="GT765" s="55"/>
      <c r="GU765" s="55"/>
      <c r="GV765" s="55"/>
      <c r="GW765" s="55"/>
      <c r="GX765" s="55"/>
      <c r="GY765" s="55"/>
      <c r="GZ765" s="55"/>
      <c r="HA765" s="55"/>
      <c r="HB765" s="55"/>
      <c r="HC765" s="55"/>
      <c r="HD765" s="55"/>
      <c r="HE765" s="55"/>
      <c r="HF765" s="55"/>
      <c r="HG765" s="55"/>
      <c r="HH765" s="55"/>
      <c r="HI765" s="55"/>
      <c r="HJ765" s="55"/>
      <c r="HK765" s="55"/>
      <c r="HL765" s="55"/>
      <c r="HM765" s="55"/>
      <c r="HN765" s="55"/>
      <c r="HO765" s="55"/>
      <c r="HP765" s="55"/>
      <c r="HQ765" s="55"/>
      <c r="HR765" s="55"/>
      <c r="HS765" s="55"/>
      <c r="HT765" s="55"/>
      <c r="HU765" s="55"/>
      <c r="HV765" s="55"/>
      <c r="HW765" s="55"/>
      <c r="HX765" s="55"/>
      <c r="HY765" s="55"/>
    </row>
    <row r="766" spans="1:233" s="36" customFormat="1" ht="156.05000000000001" customHeight="1" x14ac:dyDescent="0.3">
      <c r="A766" s="361">
        <v>2990</v>
      </c>
      <c r="B766" s="616" t="s">
        <v>4290</v>
      </c>
      <c r="C766" s="574" t="s">
        <v>4291</v>
      </c>
      <c r="D766" s="575" t="s">
        <v>4292</v>
      </c>
      <c r="E766" s="637" t="s">
        <v>4344</v>
      </c>
      <c r="F766" s="581" t="s">
        <v>4553</v>
      </c>
      <c r="G766" s="637" t="s">
        <v>4345</v>
      </c>
      <c r="H766" s="574">
        <v>2011</v>
      </c>
      <c r="I766" s="637" t="s">
        <v>4346</v>
      </c>
      <c r="J766" s="673">
        <v>174000</v>
      </c>
      <c r="K766" s="396" t="s">
        <v>6855</v>
      </c>
      <c r="L766" s="507" t="s">
        <v>4347</v>
      </c>
      <c r="M766" s="507" t="s">
        <v>4348</v>
      </c>
      <c r="N766" s="507" t="s">
        <v>8632</v>
      </c>
      <c r="O766" s="507" t="s">
        <v>4349</v>
      </c>
      <c r="P766" s="576" t="s">
        <v>4350</v>
      </c>
      <c r="Q766" s="543">
        <v>22.35</v>
      </c>
      <c r="R766" s="543"/>
      <c r="S766" s="543">
        <v>5.0268199233716473</v>
      </c>
      <c r="T766" s="543">
        <v>22.35</v>
      </c>
      <c r="U766" s="543">
        <v>27.376819923371649</v>
      </c>
      <c r="V766" s="574">
        <v>100</v>
      </c>
      <c r="W766" s="574">
        <v>100</v>
      </c>
      <c r="X766" s="453" t="s">
        <v>4299</v>
      </c>
      <c r="Y766" s="355"/>
      <c r="Z766" s="355"/>
      <c r="AA766" s="355"/>
      <c r="AB766" s="574">
        <v>4</v>
      </c>
      <c r="AC766" s="355"/>
      <c r="AD766" s="543">
        <v>12.57</v>
      </c>
      <c r="AE766" s="577">
        <v>5</v>
      </c>
      <c r="AF766" s="546">
        <v>100</v>
      </c>
      <c r="AG766" s="578" t="s">
        <v>4351</v>
      </c>
      <c r="AH766" s="716" t="s">
        <v>4352</v>
      </c>
      <c r="AI766" s="548">
        <v>90</v>
      </c>
      <c r="AJ766" s="579" t="s">
        <v>4311</v>
      </c>
      <c r="AK766" s="750" t="s">
        <v>4312</v>
      </c>
      <c r="AL766" s="359">
        <v>10</v>
      </c>
      <c r="AM766" s="579"/>
      <c r="AN766" s="750"/>
      <c r="AO766" s="359"/>
      <c r="AP766" s="579"/>
      <c r="AQ766" s="750"/>
      <c r="AR766" s="359"/>
      <c r="AS766" s="579"/>
      <c r="AT766" s="580"/>
      <c r="AU766" s="360"/>
      <c r="AV766" s="795"/>
      <c r="AW766" s="574"/>
      <c r="AX766" s="362"/>
    </row>
    <row r="767" spans="1:233" s="36" customFormat="1" ht="181.95" customHeight="1" x14ac:dyDescent="0.3">
      <c r="A767" s="361">
        <v>2990</v>
      </c>
      <c r="B767" s="616" t="s">
        <v>4290</v>
      </c>
      <c r="C767" s="574" t="s">
        <v>4291</v>
      </c>
      <c r="D767" s="575" t="s">
        <v>4292</v>
      </c>
      <c r="E767" s="637" t="s">
        <v>4344</v>
      </c>
      <c r="F767" s="581" t="s">
        <v>4553</v>
      </c>
      <c r="G767" s="637" t="s">
        <v>4353</v>
      </c>
      <c r="H767" s="574">
        <v>2010</v>
      </c>
      <c r="I767" s="637" t="s">
        <v>4354</v>
      </c>
      <c r="J767" s="673">
        <v>44714.36</v>
      </c>
      <c r="K767" s="396" t="s">
        <v>6855</v>
      </c>
      <c r="L767" s="507" t="s">
        <v>4355</v>
      </c>
      <c r="M767" s="507" t="s">
        <v>4348</v>
      </c>
      <c r="N767" s="507" t="s">
        <v>4356</v>
      </c>
      <c r="O767" s="507" t="s">
        <v>4357</v>
      </c>
      <c r="P767" s="576" t="s">
        <v>4358</v>
      </c>
      <c r="Q767" s="543">
        <v>22.35</v>
      </c>
      <c r="R767" s="543"/>
      <c r="S767" s="543">
        <v>1.0038314176245211</v>
      </c>
      <c r="T767" s="543">
        <v>22.35</v>
      </c>
      <c r="U767" s="543">
        <v>23.353831417624523</v>
      </c>
      <c r="V767" s="574">
        <v>100</v>
      </c>
      <c r="W767" s="574">
        <v>100</v>
      </c>
      <c r="X767" s="453" t="s">
        <v>4299</v>
      </c>
      <c r="Y767" s="355"/>
      <c r="Z767" s="355"/>
      <c r="AA767" s="355"/>
      <c r="AB767" s="574">
        <v>35</v>
      </c>
      <c r="AC767" s="355"/>
      <c r="AD767" s="543"/>
      <c r="AE767" s="577">
        <v>5</v>
      </c>
      <c r="AF767" s="546">
        <v>100</v>
      </c>
      <c r="AG767" s="578" t="s">
        <v>4351</v>
      </c>
      <c r="AH767" s="716" t="s">
        <v>4352</v>
      </c>
      <c r="AI767" s="548">
        <v>90</v>
      </c>
      <c r="AJ767" s="579" t="s">
        <v>4311</v>
      </c>
      <c r="AK767" s="750" t="s">
        <v>4312</v>
      </c>
      <c r="AL767" s="359">
        <v>10</v>
      </c>
      <c r="AM767" s="579"/>
      <c r="AN767" s="750"/>
      <c r="AO767" s="359"/>
      <c r="AP767" s="579"/>
      <c r="AQ767" s="750"/>
      <c r="AR767" s="359"/>
      <c r="AS767" s="579"/>
      <c r="AT767" s="580"/>
      <c r="AU767" s="360"/>
      <c r="AV767" s="795"/>
      <c r="AW767" s="574"/>
      <c r="AX767" s="362"/>
    </row>
    <row r="768" spans="1:233" s="36" customFormat="1" ht="52.1" customHeight="1" x14ac:dyDescent="0.3">
      <c r="A768" s="361">
        <v>2990</v>
      </c>
      <c r="B768" s="616" t="s">
        <v>4290</v>
      </c>
      <c r="C768" s="574" t="s">
        <v>4291</v>
      </c>
      <c r="D768" s="575" t="s">
        <v>4292</v>
      </c>
      <c r="E768" s="637" t="s">
        <v>4344</v>
      </c>
      <c r="F768" s="581" t="s">
        <v>4553</v>
      </c>
      <c r="G768" s="637" t="s">
        <v>4359</v>
      </c>
      <c r="H768" s="574">
        <v>2011</v>
      </c>
      <c r="I768" s="637" t="s">
        <v>4360</v>
      </c>
      <c r="J768" s="673">
        <v>23501.09</v>
      </c>
      <c r="K768" s="396" t="s">
        <v>6855</v>
      </c>
      <c r="L768" s="507" t="s">
        <v>4355</v>
      </c>
      <c r="M768" s="507" t="s">
        <v>4348</v>
      </c>
      <c r="N768" s="507" t="s">
        <v>4361</v>
      </c>
      <c r="O768" s="507" t="s">
        <v>4362</v>
      </c>
      <c r="P768" s="576" t="s">
        <v>4363</v>
      </c>
      <c r="Q768" s="543">
        <v>22.35</v>
      </c>
      <c r="R768" s="543"/>
      <c r="S768" s="543">
        <v>1.0038314176245211</v>
      </c>
      <c r="T768" s="543">
        <v>22.35</v>
      </c>
      <c r="U768" s="543">
        <v>23.353831417624523</v>
      </c>
      <c r="V768" s="574">
        <v>100</v>
      </c>
      <c r="W768" s="574">
        <v>100</v>
      </c>
      <c r="X768" s="453" t="s">
        <v>4299</v>
      </c>
      <c r="Y768" s="355"/>
      <c r="Z768" s="355"/>
      <c r="AA768" s="355"/>
      <c r="AB768" s="574">
        <v>4</v>
      </c>
      <c r="AC768" s="355"/>
      <c r="AD768" s="543"/>
      <c r="AE768" s="577">
        <v>5</v>
      </c>
      <c r="AF768" s="546">
        <v>100</v>
      </c>
      <c r="AG768" s="578" t="s">
        <v>4351</v>
      </c>
      <c r="AH768" s="716" t="s">
        <v>4352</v>
      </c>
      <c r="AI768" s="548">
        <v>90</v>
      </c>
      <c r="AJ768" s="579" t="s">
        <v>4311</v>
      </c>
      <c r="AK768" s="750" t="s">
        <v>4312</v>
      </c>
      <c r="AL768" s="359">
        <v>10</v>
      </c>
      <c r="AM768" s="579"/>
      <c r="AN768" s="750"/>
      <c r="AO768" s="359"/>
      <c r="AP768" s="579"/>
      <c r="AQ768" s="750"/>
      <c r="AR768" s="359"/>
      <c r="AS768" s="579"/>
      <c r="AT768" s="580"/>
      <c r="AU768" s="360"/>
      <c r="AV768" s="795"/>
      <c r="AW768" s="574"/>
      <c r="AX768" s="362"/>
    </row>
    <row r="769" spans="1:50" s="36" customFormat="1" ht="247.05" customHeight="1" x14ac:dyDescent="0.3">
      <c r="A769" s="361">
        <v>2990</v>
      </c>
      <c r="B769" s="616" t="s">
        <v>4290</v>
      </c>
      <c r="C769" s="574" t="s">
        <v>4291</v>
      </c>
      <c r="D769" s="575" t="s">
        <v>4292</v>
      </c>
      <c r="E769" s="637" t="s">
        <v>4364</v>
      </c>
      <c r="F769" s="581" t="s">
        <v>4554</v>
      </c>
      <c r="G769" s="637" t="s">
        <v>4365</v>
      </c>
      <c r="H769" s="574">
        <v>2011</v>
      </c>
      <c r="I769" s="637" t="s">
        <v>4366</v>
      </c>
      <c r="J769" s="673">
        <v>118800</v>
      </c>
      <c r="K769" s="396" t="s">
        <v>6855</v>
      </c>
      <c r="L769" s="507" t="s">
        <v>4367</v>
      </c>
      <c r="M769" s="507" t="s">
        <v>4367</v>
      </c>
      <c r="N769" s="582" t="s">
        <v>4368</v>
      </c>
      <c r="O769" s="582" t="s">
        <v>4369</v>
      </c>
      <c r="P769" s="576" t="s">
        <v>8668</v>
      </c>
      <c r="Q769" s="543">
        <v>22.35</v>
      </c>
      <c r="R769" s="543"/>
      <c r="S769" s="543">
        <v>10.737547892720306</v>
      </c>
      <c r="T769" s="543">
        <v>22.35</v>
      </c>
      <c r="U769" s="543">
        <v>33.087547892720309</v>
      </c>
      <c r="V769" s="574">
        <v>100</v>
      </c>
      <c r="W769" s="574">
        <v>100</v>
      </c>
      <c r="X769" s="453" t="s">
        <v>4299</v>
      </c>
      <c r="Y769" s="355"/>
      <c r="Z769" s="355"/>
      <c r="AA769" s="355"/>
      <c r="AB769" s="574">
        <v>11</v>
      </c>
      <c r="AC769" s="355"/>
      <c r="AD769" s="543">
        <v>12.57</v>
      </c>
      <c r="AE769" s="577">
        <v>5</v>
      </c>
      <c r="AF769" s="546">
        <v>100</v>
      </c>
      <c r="AG769" s="578" t="s">
        <v>3706</v>
      </c>
      <c r="AH769" s="716" t="s">
        <v>4370</v>
      </c>
      <c r="AI769" s="548">
        <v>20</v>
      </c>
      <c r="AJ769" s="579" t="s">
        <v>4311</v>
      </c>
      <c r="AK769" s="750" t="s">
        <v>4312</v>
      </c>
      <c r="AL769" s="359">
        <v>30</v>
      </c>
      <c r="AM769" s="579" t="s">
        <v>4371</v>
      </c>
      <c r="AN769" s="750" t="s">
        <v>4372</v>
      </c>
      <c r="AO769" s="359">
        <v>50</v>
      </c>
      <c r="AP769" s="579"/>
      <c r="AQ769" s="750"/>
      <c r="AR769" s="359"/>
      <c r="AS769" s="579"/>
      <c r="AT769" s="580"/>
      <c r="AU769" s="360"/>
      <c r="AV769" s="795"/>
      <c r="AW769" s="574"/>
      <c r="AX769" s="362"/>
    </row>
    <row r="770" spans="1:50" s="36" customFormat="1" ht="247.05" customHeight="1" x14ac:dyDescent="0.3">
      <c r="A770" s="361">
        <v>2990</v>
      </c>
      <c r="B770" s="616" t="s">
        <v>4290</v>
      </c>
      <c r="C770" s="574" t="s">
        <v>4291</v>
      </c>
      <c r="D770" s="575" t="s">
        <v>4292</v>
      </c>
      <c r="E770" s="637" t="s">
        <v>4364</v>
      </c>
      <c r="F770" s="581" t="s">
        <v>4554</v>
      </c>
      <c r="G770" s="637" t="s">
        <v>4373</v>
      </c>
      <c r="H770" s="574">
        <v>2011</v>
      </c>
      <c r="I770" s="637" t="s">
        <v>4374</v>
      </c>
      <c r="J770" s="673">
        <v>246000</v>
      </c>
      <c r="K770" s="396" t="s">
        <v>6855</v>
      </c>
      <c r="L770" s="507" t="s">
        <v>4367</v>
      </c>
      <c r="M770" s="507" t="s">
        <v>4367</v>
      </c>
      <c r="N770" s="582" t="s">
        <v>4368</v>
      </c>
      <c r="O770" s="582" t="s">
        <v>4369</v>
      </c>
      <c r="P770" s="576" t="s">
        <v>8669</v>
      </c>
      <c r="Q770" s="543">
        <v>22.35</v>
      </c>
      <c r="R770" s="543"/>
      <c r="S770" s="543">
        <v>19.35823754789272</v>
      </c>
      <c r="T770" s="543">
        <v>44.7</v>
      </c>
      <c r="U770" s="543">
        <v>64.05823754789273</v>
      </c>
      <c r="V770" s="574">
        <v>100</v>
      </c>
      <c r="W770" s="574">
        <v>100</v>
      </c>
      <c r="X770" s="453" t="s">
        <v>4299</v>
      </c>
      <c r="Y770" s="355"/>
      <c r="Z770" s="355"/>
      <c r="AA770" s="355"/>
      <c r="AB770" s="574">
        <v>11</v>
      </c>
      <c r="AC770" s="355"/>
      <c r="AD770" s="543">
        <v>12.57</v>
      </c>
      <c r="AE770" s="577">
        <v>5</v>
      </c>
      <c r="AF770" s="546">
        <v>100</v>
      </c>
      <c r="AG770" s="578" t="s">
        <v>3706</v>
      </c>
      <c r="AH770" s="716" t="s">
        <v>4370</v>
      </c>
      <c r="AI770" s="548">
        <v>20</v>
      </c>
      <c r="AJ770" s="579" t="s">
        <v>4311</v>
      </c>
      <c r="AK770" s="750" t="s">
        <v>4312</v>
      </c>
      <c r="AL770" s="359">
        <v>30</v>
      </c>
      <c r="AM770" s="579" t="s">
        <v>4371</v>
      </c>
      <c r="AN770" s="750" t="s">
        <v>4372</v>
      </c>
      <c r="AO770" s="359">
        <v>50</v>
      </c>
      <c r="AP770" s="579"/>
      <c r="AQ770" s="750"/>
      <c r="AR770" s="359"/>
      <c r="AS770" s="579"/>
      <c r="AT770" s="580"/>
      <c r="AU770" s="360"/>
      <c r="AV770" s="795"/>
      <c r="AW770" s="574"/>
      <c r="AX770" s="362"/>
    </row>
    <row r="771" spans="1:50" s="36" customFormat="1" ht="247.05" customHeight="1" x14ac:dyDescent="0.3">
      <c r="A771" s="361">
        <v>2990</v>
      </c>
      <c r="B771" s="616" t="s">
        <v>4290</v>
      </c>
      <c r="C771" s="574" t="s">
        <v>4291</v>
      </c>
      <c r="D771" s="575" t="s">
        <v>4292</v>
      </c>
      <c r="E771" s="637" t="s">
        <v>4364</v>
      </c>
      <c r="F771" s="581" t="s">
        <v>4554</v>
      </c>
      <c r="G771" s="637" t="s">
        <v>4375</v>
      </c>
      <c r="H771" s="574">
        <v>2011</v>
      </c>
      <c r="I771" s="637" t="s">
        <v>4376</v>
      </c>
      <c r="J771" s="673">
        <v>200400</v>
      </c>
      <c r="K771" s="396" t="s">
        <v>6855</v>
      </c>
      <c r="L771" s="507" t="s">
        <v>4367</v>
      </c>
      <c r="M771" s="507" t="s">
        <v>4367</v>
      </c>
      <c r="N771" s="582" t="s">
        <v>4368</v>
      </c>
      <c r="O771" s="582" t="s">
        <v>4369</v>
      </c>
      <c r="P771" s="576" t="s">
        <v>8670</v>
      </c>
      <c r="Q771" s="543">
        <v>22.35</v>
      </c>
      <c r="R771" s="543"/>
      <c r="S771" s="543">
        <v>19.35823754789272</v>
      </c>
      <c r="T771" s="543">
        <v>44.7</v>
      </c>
      <c r="U771" s="543">
        <v>64.05823754789273</v>
      </c>
      <c r="V771" s="574">
        <v>100</v>
      </c>
      <c r="W771" s="574">
        <v>100</v>
      </c>
      <c r="X771" s="453" t="s">
        <v>4299</v>
      </c>
      <c r="Y771" s="355"/>
      <c r="Z771" s="355"/>
      <c r="AA771" s="355"/>
      <c r="AB771" s="574">
        <v>11</v>
      </c>
      <c r="AC771" s="355"/>
      <c r="AD771" s="543">
        <v>12.57</v>
      </c>
      <c r="AE771" s="577">
        <v>5</v>
      </c>
      <c r="AF771" s="546">
        <v>100</v>
      </c>
      <c r="AG771" s="578" t="s">
        <v>3706</v>
      </c>
      <c r="AH771" s="716" t="s">
        <v>4370</v>
      </c>
      <c r="AI771" s="548">
        <v>20</v>
      </c>
      <c r="AJ771" s="579" t="s">
        <v>4311</v>
      </c>
      <c r="AK771" s="750" t="s">
        <v>4312</v>
      </c>
      <c r="AL771" s="359">
        <v>30</v>
      </c>
      <c r="AM771" s="579" t="s">
        <v>4371</v>
      </c>
      <c r="AN771" s="750" t="s">
        <v>4372</v>
      </c>
      <c r="AO771" s="359">
        <v>50</v>
      </c>
      <c r="AP771" s="579"/>
      <c r="AQ771" s="750"/>
      <c r="AR771" s="359"/>
      <c r="AS771" s="579"/>
      <c r="AT771" s="580"/>
      <c r="AU771" s="360"/>
      <c r="AV771" s="795"/>
      <c r="AW771" s="574"/>
      <c r="AX771" s="362"/>
    </row>
    <row r="772" spans="1:50" s="36" customFormat="1" ht="247.05" customHeight="1" x14ac:dyDescent="0.3">
      <c r="A772" s="361">
        <v>2990</v>
      </c>
      <c r="B772" s="616" t="s">
        <v>4290</v>
      </c>
      <c r="C772" s="574" t="s">
        <v>4291</v>
      </c>
      <c r="D772" s="575" t="s">
        <v>4292</v>
      </c>
      <c r="E772" s="637" t="s">
        <v>4364</v>
      </c>
      <c r="F772" s="581" t="s">
        <v>4554</v>
      </c>
      <c r="G772" s="637" t="s">
        <v>4377</v>
      </c>
      <c r="H772" s="574">
        <v>2010</v>
      </c>
      <c r="I772" s="637" t="s">
        <v>4378</v>
      </c>
      <c r="J772" s="673">
        <v>49098.94</v>
      </c>
      <c r="K772" s="396" t="s">
        <v>6855</v>
      </c>
      <c r="L772" s="507" t="s">
        <v>4367</v>
      </c>
      <c r="M772" s="507" t="s">
        <v>4367</v>
      </c>
      <c r="N772" s="582" t="s">
        <v>4368</v>
      </c>
      <c r="O772" s="582" t="s">
        <v>4369</v>
      </c>
      <c r="P772" s="576" t="s">
        <v>8671</v>
      </c>
      <c r="Q772" s="543">
        <v>22.35</v>
      </c>
      <c r="R772" s="543"/>
      <c r="S772" s="543">
        <v>7.0977011494252871</v>
      </c>
      <c r="T772" s="543">
        <v>22.35</v>
      </c>
      <c r="U772" s="543">
        <v>29.447701149425288</v>
      </c>
      <c r="V772" s="574">
        <v>100</v>
      </c>
      <c r="W772" s="574">
        <v>100</v>
      </c>
      <c r="X772" s="453" t="s">
        <v>4299</v>
      </c>
      <c r="Y772" s="355"/>
      <c r="Z772" s="355"/>
      <c r="AA772" s="355"/>
      <c r="AB772" s="574">
        <v>11</v>
      </c>
      <c r="AC772" s="355"/>
      <c r="AD772" s="543">
        <v>12.57</v>
      </c>
      <c r="AE772" s="577">
        <v>3</v>
      </c>
      <c r="AF772" s="546">
        <v>100</v>
      </c>
      <c r="AG772" s="578" t="s">
        <v>3706</v>
      </c>
      <c r="AH772" s="716" t="s">
        <v>4370</v>
      </c>
      <c r="AI772" s="548">
        <v>20</v>
      </c>
      <c r="AJ772" s="579" t="s">
        <v>4311</v>
      </c>
      <c r="AK772" s="750" t="s">
        <v>4312</v>
      </c>
      <c r="AL772" s="359">
        <v>30</v>
      </c>
      <c r="AM772" s="579" t="s">
        <v>4371</v>
      </c>
      <c r="AN772" s="750" t="s">
        <v>4372</v>
      </c>
      <c r="AO772" s="359">
        <v>50</v>
      </c>
      <c r="AP772" s="579"/>
      <c r="AQ772" s="750"/>
      <c r="AR772" s="359"/>
      <c r="AS772" s="579"/>
      <c r="AT772" s="580"/>
      <c r="AU772" s="360"/>
      <c r="AV772" s="795"/>
      <c r="AW772" s="574"/>
      <c r="AX772" s="362"/>
    </row>
    <row r="773" spans="1:50" s="36" customFormat="1" ht="247.05" customHeight="1" x14ac:dyDescent="0.3">
      <c r="A773" s="361">
        <v>2990</v>
      </c>
      <c r="B773" s="616" t="s">
        <v>4290</v>
      </c>
      <c r="C773" s="574" t="s">
        <v>4291</v>
      </c>
      <c r="D773" s="575" t="s">
        <v>4292</v>
      </c>
      <c r="E773" s="637" t="s">
        <v>4364</v>
      </c>
      <c r="F773" s="581" t="s">
        <v>4554</v>
      </c>
      <c r="G773" s="637" t="s">
        <v>4379</v>
      </c>
      <c r="H773" s="574">
        <v>2010</v>
      </c>
      <c r="I773" s="637" t="s">
        <v>4380</v>
      </c>
      <c r="J773" s="673">
        <v>41275.199999999997</v>
      </c>
      <c r="K773" s="396" t="s">
        <v>6855</v>
      </c>
      <c r="L773" s="507" t="s">
        <v>4367</v>
      </c>
      <c r="M773" s="507" t="s">
        <v>4367</v>
      </c>
      <c r="N773" s="582" t="s">
        <v>4368</v>
      </c>
      <c r="O773" s="582" t="s">
        <v>4369</v>
      </c>
      <c r="P773" s="576" t="s">
        <v>8672</v>
      </c>
      <c r="Q773" s="543">
        <v>22.35</v>
      </c>
      <c r="R773" s="543"/>
      <c r="S773" s="543">
        <v>3.6494252873563218</v>
      </c>
      <c r="T773" s="543">
        <v>22.35</v>
      </c>
      <c r="U773" s="543">
        <v>25.999425287356324</v>
      </c>
      <c r="V773" s="574">
        <v>100</v>
      </c>
      <c r="W773" s="574">
        <v>100</v>
      </c>
      <c r="X773" s="453" t="s">
        <v>4299</v>
      </c>
      <c r="Y773" s="355"/>
      <c r="Z773" s="355"/>
      <c r="AA773" s="355"/>
      <c r="AB773" s="574">
        <v>11</v>
      </c>
      <c r="AC773" s="355"/>
      <c r="AD773" s="543">
        <v>12.57</v>
      </c>
      <c r="AE773" s="577">
        <v>5</v>
      </c>
      <c r="AF773" s="546">
        <v>100</v>
      </c>
      <c r="AG773" s="578" t="s">
        <v>3706</v>
      </c>
      <c r="AH773" s="716" t="s">
        <v>4370</v>
      </c>
      <c r="AI773" s="548">
        <v>20</v>
      </c>
      <c r="AJ773" s="579" t="s">
        <v>4311</v>
      </c>
      <c r="AK773" s="750" t="s">
        <v>4312</v>
      </c>
      <c r="AL773" s="359">
        <v>30</v>
      </c>
      <c r="AM773" s="579" t="s">
        <v>4371</v>
      </c>
      <c r="AN773" s="750" t="s">
        <v>4372</v>
      </c>
      <c r="AO773" s="359">
        <v>50</v>
      </c>
      <c r="AP773" s="579"/>
      <c r="AQ773" s="750"/>
      <c r="AR773" s="359"/>
      <c r="AS773" s="579"/>
      <c r="AT773" s="580"/>
      <c r="AU773" s="360"/>
      <c r="AV773" s="795"/>
      <c r="AW773" s="574"/>
      <c r="AX773" s="362"/>
    </row>
    <row r="774" spans="1:50" s="36" customFormat="1" ht="247.05" customHeight="1" x14ac:dyDescent="0.3">
      <c r="A774" s="361">
        <v>2990</v>
      </c>
      <c r="B774" s="616" t="s">
        <v>4290</v>
      </c>
      <c r="C774" s="574" t="s">
        <v>4291</v>
      </c>
      <c r="D774" s="575" t="s">
        <v>4292</v>
      </c>
      <c r="E774" s="637" t="s">
        <v>4364</v>
      </c>
      <c r="F774" s="581" t="s">
        <v>4554</v>
      </c>
      <c r="G774" s="637" t="s">
        <v>4381</v>
      </c>
      <c r="H774" s="574">
        <v>2010</v>
      </c>
      <c r="I774" s="636" t="s">
        <v>4382</v>
      </c>
      <c r="J774" s="673">
        <v>46198.8</v>
      </c>
      <c r="K774" s="396" t="s">
        <v>6855</v>
      </c>
      <c r="L774" s="507" t="s">
        <v>4367</v>
      </c>
      <c r="M774" s="507" t="s">
        <v>4367</v>
      </c>
      <c r="N774" s="582" t="s">
        <v>4368</v>
      </c>
      <c r="O774" s="582" t="s">
        <v>4369</v>
      </c>
      <c r="P774" s="576" t="s">
        <v>8673</v>
      </c>
      <c r="Q774" s="543">
        <v>22.35</v>
      </c>
      <c r="R774" s="543"/>
      <c r="S774" s="543">
        <v>10.210727969348659</v>
      </c>
      <c r="T774" s="543">
        <v>22.35</v>
      </c>
      <c r="U774" s="543">
        <v>32.560727969348662</v>
      </c>
      <c r="V774" s="574">
        <v>100</v>
      </c>
      <c r="W774" s="574">
        <v>100</v>
      </c>
      <c r="X774" s="453" t="s">
        <v>4299</v>
      </c>
      <c r="Y774" s="355"/>
      <c r="Z774" s="355"/>
      <c r="AA774" s="355"/>
      <c r="AB774" s="574">
        <v>11</v>
      </c>
      <c r="AC774" s="355"/>
      <c r="AD774" s="543">
        <v>12.57</v>
      </c>
      <c r="AE774" s="577">
        <v>3</v>
      </c>
      <c r="AF774" s="546">
        <v>100</v>
      </c>
      <c r="AG774" s="578" t="s">
        <v>3706</v>
      </c>
      <c r="AH774" s="716" t="s">
        <v>4370</v>
      </c>
      <c r="AI774" s="548">
        <v>20</v>
      </c>
      <c r="AJ774" s="579" t="s">
        <v>4311</v>
      </c>
      <c r="AK774" s="750" t="s">
        <v>4312</v>
      </c>
      <c r="AL774" s="359">
        <v>30</v>
      </c>
      <c r="AM774" s="579" t="s">
        <v>4371</v>
      </c>
      <c r="AN774" s="750" t="s">
        <v>4372</v>
      </c>
      <c r="AO774" s="359">
        <v>50</v>
      </c>
      <c r="AP774" s="579"/>
      <c r="AQ774" s="750"/>
      <c r="AR774" s="359"/>
      <c r="AS774" s="579"/>
      <c r="AT774" s="580"/>
      <c r="AU774" s="360"/>
      <c r="AV774" s="795"/>
      <c r="AW774" s="574"/>
      <c r="AX774" s="362"/>
    </row>
    <row r="775" spans="1:50" s="36" customFormat="1" ht="247.05" customHeight="1" x14ac:dyDescent="0.3">
      <c r="A775" s="361">
        <v>2990</v>
      </c>
      <c r="B775" s="616" t="s">
        <v>4290</v>
      </c>
      <c r="C775" s="574" t="s">
        <v>4291</v>
      </c>
      <c r="D775" s="575" t="s">
        <v>4292</v>
      </c>
      <c r="E775" s="637" t="s">
        <v>4383</v>
      </c>
      <c r="F775" s="581" t="s">
        <v>4554</v>
      </c>
      <c r="G775" s="637" t="s">
        <v>4384</v>
      </c>
      <c r="H775" s="574">
        <v>2011</v>
      </c>
      <c r="I775" s="636" t="s">
        <v>4385</v>
      </c>
      <c r="J775" s="673">
        <v>40992</v>
      </c>
      <c r="K775" s="396" t="s">
        <v>6855</v>
      </c>
      <c r="L775" s="507" t="s">
        <v>4386</v>
      </c>
      <c r="M775" s="507" t="s">
        <v>4386</v>
      </c>
      <c r="N775" s="582" t="s">
        <v>4368</v>
      </c>
      <c r="O775" s="582" t="s">
        <v>4369</v>
      </c>
      <c r="P775" s="576" t="s">
        <v>8674</v>
      </c>
      <c r="Q775" s="543">
        <v>22.35</v>
      </c>
      <c r="R775" s="543"/>
      <c r="S775" s="543">
        <v>5.0871647509578546</v>
      </c>
      <c r="T775" s="543">
        <v>22.35</v>
      </c>
      <c r="U775" s="543">
        <v>27.437164750957855</v>
      </c>
      <c r="V775" s="574">
        <v>100</v>
      </c>
      <c r="W775" s="574">
        <v>100</v>
      </c>
      <c r="X775" s="453" t="s">
        <v>4299</v>
      </c>
      <c r="Y775" s="355"/>
      <c r="Z775" s="355"/>
      <c r="AA775" s="355"/>
      <c r="AB775" s="574">
        <v>11</v>
      </c>
      <c r="AC775" s="355"/>
      <c r="AD775" s="543">
        <v>12.57</v>
      </c>
      <c r="AE775" s="577">
        <v>5</v>
      </c>
      <c r="AF775" s="546">
        <v>100</v>
      </c>
      <c r="AG775" s="578" t="s">
        <v>4311</v>
      </c>
      <c r="AH775" s="716" t="s">
        <v>4312</v>
      </c>
      <c r="AI775" s="548">
        <v>30</v>
      </c>
      <c r="AJ775" s="579" t="s">
        <v>4387</v>
      </c>
      <c r="AK775" s="750" t="s">
        <v>4388</v>
      </c>
      <c r="AL775" s="359">
        <v>50</v>
      </c>
      <c r="AM775" s="358"/>
      <c r="AN775" s="751"/>
      <c r="AO775" s="359"/>
      <c r="AP775" s="579"/>
      <c r="AQ775" s="750"/>
      <c r="AR775" s="359"/>
      <c r="AS775" s="579"/>
      <c r="AT775" s="580"/>
      <c r="AU775" s="360"/>
      <c r="AV775" s="795"/>
      <c r="AW775" s="574"/>
      <c r="AX775" s="362"/>
    </row>
    <row r="776" spans="1:50" s="36" customFormat="1" ht="91" customHeight="1" x14ac:dyDescent="0.3">
      <c r="A776" s="361">
        <v>2990</v>
      </c>
      <c r="B776" s="616" t="s">
        <v>4290</v>
      </c>
      <c r="C776" s="574" t="s">
        <v>4291</v>
      </c>
      <c r="D776" s="575" t="s">
        <v>4292</v>
      </c>
      <c r="E776" s="637" t="s">
        <v>4383</v>
      </c>
      <c r="F776" s="581" t="s">
        <v>4555</v>
      </c>
      <c r="G776" s="637" t="s">
        <v>4389</v>
      </c>
      <c r="H776" s="574">
        <v>2011</v>
      </c>
      <c r="I776" s="637" t="s">
        <v>4390</v>
      </c>
      <c r="J776" s="673">
        <v>43864.62</v>
      </c>
      <c r="K776" s="396" t="s">
        <v>6855</v>
      </c>
      <c r="L776" s="507" t="s">
        <v>4386</v>
      </c>
      <c r="M776" s="507" t="s">
        <v>4386</v>
      </c>
      <c r="N776" s="582" t="s">
        <v>4391</v>
      </c>
      <c r="O776" s="507" t="s">
        <v>4392</v>
      </c>
      <c r="P776" s="576" t="s">
        <v>4393</v>
      </c>
      <c r="Q776" s="543">
        <v>22.35</v>
      </c>
      <c r="R776" s="543"/>
      <c r="S776" s="543">
        <v>4.2241379310344831</v>
      </c>
      <c r="T776" s="543">
        <v>22.35</v>
      </c>
      <c r="U776" s="543">
        <v>26.574137931034485</v>
      </c>
      <c r="V776" s="574">
        <v>100</v>
      </c>
      <c r="W776" s="574">
        <v>100</v>
      </c>
      <c r="X776" s="453" t="s">
        <v>4299</v>
      </c>
      <c r="Y776" s="355"/>
      <c r="Z776" s="355"/>
      <c r="AA776" s="355"/>
      <c r="AB776" s="574">
        <v>44</v>
      </c>
      <c r="AC776" s="355"/>
      <c r="AD776" s="543">
        <v>12.57</v>
      </c>
      <c r="AE776" s="577">
        <v>5</v>
      </c>
      <c r="AF776" s="546">
        <v>100</v>
      </c>
      <c r="AG776" s="578" t="s">
        <v>4311</v>
      </c>
      <c r="AH776" s="716" t="s">
        <v>4312</v>
      </c>
      <c r="AI776" s="548">
        <v>30</v>
      </c>
      <c r="AJ776" s="579" t="s">
        <v>4387</v>
      </c>
      <c r="AK776" s="750" t="s">
        <v>4388</v>
      </c>
      <c r="AL776" s="359">
        <v>50</v>
      </c>
      <c r="AM776" s="358"/>
      <c r="AN776" s="751"/>
      <c r="AO776" s="359"/>
      <c r="AP776" s="579"/>
      <c r="AQ776" s="750"/>
      <c r="AR776" s="359"/>
      <c r="AS776" s="579"/>
      <c r="AT776" s="580"/>
      <c r="AU776" s="360"/>
      <c r="AV776" s="795"/>
      <c r="AW776" s="574"/>
      <c r="AX776" s="362"/>
    </row>
    <row r="777" spans="1:50" s="36" customFormat="1" ht="104" customHeight="1" x14ac:dyDescent="0.3">
      <c r="A777" s="361">
        <v>2990</v>
      </c>
      <c r="B777" s="616" t="s">
        <v>4290</v>
      </c>
      <c r="C777" s="574" t="s">
        <v>4291</v>
      </c>
      <c r="D777" s="575" t="s">
        <v>4292</v>
      </c>
      <c r="E777" s="637" t="s">
        <v>4364</v>
      </c>
      <c r="F777" s="581" t="s">
        <v>4555</v>
      </c>
      <c r="G777" s="637" t="s">
        <v>4394</v>
      </c>
      <c r="H777" s="574">
        <v>2011</v>
      </c>
      <c r="I777" s="637" t="s">
        <v>4395</v>
      </c>
      <c r="J777" s="673">
        <v>248943</v>
      </c>
      <c r="K777" s="396" t="s">
        <v>6855</v>
      </c>
      <c r="L777" s="507" t="s">
        <v>4367</v>
      </c>
      <c r="M777" s="507" t="s">
        <v>4367</v>
      </c>
      <c r="N777" s="507" t="s">
        <v>4396</v>
      </c>
      <c r="O777" s="507" t="s">
        <v>4397</v>
      </c>
      <c r="P777" s="576" t="s">
        <v>4398</v>
      </c>
      <c r="Q777" s="543">
        <v>22.35</v>
      </c>
      <c r="R777" s="543"/>
      <c r="S777" s="543">
        <v>11.408045977011493</v>
      </c>
      <c r="T777" s="543">
        <v>22.35</v>
      </c>
      <c r="U777" s="543">
        <v>33.758045977011491</v>
      </c>
      <c r="V777" s="574">
        <v>100</v>
      </c>
      <c r="W777" s="574">
        <v>100</v>
      </c>
      <c r="X777" s="453" t="s">
        <v>4299</v>
      </c>
      <c r="Y777" s="355"/>
      <c r="Z777" s="355"/>
      <c r="AA777" s="355"/>
      <c r="AB777" s="574">
        <v>4</v>
      </c>
      <c r="AC777" s="355"/>
      <c r="AD777" s="543">
        <v>12.57</v>
      </c>
      <c r="AE777" s="577">
        <v>5</v>
      </c>
      <c r="AF777" s="546">
        <v>100</v>
      </c>
      <c r="AG777" s="578" t="s">
        <v>3706</v>
      </c>
      <c r="AH777" s="716" t="s">
        <v>4370</v>
      </c>
      <c r="AI777" s="548">
        <v>20</v>
      </c>
      <c r="AJ777" s="579" t="s">
        <v>4311</v>
      </c>
      <c r="AK777" s="750" t="s">
        <v>4312</v>
      </c>
      <c r="AL777" s="359">
        <v>30</v>
      </c>
      <c r="AM777" s="579" t="s">
        <v>4399</v>
      </c>
      <c r="AN777" s="750" t="s">
        <v>4372</v>
      </c>
      <c r="AO777" s="359">
        <v>50</v>
      </c>
      <c r="AP777" s="579"/>
      <c r="AQ777" s="750"/>
      <c r="AR777" s="359"/>
      <c r="AS777" s="579"/>
      <c r="AT777" s="580"/>
      <c r="AU777" s="360"/>
      <c r="AV777" s="795"/>
      <c r="AW777" s="574"/>
      <c r="AX777" s="362"/>
    </row>
    <row r="778" spans="1:50" s="36" customFormat="1" ht="52.1" customHeight="1" x14ac:dyDescent="0.3">
      <c r="A778" s="361">
        <v>2990</v>
      </c>
      <c r="B778" s="616" t="s">
        <v>4290</v>
      </c>
      <c r="C778" s="574" t="s">
        <v>4291</v>
      </c>
      <c r="D778" s="575" t="s">
        <v>4292</v>
      </c>
      <c r="E778" s="637" t="s">
        <v>4056</v>
      </c>
      <c r="F778" s="581" t="s">
        <v>4556</v>
      </c>
      <c r="G778" s="637" t="s">
        <v>4400</v>
      </c>
      <c r="H778" s="574">
        <v>2011</v>
      </c>
      <c r="I778" s="637" t="s">
        <v>4401</v>
      </c>
      <c r="J778" s="673">
        <v>86193.67</v>
      </c>
      <c r="K778" s="396" t="s">
        <v>6855</v>
      </c>
      <c r="L778" s="507" t="s">
        <v>4402</v>
      </c>
      <c r="M778" s="507" t="s">
        <v>4403</v>
      </c>
      <c r="N778" s="507" t="s">
        <v>4404</v>
      </c>
      <c r="O778" s="507" t="s">
        <v>4405</v>
      </c>
      <c r="P778" s="576" t="s">
        <v>4406</v>
      </c>
      <c r="Q778" s="543">
        <v>22.35</v>
      </c>
      <c r="R778" s="543"/>
      <c r="S778" s="543">
        <v>3.1704980842911876</v>
      </c>
      <c r="T778" s="543">
        <v>22.35</v>
      </c>
      <c r="U778" s="543">
        <v>25.520498084291191</v>
      </c>
      <c r="V778" s="574">
        <v>100</v>
      </c>
      <c r="W778" s="574">
        <v>100</v>
      </c>
      <c r="X778" s="453" t="s">
        <v>4299</v>
      </c>
      <c r="Y778" s="355"/>
      <c r="Z778" s="355"/>
      <c r="AA778" s="355"/>
      <c r="AB778" s="574">
        <v>4</v>
      </c>
      <c r="AC778" s="355"/>
      <c r="AD778" s="543">
        <v>12.57</v>
      </c>
      <c r="AE778" s="577">
        <v>5</v>
      </c>
      <c r="AF778" s="546">
        <v>100</v>
      </c>
      <c r="AG778" s="578" t="s">
        <v>4047</v>
      </c>
      <c r="AH778" s="716" t="s">
        <v>4407</v>
      </c>
      <c r="AI778" s="548">
        <v>90</v>
      </c>
      <c r="AJ778" s="579" t="s">
        <v>4311</v>
      </c>
      <c r="AK778" s="750" t="s">
        <v>4408</v>
      </c>
      <c r="AL778" s="359">
        <v>10</v>
      </c>
      <c r="AM778" s="579"/>
      <c r="AN778" s="750"/>
      <c r="AO778" s="359"/>
      <c r="AP778" s="579"/>
      <c r="AQ778" s="750"/>
      <c r="AR778" s="359"/>
      <c r="AS778" s="579"/>
      <c r="AT778" s="580"/>
      <c r="AU778" s="360"/>
      <c r="AV778" s="795"/>
      <c r="AW778" s="574"/>
      <c r="AX778" s="362"/>
    </row>
    <row r="779" spans="1:50" s="36" customFormat="1" ht="104" customHeight="1" x14ac:dyDescent="0.3">
      <c r="A779" s="361">
        <v>2990</v>
      </c>
      <c r="B779" s="616" t="s">
        <v>4290</v>
      </c>
      <c r="C779" s="574" t="s">
        <v>4291</v>
      </c>
      <c r="D779" s="575" t="s">
        <v>4292</v>
      </c>
      <c r="E779" s="637" t="s">
        <v>4409</v>
      </c>
      <c r="F779" s="581" t="s">
        <v>4557</v>
      </c>
      <c r="G779" s="637" t="s">
        <v>4410</v>
      </c>
      <c r="H779" s="574">
        <v>2011</v>
      </c>
      <c r="I779" s="637" t="s">
        <v>4411</v>
      </c>
      <c r="J779" s="673">
        <v>37664.71</v>
      </c>
      <c r="K779" s="396" t="s">
        <v>6855</v>
      </c>
      <c r="L779" s="507" t="s">
        <v>4412</v>
      </c>
      <c r="M779" s="507" t="s">
        <v>4412</v>
      </c>
      <c r="N779" s="507" t="s">
        <v>4413</v>
      </c>
      <c r="O779" s="507" t="s">
        <v>4414</v>
      </c>
      <c r="P779" s="576" t="s">
        <v>4415</v>
      </c>
      <c r="Q779" s="543">
        <v>22.35</v>
      </c>
      <c r="R779" s="543"/>
      <c r="S779" s="543">
        <v>5.9003831417624522</v>
      </c>
      <c r="T779" s="543">
        <v>22.35</v>
      </c>
      <c r="U779" s="543">
        <v>28.250383141762455</v>
      </c>
      <c r="V779" s="574">
        <v>100</v>
      </c>
      <c r="W779" s="574">
        <v>100</v>
      </c>
      <c r="X779" s="453" t="s">
        <v>4299</v>
      </c>
      <c r="Y779" s="355"/>
      <c r="Z779" s="355"/>
      <c r="AA779" s="355"/>
      <c r="AB779" s="574">
        <v>4</v>
      </c>
      <c r="AC779" s="355"/>
      <c r="AD779" s="543">
        <v>12.57</v>
      </c>
      <c r="AE779" s="577">
        <v>5</v>
      </c>
      <c r="AF779" s="546">
        <v>100</v>
      </c>
      <c r="AG779" s="578" t="s">
        <v>2565</v>
      </c>
      <c r="AH779" s="716" t="s">
        <v>4416</v>
      </c>
      <c r="AI779" s="548">
        <v>80</v>
      </c>
      <c r="AJ779" s="579" t="s">
        <v>4311</v>
      </c>
      <c r="AK779" s="750" t="s">
        <v>4408</v>
      </c>
      <c r="AL779" s="359">
        <v>20</v>
      </c>
      <c r="AM779" s="579"/>
      <c r="AN779" s="750"/>
      <c r="AO779" s="359"/>
      <c r="AP779" s="579"/>
      <c r="AQ779" s="750"/>
      <c r="AR779" s="359"/>
      <c r="AS779" s="579"/>
      <c r="AT779" s="580"/>
      <c r="AU779" s="360"/>
      <c r="AV779" s="795"/>
      <c r="AW779" s="574"/>
      <c r="AX779" s="362"/>
    </row>
    <row r="780" spans="1:50" s="36" customFormat="1" ht="104" customHeight="1" x14ac:dyDescent="0.3">
      <c r="A780" s="361">
        <v>2990</v>
      </c>
      <c r="B780" s="616" t="s">
        <v>4290</v>
      </c>
      <c r="C780" s="574" t="s">
        <v>4291</v>
      </c>
      <c r="D780" s="575" t="s">
        <v>4292</v>
      </c>
      <c r="E780" s="637" t="s">
        <v>4409</v>
      </c>
      <c r="F780" s="581" t="s">
        <v>4557</v>
      </c>
      <c r="G780" s="637" t="s">
        <v>4417</v>
      </c>
      <c r="H780" s="574">
        <v>2011</v>
      </c>
      <c r="I780" s="637" t="s">
        <v>4418</v>
      </c>
      <c r="J780" s="673">
        <v>172320</v>
      </c>
      <c r="K780" s="396" t="s">
        <v>6855</v>
      </c>
      <c r="L780" s="507" t="s">
        <v>4412</v>
      </c>
      <c r="M780" s="507" t="s">
        <v>4412</v>
      </c>
      <c r="N780" s="507" t="s">
        <v>4419</v>
      </c>
      <c r="O780" s="507" t="s">
        <v>4420</v>
      </c>
      <c r="P780" s="576" t="s">
        <v>4421</v>
      </c>
      <c r="Q780" s="543">
        <v>22.35</v>
      </c>
      <c r="R780" s="543"/>
      <c r="S780" s="543">
        <v>5.421455938697318</v>
      </c>
      <c r="T780" s="543">
        <v>22.35</v>
      </c>
      <c r="U780" s="543">
        <v>27.771455938697319</v>
      </c>
      <c r="V780" s="574">
        <v>100</v>
      </c>
      <c r="W780" s="574">
        <v>100</v>
      </c>
      <c r="X780" s="453" t="s">
        <v>4299</v>
      </c>
      <c r="Y780" s="355"/>
      <c r="Z780" s="355"/>
      <c r="AA780" s="355"/>
      <c r="AB780" s="574">
        <v>44</v>
      </c>
      <c r="AC780" s="355"/>
      <c r="AD780" s="543">
        <v>12.57</v>
      </c>
      <c r="AE780" s="577">
        <v>5</v>
      </c>
      <c r="AF780" s="546">
        <v>100</v>
      </c>
      <c r="AG780" s="578" t="s">
        <v>2565</v>
      </c>
      <c r="AH780" s="716" t="s">
        <v>4416</v>
      </c>
      <c r="AI780" s="548">
        <v>80</v>
      </c>
      <c r="AJ780" s="579" t="s">
        <v>4311</v>
      </c>
      <c r="AK780" s="750" t="s">
        <v>4408</v>
      </c>
      <c r="AL780" s="359">
        <v>20</v>
      </c>
      <c r="AM780" s="579"/>
      <c r="AN780" s="750"/>
      <c r="AO780" s="359"/>
      <c r="AP780" s="579"/>
      <c r="AQ780" s="750"/>
      <c r="AR780" s="359"/>
      <c r="AS780" s="579"/>
      <c r="AT780" s="580"/>
      <c r="AU780" s="360"/>
      <c r="AV780" s="795"/>
      <c r="AW780" s="574"/>
      <c r="AX780" s="362"/>
    </row>
    <row r="781" spans="1:50" s="36" customFormat="1" ht="143.05000000000001" customHeight="1" x14ac:dyDescent="0.3">
      <c r="A781" s="361">
        <v>2990</v>
      </c>
      <c r="B781" s="616" t="s">
        <v>4290</v>
      </c>
      <c r="C781" s="574" t="s">
        <v>4291</v>
      </c>
      <c r="D781" s="575" t="s">
        <v>4292</v>
      </c>
      <c r="E781" s="637" t="s">
        <v>4422</v>
      </c>
      <c r="F781" s="581" t="s">
        <v>4558</v>
      </c>
      <c r="G781" s="637" t="s">
        <v>4423</v>
      </c>
      <c r="H781" s="574">
        <v>2013</v>
      </c>
      <c r="I781" s="637" t="s">
        <v>4424</v>
      </c>
      <c r="J781" s="673">
        <v>76283.25</v>
      </c>
      <c r="K781" s="396" t="s">
        <v>6855</v>
      </c>
      <c r="L781" s="582" t="s">
        <v>4425</v>
      </c>
      <c r="M781" s="507" t="s">
        <v>4426</v>
      </c>
      <c r="N781" s="582" t="s">
        <v>4427</v>
      </c>
      <c r="O781" s="507" t="s">
        <v>4428</v>
      </c>
      <c r="P781" s="576" t="s">
        <v>4429</v>
      </c>
      <c r="Q781" s="543">
        <v>22.35</v>
      </c>
      <c r="R781" s="543"/>
      <c r="S781" s="543">
        <v>2.9310344827586206</v>
      </c>
      <c r="T781" s="543">
        <v>22.35</v>
      </c>
      <c r="U781" s="543">
        <v>25.281034482758621</v>
      </c>
      <c r="V781" s="574">
        <v>100</v>
      </c>
      <c r="W781" s="574">
        <v>100</v>
      </c>
      <c r="X781" s="453" t="s">
        <v>4299</v>
      </c>
      <c r="Y781" s="355"/>
      <c r="Z781" s="355"/>
      <c r="AA781" s="355"/>
      <c r="AB781" s="574">
        <v>4</v>
      </c>
      <c r="AC781" s="355"/>
      <c r="AD781" s="543">
        <v>12.57</v>
      </c>
      <c r="AE781" s="577">
        <v>5</v>
      </c>
      <c r="AF781" s="546">
        <v>100</v>
      </c>
      <c r="AG781" s="578" t="s">
        <v>2766</v>
      </c>
      <c r="AH781" s="716" t="s">
        <v>4430</v>
      </c>
      <c r="AI781" s="548">
        <v>70</v>
      </c>
      <c r="AJ781" s="579" t="s">
        <v>4311</v>
      </c>
      <c r="AK781" s="750" t="s">
        <v>4408</v>
      </c>
      <c r="AL781" s="359">
        <v>30</v>
      </c>
      <c r="AM781" s="579"/>
      <c r="AN781" s="750"/>
      <c r="AO781" s="359"/>
      <c r="AP781" s="579"/>
      <c r="AQ781" s="750"/>
      <c r="AR781" s="359"/>
      <c r="AS781" s="579"/>
      <c r="AT781" s="580"/>
      <c r="AU781" s="360"/>
      <c r="AV781" s="795"/>
      <c r="AW781" s="574"/>
      <c r="AX781" s="362"/>
    </row>
    <row r="782" spans="1:50" s="36" customFormat="1" ht="117" customHeight="1" x14ac:dyDescent="0.3">
      <c r="A782" s="361">
        <v>2990</v>
      </c>
      <c r="B782" s="616" t="s">
        <v>4290</v>
      </c>
      <c r="C782" s="574" t="s">
        <v>4291</v>
      </c>
      <c r="D782" s="575" t="s">
        <v>4292</v>
      </c>
      <c r="E782" s="637" t="s">
        <v>4422</v>
      </c>
      <c r="F782" s="581" t="s">
        <v>4558</v>
      </c>
      <c r="G782" s="637" t="s">
        <v>4431</v>
      </c>
      <c r="H782" s="574">
        <v>2012</v>
      </c>
      <c r="I782" s="637" t="s">
        <v>4432</v>
      </c>
      <c r="J782" s="673">
        <v>68999.179999999993</v>
      </c>
      <c r="K782" s="396" t="s">
        <v>6855</v>
      </c>
      <c r="L782" s="582" t="s">
        <v>4425</v>
      </c>
      <c r="M782" s="507" t="s">
        <v>4426</v>
      </c>
      <c r="N782" s="507" t="s">
        <v>4433</v>
      </c>
      <c r="O782" s="507" t="s">
        <v>4434</v>
      </c>
      <c r="P782" s="576" t="s">
        <v>4435</v>
      </c>
      <c r="Q782" s="543">
        <v>22.35</v>
      </c>
      <c r="R782" s="543"/>
      <c r="S782" s="543">
        <v>3.3524904214559386</v>
      </c>
      <c r="T782" s="543">
        <v>22.35</v>
      </c>
      <c r="U782" s="543">
        <v>25.702490421455941</v>
      </c>
      <c r="V782" s="574">
        <v>100</v>
      </c>
      <c r="W782" s="574">
        <v>100</v>
      </c>
      <c r="X782" s="453" t="s">
        <v>4299</v>
      </c>
      <c r="Y782" s="355"/>
      <c r="Z782" s="355"/>
      <c r="AA782" s="355"/>
      <c r="AB782" s="574">
        <v>4</v>
      </c>
      <c r="AC782" s="355"/>
      <c r="AD782" s="543">
        <v>12.57</v>
      </c>
      <c r="AE782" s="577">
        <v>5</v>
      </c>
      <c r="AF782" s="546">
        <v>100</v>
      </c>
      <c r="AG782" s="578" t="s">
        <v>2766</v>
      </c>
      <c r="AH782" s="716" t="s">
        <v>4430</v>
      </c>
      <c r="AI782" s="548">
        <v>80</v>
      </c>
      <c r="AJ782" s="579" t="s">
        <v>4311</v>
      </c>
      <c r="AK782" s="750" t="s">
        <v>4408</v>
      </c>
      <c r="AL782" s="359">
        <v>20</v>
      </c>
      <c r="AM782" s="579"/>
      <c r="AN782" s="750"/>
      <c r="AO782" s="359"/>
      <c r="AP782" s="579"/>
      <c r="AQ782" s="750"/>
      <c r="AR782" s="359"/>
      <c r="AS782" s="579"/>
      <c r="AT782" s="580"/>
      <c r="AU782" s="360"/>
      <c r="AV782" s="795"/>
      <c r="AW782" s="574"/>
      <c r="AX782" s="362"/>
    </row>
    <row r="783" spans="1:50" s="36" customFormat="1" ht="311.95" customHeight="1" x14ac:dyDescent="0.3">
      <c r="A783" s="361">
        <v>2990</v>
      </c>
      <c r="B783" s="616" t="s">
        <v>4290</v>
      </c>
      <c r="C783" s="574" t="s">
        <v>4291</v>
      </c>
      <c r="D783" s="575" t="s">
        <v>4292</v>
      </c>
      <c r="E783" s="637" t="s">
        <v>4422</v>
      </c>
      <c r="F783" s="581" t="s">
        <v>4558</v>
      </c>
      <c r="G783" s="637" t="s">
        <v>4436</v>
      </c>
      <c r="H783" s="574">
        <v>2010</v>
      </c>
      <c r="I783" s="637" t="s">
        <v>4437</v>
      </c>
      <c r="J783" s="673">
        <v>28390.84</v>
      </c>
      <c r="K783" s="396" t="s">
        <v>6855</v>
      </c>
      <c r="L783" s="582" t="s">
        <v>4425</v>
      </c>
      <c r="M783" s="507" t="s">
        <v>4426</v>
      </c>
      <c r="N783" s="507" t="s">
        <v>8633</v>
      </c>
      <c r="O783" s="507" t="s">
        <v>4438</v>
      </c>
      <c r="P783" s="576" t="s">
        <v>4439</v>
      </c>
      <c r="Q783" s="543">
        <v>22.35</v>
      </c>
      <c r="R783" s="543"/>
      <c r="S783" s="543">
        <v>2.9310344827586206</v>
      </c>
      <c r="T783" s="543">
        <v>22.35</v>
      </c>
      <c r="U783" s="543">
        <v>25.281034482758621</v>
      </c>
      <c r="V783" s="574">
        <v>100</v>
      </c>
      <c r="W783" s="574">
        <v>100</v>
      </c>
      <c r="X783" s="453" t="s">
        <v>4299</v>
      </c>
      <c r="Y783" s="355"/>
      <c r="Z783" s="355"/>
      <c r="AA783" s="355"/>
      <c r="AB783" s="574">
        <v>66</v>
      </c>
      <c r="AC783" s="355"/>
      <c r="AD783" s="543">
        <v>12.57</v>
      </c>
      <c r="AE783" s="577">
        <v>5</v>
      </c>
      <c r="AF783" s="546">
        <v>100</v>
      </c>
      <c r="AG783" s="578" t="s">
        <v>2766</v>
      </c>
      <c r="AH783" s="716" t="s">
        <v>4430</v>
      </c>
      <c r="AI783" s="548">
        <v>80</v>
      </c>
      <c r="AJ783" s="579" t="s">
        <v>4311</v>
      </c>
      <c r="AK783" s="750" t="s">
        <v>4408</v>
      </c>
      <c r="AL783" s="359">
        <v>20</v>
      </c>
      <c r="AM783" s="579"/>
      <c r="AN783" s="750"/>
      <c r="AO783" s="359"/>
      <c r="AP783" s="579"/>
      <c r="AQ783" s="750"/>
      <c r="AR783" s="359"/>
      <c r="AS783" s="579"/>
      <c r="AT783" s="580"/>
      <c r="AU783" s="360"/>
      <c r="AV783" s="795"/>
      <c r="AW783" s="574"/>
      <c r="AX783" s="362"/>
    </row>
    <row r="784" spans="1:50" s="36" customFormat="1" ht="91" customHeight="1" x14ac:dyDescent="0.3">
      <c r="A784" s="361">
        <v>2990</v>
      </c>
      <c r="B784" s="616" t="s">
        <v>4290</v>
      </c>
      <c r="C784" s="574" t="s">
        <v>4291</v>
      </c>
      <c r="D784" s="575" t="s">
        <v>4292</v>
      </c>
      <c r="E784" s="637" t="s">
        <v>4422</v>
      </c>
      <c r="F784" s="581" t="s">
        <v>4558</v>
      </c>
      <c r="G784" s="637" t="s">
        <v>4440</v>
      </c>
      <c r="H784" s="574">
        <v>2010</v>
      </c>
      <c r="I784" s="637" t="s">
        <v>4441</v>
      </c>
      <c r="J784" s="673">
        <v>792044.16</v>
      </c>
      <c r="K784" s="396" t="s">
        <v>6855</v>
      </c>
      <c r="L784" s="507" t="s">
        <v>4442</v>
      </c>
      <c r="M784" s="507" t="s">
        <v>4426</v>
      </c>
      <c r="N784" s="507" t="s">
        <v>4443</v>
      </c>
      <c r="O784" s="507" t="s">
        <v>4444</v>
      </c>
      <c r="P784" s="576" t="s">
        <v>4445</v>
      </c>
      <c r="Q784" s="543">
        <v>22.35</v>
      </c>
      <c r="R784" s="543"/>
      <c r="S784" s="543">
        <v>11.015325670498084</v>
      </c>
      <c r="T784" s="543">
        <v>22.35</v>
      </c>
      <c r="U784" s="543">
        <v>33.365325670498088</v>
      </c>
      <c r="V784" s="574">
        <v>100</v>
      </c>
      <c r="W784" s="574">
        <v>100</v>
      </c>
      <c r="X784" s="453" t="s">
        <v>4299</v>
      </c>
      <c r="Y784" s="355"/>
      <c r="Z784" s="355"/>
      <c r="AA784" s="355"/>
      <c r="AB784" s="574">
        <v>35</v>
      </c>
      <c r="AC784" s="355"/>
      <c r="AD784" s="543">
        <v>12.57</v>
      </c>
      <c r="AE784" s="577">
        <v>3</v>
      </c>
      <c r="AF784" s="546">
        <v>100</v>
      </c>
      <c r="AG784" s="578" t="s">
        <v>2766</v>
      </c>
      <c r="AH784" s="716" t="s">
        <v>4430</v>
      </c>
      <c r="AI784" s="548">
        <v>80</v>
      </c>
      <c r="AJ784" s="579" t="s">
        <v>4311</v>
      </c>
      <c r="AK784" s="750" t="s">
        <v>4408</v>
      </c>
      <c r="AL784" s="359">
        <v>20</v>
      </c>
      <c r="AM784" s="579"/>
      <c r="AN784" s="750"/>
      <c r="AO784" s="359"/>
      <c r="AP784" s="579"/>
      <c r="AQ784" s="750"/>
      <c r="AR784" s="359"/>
      <c r="AS784" s="579"/>
      <c r="AT784" s="580"/>
      <c r="AU784" s="360"/>
      <c r="AV784" s="795"/>
      <c r="AW784" s="574"/>
      <c r="AX784" s="362"/>
    </row>
    <row r="785" spans="1:50" s="36" customFormat="1" ht="143.05000000000001" customHeight="1" x14ac:dyDescent="0.3">
      <c r="A785" s="361">
        <v>2990</v>
      </c>
      <c r="B785" s="616" t="s">
        <v>4290</v>
      </c>
      <c r="C785" s="574" t="s">
        <v>4291</v>
      </c>
      <c r="D785" s="575" t="s">
        <v>4292</v>
      </c>
      <c r="E785" s="637" t="s">
        <v>4422</v>
      </c>
      <c r="F785" s="581" t="s">
        <v>4558</v>
      </c>
      <c r="G785" s="637" t="s">
        <v>4446</v>
      </c>
      <c r="H785" s="574">
        <v>2010</v>
      </c>
      <c r="I785" s="637" t="s">
        <v>4447</v>
      </c>
      <c r="J785" s="673">
        <v>64284</v>
      </c>
      <c r="K785" s="396" t="s">
        <v>6855</v>
      </c>
      <c r="L785" s="507" t="s">
        <v>4442</v>
      </c>
      <c r="M785" s="507" t="s">
        <v>4426</v>
      </c>
      <c r="N785" s="507" t="s">
        <v>4448</v>
      </c>
      <c r="O785" s="507" t="s">
        <v>4449</v>
      </c>
      <c r="P785" s="576" t="s">
        <v>4450</v>
      </c>
      <c r="Q785" s="543">
        <v>22.35</v>
      </c>
      <c r="R785" s="543"/>
      <c r="S785" s="543">
        <v>4.5498084291187739</v>
      </c>
      <c r="T785" s="543">
        <v>22.35</v>
      </c>
      <c r="U785" s="543">
        <v>26.899808429118774</v>
      </c>
      <c r="V785" s="574">
        <v>100</v>
      </c>
      <c r="W785" s="574">
        <v>100</v>
      </c>
      <c r="X785" s="453" t="s">
        <v>4299</v>
      </c>
      <c r="Y785" s="355"/>
      <c r="Z785" s="355"/>
      <c r="AA785" s="355"/>
      <c r="AB785" s="574">
        <v>35</v>
      </c>
      <c r="AC785" s="355"/>
      <c r="AD785" s="543">
        <v>12.57</v>
      </c>
      <c r="AE785" s="577">
        <v>5</v>
      </c>
      <c r="AF785" s="546">
        <v>100</v>
      </c>
      <c r="AG785" s="578" t="s">
        <v>2766</v>
      </c>
      <c r="AH785" s="716" t="s">
        <v>4430</v>
      </c>
      <c r="AI785" s="548">
        <v>80</v>
      </c>
      <c r="AJ785" s="579" t="s">
        <v>4311</v>
      </c>
      <c r="AK785" s="750" t="s">
        <v>4408</v>
      </c>
      <c r="AL785" s="359">
        <v>20</v>
      </c>
      <c r="AM785" s="579"/>
      <c r="AN785" s="750"/>
      <c r="AO785" s="359"/>
      <c r="AP785" s="579"/>
      <c r="AQ785" s="750"/>
      <c r="AR785" s="359"/>
      <c r="AS785" s="579"/>
      <c r="AT785" s="580"/>
      <c r="AU785" s="360"/>
      <c r="AV785" s="795"/>
      <c r="AW785" s="574"/>
      <c r="AX785" s="362"/>
    </row>
    <row r="786" spans="1:50" s="36" customFormat="1" ht="91" customHeight="1" x14ac:dyDescent="0.3">
      <c r="A786" s="361">
        <v>2990</v>
      </c>
      <c r="B786" s="616" t="s">
        <v>4290</v>
      </c>
      <c r="C786" s="574" t="s">
        <v>4291</v>
      </c>
      <c r="D786" s="575" t="s">
        <v>4292</v>
      </c>
      <c r="E786" s="637" t="s">
        <v>4422</v>
      </c>
      <c r="F786" s="581" t="s">
        <v>4558</v>
      </c>
      <c r="G786" s="637" t="s">
        <v>4451</v>
      </c>
      <c r="H786" s="574">
        <v>2013</v>
      </c>
      <c r="I786" s="637" t="s">
        <v>4452</v>
      </c>
      <c r="J786" s="671">
        <v>90144.47</v>
      </c>
      <c r="K786" s="396" t="s">
        <v>6855</v>
      </c>
      <c r="L786" s="582" t="s">
        <v>4425</v>
      </c>
      <c r="M786" s="507" t="s">
        <v>4426</v>
      </c>
      <c r="N786" s="507" t="s">
        <v>8634</v>
      </c>
      <c r="O786" s="507" t="s">
        <v>4453</v>
      </c>
      <c r="P786" s="576" t="s">
        <v>4454</v>
      </c>
      <c r="Q786" s="543">
        <v>22.35</v>
      </c>
      <c r="R786" s="543"/>
      <c r="S786" s="543">
        <v>3.3524904214559386</v>
      </c>
      <c r="T786" s="543">
        <v>22.35</v>
      </c>
      <c r="U786" s="543">
        <v>25.702490421455941</v>
      </c>
      <c r="V786" s="574">
        <v>100</v>
      </c>
      <c r="W786" s="574">
        <v>100</v>
      </c>
      <c r="X786" s="453" t="s">
        <v>4299</v>
      </c>
      <c r="Y786" s="355"/>
      <c r="Z786" s="355"/>
      <c r="AA786" s="355"/>
      <c r="AB786" s="574">
        <v>4</v>
      </c>
      <c r="AC786" s="355"/>
      <c r="AD786" s="543">
        <v>12.57</v>
      </c>
      <c r="AE786" s="577">
        <v>5</v>
      </c>
      <c r="AF786" s="546">
        <v>100</v>
      </c>
      <c r="AG786" s="578" t="s">
        <v>2766</v>
      </c>
      <c r="AH786" s="716" t="s">
        <v>4430</v>
      </c>
      <c r="AI786" s="548">
        <v>60</v>
      </c>
      <c r="AJ786" s="579" t="s">
        <v>4311</v>
      </c>
      <c r="AK786" s="750" t="s">
        <v>4408</v>
      </c>
      <c r="AL786" s="359">
        <v>40</v>
      </c>
      <c r="AM786" s="579"/>
      <c r="AN786" s="750"/>
      <c r="AO786" s="359"/>
      <c r="AP786" s="579"/>
      <c r="AQ786" s="750"/>
      <c r="AR786" s="359"/>
      <c r="AS786" s="579"/>
      <c r="AT786" s="580"/>
      <c r="AU786" s="360"/>
      <c r="AV786" s="795"/>
      <c r="AW786" s="574"/>
      <c r="AX786" s="362"/>
    </row>
    <row r="787" spans="1:50" s="36" customFormat="1" ht="52.1" customHeight="1" x14ac:dyDescent="0.3">
      <c r="A787" s="361">
        <v>2990</v>
      </c>
      <c r="B787" s="616" t="s">
        <v>4290</v>
      </c>
      <c r="C787" s="574" t="s">
        <v>4291</v>
      </c>
      <c r="D787" s="575" t="s">
        <v>4292</v>
      </c>
      <c r="E787" s="637" t="s">
        <v>4455</v>
      </c>
      <c r="F787" s="581" t="s">
        <v>4559</v>
      </c>
      <c r="G787" s="637" t="s">
        <v>4456</v>
      </c>
      <c r="H787" s="574">
        <v>2010</v>
      </c>
      <c r="I787" s="637" t="s">
        <v>4457</v>
      </c>
      <c r="J787" s="673">
        <v>111552.17</v>
      </c>
      <c r="K787" s="396" t="s">
        <v>6855</v>
      </c>
      <c r="L787" s="507" t="s">
        <v>4458</v>
      </c>
      <c r="M787" s="507" t="s">
        <v>4459</v>
      </c>
      <c r="N787" s="507" t="s">
        <v>4460</v>
      </c>
      <c r="O787" s="507" t="s">
        <v>4461</v>
      </c>
      <c r="P787" s="576" t="s">
        <v>4462</v>
      </c>
      <c r="Q787" s="543">
        <v>22.35</v>
      </c>
      <c r="R787" s="543"/>
      <c r="S787" s="543">
        <v>10.114942528735632</v>
      </c>
      <c r="T787" s="543">
        <v>22.35</v>
      </c>
      <c r="U787" s="543">
        <v>32.464942528735634</v>
      </c>
      <c r="V787" s="574">
        <v>100</v>
      </c>
      <c r="W787" s="574">
        <v>100</v>
      </c>
      <c r="X787" s="453" t="s">
        <v>4299</v>
      </c>
      <c r="Y787" s="355"/>
      <c r="Z787" s="355"/>
      <c r="AA787" s="355"/>
      <c r="AB787" s="574">
        <v>35</v>
      </c>
      <c r="AC787" s="355"/>
      <c r="AD787" s="543"/>
      <c r="AE787" s="577">
        <v>5</v>
      </c>
      <c r="AF787" s="546">
        <v>100</v>
      </c>
      <c r="AG787" s="578" t="s">
        <v>2693</v>
      </c>
      <c r="AH787" s="716" t="s">
        <v>4463</v>
      </c>
      <c r="AI787" s="548">
        <v>70</v>
      </c>
      <c r="AJ787" s="579" t="s">
        <v>4311</v>
      </c>
      <c r="AK787" s="750" t="s">
        <v>4408</v>
      </c>
      <c r="AL787" s="359">
        <v>30</v>
      </c>
      <c r="AM787" s="579"/>
      <c r="AN787" s="750"/>
      <c r="AO787" s="359"/>
      <c r="AP787" s="579"/>
      <c r="AQ787" s="750"/>
      <c r="AR787" s="359"/>
      <c r="AS787" s="579"/>
      <c r="AT787" s="580"/>
      <c r="AU787" s="360"/>
      <c r="AV787" s="795"/>
      <c r="AW787" s="574"/>
      <c r="AX787" s="362"/>
    </row>
    <row r="788" spans="1:50" s="36" customFormat="1" ht="77.95" customHeight="1" x14ac:dyDescent="0.3">
      <c r="A788" s="361">
        <v>2990</v>
      </c>
      <c r="B788" s="616" t="s">
        <v>4290</v>
      </c>
      <c r="C788" s="574" t="s">
        <v>4291</v>
      </c>
      <c r="D788" s="575" t="s">
        <v>4292</v>
      </c>
      <c r="E788" s="637" t="s">
        <v>4455</v>
      </c>
      <c r="F788" s="581" t="s">
        <v>4559</v>
      </c>
      <c r="G788" s="637" t="s">
        <v>4464</v>
      </c>
      <c r="H788" s="574">
        <v>2011</v>
      </c>
      <c r="I788" s="637" t="s">
        <v>4465</v>
      </c>
      <c r="J788" s="673">
        <v>74940</v>
      </c>
      <c r="K788" s="396" t="s">
        <v>6855</v>
      </c>
      <c r="L788" s="507" t="s">
        <v>4458</v>
      </c>
      <c r="M788" s="507" t="s">
        <v>4466</v>
      </c>
      <c r="N788" s="507" t="s">
        <v>4467</v>
      </c>
      <c r="O788" s="507" t="s">
        <v>4468</v>
      </c>
      <c r="P788" s="576" t="s">
        <v>4469</v>
      </c>
      <c r="Q788" s="543">
        <v>22.35</v>
      </c>
      <c r="R788" s="543"/>
      <c r="S788" s="543">
        <v>6.2835249042145591</v>
      </c>
      <c r="T788" s="543">
        <v>22.35</v>
      </c>
      <c r="U788" s="543">
        <v>28.633524904214561</v>
      </c>
      <c r="V788" s="574">
        <v>100</v>
      </c>
      <c r="W788" s="574">
        <v>100</v>
      </c>
      <c r="X788" s="453" t="s">
        <v>4299</v>
      </c>
      <c r="Y788" s="355"/>
      <c r="Z788" s="355"/>
      <c r="AA788" s="355"/>
      <c r="AB788" s="574">
        <v>4</v>
      </c>
      <c r="AC788" s="355"/>
      <c r="AD788" s="543"/>
      <c r="AE788" s="577">
        <v>5</v>
      </c>
      <c r="AF788" s="546">
        <v>100</v>
      </c>
      <c r="AG788" s="578" t="s">
        <v>2693</v>
      </c>
      <c r="AH788" s="716" t="s">
        <v>4463</v>
      </c>
      <c r="AI788" s="548">
        <v>70</v>
      </c>
      <c r="AJ788" s="579" t="s">
        <v>4311</v>
      </c>
      <c r="AK788" s="750" t="s">
        <v>4408</v>
      </c>
      <c r="AL788" s="359">
        <v>30</v>
      </c>
      <c r="AM788" s="579"/>
      <c r="AN788" s="750"/>
      <c r="AO788" s="359"/>
      <c r="AP788" s="579"/>
      <c r="AQ788" s="750"/>
      <c r="AR788" s="359"/>
      <c r="AS788" s="579"/>
      <c r="AT788" s="580"/>
      <c r="AU788" s="360"/>
      <c r="AV788" s="795"/>
      <c r="AW788" s="574"/>
      <c r="AX788" s="362"/>
    </row>
    <row r="789" spans="1:50" s="36" customFormat="1" ht="117" customHeight="1" x14ac:dyDescent="0.3">
      <c r="A789" s="361">
        <v>2990</v>
      </c>
      <c r="B789" s="616" t="s">
        <v>4290</v>
      </c>
      <c r="C789" s="574" t="s">
        <v>4291</v>
      </c>
      <c r="D789" s="575" t="s">
        <v>4292</v>
      </c>
      <c r="E789" s="637" t="s">
        <v>4470</v>
      </c>
      <c r="F789" s="583" t="s">
        <v>4560</v>
      </c>
      <c r="G789" s="637" t="s">
        <v>4471</v>
      </c>
      <c r="H789" s="574">
        <v>2013</v>
      </c>
      <c r="I789" s="637" t="s">
        <v>4472</v>
      </c>
      <c r="J789" s="673">
        <v>51087.6</v>
      </c>
      <c r="K789" s="396" t="s">
        <v>6855</v>
      </c>
      <c r="L789" s="507" t="s">
        <v>4473</v>
      </c>
      <c r="M789" s="507" t="s">
        <v>4474</v>
      </c>
      <c r="N789" s="507" t="s">
        <v>4475</v>
      </c>
      <c r="O789" s="507" t="s">
        <v>4476</v>
      </c>
      <c r="P789" s="576" t="s">
        <v>4477</v>
      </c>
      <c r="Q789" s="543">
        <v>22.35</v>
      </c>
      <c r="R789" s="543"/>
      <c r="S789" s="543">
        <v>2.3448275862068964</v>
      </c>
      <c r="T789" s="543">
        <v>22.35</v>
      </c>
      <c r="U789" s="543">
        <v>24.694827586206898</v>
      </c>
      <c r="V789" s="574">
        <v>100</v>
      </c>
      <c r="W789" s="574">
        <v>100</v>
      </c>
      <c r="X789" s="453" t="s">
        <v>4299</v>
      </c>
      <c r="Y789" s="355"/>
      <c r="Z789" s="355"/>
      <c r="AA789" s="355"/>
      <c r="AB789" s="574">
        <v>11</v>
      </c>
      <c r="AC789" s="355"/>
      <c r="AD789" s="543">
        <v>12.57</v>
      </c>
      <c r="AE789" s="577">
        <v>5</v>
      </c>
      <c r="AF789" s="546">
        <v>100</v>
      </c>
      <c r="AG789" s="578" t="s">
        <v>4478</v>
      </c>
      <c r="AH789" s="716" t="s">
        <v>4479</v>
      </c>
      <c r="AI789" s="548">
        <v>80</v>
      </c>
      <c r="AJ789" s="579" t="s">
        <v>4311</v>
      </c>
      <c r="AK789" s="750" t="s">
        <v>4408</v>
      </c>
      <c r="AL789" s="359">
        <v>20</v>
      </c>
      <c r="AM789" s="579"/>
      <c r="AN789" s="750"/>
      <c r="AO789" s="359"/>
      <c r="AP789" s="579"/>
      <c r="AQ789" s="750"/>
      <c r="AR789" s="359"/>
      <c r="AS789" s="579"/>
      <c r="AT789" s="580"/>
      <c r="AU789" s="360"/>
      <c r="AV789" s="795"/>
      <c r="AW789" s="574"/>
      <c r="AX789" s="362"/>
    </row>
    <row r="790" spans="1:50" s="36" customFormat="1" ht="156.05000000000001" customHeight="1" x14ac:dyDescent="0.3">
      <c r="A790" s="361">
        <v>2990</v>
      </c>
      <c r="B790" s="616" t="s">
        <v>4290</v>
      </c>
      <c r="C790" s="574" t="s">
        <v>4291</v>
      </c>
      <c r="D790" s="575" t="s">
        <v>4292</v>
      </c>
      <c r="E790" s="637" t="s">
        <v>4470</v>
      </c>
      <c r="F790" s="583" t="s">
        <v>4560</v>
      </c>
      <c r="G790" s="637" t="s">
        <v>4480</v>
      </c>
      <c r="H790" s="574">
        <v>2010</v>
      </c>
      <c r="I790" s="637" t="s">
        <v>4481</v>
      </c>
      <c r="J790" s="673">
        <v>32368.54</v>
      </c>
      <c r="K790" s="396" t="s">
        <v>6855</v>
      </c>
      <c r="L790" s="507" t="s">
        <v>4473</v>
      </c>
      <c r="M790" s="507" t="s">
        <v>4474</v>
      </c>
      <c r="N790" s="507" t="s">
        <v>4482</v>
      </c>
      <c r="O790" s="507" t="s">
        <v>4483</v>
      </c>
      <c r="P790" s="576" t="s">
        <v>4484</v>
      </c>
      <c r="Q790" s="543">
        <v>22.35</v>
      </c>
      <c r="R790" s="543"/>
      <c r="S790" s="543">
        <v>2.3448275862068964</v>
      </c>
      <c r="T790" s="543">
        <v>22.35</v>
      </c>
      <c r="U790" s="543">
        <v>24.694827586206898</v>
      </c>
      <c r="V790" s="574">
        <v>100</v>
      </c>
      <c r="W790" s="574">
        <v>100</v>
      </c>
      <c r="X790" s="453" t="s">
        <v>4299</v>
      </c>
      <c r="Y790" s="355"/>
      <c r="Z790" s="355"/>
      <c r="AA790" s="355"/>
      <c r="AB790" s="574">
        <v>4</v>
      </c>
      <c r="AC790" s="355"/>
      <c r="AD790" s="543">
        <v>12.57</v>
      </c>
      <c r="AE790" s="577">
        <v>5</v>
      </c>
      <c r="AF790" s="546">
        <v>100</v>
      </c>
      <c r="AG790" s="578" t="s">
        <v>4478</v>
      </c>
      <c r="AH790" s="716" t="s">
        <v>4479</v>
      </c>
      <c r="AI790" s="548">
        <v>80</v>
      </c>
      <c r="AJ790" s="579" t="s">
        <v>4311</v>
      </c>
      <c r="AK790" s="750" t="s">
        <v>4408</v>
      </c>
      <c r="AL790" s="359">
        <v>20</v>
      </c>
      <c r="AM790" s="579"/>
      <c r="AN790" s="750"/>
      <c r="AO790" s="359"/>
      <c r="AP790" s="579"/>
      <c r="AQ790" s="750"/>
      <c r="AR790" s="359"/>
      <c r="AS790" s="579"/>
      <c r="AT790" s="580"/>
      <c r="AU790" s="360"/>
      <c r="AV790" s="795"/>
      <c r="AW790" s="574"/>
      <c r="AX790" s="362"/>
    </row>
    <row r="791" spans="1:50" s="36" customFormat="1" ht="91" customHeight="1" x14ac:dyDescent="0.3">
      <c r="A791" s="361">
        <v>2990</v>
      </c>
      <c r="B791" s="616" t="s">
        <v>4290</v>
      </c>
      <c r="C791" s="574" t="s">
        <v>4291</v>
      </c>
      <c r="D791" s="575" t="s">
        <v>4292</v>
      </c>
      <c r="E791" s="637" t="s">
        <v>4485</v>
      </c>
      <c r="F791" s="581" t="s">
        <v>4561</v>
      </c>
      <c r="G791" s="637" t="s">
        <v>4486</v>
      </c>
      <c r="H791" s="574">
        <v>2013</v>
      </c>
      <c r="I791" s="636" t="s">
        <v>4487</v>
      </c>
      <c r="J791" s="673">
        <v>23958</v>
      </c>
      <c r="K791" s="396" t="s">
        <v>6855</v>
      </c>
      <c r="L791" s="507" t="s">
        <v>4488</v>
      </c>
      <c r="M791" s="507" t="s">
        <v>4489</v>
      </c>
      <c r="N791" s="582" t="s">
        <v>4490</v>
      </c>
      <c r="O791" s="507" t="s">
        <v>4491</v>
      </c>
      <c r="P791" s="576" t="s">
        <v>4492</v>
      </c>
      <c r="Q791" s="543">
        <v>22.35</v>
      </c>
      <c r="R791" s="543"/>
      <c r="S791" s="543">
        <v>1.4655172413793103</v>
      </c>
      <c r="T791" s="543">
        <v>22.35</v>
      </c>
      <c r="U791" s="543">
        <v>23.815517241379311</v>
      </c>
      <c r="V791" s="574">
        <v>100</v>
      </c>
      <c r="W791" s="574">
        <v>100</v>
      </c>
      <c r="X791" s="453" t="s">
        <v>4299</v>
      </c>
      <c r="Y791" s="355"/>
      <c r="Z791" s="355"/>
      <c r="AA791" s="355"/>
      <c r="AB791" s="574">
        <v>4</v>
      </c>
      <c r="AC791" s="355"/>
      <c r="AD791" s="543">
        <v>12.57</v>
      </c>
      <c r="AE791" s="577">
        <v>5</v>
      </c>
      <c r="AF791" s="546">
        <v>100</v>
      </c>
      <c r="AG791" s="578" t="s">
        <v>4478</v>
      </c>
      <c r="AH791" s="716" t="s">
        <v>4493</v>
      </c>
      <c r="AI791" s="548">
        <v>50</v>
      </c>
      <c r="AJ791" s="579" t="s">
        <v>4311</v>
      </c>
      <c r="AK791" s="750" t="s">
        <v>4408</v>
      </c>
      <c r="AL791" s="359">
        <v>50</v>
      </c>
      <c r="AM791" s="579"/>
      <c r="AN791" s="750"/>
      <c r="AO791" s="359"/>
      <c r="AP791" s="579"/>
      <c r="AQ791" s="750"/>
      <c r="AR791" s="359"/>
      <c r="AS791" s="579"/>
      <c r="AT791" s="580"/>
      <c r="AU791" s="360"/>
      <c r="AV791" s="795"/>
      <c r="AW791" s="574"/>
      <c r="AX791" s="362"/>
    </row>
    <row r="792" spans="1:50" s="36" customFormat="1" ht="52.1" customHeight="1" x14ac:dyDescent="0.3">
      <c r="A792" s="361">
        <v>2990</v>
      </c>
      <c r="B792" s="616" t="s">
        <v>4290</v>
      </c>
      <c r="C792" s="574" t="s">
        <v>4291</v>
      </c>
      <c r="D792" s="575" t="s">
        <v>4292</v>
      </c>
      <c r="E792" s="637" t="s">
        <v>4485</v>
      </c>
      <c r="F792" s="581" t="s">
        <v>4561</v>
      </c>
      <c r="G792" s="636" t="s">
        <v>4494</v>
      </c>
      <c r="H792" s="574">
        <v>2012</v>
      </c>
      <c r="I792" s="637" t="s">
        <v>4495</v>
      </c>
      <c r="J792" s="673">
        <v>49725.67</v>
      </c>
      <c r="K792" s="396" t="s">
        <v>6855</v>
      </c>
      <c r="L792" s="507" t="s">
        <v>4488</v>
      </c>
      <c r="M792" s="507" t="s">
        <v>4489</v>
      </c>
      <c r="N792" s="582" t="s">
        <v>4496</v>
      </c>
      <c r="O792" s="582" t="s">
        <v>4497</v>
      </c>
      <c r="P792" s="576" t="s">
        <v>4498</v>
      </c>
      <c r="Q792" s="543">
        <v>22.35</v>
      </c>
      <c r="R792" s="543"/>
      <c r="S792" s="543">
        <v>3.2844827586206895</v>
      </c>
      <c r="T792" s="543">
        <v>22.35</v>
      </c>
      <c r="U792" s="543">
        <v>25.634482758620692</v>
      </c>
      <c r="V792" s="574">
        <v>100</v>
      </c>
      <c r="W792" s="574">
        <v>100</v>
      </c>
      <c r="X792" s="453" t="s">
        <v>4299</v>
      </c>
      <c r="Y792" s="355"/>
      <c r="Z792" s="355"/>
      <c r="AA792" s="355"/>
      <c r="AB792" s="574">
        <v>8</v>
      </c>
      <c r="AC792" s="355"/>
      <c r="AD792" s="543">
        <v>12.57</v>
      </c>
      <c r="AE792" s="577">
        <v>5</v>
      </c>
      <c r="AF792" s="546">
        <v>100</v>
      </c>
      <c r="AG792" s="578" t="s">
        <v>4478</v>
      </c>
      <c r="AH792" s="716" t="s">
        <v>4493</v>
      </c>
      <c r="AI792" s="548">
        <v>50</v>
      </c>
      <c r="AJ792" s="579" t="s">
        <v>4311</v>
      </c>
      <c r="AK792" s="750" t="s">
        <v>4408</v>
      </c>
      <c r="AL792" s="359">
        <v>10</v>
      </c>
      <c r="AM792" s="358"/>
      <c r="AN792" s="751"/>
      <c r="AO792" s="359"/>
      <c r="AP792" s="579"/>
      <c r="AQ792" s="750"/>
      <c r="AR792" s="359"/>
      <c r="AS792" s="579"/>
      <c r="AT792" s="580"/>
      <c r="AU792" s="360"/>
      <c r="AV792" s="795"/>
      <c r="AW792" s="574"/>
      <c r="AX792" s="362"/>
    </row>
    <row r="793" spans="1:50" s="36" customFormat="1" ht="52.1" customHeight="1" x14ac:dyDescent="0.3">
      <c r="A793" s="361">
        <v>2990</v>
      </c>
      <c r="B793" s="616" t="s">
        <v>4290</v>
      </c>
      <c r="C793" s="574" t="s">
        <v>4291</v>
      </c>
      <c r="D793" s="575" t="s">
        <v>4292</v>
      </c>
      <c r="E793" s="637" t="s">
        <v>4499</v>
      </c>
      <c r="F793" s="581">
        <v>11130</v>
      </c>
      <c r="G793" s="637" t="s">
        <v>4500</v>
      </c>
      <c r="H793" s="574">
        <v>2011</v>
      </c>
      <c r="I793" s="637" t="s">
        <v>4501</v>
      </c>
      <c r="J793" s="673">
        <v>71850</v>
      </c>
      <c r="K793" s="396" t="s">
        <v>6855</v>
      </c>
      <c r="L793" s="507" t="s">
        <v>4502</v>
      </c>
      <c r="M793" s="507" t="s">
        <v>4503</v>
      </c>
      <c r="N793" s="507" t="s">
        <v>4504</v>
      </c>
      <c r="O793" s="507" t="s">
        <v>4505</v>
      </c>
      <c r="P793" s="576" t="s">
        <v>4506</v>
      </c>
      <c r="Q793" s="543">
        <v>22.35</v>
      </c>
      <c r="R793" s="543"/>
      <c r="S793" s="543">
        <v>2.2126436781609193</v>
      </c>
      <c r="T793" s="543">
        <v>22.35</v>
      </c>
      <c r="U793" s="543">
        <v>24.562643678160921</v>
      </c>
      <c r="V793" s="574">
        <v>100</v>
      </c>
      <c r="W793" s="574">
        <v>100</v>
      </c>
      <c r="X793" s="453" t="s">
        <v>4299</v>
      </c>
      <c r="Y793" s="355"/>
      <c r="Z793" s="355"/>
      <c r="AA793" s="355"/>
      <c r="AB793" s="574">
        <v>67</v>
      </c>
      <c r="AC793" s="355"/>
      <c r="AD793" s="543">
        <v>12.57</v>
      </c>
      <c r="AE793" s="577">
        <v>5</v>
      </c>
      <c r="AF793" s="546">
        <v>100</v>
      </c>
      <c r="AG793" s="578" t="s">
        <v>4507</v>
      </c>
      <c r="AH793" s="716" t="s">
        <v>4508</v>
      </c>
      <c r="AI793" s="548">
        <v>85</v>
      </c>
      <c r="AJ793" s="579" t="s">
        <v>4311</v>
      </c>
      <c r="AK793" s="750" t="s">
        <v>4408</v>
      </c>
      <c r="AL793" s="359">
        <v>15</v>
      </c>
      <c r="AM793" s="579"/>
      <c r="AN793" s="750"/>
      <c r="AO793" s="359"/>
      <c r="AP793" s="579"/>
      <c r="AQ793" s="750"/>
      <c r="AR793" s="359"/>
      <c r="AS793" s="579"/>
      <c r="AT793" s="580"/>
      <c r="AU793" s="360"/>
      <c r="AV793" s="795"/>
      <c r="AW793" s="574"/>
      <c r="AX793" s="362"/>
    </row>
    <row r="794" spans="1:50" s="36" customFormat="1" ht="52.1" customHeight="1" x14ac:dyDescent="0.3">
      <c r="A794" s="361">
        <v>2990</v>
      </c>
      <c r="B794" s="616" t="s">
        <v>4290</v>
      </c>
      <c r="C794" s="574" t="s">
        <v>4291</v>
      </c>
      <c r="D794" s="575" t="s">
        <v>4292</v>
      </c>
      <c r="E794" s="637" t="s">
        <v>4499</v>
      </c>
      <c r="F794" s="581">
        <v>11130</v>
      </c>
      <c r="G794" s="637" t="s">
        <v>4509</v>
      </c>
      <c r="H794" s="574">
        <v>2012</v>
      </c>
      <c r="I794" s="637" t="s">
        <v>4510</v>
      </c>
      <c r="J794" s="673">
        <v>61703.199999999997</v>
      </c>
      <c r="K794" s="396" t="s">
        <v>6855</v>
      </c>
      <c r="L794" s="507" t="s">
        <v>4502</v>
      </c>
      <c r="M794" s="507" t="s">
        <v>4503</v>
      </c>
      <c r="N794" s="507" t="s">
        <v>4504</v>
      </c>
      <c r="O794" s="507" t="s">
        <v>4505</v>
      </c>
      <c r="P794" s="576" t="s">
        <v>4511</v>
      </c>
      <c r="Q794" s="543">
        <v>22.35</v>
      </c>
      <c r="R794" s="543"/>
      <c r="S794" s="543">
        <v>2.2126436781609193</v>
      </c>
      <c r="T794" s="543">
        <v>22.35</v>
      </c>
      <c r="U794" s="543">
        <v>24.562643678160921</v>
      </c>
      <c r="V794" s="574">
        <v>100</v>
      </c>
      <c r="W794" s="574">
        <v>100</v>
      </c>
      <c r="X794" s="453" t="s">
        <v>4299</v>
      </c>
      <c r="Y794" s="355"/>
      <c r="Z794" s="355"/>
      <c r="AA794" s="355"/>
      <c r="AB794" s="574">
        <v>67</v>
      </c>
      <c r="AC794" s="355"/>
      <c r="AD794" s="543">
        <v>12.57</v>
      </c>
      <c r="AE794" s="577">
        <v>5</v>
      </c>
      <c r="AF794" s="546">
        <v>100</v>
      </c>
      <c r="AG794" s="578" t="s">
        <v>4507</v>
      </c>
      <c r="AH794" s="716" t="s">
        <v>4508</v>
      </c>
      <c r="AI794" s="548">
        <v>85</v>
      </c>
      <c r="AJ794" s="579" t="s">
        <v>4311</v>
      </c>
      <c r="AK794" s="750" t="s">
        <v>4408</v>
      </c>
      <c r="AL794" s="359">
        <v>15</v>
      </c>
      <c r="AM794" s="579"/>
      <c r="AN794" s="750"/>
      <c r="AO794" s="359"/>
      <c r="AP794" s="579"/>
      <c r="AQ794" s="750"/>
      <c r="AR794" s="359"/>
      <c r="AS794" s="579"/>
      <c r="AT794" s="580"/>
      <c r="AU794" s="360"/>
      <c r="AV794" s="795"/>
      <c r="AW794" s="574"/>
      <c r="AX794" s="362"/>
    </row>
    <row r="795" spans="1:50" s="36" customFormat="1" ht="52.1" customHeight="1" x14ac:dyDescent="0.3">
      <c r="A795" s="361">
        <v>2990</v>
      </c>
      <c r="B795" s="616" t="s">
        <v>4290</v>
      </c>
      <c r="C795" s="574" t="s">
        <v>4291</v>
      </c>
      <c r="D795" s="575" t="s">
        <v>4292</v>
      </c>
      <c r="E795" s="637" t="s">
        <v>4499</v>
      </c>
      <c r="F795" s="581">
        <v>11130</v>
      </c>
      <c r="G795" s="637" t="s">
        <v>4512</v>
      </c>
      <c r="H795" s="574">
        <v>2013</v>
      </c>
      <c r="I795" s="637" t="s">
        <v>4513</v>
      </c>
      <c r="J795" s="673">
        <v>96044.5</v>
      </c>
      <c r="K795" s="396" t="s">
        <v>6855</v>
      </c>
      <c r="L795" s="507" t="s">
        <v>4502</v>
      </c>
      <c r="M795" s="507" t="s">
        <v>4503</v>
      </c>
      <c r="N795" s="507" t="s">
        <v>4504</v>
      </c>
      <c r="O795" s="507" t="s">
        <v>4505</v>
      </c>
      <c r="P795" s="576" t="s">
        <v>4514</v>
      </c>
      <c r="Q795" s="543">
        <v>22.35</v>
      </c>
      <c r="R795" s="543"/>
      <c r="S795" s="543">
        <v>2.2126436781609193</v>
      </c>
      <c r="T795" s="543">
        <v>22.35</v>
      </c>
      <c r="U795" s="543">
        <v>24.562643678160921</v>
      </c>
      <c r="V795" s="574">
        <v>100</v>
      </c>
      <c r="W795" s="574">
        <v>100</v>
      </c>
      <c r="X795" s="453" t="s">
        <v>4299</v>
      </c>
      <c r="Y795" s="355"/>
      <c r="Z795" s="355"/>
      <c r="AA795" s="355"/>
      <c r="AB795" s="574">
        <v>67</v>
      </c>
      <c r="AC795" s="355"/>
      <c r="AD795" s="543">
        <v>12.57</v>
      </c>
      <c r="AE795" s="577">
        <v>5</v>
      </c>
      <c r="AF795" s="546">
        <v>100</v>
      </c>
      <c r="AG795" s="578" t="s">
        <v>4507</v>
      </c>
      <c r="AH795" s="716" t="s">
        <v>4508</v>
      </c>
      <c r="AI795" s="548">
        <v>85</v>
      </c>
      <c r="AJ795" s="579" t="s">
        <v>4311</v>
      </c>
      <c r="AK795" s="750" t="s">
        <v>4408</v>
      </c>
      <c r="AL795" s="359">
        <v>15</v>
      </c>
      <c r="AM795" s="579"/>
      <c r="AN795" s="750"/>
      <c r="AO795" s="359"/>
      <c r="AP795" s="579"/>
      <c r="AQ795" s="750"/>
      <c r="AR795" s="359"/>
      <c r="AS795" s="579"/>
      <c r="AT795" s="580"/>
      <c r="AU795" s="360"/>
      <c r="AV795" s="795"/>
      <c r="AW795" s="574"/>
      <c r="AX795" s="362"/>
    </row>
    <row r="796" spans="1:50" s="36" customFormat="1" ht="64.95" customHeight="1" x14ac:dyDescent="0.3">
      <c r="A796" s="361">
        <v>2990</v>
      </c>
      <c r="B796" s="616" t="s">
        <v>4290</v>
      </c>
      <c r="C796" s="574" t="s">
        <v>4291</v>
      </c>
      <c r="D796" s="575" t="s">
        <v>4292</v>
      </c>
      <c r="E796" s="637" t="s">
        <v>4293</v>
      </c>
      <c r="F796" s="581" t="s">
        <v>4562</v>
      </c>
      <c r="G796" s="637" t="s">
        <v>4515</v>
      </c>
      <c r="H796" s="574">
        <v>2012</v>
      </c>
      <c r="I796" s="636" t="s">
        <v>4515</v>
      </c>
      <c r="J796" s="673">
        <v>77992.320000000007</v>
      </c>
      <c r="K796" s="396" t="s">
        <v>6855</v>
      </c>
      <c r="L796" s="507" t="s">
        <v>4295</v>
      </c>
      <c r="M796" s="507" t="s">
        <v>4296</v>
      </c>
      <c r="N796" s="507" t="s">
        <v>4516</v>
      </c>
      <c r="O796" s="507" t="s">
        <v>4517</v>
      </c>
      <c r="P796" s="576" t="s">
        <v>4518</v>
      </c>
      <c r="Q796" s="543">
        <v>22.35</v>
      </c>
      <c r="R796" s="543"/>
      <c r="S796" s="543">
        <v>2.7873563218390807</v>
      </c>
      <c r="T796" s="543">
        <v>22.35</v>
      </c>
      <c r="U796" s="543">
        <v>25.137356321839082</v>
      </c>
      <c r="V796" s="574">
        <v>100</v>
      </c>
      <c r="W796" s="574">
        <v>100</v>
      </c>
      <c r="X796" s="453" t="s">
        <v>4299</v>
      </c>
      <c r="Y796" s="355"/>
      <c r="Z796" s="355"/>
      <c r="AA796" s="355"/>
      <c r="AB796" s="574">
        <v>66</v>
      </c>
      <c r="AC796" s="355"/>
      <c r="AD796" s="543">
        <v>12.57</v>
      </c>
      <c r="AE796" s="577">
        <v>5</v>
      </c>
      <c r="AF796" s="546">
        <v>100</v>
      </c>
      <c r="AG796" s="578" t="s">
        <v>4519</v>
      </c>
      <c r="AH796" s="716" t="s">
        <v>4520</v>
      </c>
      <c r="AI796" s="548">
        <v>70</v>
      </c>
      <c r="AJ796" s="579" t="s">
        <v>4311</v>
      </c>
      <c r="AK796" s="750" t="s">
        <v>4408</v>
      </c>
      <c r="AL796" s="359">
        <v>30</v>
      </c>
      <c r="AM796" s="579"/>
      <c r="AN796" s="750"/>
      <c r="AO796" s="359"/>
      <c r="AP796" s="579"/>
      <c r="AQ796" s="750"/>
      <c r="AR796" s="359"/>
      <c r="AS796" s="579"/>
      <c r="AT796" s="580"/>
      <c r="AU796" s="360"/>
      <c r="AV796" s="795"/>
      <c r="AW796" s="574"/>
      <c r="AX796" s="362"/>
    </row>
    <row r="797" spans="1:50" s="36" customFormat="1" ht="91" customHeight="1" x14ac:dyDescent="0.3">
      <c r="A797" s="361">
        <v>2990</v>
      </c>
      <c r="B797" s="616" t="s">
        <v>4290</v>
      </c>
      <c r="C797" s="574" t="s">
        <v>4291</v>
      </c>
      <c r="D797" s="575" t="s">
        <v>4292</v>
      </c>
      <c r="E797" s="637" t="s">
        <v>4293</v>
      </c>
      <c r="F797" s="581" t="s">
        <v>4562</v>
      </c>
      <c r="G797" s="637" t="s">
        <v>4521</v>
      </c>
      <c r="H797" s="574">
        <v>2013</v>
      </c>
      <c r="I797" s="637" t="s">
        <v>4522</v>
      </c>
      <c r="J797" s="674">
        <v>532520.57000000007</v>
      </c>
      <c r="K797" s="396" t="s">
        <v>6855</v>
      </c>
      <c r="L797" s="507" t="s">
        <v>4295</v>
      </c>
      <c r="M797" s="507" t="s">
        <v>4296</v>
      </c>
      <c r="N797" s="507" t="s">
        <v>4523</v>
      </c>
      <c r="O797" s="582" t="s">
        <v>4524</v>
      </c>
      <c r="P797" s="576" t="s">
        <v>4525</v>
      </c>
      <c r="Q797" s="543">
        <v>22.35</v>
      </c>
      <c r="R797" s="543"/>
      <c r="S797" s="543">
        <v>2.1551724137931036</v>
      </c>
      <c r="T797" s="543">
        <v>22.35</v>
      </c>
      <c r="U797" s="543">
        <v>24.505172413793105</v>
      </c>
      <c r="V797" s="574">
        <v>100</v>
      </c>
      <c r="W797" s="574">
        <v>100</v>
      </c>
      <c r="X797" s="453" t="s">
        <v>4299</v>
      </c>
      <c r="Y797" s="355"/>
      <c r="Z797" s="355"/>
      <c r="AA797" s="355"/>
      <c r="AB797" s="574">
        <v>66</v>
      </c>
      <c r="AC797" s="355"/>
      <c r="AD797" s="543">
        <v>12.57</v>
      </c>
      <c r="AE797" s="577">
        <v>5</v>
      </c>
      <c r="AF797" s="546">
        <v>100</v>
      </c>
      <c r="AG797" s="578" t="s">
        <v>4519</v>
      </c>
      <c r="AH797" s="716" t="s">
        <v>4520</v>
      </c>
      <c r="AI797" s="548">
        <v>90</v>
      </c>
      <c r="AJ797" s="579" t="s">
        <v>4311</v>
      </c>
      <c r="AK797" s="750" t="s">
        <v>4408</v>
      </c>
      <c r="AL797" s="359">
        <v>10</v>
      </c>
      <c r="AM797" s="579"/>
      <c r="AN797" s="750"/>
      <c r="AO797" s="359"/>
      <c r="AP797" s="579"/>
      <c r="AQ797" s="750"/>
      <c r="AR797" s="359"/>
      <c r="AS797" s="579"/>
      <c r="AT797" s="580"/>
      <c r="AU797" s="360"/>
      <c r="AV797" s="795"/>
      <c r="AW797" s="574"/>
      <c r="AX797" s="362"/>
    </row>
    <row r="798" spans="1:50" s="36" customFormat="1" ht="39.049999999999997" customHeight="1" x14ac:dyDescent="0.3">
      <c r="A798" s="361">
        <v>2990</v>
      </c>
      <c r="B798" s="616" t="s">
        <v>4290</v>
      </c>
      <c r="C798" s="574" t="s">
        <v>4291</v>
      </c>
      <c r="D798" s="575" t="s">
        <v>4292</v>
      </c>
      <c r="E798" s="637" t="s">
        <v>4293</v>
      </c>
      <c r="F798" s="581" t="s">
        <v>4562</v>
      </c>
      <c r="G798" s="637" t="s">
        <v>4526</v>
      </c>
      <c r="H798" s="574">
        <v>2013</v>
      </c>
      <c r="I798" s="637" t="s">
        <v>4527</v>
      </c>
      <c r="J798" s="673">
        <v>77689.2</v>
      </c>
      <c r="K798" s="396" t="s">
        <v>6855</v>
      </c>
      <c r="L798" s="507" t="s">
        <v>4295</v>
      </c>
      <c r="M798" s="507" t="s">
        <v>4296</v>
      </c>
      <c r="N798" s="507" t="s">
        <v>4528</v>
      </c>
      <c r="O798" s="582" t="s">
        <v>4529</v>
      </c>
      <c r="P798" s="576" t="s">
        <v>4530</v>
      </c>
      <c r="Q798" s="543">
        <v>22.35</v>
      </c>
      <c r="R798" s="543"/>
      <c r="S798" s="543">
        <v>12.270114942528735</v>
      </c>
      <c r="T798" s="543">
        <v>22.35</v>
      </c>
      <c r="U798" s="543">
        <v>34.620114942528737</v>
      </c>
      <c r="V798" s="574">
        <v>100</v>
      </c>
      <c r="W798" s="574">
        <v>100</v>
      </c>
      <c r="X798" s="453" t="s">
        <v>4299</v>
      </c>
      <c r="Y798" s="355"/>
      <c r="Z798" s="355"/>
      <c r="AA798" s="355"/>
      <c r="AB798" s="574">
        <v>66</v>
      </c>
      <c r="AC798" s="355"/>
      <c r="AD798" s="543">
        <v>12.57</v>
      </c>
      <c r="AE798" s="577">
        <v>5</v>
      </c>
      <c r="AF798" s="546">
        <v>100</v>
      </c>
      <c r="AG798" s="578" t="s">
        <v>4519</v>
      </c>
      <c r="AH798" s="716" t="s">
        <v>4520</v>
      </c>
      <c r="AI798" s="548">
        <v>70</v>
      </c>
      <c r="AJ798" s="579" t="s">
        <v>4311</v>
      </c>
      <c r="AK798" s="750" t="s">
        <v>4408</v>
      </c>
      <c r="AL798" s="359">
        <v>30</v>
      </c>
      <c r="AM798" s="579"/>
      <c r="AN798" s="750"/>
      <c r="AO798" s="359"/>
      <c r="AP798" s="579"/>
      <c r="AQ798" s="750"/>
      <c r="AR798" s="359"/>
      <c r="AS798" s="579"/>
      <c r="AT798" s="580"/>
      <c r="AU798" s="360"/>
      <c r="AV798" s="795"/>
      <c r="AW798" s="574"/>
      <c r="AX798" s="362"/>
    </row>
    <row r="799" spans="1:50" s="36" customFormat="1" ht="91" customHeight="1" x14ac:dyDescent="0.3">
      <c r="A799" s="361">
        <v>2990</v>
      </c>
      <c r="B799" s="616" t="s">
        <v>4290</v>
      </c>
      <c r="C799" s="574" t="s">
        <v>4291</v>
      </c>
      <c r="D799" s="575" t="s">
        <v>4292</v>
      </c>
      <c r="E799" s="637" t="s">
        <v>4293</v>
      </c>
      <c r="F799" s="581" t="s">
        <v>4562</v>
      </c>
      <c r="G799" s="637" t="s">
        <v>4531</v>
      </c>
      <c r="H799" s="574">
        <v>2011</v>
      </c>
      <c r="I799" s="637" t="s">
        <v>4532</v>
      </c>
      <c r="J799" s="673">
        <v>621414.93999999994</v>
      </c>
      <c r="K799" s="396" t="s">
        <v>6855</v>
      </c>
      <c r="L799" s="507" t="s">
        <v>4295</v>
      </c>
      <c r="M799" s="507" t="s">
        <v>4296</v>
      </c>
      <c r="N799" s="507" t="s">
        <v>4533</v>
      </c>
      <c r="O799" s="507" t="s">
        <v>4534</v>
      </c>
      <c r="P799" s="576" t="s">
        <v>4535</v>
      </c>
      <c r="Q799" s="543">
        <v>22.35</v>
      </c>
      <c r="R799" s="543"/>
      <c r="S799" s="543">
        <v>14.425287356321839</v>
      </c>
      <c r="T799" s="543">
        <v>22.35</v>
      </c>
      <c r="U799" s="543">
        <v>36.77528735632184</v>
      </c>
      <c r="V799" s="574">
        <v>100</v>
      </c>
      <c r="W799" s="574">
        <v>100</v>
      </c>
      <c r="X799" s="453" t="s">
        <v>4299</v>
      </c>
      <c r="Y799" s="355"/>
      <c r="Z799" s="355"/>
      <c r="AA799" s="355"/>
      <c r="AB799" s="574">
        <v>66</v>
      </c>
      <c r="AC799" s="355"/>
      <c r="AD799" s="543">
        <v>12.57</v>
      </c>
      <c r="AE799" s="577">
        <v>5</v>
      </c>
      <c r="AF799" s="546">
        <v>100</v>
      </c>
      <c r="AG799" s="578" t="s">
        <v>4519</v>
      </c>
      <c r="AH799" s="716" t="s">
        <v>4520</v>
      </c>
      <c r="AI799" s="548">
        <v>70</v>
      </c>
      <c r="AJ799" s="579" t="s">
        <v>4311</v>
      </c>
      <c r="AK799" s="750" t="s">
        <v>4408</v>
      </c>
      <c r="AL799" s="359">
        <v>30</v>
      </c>
      <c r="AM799" s="579"/>
      <c r="AN799" s="750"/>
      <c r="AO799" s="359"/>
      <c r="AP799" s="579"/>
      <c r="AQ799" s="750"/>
      <c r="AR799" s="359"/>
      <c r="AS799" s="579"/>
      <c r="AT799" s="580"/>
      <c r="AU799" s="360"/>
      <c r="AV799" s="795"/>
      <c r="AW799" s="574"/>
      <c r="AX799" s="362"/>
    </row>
    <row r="800" spans="1:50" s="36" customFormat="1" ht="64.95" customHeight="1" x14ac:dyDescent="0.3">
      <c r="A800" s="361">
        <v>2990</v>
      </c>
      <c r="B800" s="616" t="s">
        <v>4290</v>
      </c>
      <c r="C800" s="574" t="s">
        <v>4291</v>
      </c>
      <c r="D800" s="575" t="s">
        <v>4292</v>
      </c>
      <c r="E800" s="637" t="s">
        <v>4293</v>
      </c>
      <c r="F800" s="581" t="s">
        <v>4562</v>
      </c>
      <c r="G800" s="637" t="s">
        <v>4536</v>
      </c>
      <c r="H800" s="574">
        <v>2013</v>
      </c>
      <c r="I800" s="637" t="s">
        <v>4537</v>
      </c>
      <c r="J800" s="673">
        <v>79588.896000000008</v>
      </c>
      <c r="K800" s="396" t="s">
        <v>6855</v>
      </c>
      <c r="L800" s="507" t="s">
        <v>4295</v>
      </c>
      <c r="M800" s="507" t="s">
        <v>4296</v>
      </c>
      <c r="N800" s="507" t="s">
        <v>8635</v>
      </c>
      <c r="O800" s="507" t="s">
        <v>4538</v>
      </c>
      <c r="P800" s="576" t="s">
        <v>4539</v>
      </c>
      <c r="Q800" s="543">
        <v>22.35</v>
      </c>
      <c r="R800" s="543"/>
      <c r="S800" s="543">
        <v>1.8295019157088122</v>
      </c>
      <c r="T800" s="543">
        <v>22.35</v>
      </c>
      <c r="U800" s="543">
        <v>24.179501915708812</v>
      </c>
      <c r="V800" s="574">
        <v>100</v>
      </c>
      <c r="W800" s="574">
        <v>100</v>
      </c>
      <c r="X800" s="453" t="s">
        <v>4299</v>
      </c>
      <c r="Y800" s="355"/>
      <c r="Z800" s="355"/>
      <c r="AA800" s="355"/>
      <c r="AB800" s="574">
        <v>66</v>
      </c>
      <c r="AC800" s="355"/>
      <c r="AD800" s="543">
        <v>12.57</v>
      </c>
      <c r="AE800" s="577">
        <v>5</v>
      </c>
      <c r="AF800" s="546">
        <v>100</v>
      </c>
      <c r="AG800" s="578" t="s">
        <v>4519</v>
      </c>
      <c r="AH800" s="716" t="s">
        <v>4520</v>
      </c>
      <c r="AI800" s="548">
        <v>70</v>
      </c>
      <c r="AJ800" s="579" t="s">
        <v>4311</v>
      </c>
      <c r="AK800" s="750" t="s">
        <v>4408</v>
      </c>
      <c r="AL800" s="359">
        <v>30</v>
      </c>
      <c r="AM800" s="579"/>
      <c r="AN800" s="750"/>
      <c r="AO800" s="359"/>
      <c r="AP800" s="579"/>
      <c r="AQ800" s="750"/>
      <c r="AR800" s="359"/>
      <c r="AS800" s="579"/>
      <c r="AT800" s="580"/>
      <c r="AU800" s="360"/>
      <c r="AV800" s="795"/>
      <c r="AW800" s="574"/>
      <c r="AX800" s="362"/>
    </row>
    <row r="801" spans="1:66" s="36" customFormat="1" ht="130.05000000000001" customHeight="1" x14ac:dyDescent="0.3">
      <c r="A801" s="361">
        <v>2990</v>
      </c>
      <c r="B801" s="616" t="s">
        <v>4290</v>
      </c>
      <c r="C801" s="574" t="s">
        <v>4291</v>
      </c>
      <c r="D801" s="575" t="s">
        <v>4292</v>
      </c>
      <c r="E801" s="637" t="s">
        <v>4293</v>
      </c>
      <c r="F801" s="581" t="s">
        <v>4562</v>
      </c>
      <c r="G801" s="637" t="s">
        <v>4540</v>
      </c>
      <c r="H801" s="574">
        <v>2010</v>
      </c>
      <c r="I801" s="637" t="s">
        <v>4541</v>
      </c>
      <c r="J801" s="673">
        <v>50389.02</v>
      </c>
      <c r="K801" s="396" t="s">
        <v>6855</v>
      </c>
      <c r="L801" s="507" t="s">
        <v>4295</v>
      </c>
      <c r="M801" s="507" t="s">
        <v>4296</v>
      </c>
      <c r="N801" s="507" t="s">
        <v>4542</v>
      </c>
      <c r="O801" s="507" t="s">
        <v>4543</v>
      </c>
      <c r="P801" s="576" t="s">
        <v>4544</v>
      </c>
      <c r="Q801" s="543">
        <v>22.35</v>
      </c>
      <c r="R801" s="543"/>
      <c r="S801" s="543">
        <v>5.804597701149425</v>
      </c>
      <c r="T801" s="543">
        <v>22.35</v>
      </c>
      <c r="U801" s="543">
        <v>28.154597701149427</v>
      </c>
      <c r="V801" s="574">
        <v>100</v>
      </c>
      <c r="W801" s="574">
        <v>100</v>
      </c>
      <c r="X801" s="453" t="s">
        <v>4299</v>
      </c>
      <c r="Y801" s="355"/>
      <c r="Z801" s="355"/>
      <c r="AA801" s="355"/>
      <c r="AB801" s="574">
        <v>66</v>
      </c>
      <c r="AC801" s="355"/>
      <c r="AD801" s="543">
        <v>12.57</v>
      </c>
      <c r="AE801" s="577">
        <v>5</v>
      </c>
      <c r="AF801" s="546">
        <v>100</v>
      </c>
      <c r="AG801" s="578" t="s">
        <v>4519</v>
      </c>
      <c r="AH801" s="716" t="s">
        <v>4520</v>
      </c>
      <c r="AI801" s="548">
        <v>90</v>
      </c>
      <c r="AJ801" s="579" t="s">
        <v>4311</v>
      </c>
      <c r="AK801" s="750" t="s">
        <v>4408</v>
      </c>
      <c r="AL801" s="359">
        <v>10</v>
      </c>
      <c r="AM801" s="579"/>
      <c r="AN801" s="750"/>
      <c r="AO801" s="359"/>
      <c r="AP801" s="579"/>
      <c r="AQ801" s="750"/>
      <c r="AR801" s="359"/>
      <c r="AS801" s="579"/>
      <c r="AT801" s="580"/>
      <c r="AU801" s="360"/>
      <c r="AV801" s="795"/>
      <c r="AW801" s="574"/>
      <c r="AX801" s="362"/>
    </row>
    <row r="802" spans="1:66" s="36" customFormat="1" ht="130.05000000000001" customHeight="1" x14ac:dyDescent="0.3">
      <c r="A802" s="361">
        <v>2990</v>
      </c>
      <c r="B802" s="616" t="s">
        <v>4290</v>
      </c>
      <c r="C802" s="574" t="s">
        <v>4291</v>
      </c>
      <c r="D802" s="575" t="s">
        <v>4292</v>
      </c>
      <c r="E802" s="637" t="s">
        <v>4293</v>
      </c>
      <c r="F802" s="581" t="s">
        <v>4562</v>
      </c>
      <c r="G802" s="637" t="s">
        <v>4545</v>
      </c>
      <c r="H802" s="574">
        <v>2010</v>
      </c>
      <c r="I802" s="637" t="s">
        <v>4546</v>
      </c>
      <c r="J802" s="673">
        <v>43182.5</v>
      </c>
      <c r="K802" s="396" t="s">
        <v>6855</v>
      </c>
      <c r="L802" s="507" t="s">
        <v>4295</v>
      </c>
      <c r="M802" s="507" t="s">
        <v>4296</v>
      </c>
      <c r="N802" s="507" t="s">
        <v>4542</v>
      </c>
      <c r="O802" s="507" t="s">
        <v>4543</v>
      </c>
      <c r="P802" s="576" t="s">
        <v>4547</v>
      </c>
      <c r="Q802" s="543">
        <v>22.35</v>
      </c>
      <c r="R802" s="543"/>
      <c r="S802" s="543">
        <v>3.1704980842911876</v>
      </c>
      <c r="T802" s="543">
        <v>22.35</v>
      </c>
      <c r="U802" s="543">
        <v>25.520498084291191</v>
      </c>
      <c r="V802" s="574">
        <v>100</v>
      </c>
      <c r="W802" s="574">
        <v>100</v>
      </c>
      <c r="X802" s="453" t="s">
        <v>4299</v>
      </c>
      <c r="Y802" s="355"/>
      <c r="Z802" s="355"/>
      <c r="AA802" s="355"/>
      <c r="AB802" s="574">
        <v>66</v>
      </c>
      <c r="AC802" s="355"/>
      <c r="AD802" s="543">
        <v>12.57</v>
      </c>
      <c r="AE802" s="577">
        <v>3</v>
      </c>
      <c r="AF802" s="546">
        <v>100</v>
      </c>
      <c r="AG802" s="578" t="s">
        <v>4519</v>
      </c>
      <c r="AH802" s="716" t="s">
        <v>4520</v>
      </c>
      <c r="AI802" s="548">
        <v>90</v>
      </c>
      <c r="AJ802" s="579" t="s">
        <v>4311</v>
      </c>
      <c r="AK802" s="750" t="s">
        <v>4408</v>
      </c>
      <c r="AL802" s="359">
        <v>10</v>
      </c>
      <c r="AM802" s="579"/>
      <c r="AN802" s="750"/>
      <c r="AO802" s="359"/>
      <c r="AP802" s="579"/>
      <c r="AQ802" s="750"/>
      <c r="AR802" s="359"/>
      <c r="AS802" s="579"/>
      <c r="AT802" s="580"/>
      <c r="AU802" s="360"/>
      <c r="AV802" s="795"/>
      <c r="AW802" s="574"/>
      <c r="AX802" s="362"/>
    </row>
    <row r="803" spans="1:66" s="36" customFormat="1" ht="130.05000000000001" customHeight="1" x14ac:dyDescent="0.3">
      <c r="A803" s="361">
        <v>2990</v>
      </c>
      <c r="B803" s="616" t="s">
        <v>4290</v>
      </c>
      <c r="C803" s="574" t="s">
        <v>4291</v>
      </c>
      <c r="D803" s="575" t="s">
        <v>4292</v>
      </c>
      <c r="E803" s="637" t="s">
        <v>4293</v>
      </c>
      <c r="F803" s="581" t="s">
        <v>4562</v>
      </c>
      <c r="G803" s="637" t="s">
        <v>4548</v>
      </c>
      <c r="H803" s="574">
        <v>2010</v>
      </c>
      <c r="I803" s="636" t="s">
        <v>4549</v>
      </c>
      <c r="J803" s="673">
        <v>53852.76</v>
      </c>
      <c r="K803" s="396" t="s">
        <v>6855</v>
      </c>
      <c r="L803" s="507" t="s">
        <v>4295</v>
      </c>
      <c r="M803" s="507" t="s">
        <v>4296</v>
      </c>
      <c r="N803" s="507" t="s">
        <v>4542</v>
      </c>
      <c r="O803" s="507" t="s">
        <v>4543</v>
      </c>
      <c r="P803" s="576" t="s">
        <v>4550</v>
      </c>
      <c r="Q803" s="543">
        <v>22.35</v>
      </c>
      <c r="R803" s="543"/>
      <c r="S803" s="543">
        <v>3.1704980842911876</v>
      </c>
      <c r="T803" s="543">
        <v>22.35</v>
      </c>
      <c r="U803" s="543">
        <v>25.520498084291191</v>
      </c>
      <c r="V803" s="574">
        <v>100</v>
      </c>
      <c r="W803" s="574">
        <v>100</v>
      </c>
      <c r="X803" s="453" t="s">
        <v>4299</v>
      </c>
      <c r="Y803" s="355"/>
      <c r="Z803" s="355"/>
      <c r="AA803" s="355"/>
      <c r="AB803" s="574">
        <v>66</v>
      </c>
      <c r="AC803" s="355"/>
      <c r="AD803" s="543">
        <v>12.57</v>
      </c>
      <c r="AE803" s="577">
        <v>5</v>
      </c>
      <c r="AF803" s="546">
        <v>100</v>
      </c>
      <c r="AG803" s="578" t="s">
        <v>4519</v>
      </c>
      <c r="AH803" s="716" t="s">
        <v>4520</v>
      </c>
      <c r="AI803" s="548">
        <v>70</v>
      </c>
      <c r="AJ803" s="579" t="s">
        <v>4311</v>
      </c>
      <c r="AK803" s="750" t="s">
        <v>4408</v>
      </c>
      <c r="AL803" s="359">
        <v>30</v>
      </c>
      <c r="AM803" s="579"/>
      <c r="AN803" s="750"/>
      <c r="AO803" s="359"/>
      <c r="AP803" s="579"/>
      <c r="AQ803" s="750"/>
      <c r="AR803" s="359"/>
      <c r="AS803" s="579"/>
      <c r="AT803" s="580"/>
      <c r="AU803" s="360"/>
      <c r="AV803" s="795"/>
      <c r="AW803" s="574"/>
      <c r="AX803" s="362"/>
    </row>
    <row r="804" spans="1:66" s="37" customFormat="1" ht="130.05000000000001" customHeight="1" x14ac:dyDescent="0.3">
      <c r="A804" s="107">
        <v>2991</v>
      </c>
      <c r="B804" s="607" t="s">
        <v>6850</v>
      </c>
      <c r="C804" s="108"/>
      <c r="D804" s="109"/>
      <c r="E804" s="625" t="s">
        <v>6851</v>
      </c>
      <c r="F804" s="108" t="s">
        <v>6852</v>
      </c>
      <c r="G804" s="625" t="s">
        <v>6853</v>
      </c>
      <c r="H804" s="108">
        <v>2011</v>
      </c>
      <c r="I804" s="625" t="s">
        <v>6854</v>
      </c>
      <c r="J804" s="655">
        <v>39840</v>
      </c>
      <c r="K804" s="396" t="s">
        <v>6855</v>
      </c>
      <c r="L804" s="72" t="s">
        <v>6856</v>
      </c>
      <c r="M804" s="72" t="s">
        <v>6857</v>
      </c>
      <c r="N804" s="72" t="s">
        <v>6858</v>
      </c>
      <c r="O804" s="72" t="s">
        <v>6859</v>
      </c>
      <c r="P804" s="108">
        <v>72</v>
      </c>
      <c r="Q804" s="109">
        <v>4.55</v>
      </c>
      <c r="R804" s="109"/>
      <c r="S804" s="109">
        <v>4.55</v>
      </c>
      <c r="T804" s="109">
        <v>19.5</v>
      </c>
      <c r="U804" s="109">
        <v>24.05</v>
      </c>
      <c r="V804" s="108">
        <v>25</v>
      </c>
      <c r="W804" s="108">
        <v>100</v>
      </c>
      <c r="X804" s="109" t="s">
        <v>6860</v>
      </c>
      <c r="Y804" s="108">
        <v>3</v>
      </c>
      <c r="Z804" s="108">
        <v>7</v>
      </c>
      <c r="AA804" s="108">
        <v>2</v>
      </c>
      <c r="AB804" s="108">
        <v>44</v>
      </c>
      <c r="AC804" s="108"/>
      <c r="AD804" s="109">
        <v>19.5</v>
      </c>
      <c r="AE804" s="242">
        <v>4</v>
      </c>
      <c r="AF804" s="236"/>
      <c r="AG804" s="351"/>
      <c r="AH804" s="687"/>
      <c r="AI804" s="238"/>
      <c r="AJ804" s="352"/>
      <c r="AK804" s="734"/>
      <c r="AL804" s="241"/>
      <c r="AM804" s="352"/>
      <c r="AN804" s="734"/>
      <c r="AO804" s="241"/>
      <c r="AP804" s="352"/>
      <c r="AQ804" s="734"/>
      <c r="AR804" s="241"/>
      <c r="AS804" s="352"/>
      <c r="AT804" s="353"/>
      <c r="AU804" s="242"/>
      <c r="AV804" s="785"/>
      <c r="AW804" s="108"/>
      <c r="AX804" s="342"/>
      <c r="AY804" s="81"/>
      <c r="AZ804" s="81"/>
      <c r="BA804" s="81"/>
      <c r="BB804" s="81"/>
      <c r="BC804" s="81"/>
      <c r="BD804" s="81"/>
      <c r="BE804" s="81"/>
      <c r="BF804" s="81"/>
      <c r="BG804" s="81"/>
      <c r="BH804" s="81"/>
      <c r="BI804" s="81"/>
      <c r="BJ804" s="81"/>
      <c r="BK804" s="81"/>
      <c r="BL804" s="81"/>
      <c r="BM804" s="81"/>
      <c r="BN804" s="81"/>
    </row>
    <row r="805" spans="1:66" s="37" customFormat="1" ht="130.05000000000001" customHeight="1" x14ac:dyDescent="0.3">
      <c r="A805" s="107">
        <v>2991</v>
      </c>
      <c r="B805" s="607" t="s">
        <v>6850</v>
      </c>
      <c r="C805" s="108"/>
      <c r="D805" s="109"/>
      <c r="E805" s="625" t="s">
        <v>6861</v>
      </c>
      <c r="F805" s="108" t="s">
        <v>6862</v>
      </c>
      <c r="G805" s="625" t="s">
        <v>6863</v>
      </c>
      <c r="H805" s="108">
        <v>2013</v>
      </c>
      <c r="I805" s="625" t="s">
        <v>6864</v>
      </c>
      <c r="J805" s="655">
        <v>24900</v>
      </c>
      <c r="K805" s="396" t="s">
        <v>6855</v>
      </c>
      <c r="L805" s="72" t="s">
        <v>6865</v>
      </c>
      <c r="M805" s="72" t="s">
        <v>6866</v>
      </c>
      <c r="N805" s="72" t="s">
        <v>6867</v>
      </c>
      <c r="O805" s="72" t="s">
        <v>6868</v>
      </c>
      <c r="P805" s="108">
        <v>214</v>
      </c>
      <c r="Q805" s="109">
        <v>4</v>
      </c>
      <c r="R805" s="109"/>
      <c r="S805" s="109">
        <v>4</v>
      </c>
      <c r="T805" s="109">
        <v>20</v>
      </c>
      <c r="U805" s="109">
        <v>24</v>
      </c>
      <c r="V805" s="108">
        <v>0</v>
      </c>
      <c r="W805" s="108">
        <v>92</v>
      </c>
      <c r="X805" s="109" t="s">
        <v>6869</v>
      </c>
      <c r="Y805" s="108">
        <v>1</v>
      </c>
      <c r="Z805" s="108">
        <v>7</v>
      </c>
      <c r="AA805" s="108">
        <v>6</v>
      </c>
      <c r="AB805" s="108">
        <v>44</v>
      </c>
      <c r="AC805" s="108"/>
      <c r="AD805" s="109">
        <v>20</v>
      </c>
      <c r="AE805" s="242">
        <v>4</v>
      </c>
      <c r="AF805" s="236"/>
      <c r="AG805" s="351"/>
      <c r="AH805" s="687"/>
      <c r="AI805" s="238"/>
      <c r="AJ805" s="352"/>
      <c r="AK805" s="734"/>
      <c r="AL805" s="241"/>
      <c r="AM805" s="352"/>
      <c r="AN805" s="734"/>
      <c r="AO805" s="241"/>
      <c r="AP805" s="352"/>
      <c r="AQ805" s="734"/>
      <c r="AR805" s="241"/>
      <c r="AS805" s="352"/>
      <c r="AT805" s="353"/>
      <c r="AU805" s="242"/>
      <c r="AV805" s="785"/>
      <c r="AW805" s="108"/>
      <c r="AX805" s="342"/>
      <c r="AY805" s="81"/>
      <c r="AZ805" s="81"/>
      <c r="BA805" s="81"/>
      <c r="BB805" s="81"/>
      <c r="BC805" s="81"/>
      <c r="BD805" s="81"/>
      <c r="BE805" s="81"/>
      <c r="BF805" s="81"/>
      <c r="BG805" s="81"/>
      <c r="BH805" s="81"/>
      <c r="BI805" s="81"/>
      <c r="BJ805" s="81"/>
      <c r="BK805" s="81"/>
      <c r="BL805" s="81"/>
      <c r="BM805" s="81"/>
      <c r="BN805" s="81"/>
    </row>
    <row r="806" spans="1:66" s="37" customFormat="1" ht="130.05000000000001" customHeight="1" x14ac:dyDescent="0.3">
      <c r="A806" s="107">
        <v>2991</v>
      </c>
      <c r="B806" s="607" t="s">
        <v>6850</v>
      </c>
      <c r="C806" s="108"/>
      <c r="D806" s="109"/>
      <c r="E806" s="625" t="s">
        <v>6870</v>
      </c>
      <c r="F806" s="108">
        <v>17270</v>
      </c>
      <c r="G806" s="625" t="s">
        <v>6871</v>
      </c>
      <c r="H806" s="108">
        <v>2011</v>
      </c>
      <c r="I806" s="625" t="s">
        <v>6872</v>
      </c>
      <c r="J806" s="655">
        <v>77290.080000000002</v>
      </c>
      <c r="K806" s="396" t="s">
        <v>6855</v>
      </c>
      <c r="L806" s="72" t="s">
        <v>6873</v>
      </c>
      <c r="M806" s="72" t="s">
        <v>6874</v>
      </c>
      <c r="N806" s="72" t="s">
        <v>6875</v>
      </c>
      <c r="O806" s="72" t="s">
        <v>6876</v>
      </c>
      <c r="P806" s="108">
        <v>23</v>
      </c>
      <c r="Q806" s="109">
        <v>16</v>
      </c>
      <c r="R806" s="109"/>
      <c r="S806" s="109">
        <v>16</v>
      </c>
      <c r="T806" s="109">
        <v>23</v>
      </c>
      <c r="U806" s="109">
        <v>39</v>
      </c>
      <c r="V806" s="108">
        <v>2</v>
      </c>
      <c r="W806" s="108">
        <v>100</v>
      </c>
      <c r="X806" s="109" t="s">
        <v>6877</v>
      </c>
      <c r="Y806" s="108">
        <v>3</v>
      </c>
      <c r="Z806" s="108">
        <v>12</v>
      </c>
      <c r="AA806" s="108">
        <v>3</v>
      </c>
      <c r="AB806" s="108">
        <v>44</v>
      </c>
      <c r="AC806" s="108"/>
      <c r="AD806" s="109">
        <v>23</v>
      </c>
      <c r="AE806" s="242">
        <v>4</v>
      </c>
      <c r="AF806" s="236">
        <v>0</v>
      </c>
      <c r="AG806" s="351"/>
      <c r="AH806" s="687"/>
      <c r="AI806" s="238"/>
      <c r="AJ806" s="352"/>
      <c r="AK806" s="734"/>
      <c r="AL806" s="241"/>
      <c r="AM806" s="352"/>
      <c r="AN806" s="734"/>
      <c r="AO806" s="241"/>
      <c r="AP806" s="352"/>
      <c r="AQ806" s="734"/>
      <c r="AR806" s="241"/>
      <c r="AS806" s="352"/>
      <c r="AT806" s="353"/>
      <c r="AU806" s="242"/>
      <c r="AV806" s="785"/>
      <c r="AW806" s="108"/>
      <c r="AX806" s="342"/>
      <c r="AY806" s="81"/>
      <c r="AZ806" s="81"/>
      <c r="BA806" s="81"/>
      <c r="BB806" s="81"/>
      <c r="BC806" s="81"/>
      <c r="BD806" s="81"/>
      <c r="BE806" s="81"/>
      <c r="BF806" s="81"/>
      <c r="BG806" s="81"/>
      <c r="BH806" s="81"/>
      <c r="BI806" s="81"/>
      <c r="BJ806" s="81"/>
      <c r="BK806" s="81"/>
      <c r="BL806" s="81"/>
      <c r="BM806" s="81"/>
      <c r="BN806" s="81"/>
    </row>
    <row r="807" spans="1:66" s="37" customFormat="1" ht="130.05000000000001" customHeight="1" x14ac:dyDescent="0.3">
      <c r="A807" s="107">
        <v>2991</v>
      </c>
      <c r="B807" s="607" t="s">
        <v>6850</v>
      </c>
      <c r="C807" s="108"/>
      <c r="D807" s="109"/>
      <c r="E807" s="625" t="s">
        <v>6878</v>
      </c>
      <c r="F807" s="108" t="s">
        <v>6879</v>
      </c>
      <c r="G807" s="625" t="s">
        <v>6880</v>
      </c>
      <c r="H807" s="108">
        <v>2012</v>
      </c>
      <c r="I807" s="625" t="s">
        <v>6881</v>
      </c>
      <c r="J807" s="655">
        <v>202490.82</v>
      </c>
      <c r="K807" s="396" t="s">
        <v>6855</v>
      </c>
      <c r="L807" s="72" t="s">
        <v>6882</v>
      </c>
      <c r="M807" s="72" t="s">
        <v>6883</v>
      </c>
      <c r="N807" s="72"/>
      <c r="O807" s="72"/>
      <c r="P807" s="108">
        <v>201</v>
      </c>
      <c r="Q807" s="109">
        <v>3</v>
      </c>
      <c r="R807" s="109"/>
      <c r="S807" s="109">
        <v>3</v>
      </c>
      <c r="T807" s="109">
        <v>17</v>
      </c>
      <c r="U807" s="109">
        <v>20</v>
      </c>
      <c r="V807" s="108">
        <v>100</v>
      </c>
      <c r="W807" s="108">
        <v>100</v>
      </c>
      <c r="X807" s="109" t="s">
        <v>6884</v>
      </c>
      <c r="Y807" s="108">
        <v>1</v>
      </c>
      <c r="Z807" s="108">
        <v>2</v>
      </c>
      <c r="AA807" s="108">
        <v>1</v>
      </c>
      <c r="AB807" s="108">
        <v>44</v>
      </c>
      <c r="AC807" s="108"/>
      <c r="AD807" s="109">
        <v>17</v>
      </c>
      <c r="AE807" s="242">
        <v>4</v>
      </c>
      <c r="AF807" s="236">
        <v>21</v>
      </c>
      <c r="AG807" s="351"/>
      <c r="AH807" s="687"/>
      <c r="AI807" s="238"/>
      <c r="AJ807" s="352"/>
      <c r="AK807" s="734"/>
      <c r="AL807" s="241"/>
      <c r="AM807" s="352"/>
      <c r="AN807" s="734"/>
      <c r="AO807" s="241"/>
      <c r="AP807" s="352"/>
      <c r="AQ807" s="734"/>
      <c r="AR807" s="241"/>
      <c r="AS807" s="352"/>
      <c r="AT807" s="353"/>
      <c r="AU807" s="242"/>
      <c r="AV807" s="785"/>
      <c r="AW807" s="108"/>
      <c r="AX807" s="342"/>
      <c r="AY807" s="81"/>
      <c r="AZ807" s="81"/>
      <c r="BA807" s="81"/>
      <c r="BB807" s="81"/>
      <c r="BC807" s="81"/>
      <c r="BD807" s="81"/>
      <c r="BE807" s="81"/>
      <c r="BF807" s="81"/>
      <c r="BG807" s="81"/>
      <c r="BH807" s="81"/>
      <c r="BI807" s="81"/>
      <c r="BJ807" s="81"/>
      <c r="BK807" s="81"/>
      <c r="BL807" s="81"/>
      <c r="BM807" s="81"/>
      <c r="BN807" s="81"/>
    </row>
    <row r="808" spans="1:66" s="37" customFormat="1" ht="130.05000000000001" customHeight="1" x14ac:dyDescent="0.3">
      <c r="A808" s="107">
        <v>2991</v>
      </c>
      <c r="B808" s="607" t="s">
        <v>6850</v>
      </c>
      <c r="C808" s="108"/>
      <c r="D808" s="109"/>
      <c r="E808" s="625" t="s">
        <v>6885</v>
      </c>
      <c r="F808" s="108" t="s">
        <v>6886</v>
      </c>
      <c r="G808" s="625" t="s">
        <v>6887</v>
      </c>
      <c r="H808" s="108">
        <v>2011</v>
      </c>
      <c r="I808" s="625" t="s">
        <v>6888</v>
      </c>
      <c r="J808" s="655">
        <v>38880</v>
      </c>
      <c r="K808" s="396" t="s">
        <v>6855</v>
      </c>
      <c r="L808" s="72" t="s">
        <v>6889</v>
      </c>
      <c r="M808" s="72" t="s">
        <v>6890</v>
      </c>
      <c r="N808" s="72" t="s">
        <v>6891</v>
      </c>
      <c r="O808" s="72" t="s">
        <v>6876</v>
      </c>
      <c r="P808" s="108">
        <v>84</v>
      </c>
      <c r="Q808" s="109">
        <v>16</v>
      </c>
      <c r="R808" s="109"/>
      <c r="S808" s="109">
        <v>16</v>
      </c>
      <c r="T808" s="109">
        <v>34</v>
      </c>
      <c r="U808" s="109">
        <v>50</v>
      </c>
      <c r="V808" s="108">
        <v>13</v>
      </c>
      <c r="W808" s="108">
        <v>100</v>
      </c>
      <c r="X808" s="109" t="s">
        <v>6892</v>
      </c>
      <c r="Y808" s="108">
        <v>3</v>
      </c>
      <c r="Z808" s="108">
        <v>12</v>
      </c>
      <c r="AA808" s="108">
        <v>3</v>
      </c>
      <c r="AB808" s="108">
        <v>44</v>
      </c>
      <c r="AC808" s="108"/>
      <c r="AD808" s="109">
        <v>34</v>
      </c>
      <c r="AE808" s="242">
        <v>4</v>
      </c>
      <c r="AF808" s="236">
        <v>22</v>
      </c>
      <c r="AG808" s="351"/>
      <c r="AH808" s="687"/>
      <c r="AI808" s="238"/>
      <c r="AJ808" s="352"/>
      <c r="AK808" s="734"/>
      <c r="AL808" s="241"/>
      <c r="AM808" s="352"/>
      <c r="AN808" s="734"/>
      <c r="AO808" s="241"/>
      <c r="AP808" s="352"/>
      <c r="AQ808" s="734"/>
      <c r="AR808" s="241"/>
      <c r="AS808" s="352"/>
      <c r="AT808" s="353"/>
      <c r="AU808" s="242"/>
      <c r="AV808" s="785"/>
      <c r="AW808" s="108"/>
      <c r="AX808" s="342"/>
      <c r="AY808" s="81"/>
      <c r="AZ808" s="81"/>
      <c r="BA808" s="81"/>
      <c r="BB808" s="81"/>
      <c r="BC808" s="81"/>
      <c r="BD808" s="81"/>
      <c r="BE808" s="81"/>
      <c r="BF808" s="81"/>
      <c r="BG808" s="81"/>
      <c r="BH808" s="81"/>
      <c r="BI808" s="81"/>
      <c r="BJ808" s="81"/>
      <c r="BK808" s="81"/>
      <c r="BL808" s="81"/>
      <c r="BM808" s="81"/>
      <c r="BN808" s="81"/>
    </row>
    <row r="809" spans="1:66" s="37" customFormat="1" ht="130.05000000000001" customHeight="1" x14ac:dyDescent="0.3">
      <c r="A809" s="107">
        <v>2991</v>
      </c>
      <c r="B809" s="607" t="s">
        <v>6850</v>
      </c>
      <c r="C809" s="108"/>
      <c r="D809" s="109"/>
      <c r="E809" s="625" t="s">
        <v>6893</v>
      </c>
      <c r="F809" s="108" t="s">
        <v>6894</v>
      </c>
      <c r="G809" s="625" t="s">
        <v>6895</v>
      </c>
      <c r="H809" s="108">
        <v>2011</v>
      </c>
      <c r="I809" s="625" t="s">
        <v>6896</v>
      </c>
      <c r="J809" s="655">
        <v>61887</v>
      </c>
      <c r="K809" s="396" t="s">
        <v>6855</v>
      </c>
      <c r="L809" s="72" t="s">
        <v>6897</v>
      </c>
      <c r="M809" s="72" t="s">
        <v>6898</v>
      </c>
      <c r="N809" s="72" t="s">
        <v>6899</v>
      </c>
      <c r="O809" s="72" t="s">
        <v>6900</v>
      </c>
      <c r="P809" s="108">
        <v>78</v>
      </c>
      <c r="Q809" s="109">
        <v>15.62</v>
      </c>
      <c r="R809" s="109"/>
      <c r="S809" s="109">
        <v>15.62</v>
      </c>
      <c r="T809" s="109">
        <v>24</v>
      </c>
      <c r="U809" s="109">
        <v>39.619999999999997</v>
      </c>
      <c r="V809" s="108">
        <v>2</v>
      </c>
      <c r="W809" s="108">
        <v>100</v>
      </c>
      <c r="X809" s="109" t="s">
        <v>6901</v>
      </c>
      <c r="Y809" s="108">
        <v>3</v>
      </c>
      <c r="Z809" s="108">
        <v>11</v>
      </c>
      <c r="AA809" s="108">
        <v>4</v>
      </c>
      <c r="AB809" s="108">
        <v>44</v>
      </c>
      <c r="AC809" s="108"/>
      <c r="AD809" s="109">
        <v>24</v>
      </c>
      <c r="AE809" s="242">
        <v>4</v>
      </c>
      <c r="AF809" s="236">
        <v>7</v>
      </c>
      <c r="AG809" s="351"/>
      <c r="AH809" s="687"/>
      <c r="AI809" s="238"/>
      <c r="AJ809" s="352"/>
      <c r="AK809" s="734"/>
      <c r="AL809" s="241"/>
      <c r="AM809" s="352"/>
      <c r="AN809" s="734"/>
      <c r="AO809" s="241"/>
      <c r="AP809" s="352"/>
      <c r="AQ809" s="734"/>
      <c r="AR809" s="241"/>
      <c r="AS809" s="352"/>
      <c r="AT809" s="353"/>
      <c r="AU809" s="242"/>
      <c r="AV809" s="785"/>
      <c r="AW809" s="108"/>
      <c r="AX809" s="342"/>
      <c r="AY809" s="81"/>
      <c r="AZ809" s="81"/>
      <c r="BA809" s="81"/>
      <c r="BB809" s="81"/>
      <c r="BC809" s="81"/>
      <c r="BD809" s="81"/>
      <c r="BE809" s="81"/>
      <c r="BF809" s="81"/>
      <c r="BG809" s="81"/>
      <c r="BH809" s="81"/>
      <c r="BI809" s="81"/>
      <c r="BJ809" s="81"/>
      <c r="BK809" s="81"/>
      <c r="BL809" s="81"/>
      <c r="BM809" s="81"/>
      <c r="BN809" s="81"/>
    </row>
    <row r="810" spans="1:66" s="37" customFormat="1" ht="130.05000000000001" customHeight="1" x14ac:dyDescent="0.3">
      <c r="A810" s="107">
        <v>2991</v>
      </c>
      <c r="B810" s="607" t="s">
        <v>6850</v>
      </c>
      <c r="C810" s="108"/>
      <c r="D810" s="109"/>
      <c r="E810" s="625" t="s">
        <v>6902</v>
      </c>
      <c r="F810" s="108">
        <v>6216</v>
      </c>
      <c r="G810" s="625" t="s">
        <v>6903</v>
      </c>
      <c r="H810" s="108">
        <v>2011</v>
      </c>
      <c r="I810" s="625" t="s">
        <v>6904</v>
      </c>
      <c r="J810" s="655">
        <v>64254.66</v>
      </c>
      <c r="K810" s="396" t="s">
        <v>6855</v>
      </c>
      <c r="L810" s="72" t="s">
        <v>6905</v>
      </c>
      <c r="M810" s="72" t="s">
        <v>6906</v>
      </c>
      <c r="N810" s="72" t="s">
        <v>6907</v>
      </c>
      <c r="O810" s="72" t="s">
        <v>6908</v>
      </c>
      <c r="P810" s="108">
        <v>77</v>
      </c>
      <c r="Q810" s="109">
        <v>36.9</v>
      </c>
      <c r="R810" s="109"/>
      <c r="S810" s="109">
        <v>36.9</v>
      </c>
      <c r="T810" s="109">
        <v>23</v>
      </c>
      <c r="U810" s="109">
        <v>59.9</v>
      </c>
      <c r="V810" s="108">
        <v>5</v>
      </c>
      <c r="W810" s="108">
        <v>100</v>
      </c>
      <c r="X810" s="109" t="s">
        <v>6909</v>
      </c>
      <c r="Y810" s="108">
        <v>3</v>
      </c>
      <c r="Z810" s="108">
        <v>11</v>
      </c>
      <c r="AA810" s="108">
        <v>5</v>
      </c>
      <c r="AB810" s="108">
        <v>44</v>
      </c>
      <c r="AC810" s="108"/>
      <c r="AD810" s="109">
        <v>23</v>
      </c>
      <c r="AE810" s="242">
        <v>4</v>
      </c>
      <c r="AF810" s="236">
        <v>0</v>
      </c>
      <c r="AG810" s="351"/>
      <c r="AH810" s="687"/>
      <c r="AI810" s="238"/>
      <c r="AJ810" s="352"/>
      <c r="AK810" s="734"/>
      <c r="AL810" s="241"/>
      <c r="AM810" s="352"/>
      <c r="AN810" s="734"/>
      <c r="AO810" s="241"/>
      <c r="AP810" s="352"/>
      <c r="AQ810" s="734"/>
      <c r="AR810" s="241"/>
      <c r="AS810" s="352"/>
      <c r="AT810" s="353"/>
      <c r="AU810" s="242"/>
      <c r="AV810" s="785"/>
      <c r="AW810" s="108"/>
      <c r="AX810" s="342"/>
      <c r="AY810" s="81"/>
      <c r="AZ810" s="81"/>
      <c r="BA810" s="81"/>
      <c r="BB810" s="81"/>
      <c r="BC810" s="81"/>
      <c r="BD810" s="81"/>
      <c r="BE810" s="81"/>
      <c r="BF810" s="81"/>
      <c r="BG810" s="81"/>
      <c r="BH810" s="81"/>
      <c r="BI810" s="81"/>
      <c r="BJ810" s="81"/>
      <c r="BK810" s="81"/>
      <c r="BL810" s="81"/>
      <c r="BM810" s="81"/>
      <c r="BN810" s="81"/>
    </row>
    <row r="811" spans="1:66" s="37" customFormat="1" ht="130.05000000000001" customHeight="1" x14ac:dyDescent="0.3">
      <c r="A811" s="107">
        <v>2991</v>
      </c>
      <c r="B811" s="607" t="s">
        <v>6850</v>
      </c>
      <c r="C811" s="108"/>
      <c r="D811" s="109"/>
      <c r="E811" s="625" t="s">
        <v>6910</v>
      </c>
      <c r="F811" s="108" t="s">
        <v>6911</v>
      </c>
      <c r="G811" s="625" t="s">
        <v>6912</v>
      </c>
      <c r="H811" s="108">
        <v>2010</v>
      </c>
      <c r="I811" s="625" t="s">
        <v>6913</v>
      </c>
      <c r="J811" s="655">
        <v>30273.62</v>
      </c>
      <c r="K811" s="396" t="s">
        <v>6855</v>
      </c>
      <c r="L811" s="72" t="s">
        <v>6914</v>
      </c>
      <c r="M811" s="72" t="s">
        <v>6915</v>
      </c>
      <c r="N811" s="72" t="s">
        <v>6916</v>
      </c>
      <c r="O811" s="72" t="s">
        <v>6917</v>
      </c>
      <c r="P811" s="108">
        <v>14</v>
      </c>
      <c r="Q811" s="109">
        <v>5.0999999999999996</v>
      </c>
      <c r="R811" s="109"/>
      <c r="S811" s="109">
        <v>5.0999999999999996</v>
      </c>
      <c r="T811" s="109">
        <v>17</v>
      </c>
      <c r="U811" s="109">
        <v>22.1</v>
      </c>
      <c r="V811" s="108">
        <v>1</v>
      </c>
      <c r="W811" s="108">
        <v>100</v>
      </c>
      <c r="X811" s="109" t="s">
        <v>6918</v>
      </c>
      <c r="Y811" s="108">
        <v>1</v>
      </c>
      <c r="Z811" s="108">
        <v>7</v>
      </c>
      <c r="AA811" s="108">
        <v>6</v>
      </c>
      <c r="AB811" s="108">
        <v>44</v>
      </c>
      <c r="AC811" s="108"/>
      <c r="AD811" s="109">
        <v>17</v>
      </c>
      <c r="AE811" s="242">
        <v>5</v>
      </c>
      <c r="AF811" s="236">
        <v>0</v>
      </c>
      <c r="AG811" s="351"/>
      <c r="AH811" s="687"/>
      <c r="AI811" s="238"/>
      <c r="AJ811" s="352"/>
      <c r="AK811" s="734"/>
      <c r="AL811" s="241"/>
      <c r="AM811" s="352"/>
      <c r="AN811" s="734"/>
      <c r="AO811" s="241"/>
      <c r="AP811" s="352"/>
      <c r="AQ811" s="734"/>
      <c r="AR811" s="241"/>
      <c r="AS811" s="352"/>
      <c r="AT811" s="353"/>
      <c r="AU811" s="242"/>
      <c r="AV811" s="785"/>
      <c r="AW811" s="108"/>
      <c r="AX811" s="342"/>
      <c r="AY811" s="81"/>
      <c r="AZ811" s="81"/>
      <c r="BA811" s="81"/>
      <c r="BB811" s="81"/>
      <c r="BC811" s="81"/>
      <c r="BD811" s="81"/>
      <c r="BE811" s="81"/>
      <c r="BF811" s="81"/>
      <c r="BG811" s="81"/>
      <c r="BH811" s="81"/>
      <c r="BI811" s="81"/>
      <c r="BJ811" s="81"/>
      <c r="BK811" s="81"/>
      <c r="BL811" s="81"/>
      <c r="BM811" s="81"/>
      <c r="BN811" s="81"/>
    </row>
    <row r="812" spans="1:66" s="37" customFormat="1" ht="130.05000000000001" customHeight="1" x14ac:dyDescent="0.3">
      <c r="A812" s="107">
        <v>2991</v>
      </c>
      <c r="B812" s="607" t="s">
        <v>6850</v>
      </c>
      <c r="C812" s="108"/>
      <c r="D812" s="109"/>
      <c r="E812" s="625" t="s">
        <v>6919</v>
      </c>
      <c r="F812" s="108">
        <v>10692</v>
      </c>
      <c r="G812" s="625" t="s">
        <v>6920</v>
      </c>
      <c r="H812" s="108">
        <v>2011</v>
      </c>
      <c r="I812" s="625" t="s">
        <v>6921</v>
      </c>
      <c r="J812" s="655">
        <v>119994</v>
      </c>
      <c r="K812" s="396" t="s">
        <v>6855</v>
      </c>
      <c r="L812" s="72" t="s">
        <v>6922</v>
      </c>
      <c r="M812" s="72" t="s">
        <v>6923</v>
      </c>
      <c r="N812" s="72" t="s">
        <v>6924</v>
      </c>
      <c r="O812" s="72" t="s">
        <v>6925</v>
      </c>
      <c r="P812" s="108">
        <v>71</v>
      </c>
      <c r="Q812" s="109">
        <v>12</v>
      </c>
      <c r="R812" s="109"/>
      <c r="S812" s="109">
        <v>12</v>
      </c>
      <c r="T812" s="109">
        <v>24</v>
      </c>
      <c r="U812" s="109">
        <v>36</v>
      </c>
      <c r="V812" s="108">
        <v>19</v>
      </c>
      <c r="W812" s="108">
        <v>100</v>
      </c>
      <c r="X812" s="109" t="s">
        <v>6926</v>
      </c>
      <c r="Y812" s="108">
        <v>6</v>
      </c>
      <c r="Z812" s="108">
        <v>3</v>
      </c>
      <c r="AA812" s="108">
        <v>1</v>
      </c>
      <c r="AB812" s="108">
        <v>44</v>
      </c>
      <c r="AC812" s="108"/>
      <c r="AD812" s="109">
        <v>24</v>
      </c>
      <c r="AE812" s="242">
        <v>4</v>
      </c>
      <c r="AF812" s="236">
        <v>0</v>
      </c>
      <c r="AG812" s="351"/>
      <c r="AH812" s="687"/>
      <c r="AI812" s="238"/>
      <c r="AJ812" s="352"/>
      <c r="AK812" s="734"/>
      <c r="AL812" s="241"/>
      <c r="AM812" s="352"/>
      <c r="AN812" s="734"/>
      <c r="AO812" s="241"/>
      <c r="AP812" s="352"/>
      <c r="AQ812" s="734"/>
      <c r="AR812" s="241"/>
      <c r="AS812" s="352"/>
      <c r="AT812" s="353"/>
      <c r="AU812" s="242"/>
      <c r="AV812" s="785"/>
      <c r="AW812" s="108"/>
      <c r="AX812" s="342"/>
      <c r="AY812" s="81"/>
      <c r="AZ812" s="81"/>
      <c r="BA812" s="81"/>
      <c r="BB812" s="81"/>
      <c r="BC812" s="81"/>
      <c r="BD812" s="81"/>
      <c r="BE812" s="81"/>
      <c r="BF812" s="81"/>
      <c r="BG812" s="81"/>
      <c r="BH812" s="81"/>
      <c r="BI812" s="81"/>
      <c r="BJ812" s="81"/>
      <c r="BK812" s="81"/>
      <c r="BL812" s="81"/>
      <c r="BM812" s="81"/>
      <c r="BN812" s="81"/>
    </row>
    <row r="813" spans="1:66" s="37" customFormat="1" ht="130.05000000000001" customHeight="1" x14ac:dyDescent="0.3">
      <c r="A813" s="107">
        <v>2991</v>
      </c>
      <c r="B813" s="607" t="s">
        <v>6850</v>
      </c>
      <c r="C813" s="108"/>
      <c r="D813" s="109"/>
      <c r="E813" s="625" t="s">
        <v>6910</v>
      </c>
      <c r="F813" s="108" t="s">
        <v>6911</v>
      </c>
      <c r="G813" s="625" t="s">
        <v>6927</v>
      </c>
      <c r="H813" s="108">
        <v>2011</v>
      </c>
      <c r="I813" s="625" t="s">
        <v>6928</v>
      </c>
      <c r="J813" s="655">
        <v>33528.199999999997</v>
      </c>
      <c r="K813" s="396" t="s">
        <v>6855</v>
      </c>
      <c r="L813" s="72" t="s">
        <v>6914</v>
      </c>
      <c r="M813" s="72" t="s">
        <v>6915</v>
      </c>
      <c r="N813" s="72" t="s">
        <v>6929</v>
      </c>
      <c r="O813" s="72" t="s">
        <v>6930</v>
      </c>
      <c r="P813" s="108">
        <v>70</v>
      </c>
      <c r="Q813" s="109">
        <v>4.0999999999999996</v>
      </c>
      <c r="R813" s="109"/>
      <c r="S813" s="109">
        <v>4.0999999999999996</v>
      </c>
      <c r="T813" s="109">
        <v>18</v>
      </c>
      <c r="U813" s="109">
        <v>22.1</v>
      </c>
      <c r="V813" s="108">
        <v>1</v>
      </c>
      <c r="W813" s="108">
        <v>100</v>
      </c>
      <c r="X813" s="109" t="s">
        <v>6931</v>
      </c>
      <c r="Y813" s="108">
        <v>1</v>
      </c>
      <c r="Z813" s="108">
        <v>7</v>
      </c>
      <c r="AA813" s="108">
        <v>4</v>
      </c>
      <c r="AB813" s="108">
        <v>44</v>
      </c>
      <c r="AC813" s="108"/>
      <c r="AD813" s="109">
        <v>18</v>
      </c>
      <c r="AE813" s="242">
        <v>4</v>
      </c>
      <c r="AF813" s="236">
        <v>0</v>
      </c>
      <c r="AG813" s="351"/>
      <c r="AH813" s="687"/>
      <c r="AI813" s="238"/>
      <c r="AJ813" s="352"/>
      <c r="AK813" s="734"/>
      <c r="AL813" s="241"/>
      <c r="AM813" s="352"/>
      <c r="AN813" s="734"/>
      <c r="AO813" s="241"/>
      <c r="AP813" s="352"/>
      <c r="AQ813" s="734"/>
      <c r="AR813" s="241"/>
      <c r="AS813" s="352"/>
      <c r="AT813" s="353"/>
      <c r="AU813" s="242"/>
      <c r="AV813" s="785"/>
      <c r="AW813" s="108"/>
      <c r="AX813" s="342"/>
      <c r="AY813" s="81"/>
      <c r="AZ813" s="81"/>
      <c r="BA813" s="81"/>
      <c r="BB813" s="81"/>
      <c r="BC813" s="81"/>
      <c r="BD813" s="81"/>
      <c r="BE813" s="81"/>
      <c r="BF813" s="81"/>
      <c r="BG813" s="81"/>
      <c r="BH813" s="81"/>
      <c r="BI813" s="81"/>
      <c r="BJ813" s="81"/>
      <c r="BK813" s="81"/>
      <c r="BL813" s="81"/>
      <c r="BM813" s="81"/>
      <c r="BN813" s="81"/>
    </row>
    <row r="814" spans="1:66" s="37" customFormat="1" ht="130.05000000000001" customHeight="1" x14ac:dyDescent="0.3">
      <c r="A814" s="107">
        <v>2991</v>
      </c>
      <c r="B814" s="607" t="s">
        <v>6850</v>
      </c>
      <c r="C814" s="108"/>
      <c r="D814" s="109"/>
      <c r="E814" s="625" t="s">
        <v>6932</v>
      </c>
      <c r="F814" s="108"/>
      <c r="G814" s="625" t="s">
        <v>6933</v>
      </c>
      <c r="H814" s="108">
        <v>2011</v>
      </c>
      <c r="I814" s="625" t="s">
        <v>6934</v>
      </c>
      <c r="J814" s="655">
        <v>38760</v>
      </c>
      <c r="K814" s="396" t="s">
        <v>6855</v>
      </c>
      <c r="L814" s="72" t="s">
        <v>6935</v>
      </c>
      <c r="M814" s="72" t="s">
        <v>6936</v>
      </c>
      <c r="N814" s="72" t="s">
        <v>6937</v>
      </c>
      <c r="O814" s="72" t="s">
        <v>6938</v>
      </c>
      <c r="P814" s="108">
        <v>183</v>
      </c>
      <c r="Q814" s="109">
        <v>6</v>
      </c>
      <c r="R814" s="109"/>
      <c r="S814" s="109">
        <v>6</v>
      </c>
      <c r="T814" s="109">
        <v>17</v>
      </c>
      <c r="U814" s="109">
        <v>24</v>
      </c>
      <c r="V814" s="108">
        <v>20</v>
      </c>
      <c r="W814" s="108">
        <v>100</v>
      </c>
      <c r="X814" s="109" t="s">
        <v>6939</v>
      </c>
      <c r="Y814" s="108">
        <v>6</v>
      </c>
      <c r="Z814" s="108">
        <v>3</v>
      </c>
      <c r="AA814" s="108">
        <v>1</v>
      </c>
      <c r="AB814" s="108">
        <v>44</v>
      </c>
      <c r="AC814" s="108"/>
      <c r="AD814" s="109">
        <v>17</v>
      </c>
      <c r="AE814" s="242">
        <v>4</v>
      </c>
      <c r="AF814" s="236">
        <v>11</v>
      </c>
      <c r="AG814" s="351"/>
      <c r="AH814" s="687"/>
      <c r="AI814" s="238"/>
      <c r="AJ814" s="352"/>
      <c r="AK814" s="734"/>
      <c r="AL814" s="241"/>
      <c r="AM814" s="352"/>
      <c r="AN814" s="734"/>
      <c r="AO814" s="241"/>
      <c r="AP814" s="352"/>
      <c r="AQ814" s="734"/>
      <c r="AR814" s="241"/>
      <c r="AS814" s="352"/>
      <c r="AT814" s="353"/>
      <c r="AU814" s="242"/>
      <c r="AV814" s="785"/>
      <c r="AW814" s="108"/>
      <c r="AX814" s="342"/>
      <c r="AY814" s="81"/>
      <c r="AZ814" s="81"/>
      <c r="BA814" s="81"/>
      <c r="BB814" s="81"/>
      <c r="BC814" s="81"/>
      <c r="BD814" s="81"/>
      <c r="BE814" s="81"/>
      <c r="BF814" s="81"/>
      <c r="BG814" s="81"/>
      <c r="BH814" s="81"/>
      <c r="BI814" s="81"/>
      <c r="BJ814" s="81"/>
      <c r="BK814" s="81"/>
      <c r="BL814" s="81"/>
      <c r="BM814" s="81"/>
      <c r="BN814" s="81"/>
    </row>
    <row r="815" spans="1:66" s="37" customFormat="1" ht="130.05000000000001" customHeight="1" x14ac:dyDescent="0.3">
      <c r="A815" s="107">
        <v>2991</v>
      </c>
      <c r="B815" s="607" t="s">
        <v>6850</v>
      </c>
      <c r="C815" s="108"/>
      <c r="D815" s="109"/>
      <c r="E815" s="625" t="s">
        <v>6919</v>
      </c>
      <c r="F815" s="108">
        <v>10692</v>
      </c>
      <c r="G815" s="625" t="s">
        <v>6940</v>
      </c>
      <c r="H815" s="108">
        <v>2011</v>
      </c>
      <c r="I815" s="625" t="s">
        <v>6941</v>
      </c>
      <c r="J815" s="655">
        <v>22794.93</v>
      </c>
      <c r="K815" s="396" t="s">
        <v>6855</v>
      </c>
      <c r="L815" s="72" t="s">
        <v>6922</v>
      </c>
      <c r="M815" s="72" t="s">
        <v>6923</v>
      </c>
      <c r="N815" s="72" t="s">
        <v>6942</v>
      </c>
      <c r="O815" s="72" t="s">
        <v>6943</v>
      </c>
      <c r="P815" s="108">
        <v>188</v>
      </c>
      <c r="Q815" s="109">
        <v>0.66</v>
      </c>
      <c r="R815" s="109"/>
      <c r="S815" s="109">
        <v>0.66</v>
      </c>
      <c r="T815" s="109">
        <v>0.5</v>
      </c>
      <c r="U815" s="109">
        <v>1.1599999999999999</v>
      </c>
      <c r="V815" s="108">
        <v>40</v>
      </c>
      <c r="W815" s="108">
        <v>100</v>
      </c>
      <c r="X815" s="109" t="s">
        <v>6944</v>
      </c>
      <c r="Y815" s="108">
        <v>2</v>
      </c>
      <c r="Z815" s="108">
        <v>3</v>
      </c>
      <c r="AA815" s="108">
        <v>5</v>
      </c>
      <c r="AB815" s="108">
        <v>44</v>
      </c>
      <c r="AC815" s="108"/>
      <c r="AD815" s="109">
        <v>0.5</v>
      </c>
      <c r="AE815" s="242">
        <v>4</v>
      </c>
      <c r="AF815" s="236">
        <v>0</v>
      </c>
      <c r="AG815" s="351"/>
      <c r="AH815" s="687"/>
      <c r="AI815" s="238"/>
      <c r="AJ815" s="352"/>
      <c r="AK815" s="734"/>
      <c r="AL815" s="241"/>
      <c r="AM815" s="352"/>
      <c r="AN815" s="734"/>
      <c r="AO815" s="241"/>
      <c r="AP815" s="352"/>
      <c r="AQ815" s="734"/>
      <c r="AR815" s="241"/>
      <c r="AS815" s="352"/>
      <c r="AT815" s="353"/>
      <c r="AU815" s="242"/>
      <c r="AV815" s="785"/>
      <c r="AW815" s="108"/>
      <c r="AX815" s="342"/>
      <c r="AY815" s="81"/>
      <c r="AZ815" s="81"/>
      <c r="BA815" s="81"/>
      <c r="BB815" s="81"/>
      <c r="BC815" s="81"/>
      <c r="BD815" s="81"/>
      <c r="BE815" s="81"/>
      <c r="BF815" s="81"/>
      <c r="BG815" s="81"/>
      <c r="BH815" s="81"/>
      <c r="BI815" s="81"/>
      <c r="BJ815" s="81"/>
      <c r="BK815" s="81"/>
      <c r="BL815" s="81"/>
      <c r="BM815" s="81"/>
      <c r="BN815" s="81"/>
    </row>
    <row r="816" spans="1:66" s="37" customFormat="1" ht="130.05000000000001" customHeight="1" x14ac:dyDescent="0.3">
      <c r="A816" s="107">
        <v>2991</v>
      </c>
      <c r="B816" s="607" t="s">
        <v>6850</v>
      </c>
      <c r="C816" s="108"/>
      <c r="D816" s="109"/>
      <c r="E816" s="625" t="s">
        <v>1149</v>
      </c>
      <c r="F816" s="108" t="s">
        <v>6945</v>
      </c>
      <c r="G816" s="625" t="s">
        <v>6946</v>
      </c>
      <c r="H816" s="108">
        <v>2011</v>
      </c>
      <c r="I816" s="625" t="s">
        <v>6947</v>
      </c>
      <c r="J816" s="655">
        <v>717960</v>
      </c>
      <c r="K816" s="396" t="s">
        <v>6855</v>
      </c>
      <c r="L816" s="72" t="s">
        <v>6948</v>
      </c>
      <c r="M816" s="72" t="s">
        <v>6949</v>
      </c>
      <c r="N816" s="72" t="s">
        <v>6950</v>
      </c>
      <c r="O816" s="72" t="s">
        <v>6951</v>
      </c>
      <c r="P816" s="108">
        <v>87</v>
      </c>
      <c r="Q816" s="109">
        <v>16</v>
      </c>
      <c r="R816" s="109"/>
      <c r="S816" s="109">
        <v>16</v>
      </c>
      <c r="T816" s="109">
        <v>24</v>
      </c>
      <c r="U816" s="109">
        <v>40</v>
      </c>
      <c r="V816" s="108">
        <v>20</v>
      </c>
      <c r="W816" s="108">
        <v>100</v>
      </c>
      <c r="X816" s="109" t="s">
        <v>6952</v>
      </c>
      <c r="Y816" s="108">
        <v>3</v>
      </c>
      <c r="Z816" s="108">
        <v>2</v>
      </c>
      <c r="AA816" s="108">
        <v>3</v>
      </c>
      <c r="AB816" s="108">
        <v>44</v>
      </c>
      <c r="AC816" s="108"/>
      <c r="AD816" s="109">
        <v>24</v>
      </c>
      <c r="AE816" s="242">
        <v>4</v>
      </c>
      <c r="AF816" s="236"/>
      <c r="AG816" s="351"/>
      <c r="AH816" s="687"/>
      <c r="AI816" s="238"/>
      <c r="AJ816" s="352"/>
      <c r="AK816" s="734"/>
      <c r="AL816" s="241"/>
      <c r="AM816" s="352"/>
      <c r="AN816" s="734"/>
      <c r="AO816" s="241"/>
      <c r="AP816" s="352"/>
      <c r="AQ816" s="734"/>
      <c r="AR816" s="241"/>
      <c r="AS816" s="352"/>
      <c r="AT816" s="353"/>
      <c r="AU816" s="242"/>
      <c r="AV816" s="785"/>
      <c r="AW816" s="108"/>
      <c r="AX816" s="342"/>
      <c r="AY816" s="81"/>
      <c r="AZ816" s="81"/>
      <c r="BA816" s="81"/>
      <c r="BB816" s="81"/>
      <c r="BC816" s="81"/>
      <c r="BD816" s="81"/>
      <c r="BE816" s="81"/>
      <c r="BF816" s="81"/>
      <c r="BG816" s="81"/>
      <c r="BH816" s="81"/>
      <c r="BI816" s="81"/>
      <c r="BJ816" s="81"/>
      <c r="BK816" s="81"/>
      <c r="BL816" s="81"/>
      <c r="BM816" s="81"/>
      <c r="BN816" s="81"/>
    </row>
    <row r="817" spans="1:66" s="37" customFormat="1" ht="130.05000000000001" customHeight="1" x14ac:dyDescent="0.3">
      <c r="A817" s="107">
        <v>2991</v>
      </c>
      <c r="B817" s="607" t="s">
        <v>6850</v>
      </c>
      <c r="C817" s="108"/>
      <c r="D817" s="109"/>
      <c r="E817" s="625" t="s">
        <v>6953</v>
      </c>
      <c r="F817" s="108" t="s">
        <v>6954</v>
      </c>
      <c r="G817" s="625" t="s">
        <v>6955</v>
      </c>
      <c r="H817" s="108">
        <v>2011</v>
      </c>
      <c r="I817" s="625" t="s">
        <v>6956</v>
      </c>
      <c r="J817" s="655">
        <v>26278.77</v>
      </c>
      <c r="K817" s="396" t="s">
        <v>6855</v>
      </c>
      <c r="L817" s="72" t="s">
        <v>6957</v>
      </c>
      <c r="M817" s="72" t="s">
        <v>6958</v>
      </c>
      <c r="N817" s="72" t="s">
        <v>6959</v>
      </c>
      <c r="O817" s="72" t="s">
        <v>6960</v>
      </c>
      <c r="P817" s="108">
        <v>80</v>
      </c>
      <c r="Q817" s="109">
        <v>17.55</v>
      </c>
      <c r="R817" s="109"/>
      <c r="S817" s="109">
        <v>17.55</v>
      </c>
      <c r="T817" s="109">
        <v>22</v>
      </c>
      <c r="U817" s="109">
        <v>39.549999999999997</v>
      </c>
      <c r="V817" s="108">
        <v>20</v>
      </c>
      <c r="W817" s="108">
        <v>100</v>
      </c>
      <c r="X817" s="109" t="s">
        <v>6961</v>
      </c>
      <c r="Y817" s="108">
        <v>6</v>
      </c>
      <c r="Z817" s="108">
        <v>3</v>
      </c>
      <c r="AA817" s="108">
        <v>1</v>
      </c>
      <c r="AB817" s="108">
        <v>44</v>
      </c>
      <c r="AC817" s="108"/>
      <c r="AD817" s="109">
        <v>22</v>
      </c>
      <c r="AE817" s="242">
        <v>4</v>
      </c>
      <c r="AF817" s="236"/>
      <c r="AG817" s="351"/>
      <c r="AH817" s="687"/>
      <c r="AI817" s="238"/>
      <c r="AJ817" s="352"/>
      <c r="AK817" s="734"/>
      <c r="AL817" s="241"/>
      <c r="AM817" s="352"/>
      <c r="AN817" s="734"/>
      <c r="AO817" s="241"/>
      <c r="AP817" s="352"/>
      <c r="AQ817" s="734"/>
      <c r="AR817" s="241"/>
      <c r="AS817" s="352"/>
      <c r="AT817" s="353"/>
      <c r="AU817" s="242"/>
      <c r="AV817" s="785"/>
      <c r="AW817" s="108"/>
      <c r="AX817" s="342"/>
      <c r="AY817" s="81"/>
      <c r="AZ817" s="81"/>
      <c r="BA817" s="81"/>
      <c r="BB817" s="81"/>
      <c r="BC817" s="81"/>
      <c r="BD817" s="81"/>
      <c r="BE817" s="81"/>
      <c r="BF817" s="81"/>
      <c r="BG817" s="81"/>
      <c r="BH817" s="81"/>
      <c r="BI817" s="81"/>
      <c r="BJ817" s="81"/>
      <c r="BK817" s="81"/>
      <c r="BL817" s="81"/>
      <c r="BM817" s="81"/>
      <c r="BN817" s="81"/>
    </row>
    <row r="818" spans="1:66" s="37" customFormat="1" ht="130.05000000000001" customHeight="1" x14ac:dyDescent="0.3">
      <c r="A818" s="107">
        <v>2991</v>
      </c>
      <c r="B818" s="607" t="s">
        <v>6850</v>
      </c>
      <c r="C818" s="108"/>
      <c r="D818" s="109"/>
      <c r="E818" s="625" t="s">
        <v>6885</v>
      </c>
      <c r="F818" s="108" t="s">
        <v>6886</v>
      </c>
      <c r="G818" s="625" t="s">
        <v>6962</v>
      </c>
      <c r="H818" s="108">
        <v>2011</v>
      </c>
      <c r="I818" s="625" t="s">
        <v>6963</v>
      </c>
      <c r="J818" s="655">
        <v>43549</v>
      </c>
      <c r="K818" s="396" t="s">
        <v>6855</v>
      </c>
      <c r="L818" s="72" t="s">
        <v>6964</v>
      </c>
      <c r="M818" s="72" t="s">
        <v>6890</v>
      </c>
      <c r="N818" s="72" t="s">
        <v>6965</v>
      </c>
      <c r="O818" s="72" t="s">
        <v>6966</v>
      </c>
      <c r="P818" s="108">
        <v>180</v>
      </c>
      <c r="Q818" s="109">
        <v>12</v>
      </c>
      <c r="R818" s="109"/>
      <c r="S818" s="109">
        <v>12</v>
      </c>
      <c r="T818" s="109">
        <v>20</v>
      </c>
      <c r="U818" s="109">
        <v>32</v>
      </c>
      <c r="V818" s="108">
        <v>20</v>
      </c>
      <c r="W818" s="108">
        <v>100</v>
      </c>
      <c r="X818" s="109" t="s">
        <v>6967</v>
      </c>
      <c r="Y818" s="108">
        <v>3</v>
      </c>
      <c r="Z818" s="108">
        <v>6</v>
      </c>
      <c r="AA818" s="108">
        <v>1</v>
      </c>
      <c r="AB818" s="108">
        <v>44</v>
      </c>
      <c r="AC818" s="108"/>
      <c r="AD818" s="109">
        <v>20</v>
      </c>
      <c r="AE818" s="242">
        <v>4</v>
      </c>
      <c r="AF818" s="236"/>
      <c r="AG818" s="351"/>
      <c r="AH818" s="687"/>
      <c r="AI818" s="238"/>
      <c r="AJ818" s="352"/>
      <c r="AK818" s="734"/>
      <c r="AL818" s="241"/>
      <c r="AM818" s="352"/>
      <c r="AN818" s="734"/>
      <c r="AO818" s="241"/>
      <c r="AP818" s="352"/>
      <c r="AQ818" s="734"/>
      <c r="AR818" s="241"/>
      <c r="AS818" s="352"/>
      <c r="AT818" s="353"/>
      <c r="AU818" s="242"/>
      <c r="AV818" s="785"/>
      <c r="AW818" s="108"/>
      <c r="AX818" s="342"/>
      <c r="AY818" s="81"/>
      <c r="AZ818" s="81"/>
      <c r="BA818" s="81"/>
      <c r="BB818" s="81"/>
      <c r="BC818" s="81"/>
      <c r="BD818" s="81"/>
      <c r="BE818" s="81"/>
      <c r="BF818" s="81"/>
      <c r="BG818" s="81"/>
      <c r="BH818" s="81"/>
      <c r="BI818" s="81"/>
      <c r="BJ818" s="81"/>
      <c r="BK818" s="81"/>
      <c r="BL818" s="81"/>
      <c r="BM818" s="81"/>
      <c r="BN818" s="81"/>
    </row>
    <row r="819" spans="1:66" s="37" customFormat="1" ht="130.05000000000001" customHeight="1" x14ac:dyDescent="0.3">
      <c r="A819" s="107">
        <v>2991</v>
      </c>
      <c r="B819" s="607" t="s">
        <v>6850</v>
      </c>
      <c r="C819" s="108"/>
      <c r="D819" s="109"/>
      <c r="E819" s="625" t="s">
        <v>6968</v>
      </c>
      <c r="F819" s="108" t="s">
        <v>6969</v>
      </c>
      <c r="G819" s="625" t="s">
        <v>6970</v>
      </c>
      <c r="H819" s="108">
        <v>2011</v>
      </c>
      <c r="I819" s="625" t="s">
        <v>6971</v>
      </c>
      <c r="J819" s="655">
        <v>124999.2</v>
      </c>
      <c r="K819" s="396" t="s">
        <v>6855</v>
      </c>
      <c r="L819" s="72" t="s">
        <v>6972</v>
      </c>
      <c r="M819" s="72" t="s">
        <v>6973</v>
      </c>
      <c r="N819" s="72" t="s">
        <v>6974</v>
      </c>
      <c r="O819" s="72" t="s">
        <v>6975</v>
      </c>
      <c r="P819" s="108">
        <v>68</v>
      </c>
      <c r="Q819" s="109">
        <v>48.16</v>
      </c>
      <c r="R819" s="109"/>
      <c r="S819" s="109">
        <v>48.16</v>
      </c>
      <c r="T819" s="109">
        <v>22.44</v>
      </c>
      <c r="U819" s="109">
        <v>70.599999999999994</v>
      </c>
      <c r="V819" s="108">
        <v>2</v>
      </c>
      <c r="W819" s="108">
        <v>100</v>
      </c>
      <c r="X819" s="109" t="s">
        <v>6976</v>
      </c>
      <c r="Y819" s="108">
        <v>3</v>
      </c>
      <c r="Z819" s="108">
        <v>12</v>
      </c>
      <c r="AA819" s="108">
        <v>1</v>
      </c>
      <c r="AB819" s="108">
        <v>44</v>
      </c>
      <c r="AC819" s="108"/>
      <c r="AD819" s="109">
        <v>22.44</v>
      </c>
      <c r="AE819" s="242">
        <v>4</v>
      </c>
      <c r="AF819" s="236"/>
      <c r="AG819" s="351"/>
      <c r="AH819" s="687"/>
      <c r="AI819" s="238"/>
      <c r="AJ819" s="352"/>
      <c r="AK819" s="734"/>
      <c r="AL819" s="241"/>
      <c r="AM819" s="352"/>
      <c r="AN819" s="734"/>
      <c r="AO819" s="241"/>
      <c r="AP819" s="352"/>
      <c r="AQ819" s="734"/>
      <c r="AR819" s="241"/>
      <c r="AS819" s="352"/>
      <c r="AT819" s="353"/>
      <c r="AU819" s="242"/>
      <c r="AV819" s="785"/>
      <c r="AW819" s="108"/>
      <c r="AX819" s="342"/>
      <c r="AY819" s="81"/>
      <c r="AZ819" s="81"/>
      <c r="BA819" s="81"/>
      <c r="BB819" s="81"/>
      <c r="BC819" s="81"/>
      <c r="BD819" s="81"/>
      <c r="BE819" s="81"/>
      <c r="BF819" s="81"/>
      <c r="BG819" s="81"/>
      <c r="BH819" s="81"/>
      <c r="BI819" s="81"/>
      <c r="BJ819" s="81"/>
      <c r="BK819" s="81"/>
      <c r="BL819" s="81"/>
      <c r="BM819" s="81"/>
      <c r="BN819" s="81"/>
    </row>
    <row r="820" spans="1:66" s="37" customFormat="1" ht="130.05000000000001" customHeight="1" x14ac:dyDescent="0.3">
      <c r="A820" s="107">
        <v>2991</v>
      </c>
      <c r="B820" s="607" t="s">
        <v>6850</v>
      </c>
      <c r="C820" s="108"/>
      <c r="D820" s="109"/>
      <c r="E820" s="625" t="s">
        <v>6977</v>
      </c>
      <c r="F820" s="108" t="s">
        <v>6978</v>
      </c>
      <c r="G820" s="625" t="s">
        <v>6979</v>
      </c>
      <c r="H820" s="108">
        <v>2013</v>
      </c>
      <c r="I820" s="625" t="s">
        <v>6980</v>
      </c>
      <c r="J820" s="655">
        <v>86995</v>
      </c>
      <c r="K820" s="396" t="s">
        <v>6855</v>
      </c>
      <c r="L820" s="72" t="s">
        <v>6981</v>
      </c>
      <c r="M820" s="72" t="s">
        <v>6982</v>
      </c>
      <c r="N820" s="72" t="s">
        <v>6983</v>
      </c>
      <c r="O820" s="72" t="s">
        <v>6984</v>
      </c>
      <c r="P820" s="108">
        <v>213</v>
      </c>
      <c r="Q820" s="109">
        <v>12</v>
      </c>
      <c r="R820" s="109"/>
      <c r="S820" s="109">
        <v>12</v>
      </c>
      <c r="T820" s="109">
        <v>18</v>
      </c>
      <c r="U820" s="109">
        <v>30</v>
      </c>
      <c r="V820" s="108">
        <v>14</v>
      </c>
      <c r="W820" s="108">
        <v>92</v>
      </c>
      <c r="X820" s="109" t="s">
        <v>6869</v>
      </c>
      <c r="Y820" s="108">
        <v>3</v>
      </c>
      <c r="Z820" s="108">
        <v>10</v>
      </c>
      <c r="AA820" s="108">
        <v>4</v>
      </c>
      <c r="AB820" s="108">
        <v>44</v>
      </c>
      <c r="AC820" s="108"/>
      <c r="AD820" s="109">
        <v>18</v>
      </c>
      <c r="AE820" s="242">
        <v>4</v>
      </c>
      <c r="AF820" s="236"/>
      <c r="AG820" s="351"/>
      <c r="AH820" s="687"/>
      <c r="AI820" s="238"/>
      <c r="AJ820" s="352"/>
      <c r="AK820" s="734"/>
      <c r="AL820" s="241"/>
      <c r="AM820" s="352"/>
      <c r="AN820" s="734"/>
      <c r="AO820" s="241"/>
      <c r="AP820" s="352"/>
      <c r="AQ820" s="734"/>
      <c r="AR820" s="241"/>
      <c r="AS820" s="352"/>
      <c r="AT820" s="353"/>
      <c r="AU820" s="242"/>
      <c r="AV820" s="785"/>
      <c r="AW820" s="108"/>
      <c r="AX820" s="342"/>
      <c r="AY820" s="81"/>
      <c r="AZ820" s="81"/>
      <c r="BA820" s="81"/>
      <c r="BB820" s="81"/>
      <c r="BC820" s="81"/>
      <c r="BD820" s="81"/>
      <c r="BE820" s="81"/>
      <c r="BF820" s="81"/>
      <c r="BG820" s="81"/>
      <c r="BH820" s="81"/>
      <c r="BI820" s="81"/>
      <c r="BJ820" s="81"/>
      <c r="BK820" s="81"/>
      <c r="BL820" s="81"/>
      <c r="BM820" s="81"/>
      <c r="BN820" s="81"/>
    </row>
    <row r="821" spans="1:66" s="37" customFormat="1" ht="130.05000000000001" customHeight="1" x14ac:dyDescent="0.3">
      <c r="A821" s="107">
        <v>2991</v>
      </c>
      <c r="B821" s="607" t="s">
        <v>6850</v>
      </c>
      <c r="C821" s="108"/>
      <c r="D821" s="109"/>
      <c r="E821" s="625" t="s">
        <v>6985</v>
      </c>
      <c r="F821" s="108" t="s">
        <v>6986</v>
      </c>
      <c r="G821" s="625" t="s">
        <v>6987</v>
      </c>
      <c r="H821" s="108">
        <v>2011</v>
      </c>
      <c r="I821" s="625" t="s">
        <v>6988</v>
      </c>
      <c r="J821" s="655">
        <v>33138</v>
      </c>
      <c r="K821" s="396" t="s">
        <v>6855</v>
      </c>
      <c r="L821" s="72" t="s">
        <v>6989</v>
      </c>
      <c r="M821" s="72" t="s">
        <v>6990</v>
      </c>
      <c r="N821" s="72" t="s">
        <v>6991</v>
      </c>
      <c r="O821" s="72" t="s">
        <v>6992</v>
      </c>
      <c r="P821" s="108">
        <v>30</v>
      </c>
      <c r="Q821" s="109">
        <v>10</v>
      </c>
      <c r="R821" s="109"/>
      <c r="S821" s="109">
        <v>10</v>
      </c>
      <c r="T821" s="109">
        <v>23</v>
      </c>
      <c r="U821" s="109">
        <v>33</v>
      </c>
      <c r="V821" s="108">
        <v>17</v>
      </c>
      <c r="W821" s="108">
        <v>100</v>
      </c>
      <c r="X821" s="109" t="s">
        <v>6993</v>
      </c>
      <c r="Y821" s="108"/>
      <c r="Z821" s="108"/>
      <c r="AA821" s="108"/>
      <c r="AB821" s="108">
        <v>44</v>
      </c>
      <c r="AC821" s="108"/>
      <c r="AD821" s="109">
        <v>23</v>
      </c>
      <c r="AE821" s="242">
        <v>4</v>
      </c>
      <c r="AF821" s="236"/>
      <c r="AG821" s="351"/>
      <c r="AH821" s="687"/>
      <c r="AI821" s="238"/>
      <c r="AJ821" s="352"/>
      <c r="AK821" s="734"/>
      <c r="AL821" s="241"/>
      <c r="AM821" s="352"/>
      <c r="AN821" s="734"/>
      <c r="AO821" s="241"/>
      <c r="AP821" s="352"/>
      <c r="AQ821" s="734"/>
      <c r="AR821" s="241"/>
      <c r="AS821" s="352"/>
      <c r="AT821" s="353"/>
      <c r="AU821" s="242"/>
      <c r="AV821" s="785"/>
      <c r="AW821" s="108"/>
      <c r="AX821" s="342"/>
      <c r="AY821" s="81"/>
      <c r="AZ821" s="81"/>
      <c r="BA821" s="81"/>
      <c r="BB821" s="81"/>
      <c r="BC821" s="81"/>
      <c r="BD821" s="81"/>
      <c r="BE821" s="81"/>
      <c r="BF821" s="81"/>
      <c r="BG821" s="81"/>
      <c r="BH821" s="81"/>
      <c r="BI821" s="81"/>
      <c r="BJ821" s="81"/>
      <c r="BK821" s="81"/>
      <c r="BL821" s="81"/>
      <c r="BM821" s="81"/>
      <c r="BN821" s="81"/>
    </row>
    <row r="822" spans="1:66" s="37" customFormat="1" ht="130.05000000000001" customHeight="1" x14ac:dyDescent="0.3">
      <c r="A822" s="107">
        <v>2991</v>
      </c>
      <c r="B822" s="607" t="s">
        <v>6850</v>
      </c>
      <c r="C822" s="108"/>
      <c r="D822" s="109"/>
      <c r="E822" s="625" t="s">
        <v>6994</v>
      </c>
      <c r="F822" s="108" t="s">
        <v>6995</v>
      </c>
      <c r="G822" s="625" t="s">
        <v>6996</v>
      </c>
      <c r="H822" s="108">
        <v>2011</v>
      </c>
      <c r="I822" s="625" t="s">
        <v>6997</v>
      </c>
      <c r="J822" s="655">
        <v>99492</v>
      </c>
      <c r="K822" s="396" t="s">
        <v>6855</v>
      </c>
      <c r="L822" s="72" t="s">
        <v>6998</v>
      </c>
      <c r="M822" s="72" t="s">
        <v>6999</v>
      </c>
      <c r="N822" s="72" t="s">
        <v>7000</v>
      </c>
      <c r="O822" s="72" t="s">
        <v>7001</v>
      </c>
      <c r="P822" s="108">
        <v>88</v>
      </c>
      <c r="Q822" s="109">
        <v>48.16</v>
      </c>
      <c r="R822" s="109"/>
      <c r="S822" s="109">
        <v>48.16</v>
      </c>
      <c r="T822" s="109">
        <v>22.44</v>
      </c>
      <c r="U822" s="109">
        <v>70.599999999999994</v>
      </c>
      <c r="V822" s="108">
        <v>26</v>
      </c>
      <c r="W822" s="108">
        <v>100</v>
      </c>
      <c r="X822" s="109" t="s">
        <v>7002</v>
      </c>
      <c r="Y822" s="108">
        <v>1</v>
      </c>
      <c r="Z822" s="108">
        <v>9</v>
      </c>
      <c r="AA822" s="108">
        <v>1</v>
      </c>
      <c r="AB822" s="108">
        <v>44</v>
      </c>
      <c r="AC822" s="108"/>
      <c r="AD822" s="109">
        <v>22.44</v>
      </c>
      <c r="AE822" s="242">
        <v>4</v>
      </c>
      <c r="AF822" s="236"/>
      <c r="AG822" s="351"/>
      <c r="AH822" s="687"/>
      <c r="AI822" s="238"/>
      <c r="AJ822" s="352"/>
      <c r="AK822" s="734"/>
      <c r="AL822" s="241"/>
      <c r="AM822" s="352"/>
      <c r="AN822" s="734"/>
      <c r="AO822" s="241"/>
      <c r="AP822" s="352"/>
      <c r="AQ822" s="734"/>
      <c r="AR822" s="241"/>
      <c r="AS822" s="352"/>
      <c r="AT822" s="353"/>
      <c r="AU822" s="242"/>
      <c r="AV822" s="785"/>
      <c r="AW822" s="108"/>
      <c r="AX822" s="342"/>
      <c r="AY822" s="81"/>
      <c r="AZ822" s="81"/>
      <c r="BA822" s="81"/>
      <c r="BB822" s="81"/>
      <c r="BC822" s="81"/>
      <c r="BD822" s="81"/>
      <c r="BE822" s="81"/>
      <c r="BF822" s="81"/>
      <c r="BG822" s="81"/>
      <c r="BH822" s="81"/>
      <c r="BI822" s="81"/>
      <c r="BJ822" s="81"/>
      <c r="BK822" s="81"/>
      <c r="BL822" s="81"/>
      <c r="BM822" s="81"/>
      <c r="BN822" s="81"/>
    </row>
    <row r="823" spans="1:66" s="37" customFormat="1" ht="130.05000000000001" customHeight="1" x14ac:dyDescent="0.3">
      <c r="A823" s="107">
        <v>2991</v>
      </c>
      <c r="B823" s="607" t="s">
        <v>6850</v>
      </c>
      <c r="C823" s="108"/>
      <c r="D823" s="109"/>
      <c r="E823" s="625" t="s">
        <v>7003</v>
      </c>
      <c r="F823" s="108">
        <v>30844</v>
      </c>
      <c r="G823" s="625" t="s">
        <v>7004</v>
      </c>
      <c r="H823" s="108">
        <v>2010</v>
      </c>
      <c r="I823" s="625" t="s">
        <v>7005</v>
      </c>
      <c r="J823" s="655">
        <v>19950</v>
      </c>
      <c r="K823" s="396" t="s">
        <v>6855</v>
      </c>
      <c r="L823" s="72" t="s">
        <v>7006</v>
      </c>
      <c r="M823" s="72" t="s">
        <v>7007</v>
      </c>
      <c r="N823" s="72" t="s">
        <v>7008</v>
      </c>
      <c r="O823" s="72" t="s">
        <v>7009</v>
      </c>
      <c r="P823" s="108">
        <v>11</v>
      </c>
      <c r="Q823" s="109">
        <v>3</v>
      </c>
      <c r="R823" s="109"/>
      <c r="S823" s="109">
        <v>3</v>
      </c>
      <c r="T823" s="109">
        <v>7</v>
      </c>
      <c r="U823" s="109">
        <v>10</v>
      </c>
      <c r="V823" s="108">
        <v>1</v>
      </c>
      <c r="W823" s="108">
        <v>100</v>
      </c>
      <c r="X823" s="109" t="s">
        <v>7010</v>
      </c>
      <c r="Y823" s="108">
        <v>1</v>
      </c>
      <c r="Z823" s="108">
        <v>7</v>
      </c>
      <c r="AA823" s="108">
        <v>6</v>
      </c>
      <c r="AB823" s="108">
        <v>44</v>
      </c>
      <c r="AC823" s="108"/>
      <c r="AD823" s="109">
        <v>7</v>
      </c>
      <c r="AE823" s="242">
        <v>5</v>
      </c>
      <c r="AF823" s="236"/>
      <c r="AG823" s="351"/>
      <c r="AH823" s="687"/>
      <c r="AI823" s="238"/>
      <c r="AJ823" s="352"/>
      <c r="AK823" s="734"/>
      <c r="AL823" s="241"/>
      <c r="AM823" s="352"/>
      <c r="AN823" s="734"/>
      <c r="AO823" s="241"/>
      <c r="AP823" s="352"/>
      <c r="AQ823" s="734"/>
      <c r="AR823" s="241"/>
      <c r="AS823" s="352"/>
      <c r="AT823" s="353"/>
      <c r="AU823" s="242"/>
      <c r="AV823" s="785"/>
      <c r="AW823" s="108"/>
      <c r="AX823" s="342"/>
      <c r="AY823" s="81"/>
      <c r="AZ823" s="81"/>
      <c r="BA823" s="81"/>
      <c r="BB823" s="81"/>
      <c r="BC823" s="81"/>
      <c r="BD823" s="81"/>
      <c r="BE823" s="81"/>
      <c r="BF823" s="81"/>
      <c r="BG823" s="81"/>
      <c r="BH823" s="81"/>
      <c r="BI823" s="81"/>
      <c r="BJ823" s="81"/>
      <c r="BK823" s="81"/>
      <c r="BL823" s="81"/>
      <c r="BM823" s="81"/>
      <c r="BN823" s="81"/>
    </row>
    <row r="824" spans="1:66" s="37" customFormat="1" ht="130.05000000000001" customHeight="1" x14ac:dyDescent="0.3">
      <c r="A824" s="107">
        <v>2991</v>
      </c>
      <c r="B824" s="607" t="s">
        <v>6850</v>
      </c>
      <c r="C824" s="108"/>
      <c r="D824" s="109"/>
      <c r="E824" s="625" t="s">
        <v>6870</v>
      </c>
      <c r="F824" s="108">
        <v>17270</v>
      </c>
      <c r="G824" s="625" t="s">
        <v>7011</v>
      </c>
      <c r="H824" s="108">
        <v>2011</v>
      </c>
      <c r="I824" s="625" t="s">
        <v>7012</v>
      </c>
      <c r="J824" s="655">
        <v>62442.720000000001</v>
      </c>
      <c r="K824" s="396" t="s">
        <v>6855</v>
      </c>
      <c r="L824" s="72" t="s">
        <v>7013</v>
      </c>
      <c r="M824" s="72" t="s">
        <v>6874</v>
      </c>
      <c r="N824" s="72" t="s">
        <v>7014</v>
      </c>
      <c r="O824" s="72" t="s">
        <v>7015</v>
      </c>
      <c r="P824" s="108">
        <v>186</v>
      </c>
      <c r="Q824" s="109">
        <v>14</v>
      </c>
      <c r="R824" s="109"/>
      <c r="S824" s="109">
        <v>14</v>
      </c>
      <c r="T824" s="109">
        <v>23</v>
      </c>
      <c r="U824" s="109">
        <v>37</v>
      </c>
      <c r="V824" s="108">
        <v>2</v>
      </c>
      <c r="W824" s="108">
        <v>100</v>
      </c>
      <c r="X824" s="109" t="s">
        <v>6869</v>
      </c>
      <c r="Y824" s="108">
        <v>3</v>
      </c>
      <c r="Z824" s="108">
        <v>2</v>
      </c>
      <c r="AA824" s="108">
        <v>3</v>
      </c>
      <c r="AB824" s="108">
        <v>44</v>
      </c>
      <c r="AC824" s="108"/>
      <c r="AD824" s="109">
        <v>23</v>
      </c>
      <c r="AE824" s="242">
        <v>4</v>
      </c>
      <c r="AF824" s="236"/>
      <c r="AG824" s="351"/>
      <c r="AH824" s="687"/>
      <c r="AI824" s="238"/>
      <c r="AJ824" s="352"/>
      <c r="AK824" s="734"/>
      <c r="AL824" s="241"/>
      <c r="AM824" s="352"/>
      <c r="AN824" s="734"/>
      <c r="AO824" s="241"/>
      <c r="AP824" s="352"/>
      <c r="AQ824" s="734"/>
      <c r="AR824" s="241"/>
      <c r="AS824" s="352"/>
      <c r="AT824" s="353"/>
      <c r="AU824" s="242"/>
      <c r="AV824" s="785"/>
      <c r="AW824" s="108"/>
      <c r="AX824" s="342"/>
      <c r="AY824" s="81"/>
      <c r="AZ824" s="81"/>
      <c r="BA824" s="81"/>
      <c r="BB824" s="81"/>
      <c r="BC824" s="81"/>
      <c r="BD824" s="81"/>
      <c r="BE824" s="81"/>
      <c r="BF824" s="81"/>
      <c r="BG824" s="81"/>
      <c r="BH824" s="81"/>
      <c r="BI824" s="81"/>
      <c r="BJ824" s="81"/>
      <c r="BK824" s="81"/>
      <c r="BL824" s="81"/>
      <c r="BM824" s="81"/>
      <c r="BN824" s="81"/>
    </row>
    <row r="825" spans="1:66" s="37" customFormat="1" ht="130.05000000000001" customHeight="1" x14ac:dyDescent="0.3">
      <c r="A825" s="107">
        <v>2991</v>
      </c>
      <c r="B825" s="607" t="s">
        <v>6850</v>
      </c>
      <c r="C825" s="108"/>
      <c r="D825" s="109"/>
      <c r="E825" s="625" t="s">
        <v>6919</v>
      </c>
      <c r="F825" s="108">
        <v>10692</v>
      </c>
      <c r="G825" s="625" t="s">
        <v>7016</v>
      </c>
      <c r="H825" s="108">
        <v>2012</v>
      </c>
      <c r="I825" s="625" t="s">
        <v>7017</v>
      </c>
      <c r="J825" s="655">
        <v>34986</v>
      </c>
      <c r="K825" s="396" t="s">
        <v>6855</v>
      </c>
      <c r="L825" s="72" t="s">
        <v>6922</v>
      </c>
      <c r="M825" s="72" t="s">
        <v>6923</v>
      </c>
      <c r="N825" s="72" t="s">
        <v>7018</v>
      </c>
      <c r="O825" s="72" t="s">
        <v>7019</v>
      </c>
      <c r="P825" s="108">
        <v>199</v>
      </c>
      <c r="Q825" s="109">
        <v>9</v>
      </c>
      <c r="R825" s="109"/>
      <c r="S825" s="109">
        <v>9</v>
      </c>
      <c r="T825" s="109">
        <v>15</v>
      </c>
      <c r="U825" s="109">
        <v>24</v>
      </c>
      <c r="V825" s="108">
        <v>0</v>
      </c>
      <c r="W825" s="108">
        <v>100</v>
      </c>
      <c r="X825" s="109" t="s">
        <v>6869</v>
      </c>
      <c r="Y825" s="108">
        <v>6</v>
      </c>
      <c r="Z825" s="108">
        <v>3</v>
      </c>
      <c r="AA825" s="108">
        <v>6</v>
      </c>
      <c r="AB825" s="108">
        <v>44</v>
      </c>
      <c r="AC825" s="108"/>
      <c r="AD825" s="109">
        <v>15</v>
      </c>
      <c r="AE825" s="242">
        <v>4</v>
      </c>
      <c r="AF825" s="236"/>
      <c r="AG825" s="351"/>
      <c r="AH825" s="687"/>
      <c r="AI825" s="238"/>
      <c r="AJ825" s="352"/>
      <c r="AK825" s="734"/>
      <c r="AL825" s="241"/>
      <c r="AM825" s="352"/>
      <c r="AN825" s="734"/>
      <c r="AO825" s="241"/>
      <c r="AP825" s="352"/>
      <c r="AQ825" s="734"/>
      <c r="AR825" s="241"/>
      <c r="AS825" s="352"/>
      <c r="AT825" s="353"/>
      <c r="AU825" s="242"/>
      <c r="AV825" s="785"/>
      <c r="AW825" s="108"/>
      <c r="AX825" s="342"/>
      <c r="AY825" s="81"/>
      <c r="AZ825" s="81"/>
      <c r="BA825" s="81"/>
      <c r="BB825" s="81"/>
      <c r="BC825" s="81"/>
      <c r="BD825" s="81"/>
      <c r="BE825" s="81"/>
      <c r="BF825" s="81"/>
      <c r="BG825" s="81"/>
      <c r="BH825" s="81"/>
      <c r="BI825" s="81"/>
      <c r="BJ825" s="81"/>
      <c r="BK825" s="81"/>
      <c r="BL825" s="81"/>
      <c r="BM825" s="81"/>
      <c r="BN825" s="81"/>
    </row>
    <row r="826" spans="1:66" s="37" customFormat="1" ht="130.05000000000001" customHeight="1" x14ac:dyDescent="0.3">
      <c r="A826" s="107">
        <v>2991</v>
      </c>
      <c r="B826" s="607" t="s">
        <v>6850</v>
      </c>
      <c r="C826" s="108"/>
      <c r="D826" s="109"/>
      <c r="E826" s="625" t="s">
        <v>7020</v>
      </c>
      <c r="F826" s="108">
        <v>25446</v>
      </c>
      <c r="G826" s="625" t="s">
        <v>7021</v>
      </c>
      <c r="H826" s="108">
        <v>2010</v>
      </c>
      <c r="I826" s="625" t="s">
        <v>7022</v>
      </c>
      <c r="J826" s="655">
        <v>620806.88</v>
      </c>
      <c r="K826" s="396" t="s">
        <v>6855</v>
      </c>
      <c r="L826" s="72" t="s">
        <v>7023</v>
      </c>
      <c r="M826" s="72" t="s">
        <v>7024</v>
      </c>
      <c r="N826" s="72" t="s">
        <v>7025</v>
      </c>
      <c r="O826" s="72" t="s">
        <v>7025</v>
      </c>
      <c r="P826" s="108">
        <v>22</v>
      </c>
      <c r="Q826" s="109">
        <v>14</v>
      </c>
      <c r="R826" s="109"/>
      <c r="S826" s="109">
        <v>14</v>
      </c>
      <c r="T826" s="109">
        <v>22</v>
      </c>
      <c r="U826" s="109">
        <v>36</v>
      </c>
      <c r="V826" s="108">
        <v>9</v>
      </c>
      <c r="W826" s="108">
        <v>100</v>
      </c>
      <c r="X826" s="109" t="s">
        <v>7026</v>
      </c>
      <c r="Y826" s="108">
        <v>1</v>
      </c>
      <c r="Z826" s="108">
        <v>7</v>
      </c>
      <c r="AA826" s="108">
        <v>6</v>
      </c>
      <c r="AB826" s="108">
        <v>44</v>
      </c>
      <c r="AC826" s="108"/>
      <c r="AD826" s="109">
        <v>22</v>
      </c>
      <c r="AE826" s="242">
        <v>4</v>
      </c>
      <c r="AF826" s="236"/>
      <c r="AG826" s="351"/>
      <c r="AH826" s="687"/>
      <c r="AI826" s="238"/>
      <c r="AJ826" s="352"/>
      <c r="AK826" s="734"/>
      <c r="AL826" s="241"/>
      <c r="AM826" s="352"/>
      <c r="AN826" s="734"/>
      <c r="AO826" s="241"/>
      <c r="AP826" s="352"/>
      <c r="AQ826" s="734"/>
      <c r="AR826" s="241"/>
      <c r="AS826" s="352"/>
      <c r="AT826" s="353"/>
      <c r="AU826" s="242"/>
      <c r="AV826" s="785"/>
      <c r="AW826" s="108"/>
      <c r="AX826" s="342"/>
      <c r="AY826" s="81"/>
      <c r="AZ826" s="81"/>
      <c r="BA826" s="81"/>
      <c r="BB826" s="81"/>
      <c r="BC826" s="81"/>
      <c r="BD826" s="81"/>
      <c r="BE826" s="81"/>
      <c r="BF826" s="81"/>
      <c r="BG826" s="81"/>
      <c r="BH826" s="81"/>
      <c r="BI826" s="81"/>
      <c r="BJ826" s="81"/>
      <c r="BK826" s="81"/>
      <c r="BL826" s="81"/>
      <c r="BM826" s="81"/>
      <c r="BN826" s="81"/>
    </row>
    <row r="827" spans="1:66" s="37" customFormat="1" ht="130.05000000000001" customHeight="1" x14ac:dyDescent="0.3">
      <c r="A827" s="107">
        <v>2991</v>
      </c>
      <c r="B827" s="607" t="s">
        <v>6850</v>
      </c>
      <c r="C827" s="108"/>
      <c r="D827" s="109"/>
      <c r="E827" s="625" t="s">
        <v>6919</v>
      </c>
      <c r="F827" s="108">
        <v>10692</v>
      </c>
      <c r="G827" s="625" t="s">
        <v>7027</v>
      </c>
      <c r="H827" s="108">
        <v>2011</v>
      </c>
      <c r="I827" s="625" t="s">
        <v>7028</v>
      </c>
      <c r="J827" s="655">
        <v>39900</v>
      </c>
      <c r="K827" s="396" t="s">
        <v>6855</v>
      </c>
      <c r="L827" s="72" t="s">
        <v>7029</v>
      </c>
      <c r="M827" s="72" t="s">
        <v>7030</v>
      </c>
      <c r="N827" s="72" t="s">
        <v>7031</v>
      </c>
      <c r="O827" s="72" t="s">
        <v>7032</v>
      </c>
      <c r="P827" s="108">
        <v>76</v>
      </c>
      <c r="Q827" s="109">
        <v>1.4</v>
      </c>
      <c r="R827" s="109"/>
      <c r="S827" s="109">
        <v>1.4</v>
      </c>
      <c r="T827" s="109">
        <v>0.5</v>
      </c>
      <c r="U827" s="109">
        <v>1.9</v>
      </c>
      <c r="V827" s="108">
        <v>0</v>
      </c>
      <c r="W827" s="108">
        <v>100</v>
      </c>
      <c r="X827" s="109" t="s">
        <v>7033</v>
      </c>
      <c r="Y827" s="108">
        <v>3</v>
      </c>
      <c r="Z827" s="108">
        <v>11</v>
      </c>
      <c r="AA827" s="108">
        <v>1</v>
      </c>
      <c r="AB827" s="108">
        <v>44</v>
      </c>
      <c r="AC827" s="108"/>
      <c r="AD827" s="109">
        <v>0</v>
      </c>
      <c r="AE827" s="242">
        <v>4</v>
      </c>
      <c r="AF827" s="236"/>
      <c r="AG827" s="351"/>
      <c r="AH827" s="687"/>
      <c r="AI827" s="238"/>
      <c r="AJ827" s="352"/>
      <c r="AK827" s="734"/>
      <c r="AL827" s="241"/>
      <c r="AM827" s="352"/>
      <c r="AN827" s="734"/>
      <c r="AO827" s="241"/>
      <c r="AP827" s="352"/>
      <c r="AQ827" s="734"/>
      <c r="AR827" s="241"/>
      <c r="AS827" s="352"/>
      <c r="AT827" s="353"/>
      <c r="AU827" s="242"/>
      <c r="AV827" s="785"/>
      <c r="AW827" s="108"/>
      <c r="AX827" s="342"/>
      <c r="AY827" s="81"/>
      <c r="AZ827" s="81"/>
      <c r="BA827" s="81"/>
      <c r="BB827" s="81"/>
      <c r="BC827" s="81"/>
      <c r="BD827" s="81"/>
      <c r="BE827" s="81"/>
      <c r="BF827" s="81"/>
      <c r="BG827" s="81"/>
      <c r="BH827" s="81"/>
      <c r="BI827" s="81"/>
      <c r="BJ827" s="81"/>
      <c r="BK827" s="81"/>
      <c r="BL827" s="81"/>
      <c r="BM827" s="81"/>
      <c r="BN827" s="81"/>
    </row>
    <row r="828" spans="1:66" s="37" customFormat="1" ht="130.05000000000001" customHeight="1" x14ac:dyDescent="0.3">
      <c r="A828" s="107">
        <v>2991</v>
      </c>
      <c r="B828" s="607" t="s">
        <v>6850</v>
      </c>
      <c r="C828" s="108"/>
      <c r="D828" s="109"/>
      <c r="E828" s="625" t="s">
        <v>6861</v>
      </c>
      <c r="F828" s="108" t="s">
        <v>6862</v>
      </c>
      <c r="G828" s="625" t="s">
        <v>7034</v>
      </c>
      <c r="H828" s="108">
        <v>2013</v>
      </c>
      <c r="I828" s="625" t="s">
        <v>7035</v>
      </c>
      <c r="J828" s="655">
        <v>34980</v>
      </c>
      <c r="K828" s="396" t="s">
        <v>6855</v>
      </c>
      <c r="L828" s="72" t="s">
        <v>6865</v>
      </c>
      <c r="M828" s="72" t="s">
        <v>6866</v>
      </c>
      <c r="N828" s="72" t="s">
        <v>7036</v>
      </c>
      <c r="O828" s="72" t="s">
        <v>7037</v>
      </c>
      <c r="P828" s="108">
        <v>215</v>
      </c>
      <c r="Q828" s="109">
        <v>4</v>
      </c>
      <c r="R828" s="109"/>
      <c r="S828" s="109">
        <v>4</v>
      </c>
      <c r="T828" s="109">
        <v>20</v>
      </c>
      <c r="U828" s="109">
        <v>24</v>
      </c>
      <c r="V828" s="108">
        <v>0</v>
      </c>
      <c r="W828" s="108">
        <v>92</v>
      </c>
      <c r="X828" s="109" t="s">
        <v>6869</v>
      </c>
      <c r="Y828" s="108"/>
      <c r="Z828" s="108"/>
      <c r="AA828" s="108"/>
      <c r="AB828" s="108">
        <v>44</v>
      </c>
      <c r="AC828" s="108"/>
      <c r="AD828" s="109">
        <v>20</v>
      </c>
      <c r="AE828" s="242">
        <v>4</v>
      </c>
      <c r="AF828" s="236"/>
      <c r="AG828" s="351"/>
      <c r="AH828" s="687"/>
      <c r="AI828" s="238"/>
      <c r="AJ828" s="352"/>
      <c r="AK828" s="734"/>
      <c r="AL828" s="241"/>
      <c r="AM828" s="352"/>
      <c r="AN828" s="734"/>
      <c r="AO828" s="241"/>
      <c r="AP828" s="352"/>
      <c r="AQ828" s="734"/>
      <c r="AR828" s="241"/>
      <c r="AS828" s="352"/>
      <c r="AT828" s="353"/>
      <c r="AU828" s="242"/>
      <c r="AV828" s="785"/>
      <c r="AW828" s="108"/>
      <c r="AX828" s="342"/>
      <c r="AY828" s="81"/>
      <c r="AZ828" s="81"/>
      <c r="BA828" s="81"/>
      <c r="BB828" s="81"/>
      <c r="BC828" s="81"/>
      <c r="BD828" s="81"/>
      <c r="BE828" s="81"/>
      <c r="BF828" s="81"/>
      <c r="BG828" s="81"/>
      <c r="BH828" s="81"/>
      <c r="BI828" s="81"/>
      <c r="BJ828" s="81"/>
      <c r="BK828" s="81"/>
      <c r="BL828" s="81"/>
      <c r="BM828" s="81"/>
      <c r="BN828" s="81"/>
    </row>
    <row r="829" spans="1:66" s="37" customFormat="1" ht="130.05000000000001" customHeight="1" x14ac:dyDescent="0.3">
      <c r="A829" s="107">
        <v>2991</v>
      </c>
      <c r="B829" s="607" t="s">
        <v>6850</v>
      </c>
      <c r="C829" s="108"/>
      <c r="D829" s="109"/>
      <c r="E829" s="625" t="s">
        <v>6885</v>
      </c>
      <c r="F829" s="108" t="s">
        <v>6886</v>
      </c>
      <c r="G829" s="625" t="s">
        <v>7038</v>
      </c>
      <c r="H829" s="108">
        <v>2010</v>
      </c>
      <c r="I829" s="625" t="s">
        <v>7039</v>
      </c>
      <c r="J829" s="655">
        <v>75468</v>
      </c>
      <c r="K829" s="396" t="s">
        <v>6855</v>
      </c>
      <c r="L829" s="72" t="s">
        <v>6964</v>
      </c>
      <c r="M829" s="72" t="s">
        <v>6890</v>
      </c>
      <c r="N829" s="72" t="s">
        <v>7040</v>
      </c>
      <c r="O829" s="72" t="s">
        <v>7041</v>
      </c>
      <c r="P829" s="108">
        <v>20</v>
      </c>
      <c r="Q829" s="109">
        <v>16</v>
      </c>
      <c r="R829" s="109"/>
      <c r="S829" s="109">
        <v>16</v>
      </c>
      <c r="T829" s="109">
        <v>24</v>
      </c>
      <c r="U829" s="109">
        <v>40</v>
      </c>
      <c r="V829" s="108">
        <v>11</v>
      </c>
      <c r="W829" s="108">
        <v>100</v>
      </c>
      <c r="X829" s="109" t="s">
        <v>7042</v>
      </c>
      <c r="Y829" s="108">
        <v>3</v>
      </c>
      <c r="Z829" s="108">
        <v>12</v>
      </c>
      <c r="AA829" s="108">
        <v>1</v>
      </c>
      <c r="AB829" s="108">
        <v>44</v>
      </c>
      <c r="AC829" s="108"/>
      <c r="AD829" s="109">
        <v>24</v>
      </c>
      <c r="AE829" s="242">
        <v>5</v>
      </c>
      <c r="AF829" s="236"/>
      <c r="AG829" s="351"/>
      <c r="AH829" s="687"/>
      <c r="AI829" s="238"/>
      <c r="AJ829" s="352"/>
      <c r="AK829" s="734"/>
      <c r="AL829" s="241"/>
      <c r="AM829" s="352"/>
      <c r="AN829" s="734"/>
      <c r="AO829" s="241"/>
      <c r="AP829" s="352"/>
      <c r="AQ829" s="734"/>
      <c r="AR829" s="241"/>
      <c r="AS829" s="352"/>
      <c r="AT829" s="353"/>
      <c r="AU829" s="242"/>
      <c r="AV829" s="785"/>
      <c r="AW829" s="108"/>
      <c r="AX829" s="342"/>
      <c r="AY829" s="81"/>
      <c r="AZ829" s="81"/>
      <c r="BA829" s="81"/>
      <c r="BB829" s="81"/>
      <c r="BC829" s="81"/>
      <c r="BD829" s="81"/>
      <c r="BE829" s="81"/>
      <c r="BF829" s="81"/>
      <c r="BG829" s="81"/>
      <c r="BH829" s="81"/>
      <c r="BI829" s="81"/>
      <c r="BJ829" s="81"/>
      <c r="BK829" s="81"/>
      <c r="BL829" s="81"/>
      <c r="BM829" s="81"/>
      <c r="BN829" s="81"/>
    </row>
    <row r="830" spans="1:66" s="37" customFormat="1" ht="130.05000000000001" customHeight="1" x14ac:dyDescent="0.3">
      <c r="A830" s="107">
        <v>2991</v>
      </c>
      <c r="B830" s="607" t="s">
        <v>6850</v>
      </c>
      <c r="C830" s="108"/>
      <c r="D830" s="109"/>
      <c r="E830" s="625" t="s">
        <v>6870</v>
      </c>
      <c r="F830" s="108">
        <v>17270</v>
      </c>
      <c r="G830" s="625" t="s">
        <v>7043</v>
      </c>
      <c r="H830" s="108">
        <v>2011</v>
      </c>
      <c r="I830" s="625" t="s">
        <v>7044</v>
      </c>
      <c r="J830" s="655">
        <v>46800</v>
      </c>
      <c r="K830" s="396" t="s">
        <v>6855</v>
      </c>
      <c r="L830" s="72" t="s">
        <v>7013</v>
      </c>
      <c r="M830" s="72" t="s">
        <v>6874</v>
      </c>
      <c r="N830" s="72" t="s">
        <v>6875</v>
      </c>
      <c r="O830" s="72" t="s">
        <v>6876</v>
      </c>
      <c r="P830" s="108">
        <v>32</v>
      </c>
      <c r="Q830" s="109">
        <v>14</v>
      </c>
      <c r="R830" s="109"/>
      <c r="S830" s="109">
        <v>14</v>
      </c>
      <c r="T830" s="109">
        <v>23</v>
      </c>
      <c r="U830" s="109">
        <v>37</v>
      </c>
      <c r="V830" s="108">
        <v>16</v>
      </c>
      <c r="W830" s="108">
        <v>100</v>
      </c>
      <c r="X830" s="109" t="s">
        <v>7045</v>
      </c>
      <c r="Y830" s="108">
        <v>3</v>
      </c>
      <c r="Z830" s="108">
        <v>12</v>
      </c>
      <c r="AA830" s="108">
        <v>3</v>
      </c>
      <c r="AB830" s="108">
        <v>44</v>
      </c>
      <c r="AC830" s="108"/>
      <c r="AD830" s="109">
        <v>23</v>
      </c>
      <c r="AE830" s="242">
        <v>4</v>
      </c>
      <c r="AF830" s="236"/>
      <c r="AG830" s="351"/>
      <c r="AH830" s="687"/>
      <c r="AI830" s="238"/>
      <c r="AJ830" s="352"/>
      <c r="AK830" s="734"/>
      <c r="AL830" s="241"/>
      <c r="AM830" s="352"/>
      <c r="AN830" s="734"/>
      <c r="AO830" s="241"/>
      <c r="AP830" s="352"/>
      <c r="AQ830" s="734"/>
      <c r="AR830" s="241"/>
      <c r="AS830" s="352"/>
      <c r="AT830" s="353"/>
      <c r="AU830" s="242"/>
      <c r="AV830" s="785"/>
      <c r="AW830" s="108"/>
      <c r="AX830" s="342"/>
      <c r="AY830" s="81"/>
      <c r="AZ830" s="81"/>
      <c r="BA830" s="81"/>
      <c r="BB830" s="81"/>
      <c r="BC830" s="81"/>
      <c r="BD830" s="81"/>
      <c r="BE830" s="81"/>
      <c r="BF830" s="81"/>
      <c r="BG830" s="81"/>
      <c r="BH830" s="81"/>
      <c r="BI830" s="81"/>
      <c r="BJ830" s="81"/>
      <c r="BK830" s="81"/>
      <c r="BL830" s="81"/>
      <c r="BM830" s="81"/>
      <c r="BN830" s="81"/>
    </row>
    <row r="831" spans="1:66" s="37" customFormat="1" ht="130.05000000000001" customHeight="1" x14ac:dyDescent="0.3">
      <c r="A831" s="107">
        <v>2991</v>
      </c>
      <c r="B831" s="607" t="s">
        <v>6850</v>
      </c>
      <c r="C831" s="108"/>
      <c r="D831" s="109"/>
      <c r="E831" s="625" t="s">
        <v>7046</v>
      </c>
      <c r="F831" s="108" t="s">
        <v>7047</v>
      </c>
      <c r="G831" s="625" t="s">
        <v>7048</v>
      </c>
      <c r="H831" s="108">
        <v>2011</v>
      </c>
      <c r="I831" s="625" t="s">
        <v>7049</v>
      </c>
      <c r="J831" s="655">
        <v>105413.15</v>
      </c>
      <c r="K831" s="396" t="s">
        <v>6855</v>
      </c>
      <c r="L831" s="72" t="s">
        <v>7050</v>
      </c>
      <c r="M831" s="72" t="s">
        <v>7051</v>
      </c>
      <c r="N831" s="72" t="s">
        <v>7052</v>
      </c>
      <c r="O831" s="72" t="s">
        <v>7053</v>
      </c>
      <c r="P831" s="108">
        <v>29</v>
      </c>
      <c r="Q831" s="109">
        <v>12</v>
      </c>
      <c r="R831" s="109"/>
      <c r="S831" s="109">
        <v>12</v>
      </c>
      <c r="T831" s="109">
        <v>18</v>
      </c>
      <c r="U831" s="109">
        <v>30</v>
      </c>
      <c r="V831" s="108">
        <v>40</v>
      </c>
      <c r="W831" s="108">
        <v>100</v>
      </c>
      <c r="X831" s="109" t="s">
        <v>7054</v>
      </c>
      <c r="Y831" s="108">
        <v>1</v>
      </c>
      <c r="Z831" s="108">
        <v>7</v>
      </c>
      <c r="AA831" s="108">
        <v>6</v>
      </c>
      <c r="AB831" s="108">
        <v>44</v>
      </c>
      <c r="AC831" s="108"/>
      <c r="AD831" s="109">
        <v>18</v>
      </c>
      <c r="AE831" s="242">
        <v>4</v>
      </c>
      <c r="AF831" s="236"/>
      <c r="AG831" s="351"/>
      <c r="AH831" s="687"/>
      <c r="AI831" s="238"/>
      <c r="AJ831" s="352"/>
      <c r="AK831" s="734"/>
      <c r="AL831" s="241"/>
      <c r="AM831" s="352"/>
      <c r="AN831" s="734"/>
      <c r="AO831" s="241"/>
      <c r="AP831" s="352"/>
      <c r="AQ831" s="734"/>
      <c r="AR831" s="241"/>
      <c r="AS831" s="352"/>
      <c r="AT831" s="353"/>
      <c r="AU831" s="242"/>
      <c r="AV831" s="785"/>
      <c r="AW831" s="108"/>
      <c r="AX831" s="342"/>
      <c r="AY831" s="81"/>
      <c r="AZ831" s="81"/>
      <c r="BA831" s="81"/>
      <c r="BB831" s="81"/>
      <c r="BC831" s="81"/>
      <c r="BD831" s="81"/>
      <c r="BE831" s="81"/>
      <c r="BF831" s="81"/>
      <c r="BG831" s="81"/>
      <c r="BH831" s="81"/>
      <c r="BI831" s="81"/>
      <c r="BJ831" s="81"/>
      <c r="BK831" s="81"/>
      <c r="BL831" s="81"/>
      <c r="BM831" s="81"/>
      <c r="BN831" s="81"/>
    </row>
    <row r="832" spans="1:66" s="37" customFormat="1" ht="130.05000000000001" customHeight="1" x14ac:dyDescent="0.3">
      <c r="A832" s="107">
        <v>2992</v>
      </c>
      <c r="B832" s="607" t="s">
        <v>7055</v>
      </c>
      <c r="C832" s="108" t="s">
        <v>7056</v>
      </c>
      <c r="D832" s="109"/>
      <c r="E832" s="625" t="s">
        <v>7057</v>
      </c>
      <c r="F832" s="108" t="s">
        <v>7058</v>
      </c>
      <c r="G832" s="625" t="s">
        <v>7059</v>
      </c>
      <c r="H832" s="108">
        <v>2010</v>
      </c>
      <c r="I832" s="625" t="s">
        <v>7060</v>
      </c>
      <c r="J832" s="655">
        <v>231751.28</v>
      </c>
      <c r="K832" s="396" t="s">
        <v>6855</v>
      </c>
      <c r="L832" s="72" t="s">
        <v>7061</v>
      </c>
      <c r="M832" s="72" t="s">
        <v>7062</v>
      </c>
      <c r="N832" s="72" t="s">
        <v>7063</v>
      </c>
      <c r="O832" s="72" t="s">
        <v>7064</v>
      </c>
      <c r="P832" s="108" t="s">
        <v>7065</v>
      </c>
      <c r="Q832" s="109">
        <v>31.270000000000003</v>
      </c>
      <c r="R832" s="109">
        <v>0</v>
      </c>
      <c r="S832" s="109">
        <v>5.15</v>
      </c>
      <c r="T832" s="109">
        <v>26.12</v>
      </c>
      <c r="U832" s="109">
        <v>31.270000000000003</v>
      </c>
      <c r="V832" s="108">
        <v>75</v>
      </c>
      <c r="W832" s="108">
        <v>0</v>
      </c>
      <c r="X832" s="109" t="s">
        <v>7066</v>
      </c>
      <c r="Y832" s="108">
        <v>3</v>
      </c>
      <c r="Z832" s="108">
        <v>2</v>
      </c>
      <c r="AA832" s="108">
        <v>3</v>
      </c>
      <c r="AB832" s="108">
        <v>4</v>
      </c>
      <c r="AC832" s="108" t="s">
        <v>2808</v>
      </c>
      <c r="AD832" s="109">
        <v>30.3</v>
      </c>
      <c r="AE832" s="242">
        <v>3</v>
      </c>
      <c r="AF832" s="236"/>
      <c r="AG832" s="351"/>
      <c r="AH832" s="687"/>
      <c r="AI832" s="238"/>
      <c r="AJ832" s="352"/>
      <c r="AK832" s="734"/>
      <c r="AL832" s="241"/>
      <c r="AM832" s="352"/>
      <c r="AN832" s="734"/>
      <c r="AO832" s="241"/>
      <c r="AP832" s="352"/>
      <c r="AQ832" s="734"/>
      <c r="AR832" s="241"/>
      <c r="AS832" s="352"/>
      <c r="AT832" s="353"/>
      <c r="AU832" s="242"/>
      <c r="AV832" s="785"/>
      <c r="AW832" s="108"/>
      <c r="AX832" s="342"/>
      <c r="AY832" s="81"/>
      <c r="AZ832" s="81"/>
      <c r="BA832" s="81"/>
      <c r="BB832" s="81"/>
      <c r="BC832" s="81"/>
      <c r="BD832" s="81"/>
      <c r="BE832" s="81"/>
      <c r="BF832" s="81"/>
      <c r="BG832" s="81"/>
      <c r="BH832" s="81"/>
      <c r="BI832" s="81"/>
      <c r="BJ832" s="81"/>
      <c r="BK832" s="81"/>
      <c r="BL832" s="81"/>
      <c r="BM832" s="81"/>
      <c r="BN832" s="81"/>
    </row>
    <row r="833" spans="1:66" s="37" customFormat="1" ht="169.1" customHeight="1" x14ac:dyDescent="0.3">
      <c r="A833" s="107">
        <v>2992</v>
      </c>
      <c r="B833" s="607" t="s">
        <v>7055</v>
      </c>
      <c r="C833" s="108" t="s">
        <v>7056</v>
      </c>
      <c r="D833" s="109"/>
      <c r="E833" s="625" t="s">
        <v>7067</v>
      </c>
      <c r="F833" s="108" t="s">
        <v>7068</v>
      </c>
      <c r="G833" s="625" t="s">
        <v>7069</v>
      </c>
      <c r="H833" s="108" t="s">
        <v>7070</v>
      </c>
      <c r="I833" s="625" t="s">
        <v>7071</v>
      </c>
      <c r="J833" s="655">
        <v>394060</v>
      </c>
      <c r="K833" s="396" t="s">
        <v>6855</v>
      </c>
      <c r="L833" s="72" t="s">
        <v>7072</v>
      </c>
      <c r="M833" s="72" t="s">
        <v>7073</v>
      </c>
      <c r="N833" s="72" t="s">
        <v>7074</v>
      </c>
      <c r="O833" s="72" t="s">
        <v>7075</v>
      </c>
      <c r="P833" s="108" t="s">
        <v>7076</v>
      </c>
      <c r="Q833" s="109">
        <v>35</v>
      </c>
      <c r="R833" s="109">
        <v>0</v>
      </c>
      <c r="S833" s="109">
        <v>20.588235294117649</v>
      </c>
      <c r="T833" s="109">
        <v>14.411764705882353</v>
      </c>
      <c r="U833" s="109">
        <v>35</v>
      </c>
      <c r="V833" s="108">
        <v>83</v>
      </c>
      <c r="W833" s="108">
        <v>0</v>
      </c>
      <c r="X833" s="109" t="s">
        <v>7066</v>
      </c>
      <c r="Y833" s="108">
        <v>2</v>
      </c>
      <c r="Z833" s="108">
        <v>5</v>
      </c>
      <c r="AA833" s="108">
        <v>3</v>
      </c>
      <c r="AB833" s="108">
        <v>66</v>
      </c>
      <c r="AC833" s="108" t="s">
        <v>2808</v>
      </c>
      <c r="AD833" s="109">
        <v>30.3</v>
      </c>
      <c r="AE833" s="242">
        <v>3</v>
      </c>
      <c r="AF833" s="236"/>
      <c r="AG833" s="351"/>
      <c r="AH833" s="687"/>
      <c r="AI833" s="238"/>
      <c r="AJ833" s="352"/>
      <c r="AK833" s="734"/>
      <c r="AL833" s="241"/>
      <c r="AM833" s="352"/>
      <c r="AN833" s="734"/>
      <c r="AO833" s="241"/>
      <c r="AP833" s="352"/>
      <c r="AQ833" s="734"/>
      <c r="AR833" s="241"/>
      <c r="AS833" s="352"/>
      <c r="AT833" s="353"/>
      <c r="AU833" s="242"/>
      <c r="AV833" s="785"/>
      <c r="AW833" s="108"/>
      <c r="AX833" s="342"/>
      <c r="AY833" s="81"/>
      <c r="AZ833" s="81"/>
      <c r="BA833" s="81"/>
      <c r="BB833" s="81"/>
      <c r="BC833" s="81"/>
      <c r="BD833" s="81"/>
      <c r="BE833" s="81"/>
      <c r="BF833" s="81"/>
      <c r="BG833" s="81"/>
      <c r="BH833" s="81"/>
      <c r="BI833" s="81"/>
      <c r="BJ833" s="81"/>
      <c r="BK833" s="81"/>
      <c r="BL833" s="81"/>
      <c r="BM833" s="81"/>
      <c r="BN833" s="81"/>
    </row>
    <row r="834" spans="1:66" s="37" customFormat="1" ht="91" customHeight="1" x14ac:dyDescent="0.3">
      <c r="A834" s="107">
        <v>2992</v>
      </c>
      <c r="B834" s="607" t="s">
        <v>7055</v>
      </c>
      <c r="C834" s="108" t="s">
        <v>7056</v>
      </c>
      <c r="D834" s="109"/>
      <c r="E834" s="625" t="s">
        <v>1117</v>
      </c>
      <c r="F834" s="108" t="s">
        <v>7077</v>
      </c>
      <c r="G834" s="625" t="s">
        <v>4500</v>
      </c>
      <c r="H834" s="108">
        <v>2013</v>
      </c>
      <c r="I834" s="625" t="s">
        <v>7078</v>
      </c>
      <c r="J834" s="655">
        <v>67209.2</v>
      </c>
      <c r="K834" s="396" t="s">
        <v>6855</v>
      </c>
      <c r="L834" s="72" t="s">
        <v>7079</v>
      </c>
      <c r="M834" s="72" t="s">
        <v>7080</v>
      </c>
      <c r="N834" s="72" t="s">
        <v>7081</v>
      </c>
      <c r="O834" s="72" t="s">
        <v>7082</v>
      </c>
      <c r="P834" s="108" t="s">
        <v>7083</v>
      </c>
      <c r="Q834" s="109">
        <v>17.058823529411764</v>
      </c>
      <c r="R834" s="109">
        <v>0</v>
      </c>
      <c r="S834" s="109">
        <v>8.235294117647058</v>
      </c>
      <c r="T834" s="109">
        <v>8.8235294117647065</v>
      </c>
      <c r="U834" s="109">
        <v>17.058823529411764</v>
      </c>
      <c r="V834" s="108">
        <v>100</v>
      </c>
      <c r="W834" s="108">
        <v>0</v>
      </c>
      <c r="X834" s="109" t="s">
        <v>7066</v>
      </c>
      <c r="Y834" s="108">
        <v>6</v>
      </c>
      <c r="Z834" s="108">
        <v>1</v>
      </c>
      <c r="AA834" s="108">
        <v>4</v>
      </c>
      <c r="AB834" s="108">
        <v>14</v>
      </c>
      <c r="AC834" s="108" t="s">
        <v>2808</v>
      </c>
      <c r="AD834" s="109">
        <v>22.35</v>
      </c>
      <c r="AE834" s="242">
        <v>3</v>
      </c>
      <c r="AF834" s="236"/>
      <c r="AG834" s="351"/>
      <c r="AH834" s="687"/>
      <c r="AI834" s="238"/>
      <c r="AJ834" s="352"/>
      <c r="AK834" s="734"/>
      <c r="AL834" s="241"/>
      <c r="AM834" s="352"/>
      <c r="AN834" s="734"/>
      <c r="AO834" s="241"/>
      <c r="AP834" s="352"/>
      <c r="AQ834" s="734"/>
      <c r="AR834" s="241"/>
      <c r="AS834" s="352"/>
      <c r="AT834" s="353"/>
      <c r="AU834" s="242"/>
      <c r="AV834" s="785"/>
      <c r="AW834" s="108"/>
      <c r="AX834" s="342"/>
      <c r="AY834" s="81"/>
      <c r="AZ834" s="81"/>
      <c r="BA834" s="81"/>
      <c r="BB834" s="81"/>
      <c r="BC834" s="81"/>
      <c r="BD834" s="81"/>
      <c r="BE834" s="81"/>
      <c r="BF834" s="81"/>
      <c r="BG834" s="81"/>
      <c r="BH834" s="81"/>
      <c r="BI834" s="81"/>
      <c r="BJ834" s="81"/>
      <c r="BK834" s="81"/>
      <c r="BL834" s="81"/>
      <c r="BM834" s="81"/>
      <c r="BN834" s="81"/>
    </row>
    <row r="835" spans="1:66" s="37" customFormat="1" ht="181.95" customHeight="1" x14ac:dyDescent="0.3">
      <c r="A835" s="107">
        <v>2992</v>
      </c>
      <c r="B835" s="607" t="s">
        <v>7055</v>
      </c>
      <c r="C835" s="108" t="s">
        <v>7056</v>
      </c>
      <c r="D835" s="109"/>
      <c r="E835" s="625" t="s">
        <v>7084</v>
      </c>
      <c r="F835" s="108" t="s">
        <v>7085</v>
      </c>
      <c r="G835" s="625" t="s">
        <v>7086</v>
      </c>
      <c r="H835" s="108">
        <v>2011</v>
      </c>
      <c r="I835" s="625" t="s">
        <v>7087</v>
      </c>
      <c r="J835" s="655">
        <v>411600</v>
      </c>
      <c r="K835" s="396" t="s">
        <v>6855</v>
      </c>
      <c r="L835" s="72" t="s">
        <v>7088</v>
      </c>
      <c r="M835" s="72" t="s">
        <v>7089</v>
      </c>
      <c r="N835" s="72" t="s">
        <v>7090</v>
      </c>
      <c r="O835" s="72" t="s">
        <v>7091</v>
      </c>
      <c r="P835" s="108" t="s">
        <v>7092</v>
      </c>
      <c r="Q835" s="109">
        <v>38.129999999999995</v>
      </c>
      <c r="R835" s="109">
        <v>0</v>
      </c>
      <c r="S835" s="109">
        <v>10.59</v>
      </c>
      <c r="T835" s="109">
        <v>27.54</v>
      </c>
      <c r="U835" s="109">
        <v>38.129999999999995</v>
      </c>
      <c r="V835" s="108">
        <v>100</v>
      </c>
      <c r="W835" s="108">
        <v>74</v>
      </c>
      <c r="X835" s="109" t="s">
        <v>7066</v>
      </c>
      <c r="Y835" s="108">
        <v>3</v>
      </c>
      <c r="Z835" s="108">
        <v>8</v>
      </c>
      <c r="AA835" s="108">
        <v>1</v>
      </c>
      <c r="AB835" s="108">
        <v>60</v>
      </c>
      <c r="AC835" s="108" t="s">
        <v>2808</v>
      </c>
      <c r="AD835" s="109">
        <v>30.3</v>
      </c>
      <c r="AE835" s="242">
        <v>3</v>
      </c>
      <c r="AF835" s="236"/>
      <c r="AG835" s="351"/>
      <c r="AH835" s="687"/>
      <c r="AI835" s="238"/>
      <c r="AJ835" s="352"/>
      <c r="AK835" s="734"/>
      <c r="AL835" s="241"/>
      <c r="AM835" s="352"/>
      <c r="AN835" s="734"/>
      <c r="AO835" s="241"/>
      <c r="AP835" s="352"/>
      <c r="AQ835" s="734"/>
      <c r="AR835" s="241"/>
      <c r="AS835" s="352"/>
      <c r="AT835" s="353"/>
      <c r="AU835" s="242"/>
      <c r="AV835" s="785"/>
      <c r="AW835" s="108"/>
      <c r="AX835" s="342"/>
      <c r="AY835" s="81"/>
      <c r="AZ835" s="81"/>
      <c r="BA835" s="81"/>
      <c r="BB835" s="81"/>
      <c r="BC835" s="81"/>
      <c r="BD835" s="81"/>
      <c r="BE835" s="81"/>
      <c r="BF835" s="81"/>
      <c r="BG835" s="81"/>
      <c r="BH835" s="81"/>
      <c r="BI835" s="81"/>
      <c r="BJ835" s="81"/>
      <c r="BK835" s="81"/>
      <c r="BL835" s="81"/>
      <c r="BM835" s="81"/>
      <c r="BN835" s="81"/>
    </row>
    <row r="836" spans="1:66" s="37" customFormat="1" ht="143.05000000000001" customHeight="1" x14ac:dyDescent="0.3">
      <c r="A836" s="107">
        <v>2992</v>
      </c>
      <c r="B836" s="607" t="s">
        <v>7055</v>
      </c>
      <c r="C836" s="108" t="s">
        <v>7056</v>
      </c>
      <c r="D836" s="109"/>
      <c r="E836" s="625" t="s">
        <v>7084</v>
      </c>
      <c r="F836" s="108" t="s">
        <v>7085</v>
      </c>
      <c r="G836" s="625" t="s">
        <v>7093</v>
      </c>
      <c r="H836" s="108">
        <v>2011</v>
      </c>
      <c r="I836" s="625" t="s">
        <v>7094</v>
      </c>
      <c r="J836" s="655">
        <v>80994.64</v>
      </c>
      <c r="K836" s="396" t="s">
        <v>6855</v>
      </c>
      <c r="L836" s="72" t="s">
        <v>7088</v>
      </c>
      <c r="M836" s="72" t="s">
        <v>7089</v>
      </c>
      <c r="N836" s="72" t="s">
        <v>7095</v>
      </c>
      <c r="O836" s="72" t="s">
        <v>7096</v>
      </c>
      <c r="P836" s="108" t="s">
        <v>7097</v>
      </c>
      <c r="Q836" s="109">
        <v>32.4</v>
      </c>
      <c r="R836" s="109">
        <v>0</v>
      </c>
      <c r="S836" s="109">
        <v>3.53</v>
      </c>
      <c r="T836" s="109">
        <v>28.87</v>
      </c>
      <c r="U836" s="109">
        <v>32.4</v>
      </c>
      <c r="V836" s="108">
        <v>100</v>
      </c>
      <c r="W836" s="108">
        <v>0</v>
      </c>
      <c r="X836" s="109" t="s">
        <v>7066</v>
      </c>
      <c r="Y836" s="108">
        <v>3</v>
      </c>
      <c r="Z836" s="108">
        <v>12</v>
      </c>
      <c r="AA836" s="108">
        <v>3</v>
      </c>
      <c r="AB836" s="108">
        <v>60</v>
      </c>
      <c r="AC836" s="108" t="s">
        <v>2808</v>
      </c>
      <c r="AD836" s="109">
        <v>30.3</v>
      </c>
      <c r="AE836" s="242">
        <v>3</v>
      </c>
      <c r="AF836" s="236"/>
      <c r="AG836" s="351"/>
      <c r="AH836" s="687"/>
      <c r="AI836" s="238"/>
      <c r="AJ836" s="352"/>
      <c r="AK836" s="734"/>
      <c r="AL836" s="241"/>
      <c r="AM836" s="352"/>
      <c r="AN836" s="734"/>
      <c r="AO836" s="241"/>
      <c r="AP836" s="352"/>
      <c r="AQ836" s="734"/>
      <c r="AR836" s="241"/>
      <c r="AS836" s="352"/>
      <c r="AT836" s="353"/>
      <c r="AU836" s="242"/>
      <c r="AV836" s="785"/>
      <c r="AW836" s="108"/>
      <c r="AX836" s="342"/>
      <c r="AY836" s="81"/>
      <c r="AZ836" s="81"/>
      <c r="BA836" s="81"/>
      <c r="BB836" s="81"/>
      <c r="BC836" s="81"/>
      <c r="BD836" s="81"/>
      <c r="BE836" s="81"/>
      <c r="BF836" s="81"/>
      <c r="BG836" s="81"/>
      <c r="BH836" s="81"/>
      <c r="BI836" s="81"/>
      <c r="BJ836" s="81"/>
      <c r="BK836" s="81"/>
      <c r="BL836" s="81"/>
      <c r="BM836" s="81"/>
      <c r="BN836" s="81"/>
    </row>
    <row r="837" spans="1:66" s="37" customFormat="1" ht="39.049999999999997" customHeight="1" x14ac:dyDescent="0.3">
      <c r="A837" s="107">
        <v>2992</v>
      </c>
      <c r="B837" s="607" t="s">
        <v>7055</v>
      </c>
      <c r="C837" s="108" t="s">
        <v>7056</v>
      </c>
      <c r="D837" s="109"/>
      <c r="E837" s="625" t="s">
        <v>7098</v>
      </c>
      <c r="F837" s="108" t="s">
        <v>7099</v>
      </c>
      <c r="G837" s="625" t="s">
        <v>7100</v>
      </c>
      <c r="H837" s="108">
        <v>2011</v>
      </c>
      <c r="I837" s="625" t="s">
        <v>7101</v>
      </c>
      <c r="J837" s="655">
        <v>120045.84</v>
      </c>
      <c r="K837" s="396" t="s">
        <v>6855</v>
      </c>
      <c r="L837" s="72" t="s">
        <v>7102</v>
      </c>
      <c r="M837" s="72" t="s">
        <v>7103</v>
      </c>
      <c r="N837" s="72" t="s">
        <v>7104</v>
      </c>
      <c r="O837" s="72" t="s">
        <v>7105</v>
      </c>
      <c r="P837" s="108" t="s">
        <v>7106</v>
      </c>
      <c r="Q837" s="109">
        <v>9.9650819231802323</v>
      </c>
      <c r="R837" s="109">
        <v>0</v>
      </c>
      <c r="S837" s="109">
        <v>1.1415525114155252</v>
      </c>
      <c r="T837" s="109">
        <v>8.8235294117647065</v>
      </c>
      <c r="U837" s="109">
        <v>9.9650819231802323</v>
      </c>
      <c r="V837" s="108">
        <v>83</v>
      </c>
      <c r="W837" s="108">
        <v>0</v>
      </c>
      <c r="X837" s="109" t="s">
        <v>7066</v>
      </c>
      <c r="Y837" s="108">
        <v>3</v>
      </c>
      <c r="Z837" s="108">
        <v>1</v>
      </c>
      <c r="AA837" s="108">
        <v>3</v>
      </c>
      <c r="AB837" s="108">
        <v>60</v>
      </c>
      <c r="AC837" s="108" t="s">
        <v>2808</v>
      </c>
      <c r="AD837" s="109">
        <v>22.35</v>
      </c>
      <c r="AE837" s="242">
        <v>3</v>
      </c>
      <c r="AF837" s="236"/>
      <c r="AG837" s="351"/>
      <c r="AH837" s="687"/>
      <c r="AI837" s="238"/>
      <c r="AJ837" s="352"/>
      <c r="AK837" s="734"/>
      <c r="AL837" s="241"/>
      <c r="AM837" s="352"/>
      <c r="AN837" s="734"/>
      <c r="AO837" s="241"/>
      <c r="AP837" s="352"/>
      <c r="AQ837" s="734"/>
      <c r="AR837" s="241"/>
      <c r="AS837" s="352"/>
      <c r="AT837" s="353"/>
      <c r="AU837" s="242"/>
      <c r="AV837" s="785"/>
      <c r="AW837" s="108"/>
      <c r="AX837" s="342"/>
      <c r="AY837" s="81"/>
      <c r="AZ837" s="81"/>
      <c r="BA837" s="81"/>
      <c r="BB837" s="81"/>
      <c r="BC837" s="81"/>
      <c r="BD837" s="81"/>
      <c r="BE837" s="81"/>
      <c r="BF837" s="81"/>
      <c r="BG837" s="81"/>
      <c r="BH837" s="81"/>
      <c r="BI837" s="81"/>
      <c r="BJ837" s="81"/>
      <c r="BK837" s="81"/>
      <c r="BL837" s="81"/>
      <c r="BM837" s="81"/>
      <c r="BN837" s="81"/>
    </row>
    <row r="838" spans="1:66" s="37" customFormat="1" ht="130.05000000000001" customHeight="1" x14ac:dyDescent="0.3">
      <c r="A838" s="107">
        <v>2992</v>
      </c>
      <c r="B838" s="607" t="s">
        <v>7055</v>
      </c>
      <c r="C838" s="108" t="s">
        <v>7056</v>
      </c>
      <c r="D838" s="109"/>
      <c r="E838" s="625" t="s">
        <v>7107</v>
      </c>
      <c r="F838" s="108" t="s">
        <v>7108</v>
      </c>
      <c r="G838" s="625" t="s">
        <v>7109</v>
      </c>
      <c r="H838" s="108" t="s">
        <v>7110</v>
      </c>
      <c r="I838" s="625"/>
      <c r="J838" s="655">
        <v>1200000</v>
      </c>
      <c r="K838" s="396" t="s">
        <v>6855</v>
      </c>
      <c r="L838" s="72" t="s">
        <v>7111</v>
      </c>
      <c r="M838" s="72" t="s">
        <v>7112</v>
      </c>
      <c r="N838" s="72" t="s">
        <v>7113</v>
      </c>
      <c r="O838" s="72" t="s">
        <v>7114</v>
      </c>
      <c r="P838" s="108" t="s">
        <v>7115</v>
      </c>
      <c r="Q838" s="109">
        <v>37.089041095890408</v>
      </c>
      <c r="R838" s="109">
        <v>0</v>
      </c>
      <c r="S838" s="109">
        <v>29.589041095890412</v>
      </c>
      <c r="T838" s="109">
        <v>7.5</v>
      </c>
      <c r="U838" s="109">
        <v>37.089041095890408</v>
      </c>
      <c r="V838" s="108">
        <v>71</v>
      </c>
      <c r="W838" s="108">
        <v>0</v>
      </c>
      <c r="X838" s="109" t="s">
        <v>7066</v>
      </c>
      <c r="Y838" s="108">
        <v>6</v>
      </c>
      <c r="Z838" s="108">
        <v>5</v>
      </c>
      <c r="AA838" s="108">
        <v>1</v>
      </c>
      <c r="AB838" s="108">
        <v>60</v>
      </c>
      <c r="AC838" s="108" t="s">
        <v>2808</v>
      </c>
      <c r="AD838" s="109">
        <v>30.3</v>
      </c>
      <c r="AE838" s="242">
        <v>3</v>
      </c>
      <c r="AF838" s="236"/>
      <c r="AG838" s="351"/>
      <c r="AH838" s="687"/>
      <c r="AI838" s="238"/>
      <c r="AJ838" s="352"/>
      <c r="AK838" s="734"/>
      <c r="AL838" s="241"/>
      <c r="AM838" s="352"/>
      <c r="AN838" s="734"/>
      <c r="AO838" s="241"/>
      <c r="AP838" s="352"/>
      <c r="AQ838" s="734"/>
      <c r="AR838" s="241"/>
      <c r="AS838" s="352"/>
      <c r="AT838" s="353"/>
      <c r="AU838" s="242"/>
      <c r="AV838" s="785"/>
      <c r="AW838" s="108"/>
      <c r="AX838" s="342"/>
      <c r="AY838" s="81"/>
      <c r="AZ838" s="81"/>
      <c r="BA838" s="81"/>
      <c r="BB838" s="81"/>
      <c r="BC838" s="81"/>
      <c r="BD838" s="81"/>
      <c r="BE838" s="81"/>
      <c r="BF838" s="81"/>
      <c r="BG838" s="81"/>
      <c r="BH838" s="81"/>
      <c r="BI838" s="81"/>
      <c r="BJ838" s="81"/>
      <c r="BK838" s="81"/>
      <c r="BL838" s="81"/>
      <c r="BM838" s="81"/>
      <c r="BN838" s="81"/>
    </row>
    <row r="839" spans="1:66" s="37" customFormat="1" ht="64.95" customHeight="1" x14ac:dyDescent="0.3">
      <c r="A839" s="107">
        <v>2992</v>
      </c>
      <c r="B839" s="607" t="s">
        <v>7055</v>
      </c>
      <c r="C839" s="108" t="s">
        <v>7056</v>
      </c>
      <c r="D839" s="109"/>
      <c r="E839" s="625" t="s">
        <v>7098</v>
      </c>
      <c r="F839" s="108" t="s">
        <v>7099</v>
      </c>
      <c r="G839" s="625" t="s">
        <v>7116</v>
      </c>
      <c r="H839" s="108" t="s">
        <v>7117</v>
      </c>
      <c r="I839" s="625" t="s">
        <v>7116</v>
      </c>
      <c r="J839" s="655">
        <v>235760.69999999998</v>
      </c>
      <c r="K839" s="396" t="s">
        <v>6855</v>
      </c>
      <c r="L839" s="72" t="s">
        <v>7102</v>
      </c>
      <c r="M839" s="72" t="s">
        <v>7103</v>
      </c>
      <c r="N839" s="72" t="s">
        <v>7118</v>
      </c>
      <c r="O839" s="72" t="s">
        <v>7119</v>
      </c>
      <c r="P839" s="108" t="s">
        <v>7120</v>
      </c>
      <c r="Q839" s="109">
        <v>15.269943593875906</v>
      </c>
      <c r="R839" s="109">
        <v>0</v>
      </c>
      <c r="S839" s="109">
        <v>12.328767123287671</v>
      </c>
      <c r="T839" s="109">
        <v>2.9411764705882355</v>
      </c>
      <c r="U839" s="109">
        <v>15.269943593875906</v>
      </c>
      <c r="V839" s="108">
        <v>16</v>
      </c>
      <c r="W839" s="108">
        <v>0</v>
      </c>
      <c r="X839" s="109" t="s">
        <v>7066</v>
      </c>
      <c r="Y839" s="108">
        <v>3</v>
      </c>
      <c r="Z839" s="108">
        <v>1</v>
      </c>
      <c r="AA839" s="108">
        <v>3</v>
      </c>
      <c r="AB839" s="108">
        <v>60</v>
      </c>
      <c r="AC839" s="108" t="s">
        <v>2808</v>
      </c>
      <c r="AD839" s="109">
        <v>22.35</v>
      </c>
      <c r="AE839" s="242">
        <v>3</v>
      </c>
      <c r="AF839" s="236"/>
      <c r="AG839" s="351"/>
      <c r="AH839" s="687"/>
      <c r="AI839" s="238"/>
      <c r="AJ839" s="352"/>
      <c r="AK839" s="734"/>
      <c r="AL839" s="241"/>
      <c r="AM839" s="352"/>
      <c r="AN839" s="734"/>
      <c r="AO839" s="241"/>
      <c r="AP839" s="352"/>
      <c r="AQ839" s="734"/>
      <c r="AR839" s="241"/>
      <c r="AS839" s="352"/>
      <c r="AT839" s="353"/>
      <c r="AU839" s="242"/>
      <c r="AV839" s="785"/>
      <c r="AW839" s="108"/>
      <c r="AX839" s="342"/>
      <c r="AY839" s="81"/>
      <c r="AZ839" s="81"/>
      <c r="BA839" s="81"/>
      <c r="BB839" s="81"/>
      <c r="BC839" s="81"/>
      <c r="BD839" s="81"/>
      <c r="BE839" s="81"/>
      <c r="BF839" s="81"/>
      <c r="BG839" s="81"/>
      <c r="BH839" s="81"/>
      <c r="BI839" s="81"/>
      <c r="BJ839" s="81"/>
      <c r="BK839" s="81"/>
      <c r="BL839" s="81"/>
      <c r="BM839" s="81"/>
      <c r="BN839" s="81"/>
    </row>
    <row r="840" spans="1:66" s="37" customFormat="1" ht="52.1" customHeight="1" x14ac:dyDescent="0.3">
      <c r="A840" s="107">
        <v>2992</v>
      </c>
      <c r="B840" s="607" t="s">
        <v>7055</v>
      </c>
      <c r="C840" s="108" t="s">
        <v>7056</v>
      </c>
      <c r="D840" s="109"/>
      <c r="E840" s="625" t="s">
        <v>7121</v>
      </c>
      <c r="F840" s="108" t="s">
        <v>7122</v>
      </c>
      <c r="G840" s="625" t="s">
        <v>7123</v>
      </c>
      <c r="H840" s="108" t="s">
        <v>7117</v>
      </c>
      <c r="I840" s="625" t="s">
        <v>7124</v>
      </c>
      <c r="J840" s="655">
        <v>85101.02</v>
      </c>
      <c r="K840" s="396" t="s">
        <v>6855</v>
      </c>
      <c r="L840" s="72" t="s">
        <v>7125</v>
      </c>
      <c r="M840" s="72" t="s">
        <v>7126</v>
      </c>
      <c r="N840" s="72" t="s">
        <v>7127</v>
      </c>
      <c r="O840" s="72" t="s">
        <v>7128</v>
      </c>
      <c r="P840" s="108" t="s">
        <v>7129</v>
      </c>
      <c r="Q840" s="109">
        <v>40.26</v>
      </c>
      <c r="R840" s="109">
        <v>0</v>
      </c>
      <c r="S840" s="109">
        <v>12.06</v>
      </c>
      <c r="T840" s="109">
        <v>28.2</v>
      </c>
      <c r="U840" s="109">
        <v>40.26</v>
      </c>
      <c r="V840" s="108">
        <v>50</v>
      </c>
      <c r="W840" s="108">
        <v>0</v>
      </c>
      <c r="X840" s="109" t="s">
        <v>7066</v>
      </c>
      <c r="Y840" s="108">
        <v>3</v>
      </c>
      <c r="Z840" s="108">
        <v>3</v>
      </c>
      <c r="AA840" s="108">
        <v>1</v>
      </c>
      <c r="AB840" s="108">
        <v>10</v>
      </c>
      <c r="AC840" s="108" t="s">
        <v>2808</v>
      </c>
      <c r="AD840" s="109">
        <v>30.3</v>
      </c>
      <c r="AE840" s="242">
        <v>3</v>
      </c>
      <c r="AF840" s="236"/>
      <c r="AG840" s="351"/>
      <c r="AH840" s="687"/>
      <c r="AI840" s="238"/>
      <c r="AJ840" s="352"/>
      <c r="AK840" s="734"/>
      <c r="AL840" s="241"/>
      <c r="AM840" s="352"/>
      <c r="AN840" s="734"/>
      <c r="AO840" s="241"/>
      <c r="AP840" s="352"/>
      <c r="AQ840" s="734"/>
      <c r="AR840" s="241"/>
      <c r="AS840" s="352"/>
      <c r="AT840" s="353"/>
      <c r="AU840" s="242"/>
      <c r="AV840" s="785"/>
      <c r="AW840" s="108"/>
      <c r="AX840" s="342"/>
      <c r="AY840" s="81"/>
      <c r="AZ840" s="81"/>
      <c r="BA840" s="81"/>
      <c r="BB840" s="81"/>
      <c r="BC840" s="81"/>
      <c r="BD840" s="81"/>
      <c r="BE840" s="81"/>
      <c r="BF840" s="81"/>
      <c r="BG840" s="81"/>
      <c r="BH840" s="81"/>
      <c r="BI840" s="81"/>
      <c r="BJ840" s="81"/>
      <c r="BK840" s="81"/>
      <c r="BL840" s="81"/>
      <c r="BM840" s="81"/>
      <c r="BN840" s="81"/>
    </row>
    <row r="841" spans="1:66" s="37" customFormat="1" ht="64.95" customHeight="1" x14ac:dyDescent="0.3">
      <c r="A841" s="107">
        <v>2992</v>
      </c>
      <c r="B841" s="607" t="s">
        <v>7055</v>
      </c>
      <c r="C841" s="108" t="s">
        <v>7056</v>
      </c>
      <c r="D841" s="109"/>
      <c r="E841" s="625" t="s">
        <v>7130</v>
      </c>
      <c r="F841" s="108" t="s">
        <v>6029</v>
      </c>
      <c r="G841" s="625" t="s">
        <v>7131</v>
      </c>
      <c r="H841" s="108">
        <v>2011</v>
      </c>
      <c r="I841" s="625" t="s">
        <v>7132</v>
      </c>
      <c r="J841" s="655">
        <v>55720</v>
      </c>
      <c r="K841" s="396" t="s">
        <v>6855</v>
      </c>
      <c r="L841" s="72" t="s">
        <v>7133</v>
      </c>
      <c r="M841" s="72" t="s">
        <v>7134</v>
      </c>
      <c r="N841" s="72" t="s">
        <v>7135</v>
      </c>
      <c r="O841" s="72" t="s">
        <v>7136</v>
      </c>
      <c r="P841" s="108" t="s">
        <v>7137</v>
      </c>
      <c r="Q841" s="109">
        <v>2</v>
      </c>
      <c r="R841" s="109">
        <v>0</v>
      </c>
      <c r="S841" s="109">
        <v>2</v>
      </c>
      <c r="T841" s="109"/>
      <c r="U841" s="109">
        <v>2</v>
      </c>
      <c r="V841" s="108">
        <v>72</v>
      </c>
      <c r="W841" s="108">
        <v>0</v>
      </c>
      <c r="X841" s="109" t="s">
        <v>7066</v>
      </c>
      <c r="Y841" s="108">
        <v>3</v>
      </c>
      <c r="Z841" s="108">
        <v>1</v>
      </c>
      <c r="AA841" s="108">
        <v>3</v>
      </c>
      <c r="AB841" s="108">
        <v>4</v>
      </c>
      <c r="AC841" s="108" t="s">
        <v>2808</v>
      </c>
      <c r="AD841" s="109">
        <v>22.35</v>
      </c>
      <c r="AE841" s="242">
        <v>3</v>
      </c>
      <c r="AF841" s="236"/>
      <c r="AG841" s="351"/>
      <c r="AH841" s="687"/>
      <c r="AI841" s="238"/>
      <c r="AJ841" s="352"/>
      <c r="AK841" s="734"/>
      <c r="AL841" s="241"/>
      <c r="AM841" s="352"/>
      <c r="AN841" s="734"/>
      <c r="AO841" s="241"/>
      <c r="AP841" s="352"/>
      <c r="AQ841" s="734"/>
      <c r="AR841" s="241"/>
      <c r="AS841" s="352"/>
      <c r="AT841" s="353"/>
      <c r="AU841" s="242"/>
      <c r="AV841" s="785"/>
      <c r="AW841" s="108"/>
      <c r="AX841" s="342"/>
      <c r="AY841" s="81"/>
      <c r="AZ841" s="81"/>
      <c r="BA841" s="81"/>
      <c r="BB841" s="81"/>
      <c r="BC841" s="81"/>
      <c r="BD841" s="81"/>
      <c r="BE841" s="81"/>
      <c r="BF841" s="81"/>
      <c r="BG841" s="81"/>
      <c r="BH841" s="81"/>
      <c r="BI841" s="81"/>
      <c r="BJ841" s="81"/>
      <c r="BK841" s="81"/>
      <c r="BL841" s="81"/>
      <c r="BM841" s="81"/>
      <c r="BN841" s="81"/>
    </row>
    <row r="842" spans="1:66" s="37" customFormat="1" ht="104" customHeight="1" x14ac:dyDescent="0.3">
      <c r="A842" s="107">
        <v>2997</v>
      </c>
      <c r="B842" s="607" t="s">
        <v>7138</v>
      </c>
      <c r="C842" s="108" t="s">
        <v>7139</v>
      </c>
      <c r="D842" s="109"/>
      <c r="E842" s="625" t="s">
        <v>7140</v>
      </c>
      <c r="F842" s="108" t="s">
        <v>7141</v>
      </c>
      <c r="G842" s="625" t="s">
        <v>7142</v>
      </c>
      <c r="H842" s="108">
        <v>2011</v>
      </c>
      <c r="I842" s="625" t="s">
        <v>7143</v>
      </c>
      <c r="J842" s="655">
        <v>59285</v>
      </c>
      <c r="K842" s="396" t="s">
        <v>6855</v>
      </c>
      <c r="L842" s="72" t="s">
        <v>7144</v>
      </c>
      <c r="M842" s="72" t="s">
        <v>7145</v>
      </c>
      <c r="N842" s="72" t="s">
        <v>7146</v>
      </c>
      <c r="O842" s="72" t="s">
        <v>7147</v>
      </c>
      <c r="P842" s="108" t="s">
        <v>7148</v>
      </c>
      <c r="Q842" s="109" t="s">
        <v>7149</v>
      </c>
      <c r="R842" s="109">
        <v>0</v>
      </c>
      <c r="S842" s="109"/>
      <c r="T842" s="109"/>
      <c r="U842" s="109">
        <v>0</v>
      </c>
      <c r="V842" s="108">
        <v>55</v>
      </c>
      <c r="W842" s="108">
        <v>75</v>
      </c>
      <c r="X842" s="109" t="s">
        <v>7831</v>
      </c>
      <c r="Y842" s="108">
        <v>3</v>
      </c>
      <c r="Z842" s="108">
        <v>1</v>
      </c>
      <c r="AA842" s="108">
        <v>3</v>
      </c>
      <c r="AB842" s="108">
        <v>44</v>
      </c>
      <c r="AC842" s="108" t="s">
        <v>1086</v>
      </c>
      <c r="AD842" s="109"/>
      <c r="AE842" s="242">
        <v>7</v>
      </c>
      <c r="AF842" s="236">
        <v>55</v>
      </c>
      <c r="AG842" s="351" t="s">
        <v>7150</v>
      </c>
      <c r="AH842" s="687" t="s">
        <v>7140</v>
      </c>
      <c r="AI842" s="238">
        <v>55</v>
      </c>
      <c r="AJ842" s="352"/>
      <c r="AK842" s="734"/>
      <c r="AL842" s="241"/>
      <c r="AM842" s="352"/>
      <c r="AN842" s="734"/>
      <c r="AO842" s="241"/>
      <c r="AP842" s="352"/>
      <c r="AQ842" s="734"/>
      <c r="AR842" s="241"/>
      <c r="AS842" s="352"/>
      <c r="AT842" s="353"/>
      <c r="AU842" s="242"/>
      <c r="AV842" s="785"/>
      <c r="AW842" s="108"/>
      <c r="AX842" s="342"/>
      <c r="AY842" s="81"/>
      <c r="AZ842" s="81"/>
      <c r="BA842" s="81"/>
      <c r="BB842" s="81"/>
      <c r="BC842" s="81"/>
      <c r="BD842" s="81"/>
      <c r="BE842" s="81"/>
      <c r="BF842" s="81"/>
      <c r="BG842" s="81"/>
      <c r="BH842" s="81"/>
      <c r="BI842" s="81"/>
      <c r="BJ842" s="81"/>
      <c r="BK842" s="81"/>
      <c r="BL842" s="81"/>
      <c r="BM842" s="81"/>
      <c r="BN842" s="81"/>
    </row>
    <row r="843" spans="1:66" s="37" customFormat="1" ht="104" customHeight="1" x14ac:dyDescent="0.3">
      <c r="A843" s="107">
        <v>2997</v>
      </c>
      <c r="B843" s="607" t="s">
        <v>7138</v>
      </c>
      <c r="C843" s="108" t="s">
        <v>7139</v>
      </c>
      <c r="D843" s="109"/>
      <c r="E843" s="625" t="s">
        <v>5024</v>
      </c>
      <c r="F843" s="108" t="s">
        <v>7151</v>
      </c>
      <c r="G843" s="625" t="s">
        <v>7152</v>
      </c>
      <c r="H843" s="108">
        <v>2011</v>
      </c>
      <c r="I843" s="625" t="s">
        <v>7153</v>
      </c>
      <c r="J843" s="655">
        <v>103503</v>
      </c>
      <c r="K843" s="396" t="s">
        <v>6855</v>
      </c>
      <c r="L843" s="72" t="s">
        <v>7144</v>
      </c>
      <c r="M843" s="72" t="s">
        <v>7145</v>
      </c>
      <c r="N843" s="72" t="s">
        <v>7154</v>
      </c>
      <c r="O843" s="72" t="s">
        <v>7155</v>
      </c>
      <c r="P843" s="108" t="s">
        <v>7156</v>
      </c>
      <c r="Q843" s="109" t="s">
        <v>7149</v>
      </c>
      <c r="R843" s="109">
        <v>0</v>
      </c>
      <c r="S843" s="109"/>
      <c r="T843" s="109"/>
      <c r="U843" s="109">
        <v>0</v>
      </c>
      <c r="V843" s="108">
        <v>70</v>
      </c>
      <c r="W843" s="108">
        <v>72</v>
      </c>
      <c r="X843" s="109" t="s">
        <v>7831</v>
      </c>
      <c r="Y843" s="108">
        <v>3</v>
      </c>
      <c r="Z843" s="108">
        <v>12</v>
      </c>
      <c r="AA843" s="108">
        <v>4</v>
      </c>
      <c r="AB843" s="108">
        <v>44</v>
      </c>
      <c r="AC843" s="108" t="s">
        <v>1086</v>
      </c>
      <c r="AD843" s="109"/>
      <c r="AE843" s="242">
        <v>7</v>
      </c>
      <c r="AF843" s="236">
        <v>70</v>
      </c>
      <c r="AG843" s="351" t="s">
        <v>7150</v>
      </c>
      <c r="AH843" s="687" t="s">
        <v>5024</v>
      </c>
      <c r="AI843" s="238">
        <v>70</v>
      </c>
      <c r="AJ843" s="352"/>
      <c r="AK843" s="734"/>
      <c r="AL843" s="241"/>
      <c r="AM843" s="352"/>
      <c r="AN843" s="734"/>
      <c r="AO843" s="241"/>
      <c r="AP843" s="352"/>
      <c r="AQ843" s="734"/>
      <c r="AR843" s="241"/>
      <c r="AS843" s="352"/>
      <c r="AT843" s="353"/>
      <c r="AU843" s="242"/>
      <c r="AV843" s="785"/>
      <c r="AW843" s="108"/>
      <c r="AX843" s="342"/>
      <c r="AY843" s="81"/>
      <c r="AZ843" s="81"/>
      <c r="BA843" s="81"/>
      <c r="BB843" s="81"/>
      <c r="BC843" s="81"/>
      <c r="BD843" s="81"/>
      <c r="BE843" s="81"/>
      <c r="BF843" s="81"/>
      <c r="BG843" s="81"/>
      <c r="BH843" s="81"/>
      <c r="BI843" s="81"/>
      <c r="BJ843" s="81"/>
      <c r="BK843" s="81"/>
      <c r="BL843" s="81"/>
      <c r="BM843" s="81"/>
      <c r="BN843" s="81"/>
    </row>
    <row r="844" spans="1:66" s="37" customFormat="1" ht="104" customHeight="1" x14ac:dyDescent="0.3">
      <c r="A844" s="107">
        <v>2997</v>
      </c>
      <c r="B844" s="607" t="s">
        <v>7138</v>
      </c>
      <c r="C844" s="108" t="s">
        <v>7139</v>
      </c>
      <c r="D844" s="109"/>
      <c r="E844" s="625" t="s">
        <v>5024</v>
      </c>
      <c r="F844" s="108" t="s">
        <v>7151</v>
      </c>
      <c r="G844" s="625" t="s">
        <v>7157</v>
      </c>
      <c r="H844" s="108">
        <v>2010</v>
      </c>
      <c r="I844" s="625" t="s">
        <v>7158</v>
      </c>
      <c r="J844" s="655">
        <v>118297</v>
      </c>
      <c r="K844" s="396" t="s">
        <v>6855</v>
      </c>
      <c r="L844" s="72" t="s">
        <v>7144</v>
      </c>
      <c r="M844" s="72" t="s">
        <v>7145</v>
      </c>
      <c r="N844" s="72" t="s">
        <v>7159</v>
      </c>
      <c r="O844" s="72" t="s">
        <v>7160</v>
      </c>
      <c r="P844" s="108" t="s">
        <v>7161</v>
      </c>
      <c r="Q844" s="109" t="s">
        <v>7149</v>
      </c>
      <c r="R844" s="109">
        <v>0</v>
      </c>
      <c r="S844" s="109"/>
      <c r="T844" s="109"/>
      <c r="U844" s="109">
        <v>0</v>
      </c>
      <c r="V844" s="108">
        <v>60</v>
      </c>
      <c r="W844" s="108">
        <v>87</v>
      </c>
      <c r="X844" s="109" t="s">
        <v>7831</v>
      </c>
      <c r="Y844" s="108"/>
      <c r="Z844" s="108"/>
      <c r="AA844" s="108"/>
      <c r="AB844" s="108">
        <v>44</v>
      </c>
      <c r="AC844" s="108" t="s">
        <v>1086</v>
      </c>
      <c r="AD844" s="109"/>
      <c r="AE844" s="242">
        <v>7</v>
      </c>
      <c r="AF844" s="236">
        <v>60</v>
      </c>
      <c r="AG844" s="351" t="s">
        <v>7150</v>
      </c>
      <c r="AH844" s="687" t="s">
        <v>5024</v>
      </c>
      <c r="AI844" s="238">
        <v>60</v>
      </c>
      <c r="AJ844" s="352"/>
      <c r="AK844" s="734"/>
      <c r="AL844" s="241"/>
      <c r="AM844" s="352"/>
      <c r="AN844" s="734"/>
      <c r="AO844" s="241"/>
      <c r="AP844" s="352"/>
      <c r="AQ844" s="734"/>
      <c r="AR844" s="241"/>
      <c r="AS844" s="352"/>
      <c r="AT844" s="353"/>
      <c r="AU844" s="242"/>
      <c r="AV844" s="785"/>
      <c r="AW844" s="108"/>
      <c r="AX844" s="342"/>
      <c r="AY844" s="81"/>
      <c r="AZ844" s="81"/>
      <c r="BA844" s="81"/>
      <c r="BB844" s="81"/>
      <c r="BC844" s="81"/>
      <c r="BD844" s="81"/>
      <c r="BE844" s="81"/>
      <c r="BF844" s="81"/>
      <c r="BG844" s="81"/>
      <c r="BH844" s="81"/>
      <c r="BI844" s="81"/>
      <c r="BJ844" s="81"/>
      <c r="BK844" s="81"/>
      <c r="BL844" s="81"/>
      <c r="BM844" s="81"/>
      <c r="BN844" s="81"/>
    </row>
    <row r="845" spans="1:66" s="37" customFormat="1" ht="104" customHeight="1" x14ac:dyDescent="0.3">
      <c r="A845" s="107">
        <v>2997</v>
      </c>
      <c r="B845" s="607" t="s">
        <v>7138</v>
      </c>
      <c r="C845" s="108" t="s">
        <v>7139</v>
      </c>
      <c r="D845" s="109"/>
      <c r="E845" s="625" t="s">
        <v>5024</v>
      </c>
      <c r="F845" s="108" t="s">
        <v>7151</v>
      </c>
      <c r="G845" s="625" t="s">
        <v>7162</v>
      </c>
      <c r="H845" s="108">
        <v>2010</v>
      </c>
      <c r="I845" s="625" t="s">
        <v>7163</v>
      </c>
      <c r="J845" s="655">
        <v>56653</v>
      </c>
      <c r="K845" s="396" t="s">
        <v>6855</v>
      </c>
      <c r="L845" s="72" t="s">
        <v>7144</v>
      </c>
      <c r="M845" s="72" t="s">
        <v>7145</v>
      </c>
      <c r="N845" s="72" t="s">
        <v>7164</v>
      </c>
      <c r="O845" s="72" t="s">
        <v>7165</v>
      </c>
      <c r="P845" s="108" t="s">
        <v>7166</v>
      </c>
      <c r="Q845" s="109" t="s">
        <v>7149</v>
      </c>
      <c r="R845" s="109">
        <v>0</v>
      </c>
      <c r="S845" s="109"/>
      <c r="T845" s="109"/>
      <c r="U845" s="109">
        <v>0</v>
      </c>
      <c r="V845" s="108">
        <v>45</v>
      </c>
      <c r="W845" s="108">
        <v>86</v>
      </c>
      <c r="X845" s="109" t="s">
        <v>7831</v>
      </c>
      <c r="Y845" s="108">
        <v>3</v>
      </c>
      <c r="Z845" s="108">
        <v>4</v>
      </c>
      <c r="AA845" s="108">
        <v>7</v>
      </c>
      <c r="AB845" s="108">
        <v>4</v>
      </c>
      <c r="AC845" s="108" t="s">
        <v>1086</v>
      </c>
      <c r="AD845" s="109"/>
      <c r="AE845" s="242">
        <v>7</v>
      </c>
      <c r="AF845" s="236">
        <v>45</v>
      </c>
      <c r="AG845" s="351" t="s">
        <v>7150</v>
      </c>
      <c r="AH845" s="687" t="s">
        <v>5024</v>
      </c>
      <c r="AI845" s="238">
        <v>45</v>
      </c>
      <c r="AJ845" s="352"/>
      <c r="AK845" s="734"/>
      <c r="AL845" s="241"/>
      <c r="AM845" s="352"/>
      <c r="AN845" s="734"/>
      <c r="AO845" s="241"/>
      <c r="AP845" s="352"/>
      <c r="AQ845" s="734"/>
      <c r="AR845" s="241"/>
      <c r="AS845" s="352"/>
      <c r="AT845" s="353"/>
      <c r="AU845" s="242"/>
      <c r="AV845" s="785"/>
      <c r="AW845" s="108"/>
      <c r="AX845" s="342"/>
      <c r="AY845" s="81"/>
      <c r="AZ845" s="81"/>
      <c r="BA845" s="81"/>
      <c r="BB845" s="81"/>
      <c r="BC845" s="81"/>
      <c r="BD845" s="81"/>
      <c r="BE845" s="81"/>
      <c r="BF845" s="81"/>
      <c r="BG845" s="81"/>
      <c r="BH845" s="81"/>
      <c r="BI845" s="81"/>
      <c r="BJ845" s="81"/>
      <c r="BK845" s="81"/>
      <c r="BL845" s="81"/>
      <c r="BM845" s="81"/>
      <c r="BN845" s="81"/>
    </row>
    <row r="846" spans="1:66" s="37" customFormat="1" ht="104" customHeight="1" x14ac:dyDescent="0.3">
      <c r="A846" s="107">
        <v>2997</v>
      </c>
      <c r="B846" s="607" t="s">
        <v>7138</v>
      </c>
      <c r="C846" s="108" t="s">
        <v>7139</v>
      </c>
      <c r="D846" s="109"/>
      <c r="E846" s="625" t="s">
        <v>5024</v>
      </c>
      <c r="F846" s="108" t="s">
        <v>7151</v>
      </c>
      <c r="G846" s="625" t="s">
        <v>7167</v>
      </c>
      <c r="H846" s="108">
        <v>2011</v>
      </c>
      <c r="I846" s="625" t="s">
        <v>7168</v>
      </c>
      <c r="J846" s="655">
        <v>75323</v>
      </c>
      <c r="K846" s="396" t="s">
        <v>6855</v>
      </c>
      <c r="L846" s="72" t="s">
        <v>7144</v>
      </c>
      <c r="M846" s="72" t="s">
        <v>7145</v>
      </c>
      <c r="N846" s="72" t="s">
        <v>7169</v>
      </c>
      <c r="O846" s="72" t="s">
        <v>7170</v>
      </c>
      <c r="P846" s="108" t="s">
        <v>7171</v>
      </c>
      <c r="Q846" s="109" t="s">
        <v>7149</v>
      </c>
      <c r="R846" s="109">
        <v>0</v>
      </c>
      <c r="S846" s="109"/>
      <c r="T846" s="109"/>
      <c r="U846" s="109">
        <v>0</v>
      </c>
      <c r="V846" s="108">
        <v>60</v>
      </c>
      <c r="W846" s="108">
        <v>73</v>
      </c>
      <c r="X846" s="109" t="s">
        <v>7831</v>
      </c>
      <c r="Y846" s="108"/>
      <c r="Z846" s="108"/>
      <c r="AA846" s="108"/>
      <c r="AB846" s="108">
        <v>4</v>
      </c>
      <c r="AC846" s="108" t="s">
        <v>1086</v>
      </c>
      <c r="AD846" s="109"/>
      <c r="AE846" s="242">
        <v>7</v>
      </c>
      <c r="AF846" s="236">
        <v>60</v>
      </c>
      <c r="AG846" s="351" t="s">
        <v>7150</v>
      </c>
      <c r="AH846" s="687" t="s">
        <v>5024</v>
      </c>
      <c r="AI846" s="238">
        <v>60</v>
      </c>
      <c r="AJ846" s="352"/>
      <c r="AK846" s="734"/>
      <c r="AL846" s="241"/>
      <c r="AM846" s="352"/>
      <c r="AN846" s="734"/>
      <c r="AO846" s="241"/>
      <c r="AP846" s="352"/>
      <c r="AQ846" s="734"/>
      <c r="AR846" s="241"/>
      <c r="AS846" s="352"/>
      <c r="AT846" s="353"/>
      <c r="AU846" s="242"/>
      <c r="AV846" s="785"/>
      <c r="AW846" s="108"/>
      <c r="AX846" s="342"/>
      <c r="AY846" s="81"/>
      <c r="AZ846" s="81"/>
      <c r="BA846" s="81"/>
      <c r="BB846" s="81"/>
      <c r="BC846" s="81"/>
      <c r="BD846" s="81"/>
      <c r="BE846" s="81"/>
      <c r="BF846" s="81"/>
      <c r="BG846" s="81"/>
      <c r="BH846" s="81"/>
      <c r="BI846" s="81"/>
      <c r="BJ846" s="81"/>
      <c r="BK846" s="81"/>
      <c r="BL846" s="81"/>
      <c r="BM846" s="81"/>
      <c r="BN846" s="81"/>
    </row>
    <row r="847" spans="1:66" s="37" customFormat="1" ht="104" customHeight="1" x14ac:dyDescent="0.3">
      <c r="A847" s="107">
        <v>2997</v>
      </c>
      <c r="B847" s="607" t="s">
        <v>7138</v>
      </c>
      <c r="C847" s="108" t="s">
        <v>7139</v>
      </c>
      <c r="D847" s="109"/>
      <c r="E847" s="625" t="s">
        <v>6043</v>
      </c>
      <c r="F847" s="108" t="s">
        <v>7172</v>
      </c>
      <c r="G847" s="625" t="s">
        <v>7173</v>
      </c>
      <c r="H847" s="108">
        <v>2010</v>
      </c>
      <c r="I847" s="625" t="s">
        <v>7174</v>
      </c>
      <c r="J847" s="655">
        <v>52474</v>
      </c>
      <c r="K847" s="396" t="s">
        <v>6855</v>
      </c>
      <c r="L847" s="72" t="s">
        <v>7144</v>
      </c>
      <c r="M847" s="72" t="s">
        <v>7145</v>
      </c>
      <c r="N847" s="72" t="s">
        <v>7175</v>
      </c>
      <c r="O847" s="72" t="s">
        <v>7176</v>
      </c>
      <c r="P847" s="108" t="s">
        <v>7177</v>
      </c>
      <c r="Q847" s="109" t="s">
        <v>7149</v>
      </c>
      <c r="R847" s="109">
        <v>0</v>
      </c>
      <c r="S847" s="109"/>
      <c r="T847" s="109"/>
      <c r="U847" s="109">
        <v>0</v>
      </c>
      <c r="V847" s="108">
        <v>5</v>
      </c>
      <c r="W847" s="108">
        <v>100</v>
      </c>
      <c r="X847" s="109" t="s">
        <v>7831</v>
      </c>
      <c r="Y847" s="108">
        <v>3</v>
      </c>
      <c r="Z847" s="108">
        <v>9</v>
      </c>
      <c r="AA847" s="108">
        <v>2</v>
      </c>
      <c r="AB847" s="108">
        <v>4</v>
      </c>
      <c r="AC847" s="108" t="s">
        <v>1086</v>
      </c>
      <c r="AD847" s="109"/>
      <c r="AE847" s="242">
        <v>5</v>
      </c>
      <c r="AF847" s="236">
        <v>5</v>
      </c>
      <c r="AG847" s="351" t="s">
        <v>7178</v>
      </c>
      <c r="AH847" s="687" t="s">
        <v>6043</v>
      </c>
      <c r="AI847" s="238">
        <v>5</v>
      </c>
      <c r="AJ847" s="352"/>
      <c r="AK847" s="734"/>
      <c r="AL847" s="241"/>
      <c r="AM847" s="352"/>
      <c r="AN847" s="734"/>
      <c r="AO847" s="241"/>
      <c r="AP847" s="352"/>
      <c r="AQ847" s="734"/>
      <c r="AR847" s="241"/>
      <c r="AS847" s="352"/>
      <c r="AT847" s="353"/>
      <c r="AU847" s="242"/>
      <c r="AV847" s="785"/>
      <c r="AW847" s="108"/>
      <c r="AX847" s="342"/>
      <c r="AY847" s="81"/>
      <c r="AZ847" s="81"/>
      <c r="BA847" s="81"/>
      <c r="BB847" s="81"/>
      <c r="BC847" s="81"/>
      <c r="BD847" s="81"/>
      <c r="BE847" s="81"/>
      <c r="BF847" s="81"/>
      <c r="BG847" s="81"/>
      <c r="BH847" s="81"/>
      <c r="BI847" s="81"/>
      <c r="BJ847" s="81"/>
      <c r="BK847" s="81"/>
      <c r="BL847" s="81"/>
      <c r="BM847" s="81"/>
      <c r="BN847" s="81"/>
    </row>
    <row r="848" spans="1:66" s="37" customFormat="1" ht="130.05000000000001" customHeight="1" x14ac:dyDescent="0.3">
      <c r="A848" s="107">
        <v>2997</v>
      </c>
      <c r="B848" s="607" t="s">
        <v>7138</v>
      </c>
      <c r="C848" s="108" t="s">
        <v>7139</v>
      </c>
      <c r="D848" s="109"/>
      <c r="E848" s="625" t="s">
        <v>6043</v>
      </c>
      <c r="F848" s="108" t="s">
        <v>7172</v>
      </c>
      <c r="G848" s="625" t="s">
        <v>7179</v>
      </c>
      <c r="H848" s="108">
        <v>2011</v>
      </c>
      <c r="I848" s="625" t="s">
        <v>7180</v>
      </c>
      <c r="J848" s="655">
        <v>111200</v>
      </c>
      <c r="K848" s="396" t="s">
        <v>6855</v>
      </c>
      <c r="L848" s="72" t="s">
        <v>7144</v>
      </c>
      <c r="M848" s="72" t="s">
        <v>7145</v>
      </c>
      <c r="N848" s="72" t="s">
        <v>7181</v>
      </c>
      <c r="O848" s="72" t="s">
        <v>7182</v>
      </c>
      <c r="P848" s="108" t="s">
        <v>7183</v>
      </c>
      <c r="Q848" s="109" t="s">
        <v>7149</v>
      </c>
      <c r="R848" s="109">
        <v>0</v>
      </c>
      <c r="S848" s="109"/>
      <c r="T848" s="109"/>
      <c r="U848" s="109">
        <v>0</v>
      </c>
      <c r="V848" s="108">
        <v>70</v>
      </c>
      <c r="W848" s="108">
        <v>72</v>
      </c>
      <c r="X848" s="109" t="s">
        <v>7831</v>
      </c>
      <c r="Y848" s="108">
        <v>6</v>
      </c>
      <c r="Z848" s="108">
        <v>3</v>
      </c>
      <c r="AA848" s="108">
        <v>6</v>
      </c>
      <c r="AB848" s="108">
        <v>4</v>
      </c>
      <c r="AC848" s="108" t="s">
        <v>1086</v>
      </c>
      <c r="AD848" s="109"/>
      <c r="AE848" s="242">
        <v>5</v>
      </c>
      <c r="AF848" s="236">
        <v>70</v>
      </c>
      <c r="AG848" s="351" t="s">
        <v>7178</v>
      </c>
      <c r="AH848" s="687" t="s">
        <v>6043</v>
      </c>
      <c r="AI848" s="238">
        <v>70</v>
      </c>
      <c r="AJ848" s="352"/>
      <c r="AK848" s="734"/>
      <c r="AL848" s="241"/>
      <c r="AM848" s="352"/>
      <c r="AN848" s="734"/>
      <c r="AO848" s="241"/>
      <c r="AP848" s="352"/>
      <c r="AQ848" s="734"/>
      <c r="AR848" s="241"/>
      <c r="AS848" s="352"/>
      <c r="AT848" s="353"/>
      <c r="AU848" s="242"/>
      <c r="AV848" s="785"/>
      <c r="AW848" s="108"/>
      <c r="AX848" s="342"/>
      <c r="AY848" s="81"/>
      <c r="AZ848" s="81"/>
      <c r="BA848" s="81"/>
      <c r="BB848" s="81"/>
      <c r="BC848" s="81"/>
      <c r="BD848" s="81"/>
      <c r="BE848" s="81"/>
      <c r="BF848" s="81"/>
      <c r="BG848" s="81"/>
      <c r="BH848" s="81"/>
      <c r="BI848" s="81"/>
      <c r="BJ848" s="81"/>
      <c r="BK848" s="81"/>
      <c r="BL848" s="81"/>
      <c r="BM848" s="81"/>
      <c r="BN848" s="81"/>
    </row>
    <row r="849" spans="1:66" s="37" customFormat="1" ht="104" customHeight="1" x14ac:dyDescent="0.3">
      <c r="A849" s="107">
        <v>2997</v>
      </c>
      <c r="B849" s="607" t="s">
        <v>7138</v>
      </c>
      <c r="C849" s="108" t="s">
        <v>7139</v>
      </c>
      <c r="D849" s="109"/>
      <c r="E849" s="625" t="s">
        <v>7184</v>
      </c>
      <c r="F849" s="108" t="s">
        <v>7185</v>
      </c>
      <c r="G849" s="625" t="s">
        <v>7186</v>
      </c>
      <c r="H849" s="108">
        <v>2010</v>
      </c>
      <c r="I849" s="625" t="s">
        <v>7187</v>
      </c>
      <c r="J849" s="655">
        <v>64462</v>
      </c>
      <c r="K849" s="396" t="s">
        <v>6855</v>
      </c>
      <c r="L849" s="72" t="s">
        <v>7144</v>
      </c>
      <c r="M849" s="72" t="s">
        <v>7145</v>
      </c>
      <c r="N849" s="72" t="s">
        <v>7188</v>
      </c>
      <c r="O849" s="72" t="s">
        <v>7189</v>
      </c>
      <c r="P849" s="108" t="s">
        <v>7190</v>
      </c>
      <c r="Q849" s="109" t="s">
        <v>7149</v>
      </c>
      <c r="R849" s="109">
        <v>0</v>
      </c>
      <c r="S849" s="109"/>
      <c r="T849" s="109"/>
      <c r="U849" s="109">
        <v>0</v>
      </c>
      <c r="V849" s="108">
        <v>100</v>
      </c>
      <c r="W849" s="108">
        <v>100</v>
      </c>
      <c r="X849" s="109" t="s">
        <v>7831</v>
      </c>
      <c r="Y849" s="108">
        <v>3</v>
      </c>
      <c r="Z849" s="108">
        <v>12</v>
      </c>
      <c r="AA849" s="108">
        <v>1</v>
      </c>
      <c r="AB849" s="108">
        <v>47</v>
      </c>
      <c r="AC849" s="108" t="s">
        <v>1086</v>
      </c>
      <c r="AD849" s="109"/>
      <c r="AE849" s="242">
        <v>5</v>
      </c>
      <c r="AF849" s="236">
        <v>100</v>
      </c>
      <c r="AG849" s="351" t="s">
        <v>7178</v>
      </c>
      <c r="AH849" s="687" t="s">
        <v>7184</v>
      </c>
      <c r="AI849" s="238">
        <v>100</v>
      </c>
      <c r="AJ849" s="352"/>
      <c r="AK849" s="734"/>
      <c r="AL849" s="241"/>
      <c r="AM849" s="352"/>
      <c r="AN849" s="734"/>
      <c r="AO849" s="241"/>
      <c r="AP849" s="352"/>
      <c r="AQ849" s="734"/>
      <c r="AR849" s="241"/>
      <c r="AS849" s="352"/>
      <c r="AT849" s="353"/>
      <c r="AU849" s="242"/>
      <c r="AV849" s="785"/>
      <c r="AW849" s="108"/>
      <c r="AX849" s="342"/>
      <c r="AY849" s="81"/>
      <c r="AZ849" s="81"/>
      <c r="BA849" s="81"/>
      <c r="BB849" s="81"/>
      <c r="BC849" s="81"/>
      <c r="BD849" s="81"/>
      <c r="BE849" s="81"/>
      <c r="BF849" s="81"/>
      <c r="BG849" s="81"/>
      <c r="BH849" s="81"/>
      <c r="BI849" s="81"/>
      <c r="BJ849" s="81"/>
      <c r="BK849" s="81"/>
      <c r="BL849" s="81"/>
      <c r="BM849" s="81"/>
      <c r="BN849" s="81"/>
    </row>
    <row r="850" spans="1:66" s="37" customFormat="1" ht="104" customHeight="1" x14ac:dyDescent="0.3">
      <c r="A850" s="107">
        <v>2997</v>
      </c>
      <c r="B850" s="607" t="s">
        <v>7138</v>
      </c>
      <c r="C850" s="108" t="s">
        <v>7139</v>
      </c>
      <c r="D850" s="109"/>
      <c r="E850" s="625" t="s">
        <v>7191</v>
      </c>
      <c r="F850" s="108" t="s">
        <v>7192</v>
      </c>
      <c r="G850" s="625" t="s">
        <v>7193</v>
      </c>
      <c r="H850" s="108">
        <v>2010</v>
      </c>
      <c r="I850" s="625" t="s">
        <v>7194</v>
      </c>
      <c r="J850" s="655">
        <v>138328</v>
      </c>
      <c r="K850" s="396" t="s">
        <v>6855</v>
      </c>
      <c r="L850" s="72" t="s">
        <v>7144</v>
      </c>
      <c r="M850" s="72" t="s">
        <v>7145</v>
      </c>
      <c r="N850" s="72" t="s">
        <v>7195</v>
      </c>
      <c r="O850" s="72" t="s">
        <v>7196</v>
      </c>
      <c r="P850" s="108" t="s">
        <v>7197</v>
      </c>
      <c r="Q850" s="109" t="s">
        <v>7149</v>
      </c>
      <c r="R850" s="109">
        <v>0</v>
      </c>
      <c r="S850" s="109"/>
      <c r="T850" s="109"/>
      <c r="U850" s="109">
        <v>0</v>
      </c>
      <c r="V850" s="108">
        <v>50</v>
      </c>
      <c r="W850" s="108">
        <v>100</v>
      </c>
      <c r="X850" s="109" t="s">
        <v>7831</v>
      </c>
      <c r="Y850" s="108">
        <v>3</v>
      </c>
      <c r="Z850" s="108">
        <v>1</v>
      </c>
      <c r="AA850" s="108">
        <v>7</v>
      </c>
      <c r="AB850" s="108">
        <v>47</v>
      </c>
      <c r="AC850" s="108" t="s">
        <v>1086</v>
      </c>
      <c r="AD850" s="109"/>
      <c r="AE850" s="242">
        <v>8</v>
      </c>
      <c r="AF850" s="236">
        <v>50</v>
      </c>
      <c r="AG850" s="351" t="s">
        <v>7178</v>
      </c>
      <c r="AH850" s="687" t="s">
        <v>7191</v>
      </c>
      <c r="AI850" s="238">
        <v>50</v>
      </c>
      <c r="AJ850" s="352"/>
      <c r="AK850" s="734"/>
      <c r="AL850" s="241"/>
      <c r="AM850" s="352"/>
      <c r="AN850" s="734"/>
      <c r="AO850" s="241"/>
      <c r="AP850" s="352"/>
      <c r="AQ850" s="734"/>
      <c r="AR850" s="241"/>
      <c r="AS850" s="352"/>
      <c r="AT850" s="353"/>
      <c r="AU850" s="242"/>
      <c r="AV850" s="785"/>
      <c r="AW850" s="108"/>
      <c r="AX850" s="342"/>
      <c r="AY850" s="81"/>
      <c r="AZ850" s="81"/>
      <c r="BA850" s="81"/>
      <c r="BB850" s="81"/>
      <c r="BC850" s="81"/>
      <c r="BD850" s="81"/>
      <c r="BE850" s="81"/>
      <c r="BF850" s="81"/>
      <c r="BG850" s="81"/>
      <c r="BH850" s="81"/>
      <c r="BI850" s="81"/>
      <c r="BJ850" s="81"/>
      <c r="BK850" s="81"/>
      <c r="BL850" s="81"/>
      <c r="BM850" s="81"/>
      <c r="BN850" s="81"/>
    </row>
    <row r="851" spans="1:66" s="37" customFormat="1" ht="104" customHeight="1" x14ac:dyDescent="0.3">
      <c r="A851" s="107">
        <v>2997</v>
      </c>
      <c r="B851" s="607" t="s">
        <v>7138</v>
      </c>
      <c r="C851" s="108" t="s">
        <v>7139</v>
      </c>
      <c r="D851" s="109"/>
      <c r="E851" s="625" t="s">
        <v>7198</v>
      </c>
      <c r="F851" s="108" t="s">
        <v>7199</v>
      </c>
      <c r="G851" s="625" t="s">
        <v>7200</v>
      </c>
      <c r="H851" s="108">
        <v>2011</v>
      </c>
      <c r="I851" s="625" t="s">
        <v>7201</v>
      </c>
      <c r="J851" s="655">
        <v>133176</v>
      </c>
      <c r="K851" s="396" t="s">
        <v>6855</v>
      </c>
      <c r="L851" s="72" t="s">
        <v>7144</v>
      </c>
      <c r="M851" s="72" t="s">
        <v>7145</v>
      </c>
      <c r="N851" s="72" t="s">
        <v>7202</v>
      </c>
      <c r="O851" s="72" t="s">
        <v>7203</v>
      </c>
      <c r="P851" s="108" t="s">
        <v>7204</v>
      </c>
      <c r="Q851" s="109" t="s">
        <v>7149</v>
      </c>
      <c r="R851" s="109">
        <v>0</v>
      </c>
      <c r="S851" s="109"/>
      <c r="T851" s="109"/>
      <c r="U851" s="109">
        <v>0</v>
      </c>
      <c r="V851" s="108">
        <v>85</v>
      </c>
      <c r="W851" s="108">
        <v>72</v>
      </c>
      <c r="X851" s="109" t="s">
        <v>7831</v>
      </c>
      <c r="Y851" s="108">
        <v>6</v>
      </c>
      <c r="Z851" s="108">
        <v>3</v>
      </c>
      <c r="AA851" s="108">
        <v>8</v>
      </c>
      <c r="AB851" s="108">
        <v>31</v>
      </c>
      <c r="AC851" s="108" t="s">
        <v>1086</v>
      </c>
      <c r="AD851" s="109"/>
      <c r="AE851" s="242">
        <v>6</v>
      </c>
      <c r="AF851" s="236">
        <v>85</v>
      </c>
      <c r="AG851" s="351" t="s">
        <v>7178</v>
      </c>
      <c r="AH851" s="687" t="s">
        <v>7198</v>
      </c>
      <c r="AI851" s="238">
        <v>85</v>
      </c>
      <c r="AJ851" s="352"/>
      <c r="AK851" s="734"/>
      <c r="AL851" s="241"/>
      <c r="AM851" s="352"/>
      <c r="AN851" s="734"/>
      <c r="AO851" s="241"/>
      <c r="AP851" s="352"/>
      <c r="AQ851" s="734"/>
      <c r="AR851" s="241"/>
      <c r="AS851" s="352"/>
      <c r="AT851" s="353"/>
      <c r="AU851" s="242"/>
      <c r="AV851" s="785"/>
      <c r="AW851" s="108"/>
      <c r="AX851" s="342"/>
      <c r="AY851" s="81"/>
      <c r="AZ851" s="81"/>
      <c r="BA851" s="81"/>
      <c r="BB851" s="81"/>
      <c r="BC851" s="81"/>
      <c r="BD851" s="81"/>
      <c r="BE851" s="81"/>
      <c r="BF851" s="81"/>
      <c r="BG851" s="81"/>
      <c r="BH851" s="81"/>
      <c r="BI851" s="81"/>
      <c r="BJ851" s="81"/>
      <c r="BK851" s="81"/>
      <c r="BL851" s="81"/>
      <c r="BM851" s="81"/>
      <c r="BN851" s="81"/>
    </row>
    <row r="852" spans="1:66" s="37" customFormat="1" ht="104" customHeight="1" x14ac:dyDescent="0.3">
      <c r="A852" s="107">
        <v>2997</v>
      </c>
      <c r="B852" s="607" t="s">
        <v>7138</v>
      </c>
      <c r="C852" s="108" t="s">
        <v>7139</v>
      </c>
      <c r="D852" s="109"/>
      <c r="E852" s="625" t="s">
        <v>7205</v>
      </c>
      <c r="F852" s="108" t="s">
        <v>7206</v>
      </c>
      <c r="G852" s="625" t="s">
        <v>7207</v>
      </c>
      <c r="H852" s="108" t="s">
        <v>7208</v>
      </c>
      <c r="I852" s="625" t="s">
        <v>7209</v>
      </c>
      <c r="J852" s="655">
        <v>125781</v>
      </c>
      <c r="K852" s="396" t="s">
        <v>6855</v>
      </c>
      <c r="L852" s="72" t="s">
        <v>7144</v>
      </c>
      <c r="M852" s="72" t="s">
        <v>7145</v>
      </c>
      <c r="N852" s="72" t="s">
        <v>7210</v>
      </c>
      <c r="O852" s="72" t="s">
        <v>7211</v>
      </c>
      <c r="P852" s="108" t="s">
        <v>7212</v>
      </c>
      <c r="Q852" s="109" t="s">
        <v>7149</v>
      </c>
      <c r="R852" s="109">
        <v>0</v>
      </c>
      <c r="S852" s="109"/>
      <c r="T852" s="109"/>
      <c r="U852" s="109">
        <v>0</v>
      </c>
      <c r="V852" s="108">
        <v>90</v>
      </c>
      <c r="W852" s="108">
        <v>100</v>
      </c>
      <c r="X852" s="109" t="s">
        <v>7831</v>
      </c>
      <c r="Y852" s="108">
        <v>6</v>
      </c>
      <c r="Z852" s="108">
        <v>1</v>
      </c>
      <c r="AA852" s="108">
        <v>1</v>
      </c>
      <c r="AB852" s="108">
        <v>44</v>
      </c>
      <c r="AC852" s="108" t="s">
        <v>1086</v>
      </c>
      <c r="AD852" s="109"/>
      <c r="AE852" s="242">
        <v>3</v>
      </c>
      <c r="AF852" s="236">
        <v>90</v>
      </c>
      <c r="AG852" s="351" t="s">
        <v>7213</v>
      </c>
      <c r="AH852" s="687" t="s">
        <v>7205</v>
      </c>
      <c r="AI852" s="238">
        <v>90</v>
      </c>
      <c r="AJ852" s="352"/>
      <c r="AK852" s="734"/>
      <c r="AL852" s="241"/>
      <c r="AM852" s="352"/>
      <c r="AN852" s="734"/>
      <c r="AO852" s="241"/>
      <c r="AP852" s="352"/>
      <c r="AQ852" s="734"/>
      <c r="AR852" s="241"/>
      <c r="AS852" s="352"/>
      <c r="AT852" s="353"/>
      <c r="AU852" s="242"/>
      <c r="AV852" s="785"/>
      <c r="AW852" s="108"/>
      <c r="AX852" s="342"/>
      <c r="AY852" s="81"/>
      <c r="AZ852" s="81"/>
      <c r="BA852" s="81"/>
      <c r="BB852" s="81"/>
      <c r="BC852" s="81"/>
      <c r="BD852" s="81"/>
      <c r="BE852" s="81"/>
      <c r="BF852" s="81"/>
      <c r="BG852" s="81"/>
      <c r="BH852" s="81"/>
      <c r="BI852" s="81"/>
      <c r="BJ852" s="81"/>
      <c r="BK852" s="81"/>
      <c r="BL852" s="81"/>
      <c r="BM852" s="81"/>
      <c r="BN852" s="81"/>
    </row>
    <row r="853" spans="1:66" s="37" customFormat="1" ht="104" customHeight="1" x14ac:dyDescent="0.3">
      <c r="A853" s="107">
        <v>2997</v>
      </c>
      <c r="B853" s="607" t="s">
        <v>7138</v>
      </c>
      <c r="C853" s="108" t="s">
        <v>7139</v>
      </c>
      <c r="D853" s="109"/>
      <c r="E853" s="625" t="s">
        <v>7205</v>
      </c>
      <c r="F853" s="108" t="s">
        <v>7206</v>
      </c>
      <c r="G853" s="625" t="s">
        <v>7214</v>
      </c>
      <c r="H853" s="108">
        <v>2010</v>
      </c>
      <c r="I853" s="625" t="s">
        <v>7215</v>
      </c>
      <c r="J853" s="655">
        <v>262444</v>
      </c>
      <c r="K853" s="396" t="s">
        <v>6855</v>
      </c>
      <c r="L853" s="72" t="s">
        <v>7144</v>
      </c>
      <c r="M853" s="72" t="s">
        <v>7145</v>
      </c>
      <c r="N853" s="72" t="s">
        <v>7216</v>
      </c>
      <c r="O853" s="72" t="s">
        <v>7217</v>
      </c>
      <c r="P853" s="108" t="s">
        <v>7218</v>
      </c>
      <c r="Q853" s="109" t="s">
        <v>7149</v>
      </c>
      <c r="R853" s="109">
        <v>0</v>
      </c>
      <c r="S853" s="109"/>
      <c r="T853" s="109"/>
      <c r="U853" s="109">
        <v>0</v>
      </c>
      <c r="V853" s="108">
        <v>90</v>
      </c>
      <c r="W853" s="108">
        <v>100</v>
      </c>
      <c r="X853" s="109" t="s">
        <v>7831</v>
      </c>
      <c r="Y853" s="108">
        <v>6</v>
      </c>
      <c r="Z853" s="108">
        <v>1</v>
      </c>
      <c r="AA853" s="108">
        <v>1</v>
      </c>
      <c r="AB853" s="108">
        <v>60</v>
      </c>
      <c r="AC853" s="108" t="s">
        <v>1086</v>
      </c>
      <c r="AD853" s="109"/>
      <c r="AE853" s="242">
        <v>7</v>
      </c>
      <c r="AF853" s="236">
        <v>90</v>
      </c>
      <c r="AG853" s="351" t="s">
        <v>7213</v>
      </c>
      <c r="AH853" s="687" t="s">
        <v>7205</v>
      </c>
      <c r="AI853" s="238">
        <v>90</v>
      </c>
      <c r="AJ853" s="352"/>
      <c r="AK853" s="734"/>
      <c r="AL853" s="241"/>
      <c r="AM853" s="352"/>
      <c r="AN853" s="734"/>
      <c r="AO853" s="241"/>
      <c r="AP853" s="352"/>
      <c r="AQ853" s="734"/>
      <c r="AR853" s="241"/>
      <c r="AS853" s="352"/>
      <c r="AT853" s="353"/>
      <c r="AU853" s="242"/>
      <c r="AV853" s="785"/>
      <c r="AW853" s="108"/>
      <c r="AX853" s="342"/>
      <c r="AY853" s="81"/>
      <c r="AZ853" s="81"/>
      <c r="BA853" s="81"/>
      <c r="BB853" s="81"/>
      <c r="BC853" s="81"/>
      <c r="BD853" s="81"/>
      <c r="BE853" s="81"/>
      <c r="BF853" s="81"/>
      <c r="BG853" s="81"/>
      <c r="BH853" s="81"/>
      <c r="BI853" s="81"/>
      <c r="BJ853" s="81"/>
      <c r="BK853" s="81"/>
      <c r="BL853" s="81"/>
      <c r="BM853" s="81"/>
      <c r="BN853" s="81"/>
    </row>
    <row r="854" spans="1:66" s="37" customFormat="1" ht="104" customHeight="1" x14ac:dyDescent="0.3">
      <c r="A854" s="107">
        <v>2997</v>
      </c>
      <c r="B854" s="607" t="s">
        <v>7138</v>
      </c>
      <c r="C854" s="108" t="s">
        <v>7139</v>
      </c>
      <c r="D854" s="109"/>
      <c r="E854" s="625" t="s">
        <v>5447</v>
      </c>
      <c r="F854" s="108" t="s">
        <v>5448</v>
      </c>
      <c r="G854" s="625" t="s">
        <v>7219</v>
      </c>
      <c r="H854" s="108">
        <v>2010</v>
      </c>
      <c r="I854" s="625" t="s">
        <v>7220</v>
      </c>
      <c r="J854" s="655">
        <v>110563</v>
      </c>
      <c r="K854" s="396" t="s">
        <v>6855</v>
      </c>
      <c r="L854" s="72" t="s">
        <v>7144</v>
      </c>
      <c r="M854" s="72" t="s">
        <v>7145</v>
      </c>
      <c r="N854" s="72" t="s">
        <v>7221</v>
      </c>
      <c r="O854" s="72" t="s">
        <v>7222</v>
      </c>
      <c r="P854" s="108" t="s">
        <v>7223</v>
      </c>
      <c r="Q854" s="109" t="s">
        <v>7149</v>
      </c>
      <c r="R854" s="109">
        <v>0</v>
      </c>
      <c r="S854" s="109"/>
      <c r="T854" s="109"/>
      <c r="U854" s="109">
        <v>0</v>
      </c>
      <c r="V854" s="108">
        <v>100</v>
      </c>
      <c r="W854" s="108">
        <v>80</v>
      </c>
      <c r="X854" s="109" t="s">
        <v>7831</v>
      </c>
      <c r="Y854" s="108">
        <v>3</v>
      </c>
      <c r="Z854" s="108">
        <v>1</v>
      </c>
      <c r="AA854" s="108">
        <v>3</v>
      </c>
      <c r="AB854" s="108">
        <v>11</v>
      </c>
      <c r="AC854" s="108" t="s">
        <v>1086</v>
      </c>
      <c r="AD854" s="109"/>
      <c r="AE854" s="242">
        <v>5</v>
      </c>
      <c r="AF854" s="236">
        <v>100</v>
      </c>
      <c r="AG854" s="351" t="s">
        <v>7224</v>
      </c>
      <c r="AH854" s="687" t="s">
        <v>5447</v>
      </c>
      <c r="AI854" s="238">
        <v>100</v>
      </c>
      <c r="AJ854" s="352"/>
      <c r="AK854" s="734"/>
      <c r="AL854" s="241"/>
      <c r="AM854" s="352"/>
      <c r="AN854" s="734"/>
      <c r="AO854" s="241"/>
      <c r="AP854" s="352"/>
      <c r="AQ854" s="734"/>
      <c r="AR854" s="241"/>
      <c r="AS854" s="352"/>
      <c r="AT854" s="353"/>
      <c r="AU854" s="242"/>
      <c r="AV854" s="785"/>
      <c r="AW854" s="108"/>
      <c r="AX854" s="342"/>
      <c r="AY854" s="81"/>
      <c r="AZ854" s="81"/>
      <c r="BA854" s="81"/>
      <c r="BB854" s="81"/>
      <c r="BC854" s="81"/>
      <c r="BD854" s="81"/>
      <c r="BE854" s="81"/>
      <c r="BF854" s="81"/>
      <c r="BG854" s="81"/>
      <c r="BH854" s="81"/>
      <c r="BI854" s="81"/>
      <c r="BJ854" s="81"/>
      <c r="BK854" s="81"/>
      <c r="BL854" s="81"/>
      <c r="BM854" s="81"/>
      <c r="BN854" s="81"/>
    </row>
    <row r="855" spans="1:66" s="37" customFormat="1" ht="104" customHeight="1" x14ac:dyDescent="0.3">
      <c r="A855" s="107">
        <v>2997</v>
      </c>
      <c r="B855" s="607" t="s">
        <v>7138</v>
      </c>
      <c r="C855" s="108" t="s">
        <v>7139</v>
      </c>
      <c r="D855" s="109"/>
      <c r="E855" s="625" t="s">
        <v>5447</v>
      </c>
      <c r="F855" s="108" t="s">
        <v>5448</v>
      </c>
      <c r="G855" s="625" t="s">
        <v>7225</v>
      </c>
      <c r="H855" s="108">
        <v>2011</v>
      </c>
      <c r="I855" s="625" t="s">
        <v>7226</v>
      </c>
      <c r="J855" s="655">
        <v>285692</v>
      </c>
      <c r="K855" s="396" t="s">
        <v>6855</v>
      </c>
      <c r="L855" s="72" t="s">
        <v>7144</v>
      </c>
      <c r="M855" s="72" t="s">
        <v>7145</v>
      </c>
      <c r="N855" s="72" t="s">
        <v>7227</v>
      </c>
      <c r="O855" s="72" t="s">
        <v>7228</v>
      </c>
      <c r="P855" s="108" t="s">
        <v>7229</v>
      </c>
      <c r="Q855" s="109" t="s">
        <v>7149</v>
      </c>
      <c r="R855" s="109">
        <v>0</v>
      </c>
      <c r="S855" s="109"/>
      <c r="T855" s="109"/>
      <c r="U855" s="109">
        <v>0</v>
      </c>
      <c r="V855" s="108">
        <v>100</v>
      </c>
      <c r="W855" s="108">
        <v>93</v>
      </c>
      <c r="X855" s="109" t="s">
        <v>7831</v>
      </c>
      <c r="Y855" s="108">
        <v>3</v>
      </c>
      <c r="Z855" s="108">
        <v>10</v>
      </c>
      <c r="AA855" s="108">
        <v>2</v>
      </c>
      <c r="AB855" s="108">
        <v>30</v>
      </c>
      <c r="AC855" s="108" t="s">
        <v>1086</v>
      </c>
      <c r="AD855" s="109"/>
      <c r="AE855" s="242">
        <v>6</v>
      </c>
      <c r="AF855" s="236">
        <v>100</v>
      </c>
      <c r="AG855" s="351" t="s">
        <v>7224</v>
      </c>
      <c r="AH855" s="687" t="s">
        <v>5447</v>
      </c>
      <c r="AI855" s="238">
        <v>100</v>
      </c>
      <c r="AJ855" s="352"/>
      <c r="AK855" s="734"/>
      <c r="AL855" s="241"/>
      <c r="AM855" s="352"/>
      <c r="AN855" s="734"/>
      <c r="AO855" s="241"/>
      <c r="AP855" s="352"/>
      <c r="AQ855" s="734"/>
      <c r="AR855" s="241"/>
      <c r="AS855" s="352"/>
      <c r="AT855" s="353"/>
      <c r="AU855" s="242"/>
      <c r="AV855" s="785"/>
      <c r="AW855" s="108"/>
      <c r="AX855" s="342"/>
      <c r="AY855" s="81"/>
      <c r="AZ855" s="81"/>
      <c r="BA855" s="81"/>
      <c r="BB855" s="81"/>
      <c r="BC855" s="81"/>
      <c r="BD855" s="81"/>
      <c r="BE855" s="81"/>
      <c r="BF855" s="81"/>
      <c r="BG855" s="81"/>
      <c r="BH855" s="81"/>
      <c r="BI855" s="81"/>
      <c r="BJ855" s="81"/>
      <c r="BK855" s="81"/>
      <c r="BL855" s="81"/>
      <c r="BM855" s="81"/>
      <c r="BN855" s="81"/>
    </row>
    <row r="856" spans="1:66" s="37" customFormat="1" ht="104" customHeight="1" x14ac:dyDescent="0.3">
      <c r="A856" s="107">
        <v>2997</v>
      </c>
      <c r="B856" s="607" t="s">
        <v>7138</v>
      </c>
      <c r="C856" s="108" t="s">
        <v>7139</v>
      </c>
      <c r="D856" s="109"/>
      <c r="E856" s="625" t="s">
        <v>4874</v>
      </c>
      <c r="F856" s="108" t="s">
        <v>7230</v>
      </c>
      <c r="G856" s="625" t="s">
        <v>4500</v>
      </c>
      <c r="H856" s="108" t="s">
        <v>7231</v>
      </c>
      <c r="I856" s="625" t="s">
        <v>7232</v>
      </c>
      <c r="J856" s="655">
        <v>163616</v>
      </c>
      <c r="K856" s="396" t="s">
        <v>6855</v>
      </c>
      <c r="L856" s="72" t="s">
        <v>7144</v>
      </c>
      <c r="M856" s="72" t="s">
        <v>7145</v>
      </c>
      <c r="N856" s="72" t="s">
        <v>7233</v>
      </c>
      <c r="O856" s="72" t="s">
        <v>7234</v>
      </c>
      <c r="P856" s="108" t="s">
        <v>7235</v>
      </c>
      <c r="Q856" s="109" t="s">
        <v>7149</v>
      </c>
      <c r="R856" s="109">
        <v>0</v>
      </c>
      <c r="S856" s="109"/>
      <c r="T856" s="109"/>
      <c r="U856" s="109">
        <v>0</v>
      </c>
      <c r="V856" s="108">
        <v>100</v>
      </c>
      <c r="W856" s="108">
        <v>90</v>
      </c>
      <c r="X856" s="109" t="s">
        <v>7831</v>
      </c>
      <c r="Y856" s="108">
        <v>1</v>
      </c>
      <c r="Z856" s="108">
        <v>2</v>
      </c>
      <c r="AA856" s="108">
        <v>4</v>
      </c>
      <c r="AB856" s="108">
        <v>14</v>
      </c>
      <c r="AC856" s="108" t="s">
        <v>1086</v>
      </c>
      <c r="AD856" s="109"/>
      <c r="AE856" s="242">
        <v>5</v>
      </c>
      <c r="AF856" s="236">
        <v>100</v>
      </c>
      <c r="AG856" s="351" t="s">
        <v>7224</v>
      </c>
      <c r="AH856" s="687" t="s">
        <v>4874</v>
      </c>
      <c r="AI856" s="238">
        <v>100</v>
      </c>
      <c r="AJ856" s="352"/>
      <c r="AK856" s="734"/>
      <c r="AL856" s="241"/>
      <c r="AM856" s="352"/>
      <c r="AN856" s="734"/>
      <c r="AO856" s="241"/>
      <c r="AP856" s="352"/>
      <c r="AQ856" s="734"/>
      <c r="AR856" s="241"/>
      <c r="AS856" s="352"/>
      <c r="AT856" s="353"/>
      <c r="AU856" s="242"/>
      <c r="AV856" s="785"/>
      <c r="AW856" s="108"/>
      <c r="AX856" s="342"/>
      <c r="AY856" s="81"/>
      <c r="AZ856" s="81"/>
      <c r="BA856" s="81"/>
      <c r="BB856" s="81"/>
      <c r="BC856" s="81"/>
      <c r="BD856" s="81"/>
      <c r="BE856" s="81"/>
      <c r="BF856" s="81"/>
      <c r="BG856" s="81"/>
      <c r="BH856" s="81"/>
      <c r="BI856" s="81"/>
      <c r="BJ856" s="81"/>
      <c r="BK856" s="81"/>
      <c r="BL856" s="81"/>
      <c r="BM856" s="81"/>
      <c r="BN856" s="81"/>
    </row>
    <row r="857" spans="1:66" s="37" customFormat="1" ht="104" customHeight="1" x14ac:dyDescent="0.3">
      <c r="A857" s="107">
        <v>2997</v>
      </c>
      <c r="B857" s="607" t="s">
        <v>7138</v>
      </c>
      <c r="C857" s="108" t="s">
        <v>7139</v>
      </c>
      <c r="D857" s="109"/>
      <c r="E857" s="625" t="s">
        <v>6028</v>
      </c>
      <c r="F857" s="108" t="s">
        <v>7236</v>
      </c>
      <c r="G857" s="625" t="s">
        <v>7237</v>
      </c>
      <c r="H857" s="108">
        <v>2010</v>
      </c>
      <c r="I857" s="625" t="s">
        <v>7238</v>
      </c>
      <c r="J857" s="655">
        <v>52892</v>
      </c>
      <c r="K857" s="396" t="s">
        <v>6855</v>
      </c>
      <c r="L857" s="72" t="s">
        <v>7144</v>
      </c>
      <c r="M857" s="72" t="s">
        <v>7145</v>
      </c>
      <c r="N857" s="72" t="s">
        <v>7239</v>
      </c>
      <c r="O857" s="72" t="s">
        <v>7240</v>
      </c>
      <c r="P857" s="108" t="s">
        <v>7241</v>
      </c>
      <c r="Q857" s="109" t="s">
        <v>7149</v>
      </c>
      <c r="R857" s="109">
        <v>0</v>
      </c>
      <c r="S857" s="109"/>
      <c r="T857" s="109"/>
      <c r="U857" s="109">
        <v>0</v>
      </c>
      <c r="V857" s="108">
        <v>90</v>
      </c>
      <c r="W857" s="108">
        <v>100</v>
      </c>
      <c r="X857" s="109" t="s">
        <v>7831</v>
      </c>
      <c r="Y857" s="108">
        <v>3</v>
      </c>
      <c r="Z857" s="108">
        <v>6</v>
      </c>
      <c r="AA857" s="108">
        <v>1</v>
      </c>
      <c r="AB857" s="108">
        <v>30</v>
      </c>
      <c r="AC857" s="108" t="s">
        <v>1086</v>
      </c>
      <c r="AD857" s="109"/>
      <c r="AE857" s="242">
        <v>3</v>
      </c>
      <c r="AF857" s="236">
        <v>90</v>
      </c>
      <c r="AG857" s="351" t="s">
        <v>7224</v>
      </c>
      <c r="AH857" s="687" t="s">
        <v>6028</v>
      </c>
      <c r="AI857" s="238">
        <v>90</v>
      </c>
      <c r="AJ857" s="352"/>
      <c r="AK857" s="734"/>
      <c r="AL857" s="241"/>
      <c r="AM857" s="352"/>
      <c r="AN857" s="734"/>
      <c r="AO857" s="241"/>
      <c r="AP857" s="352"/>
      <c r="AQ857" s="734"/>
      <c r="AR857" s="241"/>
      <c r="AS857" s="352"/>
      <c r="AT857" s="353"/>
      <c r="AU857" s="242"/>
      <c r="AV857" s="785"/>
      <c r="AW857" s="108"/>
      <c r="AX857" s="342"/>
      <c r="AY857" s="81"/>
      <c r="AZ857" s="81"/>
      <c r="BA857" s="81"/>
      <c r="BB857" s="81"/>
      <c r="BC857" s="81"/>
      <c r="BD857" s="81"/>
      <c r="BE857" s="81"/>
      <c r="BF857" s="81"/>
      <c r="BG857" s="81"/>
      <c r="BH857" s="81"/>
      <c r="BI857" s="81"/>
      <c r="BJ857" s="81"/>
      <c r="BK857" s="81"/>
      <c r="BL857" s="81"/>
      <c r="BM857" s="81"/>
      <c r="BN857" s="81"/>
    </row>
    <row r="858" spans="1:66" s="37" customFormat="1" ht="104" customHeight="1" x14ac:dyDescent="0.3">
      <c r="A858" s="107">
        <v>2997</v>
      </c>
      <c r="B858" s="607" t="s">
        <v>7138</v>
      </c>
      <c r="C858" s="108" t="s">
        <v>7139</v>
      </c>
      <c r="D858" s="109"/>
      <c r="E858" s="625" t="s">
        <v>5283</v>
      </c>
      <c r="F858" s="108" t="s">
        <v>5284</v>
      </c>
      <c r="G858" s="625" t="s">
        <v>7242</v>
      </c>
      <c r="H858" s="108">
        <v>2011</v>
      </c>
      <c r="I858" s="625" t="s">
        <v>7243</v>
      </c>
      <c r="J858" s="655">
        <v>61585</v>
      </c>
      <c r="K858" s="396" t="s">
        <v>6855</v>
      </c>
      <c r="L858" s="72" t="s">
        <v>7144</v>
      </c>
      <c r="M858" s="72" t="s">
        <v>7145</v>
      </c>
      <c r="N858" s="72" t="s">
        <v>7244</v>
      </c>
      <c r="O858" s="72" t="s">
        <v>7245</v>
      </c>
      <c r="P858" s="108" t="s">
        <v>7246</v>
      </c>
      <c r="Q858" s="109" t="s">
        <v>7149</v>
      </c>
      <c r="R858" s="109">
        <v>0</v>
      </c>
      <c r="S858" s="109"/>
      <c r="T858" s="109"/>
      <c r="U858" s="109">
        <v>0</v>
      </c>
      <c r="V858" s="108">
        <v>65</v>
      </c>
      <c r="W858" s="108">
        <v>67</v>
      </c>
      <c r="X858" s="109" t="s">
        <v>7831</v>
      </c>
      <c r="Y858" s="108">
        <v>1</v>
      </c>
      <c r="Z858" s="108">
        <v>3</v>
      </c>
      <c r="AA858" s="108">
        <v>3</v>
      </c>
      <c r="AB858" s="108">
        <v>60</v>
      </c>
      <c r="AC858" s="108" t="s">
        <v>1086</v>
      </c>
      <c r="AD858" s="109"/>
      <c r="AE858" s="242">
        <v>6</v>
      </c>
      <c r="AF858" s="236">
        <v>65</v>
      </c>
      <c r="AG858" s="351" t="s">
        <v>7224</v>
      </c>
      <c r="AH858" s="687" t="s">
        <v>5283</v>
      </c>
      <c r="AI858" s="238">
        <v>65</v>
      </c>
      <c r="AJ858" s="352"/>
      <c r="AK858" s="734"/>
      <c r="AL858" s="241"/>
      <c r="AM858" s="352"/>
      <c r="AN858" s="734"/>
      <c r="AO858" s="241"/>
      <c r="AP858" s="352"/>
      <c r="AQ858" s="734"/>
      <c r="AR858" s="241"/>
      <c r="AS858" s="352"/>
      <c r="AT858" s="353"/>
      <c r="AU858" s="242"/>
      <c r="AV858" s="785"/>
      <c r="AW858" s="108"/>
      <c r="AX858" s="342"/>
      <c r="AY858" s="81"/>
      <c r="AZ858" s="81"/>
      <c r="BA858" s="81"/>
      <c r="BB858" s="81"/>
      <c r="BC858" s="81"/>
      <c r="BD858" s="81"/>
      <c r="BE858" s="81"/>
      <c r="BF858" s="81"/>
      <c r="BG858" s="81"/>
      <c r="BH858" s="81"/>
      <c r="BI858" s="81"/>
      <c r="BJ858" s="81"/>
      <c r="BK858" s="81"/>
      <c r="BL858" s="81"/>
      <c r="BM858" s="81"/>
      <c r="BN858" s="81"/>
    </row>
    <row r="859" spans="1:66" s="37" customFormat="1" ht="221" customHeight="1" x14ac:dyDescent="0.3">
      <c r="A859" s="107">
        <v>2997</v>
      </c>
      <c r="B859" s="607" t="s">
        <v>7138</v>
      </c>
      <c r="C859" s="108" t="s">
        <v>7139</v>
      </c>
      <c r="D859" s="109"/>
      <c r="E859" s="625" t="s">
        <v>5896</v>
      </c>
      <c r="F859" s="108" t="s">
        <v>7247</v>
      </c>
      <c r="G859" s="625" t="s">
        <v>7248</v>
      </c>
      <c r="H859" s="108">
        <v>2011</v>
      </c>
      <c r="I859" s="625" t="s">
        <v>7249</v>
      </c>
      <c r="J859" s="655">
        <v>251962</v>
      </c>
      <c r="K859" s="396" t="s">
        <v>6855</v>
      </c>
      <c r="L859" s="72" t="s">
        <v>7144</v>
      </c>
      <c r="M859" s="72" t="s">
        <v>7145</v>
      </c>
      <c r="N859" s="72" t="s">
        <v>7250</v>
      </c>
      <c r="O859" s="72" t="s">
        <v>7251</v>
      </c>
      <c r="P859" s="108" t="s">
        <v>7252</v>
      </c>
      <c r="Q859" s="109" t="s">
        <v>7149</v>
      </c>
      <c r="R859" s="109">
        <v>0</v>
      </c>
      <c r="S859" s="109"/>
      <c r="T859" s="109"/>
      <c r="U859" s="109">
        <v>0</v>
      </c>
      <c r="V859" s="108">
        <v>100</v>
      </c>
      <c r="W859" s="108">
        <v>82</v>
      </c>
      <c r="X859" s="109" t="s">
        <v>7831</v>
      </c>
      <c r="Y859" s="108">
        <v>3</v>
      </c>
      <c r="Z859" s="108">
        <v>1</v>
      </c>
      <c r="AA859" s="108">
        <v>5</v>
      </c>
      <c r="AB859" s="108">
        <v>44</v>
      </c>
      <c r="AC859" s="108" t="s">
        <v>1086</v>
      </c>
      <c r="AD859" s="109"/>
      <c r="AE859" s="242">
        <v>7</v>
      </c>
      <c r="AF859" s="236">
        <v>100</v>
      </c>
      <c r="AG859" s="351" t="s">
        <v>7253</v>
      </c>
      <c r="AH859" s="687" t="s">
        <v>5896</v>
      </c>
      <c r="AI859" s="238">
        <v>100</v>
      </c>
      <c r="AJ859" s="352"/>
      <c r="AK859" s="734"/>
      <c r="AL859" s="241"/>
      <c r="AM859" s="352"/>
      <c r="AN859" s="734"/>
      <c r="AO859" s="241"/>
      <c r="AP859" s="352"/>
      <c r="AQ859" s="734"/>
      <c r="AR859" s="241"/>
      <c r="AS859" s="352"/>
      <c r="AT859" s="353"/>
      <c r="AU859" s="242"/>
      <c r="AV859" s="785"/>
      <c r="AW859" s="108"/>
      <c r="AX859" s="342"/>
      <c r="AY859" s="81"/>
      <c r="AZ859" s="81"/>
      <c r="BA859" s="81"/>
      <c r="BB859" s="81"/>
      <c r="BC859" s="81"/>
      <c r="BD859" s="81"/>
      <c r="BE859" s="81"/>
      <c r="BF859" s="81"/>
      <c r="BG859" s="81"/>
      <c r="BH859" s="81"/>
      <c r="BI859" s="81"/>
      <c r="BJ859" s="81"/>
      <c r="BK859" s="81"/>
      <c r="BL859" s="81"/>
      <c r="BM859" s="81"/>
      <c r="BN859" s="81"/>
    </row>
    <row r="860" spans="1:66" s="37" customFormat="1" ht="104" customHeight="1" x14ac:dyDescent="0.3">
      <c r="A860" s="107">
        <v>2997</v>
      </c>
      <c r="B860" s="607" t="s">
        <v>7138</v>
      </c>
      <c r="C860" s="108" t="s">
        <v>7139</v>
      </c>
      <c r="D860" s="109"/>
      <c r="E860" s="625" t="s">
        <v>5024</v>
      </c>
      <c r="F860" s="108" t="s">
        <v>7151</v>
      </c>
      <c r="G860" s="625" t="s">
        <v>7254</v>
      </c>
      <c r="H860" s="108">
        <v>2011</v>
      </c>
      <c r="I860" s="625" t="s">
        <v>7255</v>
      </c>
      <c r="J860" s="655">
        <v>197520</v>
      </c>
      <c r="K860" s="396" t="s">
        <v>6855</v>
      </c>
      <c r="L860" s="72" t="s">
        <v>7144</v>
      </c>
      <c r="M860" s="72" t="s">
        <v>7145</v>
      </c>
      <c r="N860" s="72" t="s">
        <v>7256</v>
      </c>
      <c r="O860" s="72" t="s">
        <v>7257</v>
      </c>
      <c r="P860" s="108" t="s">
        <v>7258</v>
      </c>
      <c r="Q860" s="109" t="s">
        <v>7149</v>
      </c>
      <c r="R860" s="109">
        <v>0</v>
      </c>
      <c r="S860" s="109"/>
      <c r="T860" s="109"/>
      <c r="U860" s="109">
        <v>0</v>
      </c>
      <c r="V860" s="108">
        <v>30</v>
      </c>
      <c r="W860" s="108">
        <v>95</v>
      </c>
      <c r="X860" s="109" t="s">
        <v>7831</v>
      </c>
      <c r="Y860" s="108">
        <v>3</v>
      </c>
      <c r="Z860" s="108">
        <v>4</v>
      </c>
      <c r="AA860" s="108">
        <v>2</v>
      </c>
      <c r="AB860" s="108">
        <v>4</v>
      </c>
      <c r="AC860" s="108" t="s">
        <v>1086</v>
      </c>
      <c r="AD860" s="109"/>
      <c r="AE860" s="242">
        <v>5</v>
      </c>
      <c r="AF860" s="236">
        <v>30</v>
      </c>
      <c r="AG860" s="351" t="s">
        <v>7150</v>
      </c>
      <c r="AH860" s="687" t="s">
        <v>5024</v>
      </c>
      <c r="AI860" s="238">
        <v>30</v>
      </c>
      <c r="AJ860" s="352"/>
      <c r="AK860" s="734"/>
      <c r="AL860" s="241"/>
      <c r="AM860" s="352"/>
      <c r="AN860" s="734"/>
      <c r="AO860" s="241"/>
      <c r="AP860" s="352"/>
      <c r="AQ860" s="734"/>
      <c r="AR860" s="241"/>
      <c r="AS860" s="352"/>
      <c r="AT860" s="353"/>
      <c r="AU860" s="242"/>
      <c r="AV860" s="785"/>
      <c r="AW860" s="108"/>
      <c r="AX860" s="342"/>
      <c r="AY860" s="81"/>
      <c r="AZ860" s="81"/>
      <c r="BA860" s="81"/>
      <c r="BB860" s="81"/>
      <c r="BC860" s="81"/>
      <c r="BD860" s="81"/>
      <c r="BE860" s="81"/>
      <c r="BF860" s="81"/>
      <c r="BG860" s="81"/>
      <c r="BH860" s="81"/>
      <c r="BI860" s="81"/>
      <c r="BJ860" s="81"/>
      <c r="BK860" s="81"/>
      <c r="BL860" s="81"/>
      <c r="BM860" s="81"/>
      <c r="BN860" s="81"/>
    </row>
    <row r="861" spans="1:66" s="37" customFormat="1" ht="104" customHeight="1" x14ac:dyDescent="0.3">
      <c r="A861" s="107">
        <v>2997</v>
      </c>
      <c r="B861" s="607" t="s">
        <v>7138</v>
      </c>
      <c r="C861" s="108" t="s">
        <v>7139</v>
      </c>
      <c r="D861" s="109"/>
      <c r="E861" s="625" t="s">
        <v>7205</v>
      </c>
      <c r="F861" s="108" t="s">
        <v>7206</v>
      </c>
      <c r="G861" s="625" t="s">
        <v>7259</v>
      </c>
      <c r="H861" s="108">
        <v>2010</v>
      </c>
      <c r="I861" s="625" t="s">
        <v>7260</v>
      </c>
      <c r="J861" s="655">
        <v>99912</v>
      </c>
      <c r="K861" s="396" t="s">
        <v>6855</v>
      </c>
      <c r="L861" s="72" t="s">
        <v>7144</v>
      </c>
      <c r="M861" s="72" t="s">
        <v>7145</v>
      </c>
      <c r="N861" s="72" t="s">
        <v>7261</v>
      </c>
      <c r="O861" s="72" t="s">
        <v>7262</v>
      </c>
      <c r="P861" s="108" t="s">
        <v>7263</v>
      </c>
      <c r="Q861" s="109" t="s">
        <v>7149</v>
      </c>
      <c r="R861" s="109">
        <v>0</v>
      </c>
      <c r="S861" s="109"/>
      <c r="T861" s="109"/>
      <c r="U861" s="109">
        <v>0</v>
      </c>
      <c r="V861" s="108">
        <v>90</v>
      </c>
      <c r="W861" s="108">
        <v>100</v>
      </c>
      <c r="X861" s="109" t="s">
        <v>7831</v>
      </c>
      <c r="Y861" s="108">
        <v>2</v>
      </c>
      <c r="Z861" s="108">
        <v>5</v>
      </c>
      <c r="AA861" s="108">
        <v>7</v>
      </c>
      <c r="AB861" s="108">
        <v>30</v>
      </c>
      <c r="AC861" s="108" t="s">
        <v>1086</v>
      </c>
      <c r="AD861" s="109"/>
      <c r="AE861" s="242">
        <v>3</v>
      </c>
      <c r="AF861" s="236">
        <v>90</v>
      </c>
      <c r="AG861" s="351" t="s">
        <v>7213</v>
      </c>
      <c r="AH861" s="687" t="s">
        <v>7205</v>
      </c>
      <c r="AI861" s="238">
        <v>90</v>
      </c>
      <c r="AJ861" s="352"/>
      <c r="AK861" s="734"/>
      <c r="AL861" s="241"/>
      <c r="AM861" s="352"/>
      <c r="AN861" s="734"/>
      <c r="AO861" s="241"/>
      <c r="AP861" s="352"/>
      <c r="AQ861" s="734"/>
      <c r="AR861" s="241"/>
      <c r="AS861" s="352"/>
      <c r="AT861" s="353"/>
      <c r="AU861" s="242"/>
      <c r="AV861" s="785"/>
      <c r="AW861" s="108"/>
      <c r="AX861" s="342"/>
      <c r="AY861" s="81"/>
      <c r="AZ861" s="81"/>
      <c r="BA861" s="81"/>
      <c r="BB861" s="81"/>
      <c r="BC861" s="81"/>
      <c r="BD861" s="81"/>
      <c r="BE861" s="81"/>
      <c r="BF861" s="81"/>
      <c r="BG861" s="81"/>
      <c r="BH861" s="81"/>
      <c r="BI861" s="81"/>
      <c r="BJ861" s="81"/>
      <c r="BK861" s="81"/>
      <c r="BL861" s="81"/>
      <c r="BM861" s="81"/>
      <c r="BN861" s="81"/>
    </row>
    <row r="862" spans="1:66" s="37" customFormat="1" ht="104" customHeight="1" x14ac:dyDescent="0.3">
      <c r="A862" s="107">
        <v>2997</v>
      </c>
      <c r="B862" s="607" t="s">
        <v>7138</v>
      </c>
      <c r="C862" s="108" t="s">
        <v>7139</v>
      </c>
      <c r="D862" s="109"/>
      <c r="E862" s="625" t="s">
        <v>6050</v>
      </c>
      <c r="F862" s="108" t="s">
        <v>7264</v>
      </c>
      <c r="G862" s="625" t="s">
        <v>7265</v>
      </c>
      <c r="H862" s="108" t="s">
        <v>7208</v>
      </c>
      <c r="I862" s="625" t="s">
        <v>7266</v>
      </c>
      <c r="J862" s="655">
        <v>218946</v>
      </c>
      <c r="K862" s="396" t="s">
        <v>6855</v>
      </c>
      <c r="L862" s="72" t="s">
        <v>7144</v>
      </c>
      <c r="M862" s="72" t="s">
        <v>7145</v>
      </c>
      <c r="N862" s="72" t="s">
        <v>7267</v>
      </c>
      <c r="O862" s="72" t="s">
        <v>7268</v>
      </c>
      <c r="P862" s="108" t="s">
        <v>7269</v>
      </c>
      <c r="Q862" s="109" t="s">
        <v>7149</v>
      </c>
      <c r="R862" s="109">
        <v>0</v>
      </c>
      <c r="S862" s="109"/>
      <c r="T862" s="109"/>
      <c r="U862" s="109">
        <v>0</v>
      </c>
      <c r="V862" s="108">
        <v>80</v>
      </c>
      <c r="W862" s="108">
        <v>80</v>
      </c>
      <c r="X862" s="109" t="s">
        <v>7831</v>
      </c>
      <c r="Y862" s="108">
        <v>3</v>
      </c>
      <c r="Z862" s="108">
        <v>12</v>
      </c>
      <c r="AA862" s="108">
        <v>1</v>
      </c>
      <c r="AB862" s="108">
        <v>4</v>
      </c>
      <c r="AC862" s="108" t="s">
        <v>1086</v>
      </c>
      <c r="AD862" s="109"/>
      <c r="AE862" s="242">
        <v>7</v>
      </c>
      <c r="AF862" s="236">
        <v>80</v>
      </c>
      <c r="AG862" s="351" t="s">
        <v>7270</v>
      </c>
      <c r="AH862" s="687" t="s">
        <v>6050</v>
      </c>
      <c r="AI862" s="238">
        <v>80</v>
      </c>
      <c r="AJ862" s="352"/>
      <c r="AK862" s="734"/>
      <c r="AL862" s="241"/>
      <c r="AM862" s="352"/>
      <c r="AN862" s="734"/>
      <c r="AO862" s="241"/>
      <c r="AP862" s="352"/>
      <c r="AQ862" s="734"/>
      <c r="AR862" s="241"/>
      <c r="AS862" s="352"/>
      <c r="AT862" s="353"/>
      <c r="AU862" s="242"/>
      <c r="AV862" s="785"/>
      <c r="AW862" s="108"/>
      <c r="AX862" s="342"/>
      <c r="AY862" s="81"/>
      <c r="AZ862" s="81"/>
      <c r="BA862" s="81"/>
      <c r="BB862" s="81"/>
      <c r="BC862" s="81"/>
      <c r="BD862" s="81"/>
      <c r="BE862" s="81"/>
      <c r="BF862" s="81"/>
      <c r="BG862" s="81"/>
      <c r="BH862" s="81"/>
      <c r="BI862" s="81"/>
      <c r="BJ862" s="81"/>
      <c r="BK862" s="81"/>
      <c r="BL862" s="81"/>
      <c r="BM862" s="81"/>
      <c r="BN862" s="81"/>
    </row>
    <row r="863" spans="1:66" s="37" customFormat="1" ht="104" customHeight="1" x14ac:dyDescent="0.3">
      <c r="A863" s="107">
        <v>2997</v>
      </c>
      <c r="B863" s="607" t="s">
        <v>7138</v>
      </c>
      <c r="C863" s="108" t="s">
        <v>7139</v>
      </c>
      <c r="D863" s="109"/>
      <c r="E863" s="625" t="s">
        <v>5213</v>
      </c>
      <c r="F863" s="108" t="s">
        <v>7271</v>
      </c>
      <c r="G863" s="625" t="s">
        <v>7272</v>
      </c>
      <c r="H863" s="108">
        <v>2011</v>
      </c>
      <c r="I863" s="625" t="s">
        <v>7273</v>
      </c>
      <c r="J863" s="655">
        <v>107389</v>
      </c>
      <c r="K863" s="396" t="s">
        <v>6855</v>
      </c>
      <c r="L863" s="72" t="s">
        <v>7144</v>
      </c>
      <c r="M863" s="72" t="s">
        <v>7145</v>
      </c>
      <c r="N863" s="72" t="s">
        <v>7274</v>
      </c>
      <c r="O863" s="72" t="s">
        <v>7275</v>
      </c>
      <c r="P863" s="108" t="s">
        <v>7276</v>
      </c>
      <c r="Q863" s="109" t="s">
        <v>7149</v>
      </c>
      <c r="R863" s="109">
        <v>0</v>
      </c>
      <c r="S863" s="109"/>
      <c r="T863" s="109"/>
      <c r="U863" s="109">
        <v>0</v>
      </c>
      <c r="V863" s="108">
        <v>0</v>
      </c>
      <c r="W863" s="108">
        <v>60</v>
      </c>
      <c r="X863" s="109" t="s">
        <v>7831</v>
      </c>
      <c r="Y863" s="108">
        <v>3</v>
      </c>
      <c r="Z863" s="108">
        <v>12</v>
      </c>
      <c r="AA863" s="108">
        <v>2</v>
      </c>
      <c r="AB863" s="108">
        <v>60</v>
      </c>
      <c r="AC863" s="108" t="s">
        <v>1086</v>
      </c>
      <c r="AD863" s="109"/>
      <c r="AE863" s="242"/>
      <c r="AF863" s="236">
        <v>0</v>
      </c>
      <c r="AG863" s="351" t="s">
        <v>7224</v>
      </c>
      <c r="AH863" s="687" t="s">
        <v>5213</v>
      </c>
      <c r="AI863" s="238">
        <v>0</v>
      </c>
      <c r="AJ863" s="352"/>
      <c r="AK863" s="734"/>
      <c r="AL863" s="241"/>
      <c r="AM863" s="352"/>
      <c r="AN863" s="734"/>
      <c r="AO863" s="241"/>
      <c r="AP863" s="352"/>
      <c r="AQ863" s="734"/>
      <c r="AR863" s="241"/>
      <c r="AS863" s="352"/>
      <c r="AT863" s="353"/>
      <c r="AU863" s="242"/>
      <c r="AV863" s="785"/>
      <c r="AW863" s="108"/>
      <c r="AX863" s="342"/>
      <c r="AY863" s="81"/>
      <c r="AZ863" s="81"/>
      <c r="BA863" s="81"/>
      <c r="BB863" s="81"/>
      <c r="BC863" s="81"/>
      <c r="BD863" s="81"/>
      <c r="BE863" s="81"/>
      <c r="BF863" s="81"/>
      <c r="BG863" s="81"/>
      <c r="BH863" s="81"/>
      <c r="BI863" s="81"/>
      <c r="BJ863" s="81"/>
      <c r="BK863" s="81"/>
      <c r="BL863" s="81"/>
      <c r="BM863" s="81"/>
      <c r="BN863" s="81"/>
    </row>
    <row r="864" spans="1:66" s="37" customFormat="1" ht="117" customHeight="1" x14ac:dyDescent="0.3">
      <c r="A864" s="107">
        <v>2997</v>
      </c>
      <c r="B864" s="607" t="s">
        <v>7138</v>
      </c>
      <c r="C864" s="108" t="s">
        <v>7139</v>
      </c>
      <c r="D864" s="109"/>
      <c r="E864" s="625" t="s">
        <v>5915</v>
      </c>
      <c r="F864" s="108" t="s">
        <v>5916</v>
      </c>
      <c r="G864" s="625" t="s">
        <v>7277</v>
      </c>
      <c r="H864" s="108" t="s">
        <v>7278</v>
      </c>
      <c r="I864" s="625" t="s">
        <v>7279</v>
      </c>
      <c r="J864" s="655">
        <v>182471</v>
      </c>
      <c r="K864" s="396" t="s">
        <v>6855</v>
      </c>
      <c r="L864" s="72" t="s">
        <v>7144</v>
      </c>
      <c r="M864" s="72" t="s">
        <v>7145</v>
      </c>
      <c r="N864" s="72" t="s">
        <v>7280</v>
      </c>
      <c r="O864" s="72" t="s">
        <v>7281</v>
      </c>
      <c r="P864" s="108" t="s">
        <v>7282</v>
      </c>
      <c r="Q864" s="109" t="s">
        <v>7149</v>
      </c>
      <c r="R864" s="109">
        <v>0</v>
      </c>
      <c r="S864" s="109"/>
      <c r="T864" s="109"/>
      <c r="U864" s="109">
        <v>0</v>
      </c>
      <c r="V864" s="108">
        <v>100</v>
      </c>
      <c r="W864" s="108">
        <v>100</v>
      </c>
      <c r="X864" s="109" t="s">
        <v>7831</v>
      </c>
      <c r="Y864" s="108">
        <v>6</v>
      </c>
      <c r="Z864" s="108">
        <v>3</v>
      </c>
      <c r="AA864" s="108">
        <v>7</v>
      </c>
      <c r="AB864" s="108">
        <v>30</v>
      </c>
      <c r="AC864" s="108" t="s">
        <v>1086</v>
      </c>
      <c r="AD864" s="109"/>
      <c r="AE864" s="242">
        <v>5</v>
      </c>
      <c r="AF864" s="236">
        <v>100</v>
      </c>
      <c r="AG864" s="351" t="s">
        <v>7253</v>
      </c>
      <c r="AH864" s="687" t="s">
        <v>5915</v>
      </c>
      <c r="AI864" s="238">
        <v>100</v>
      </c>
      <c r="AJ864" s="352"/>
      <c r="AK864" s="734"/>
      <c r="AL864" s="241"/>
      <c r="AM864" s="352"/>
      <c r="AN864" s="734"/>
      <c r="AO864" s="241"/>
      <c r="AP864" s="352"/>
      <c r="AQ864" s="734"/>
      <c r="AR864" s="241"/>
      <c r="AS864" s="352"/>
      <c r="AT864" s="353"/>
      <c r="AU864" s="242"/>
      <c r="AV864" s="785"/>
      <c r="AW864" s="108"/>
      <c r="AX864" s="342"/>
      <c r="AY864" s="81"/>
      <c r="AZ864" s="81"/>
      <c r="BA864" s="81"/>
      <c r="BB864" s="81"/>
      <c r="BC864" s="81"/>
      <c r="BD864" s="81"/>
      <c r="BE864" s="81"/>
      <c r="BF864" s="81"/>
      <c r="BG864" s="81"/>
      <c r="BH864" s="81"/>
      <c r="BI864" s="81"/>
      <c r="BJ864" s="81"/>
      <c r="BK864" s="81"/>
      <c r="BL864" s="81"/>
      <c r="BM864" s="81"/>
      <c r="BN864" s="81"/>
    </row>
    <row r="865" spans="1:66" s="37" customFormat="1" ht="104" customHeight="1" x14ac:dyDescent="0.3">
      <c r="A865" s="107">
        <v>2997</v>
      </c>
      <c r="B865" s="607" t="s">
        <v>7138</v>
      </c>
      <c r="C865" s="108" t="s">
        <v>7139</v>
      </c>
      <c r="D865" s="109"/>
      <c r="E865" s="625" t="s">
        <v>5024</v>
      </c>
      <c r="F865" s="108" t="s">
        <v>7151</v>
      </c>
      <c r="G865" s="625" t="s">
        <v>7283</v>
      </c>
      <c r="H865" s="108">
        <v>2010</v>
      </c>
      <c r="I865" s="625" t="s">
        <v>7283</v>
      </c>
      <c r="J865" s="655">
        <v>79624</v>
      </c>
      <c r="K865" s="396" t="s">
        <v>6855</v>
      </c>
      <c r="L865" s="72" t="s">
        <v>7144</v>
      </c>
      <c r="M865" s="72" t="s">
        <v>7145</v>
      </c>
      <c r="N865" s="72" t="s">
        <v>7284</v>
      </c>
      <c r="O865" s="72" t="s">
        <v>7285</v>
      </c>
      <c r="P865" s="108" t="s">
        <v>7286</v>
      </c>
      <c r="Q865" s="109" t="s">
        <v>7149</v>
      </c>
      <c r="R865" s="109">
        <v>0</v>
      </c>
      <c r="S865" s="109"/>
      <c r="T865" s="109"/>
      <c r="U865" s="109">
        <v>0</v>
      </c>
      <c r="V865" s="108">
        <v>15</v>
      </c>
      <c r="W865" s="108">
        <v>81</v>
      </c>
      <c r="X865" s="109" t="s">
        <v>7831</v>
      </c>
      <c r="Y865" s="108"/>
      <c r="Z865" s="108"/>
      <c r="AA865" s="108"/>
      <c r="AB865" s="108">
        <v>44</v>
      </c>
      <c r="AC865" s="108" t="s">
        <v>1086</v>
      </c>
      <c r="AD865" s="109"/>
      <c r="AE865" s="242">
        <v>7</v>
      </c>
      <c r="AF865" s="236">
        <v>15</v>
      </c>
      <c r="AG865" s="351" t="s">
        <v>7150</v>
      </c>
      <c r="AH865" s="687" t="s">
        <v>5024</v>
      </c>
      <c r="AI865" s="238">
        <v>15</v>
      </c>
      <c r="AJ865" s="352"/>
      <c r="AK865" s="734"/>
      <c r="AL865" s="241"/>
      <c r="AM865" s="352"/>
      <c r="AN865" s="734"/>
      <c r="AO865" s="241"/>
      <c r="AP865" s="352"/>
      <c r="AQ865" s="734"/>
      <c r="AR865" s="241"/>
      <c r="AS865" s="352"/>
      <c r="AT865" s="353"/>
      <c r="AU865" s="242"/>
      <c r="AV865" s="785"/>
      <c r="AW865" s="108"/>
      <c r="AX865" s="342"/>
      <c r="AY865" s="81"/>
      <c r="AZ865" s="81"/>
      <c r="BA865" s="81"/>
      <c r="BB865" s="81"/>
      <c r="BC865" s="81"/>
      <c r="BD865" s="81"/>
      <c r="BE865" s="81"/>
      <c r="BF865" s="81"/>
      <c r="BG865" s="81"/>
      <c r="BH865" s="81"/>
      <c r="BI865" s="81"/>
      <c r="BJ865" s="81"/>
      <c r="BK865" s="81"/>
      <c r="BL865" s="81"/>
      <c r="BM865" s="81"/>
      <c r="BN865" s="81"/>
    </row>
    <row r="866" spans="1:66" s="37" customFormat="1" ht="104" customHeight="1" x14ac:dyDescent="0.3">
      <c r="A866" s="107">
        <v>2997</v>
      </c>
      <c r="B866" s="607" t="s">
        <v>7138</v>
      </c>
      <c r="C866" s="108" t="s">
        <v>7139</v>
      </c>
      <c r="D866" s="109"/>
      <c r="E866" s="625" t="s">
        <v>6043</v>
      </c>
      <c r="F866" s="108" t="s">
        <v>7172</v>
      </c>
      <c r="G866" s="625" t="s">
        <v>7287</v>
      </c>
      <c r="H866" s="108">
        <v>2011</v>
      </c>
      <c r="I866" s="625" t="s">
        <v>7288</v>
      </c>
      <c r="J866" s="655">
        <v>59400</v>
      </c>
      <c r="K866" s="396" t="s">
        <v>6855</v>
      </c>
      <c r="L866" s="72" t="s">
        <v>7144</v>
      </c>
      <c r="M866" s="72" t="s">
        <v>7145</v>
      </c>
      <c r="N866" s="72" t="s">
        <v>7284</v>
      </c>
      <c r="O866" s="72" t="s">
        <v>7285</v>
      </c>
      <c r="P866" s="108" t="s">
        <v>7289</v>
      </c>
      <c r="Q866" s="109" t="s">
        <v>7149</v>
      </c>
      <c r="R866" s="109">
        <v>0</v>
      </c>
      <c r="S866" s="109"/>
      <c r="T866" s="109"/>
      <c r="U866" s="109">
        <v>0</v>
      </c>
      <c r="V866" s="108">
        <v>33</v>
      </c>
      <c r="W866" s="108">
        <v>80</v>
      </c>
      <c r="X866" s="109" t="s">
        <v>7831</v>
      </c>
      <c r="Y866" s="108"/>
      <c r="Z866" s="108"/>
      <c r="AA866" s="108"/>
      <c r="AB866" s="108">
        <v>44</v>
      </c>
      <c r="AC866" s="108" t="s">
        <v>1086</v>
      </c>
      <c r="AD866" s="109"/>
      <c r="AE866" s="242">
        <v>7</v>
      </c>
      <c r="AF866" s="236">
        <v>33</v>
      </c>
      <c r="AG866" s="351" t="s">
        <v>7178</v>
      </c>
      <c r="AH866" s="687" t="s">
        <v>6043</v>
      </c>
      <c r="AI866" s="238">
        <v>33</v>
      </c>
      <c r="AJ866" s="352"/>
      <c r="AK866" s="734"/>
      <c r="AL866" s="241"/>
      <c r="AM866" s="352"/>
      <c r="AN866" s="734"/>
      <c r="AO866" s="241"/>
      <c r="AP866" s="352"/>
      <c r="AQ866" s="734"/>
      <c r="AR866" s="241"/>
      <c r="AS866" s="352"/>
      <c r="AT866" s="353"/>
      <c r="AU866" s="242"/>
      <c r="AV866" s="785"/>
      <c r="AW866" s="108"/>
      <c r="AX866" s="342"/>
      <c r="AY866" s="81"/>
      <c r="AZ866" s="81"/>
      <c r="BA866" s="81"/>
      <c r="BB866" s="81"/>
      <c r="BC866" s="81"/>
      <c r="BD866" s="81"/>
      <c r="BE866" s="81"/>
      <c r="BF866" s="81"/>
      <c r="BG866" s="81"/>
      <c r="BH866" s="81"/>
      <c r="BI866" s="81"/>
      <c r="BJ866" s="81"/>
      <c r="BK866" s="81"/>
      <c r="BL866" s="81"/>
      <c r="BM866" s="81"/>
      <c r="BN866" s="81"/>
    </row>
    <row r="867" spans="1:66" s="37" customFormat="1" ht="104" customHeight="1" x14ac:dyDescent="0.3">
      <c r="A867" s="107">
        <v>2997</v>
      </c>
      <c r="B867" s="607" t="s">
        <v>7138</v>
      </c>
      <c r="C867" s="108" t="s">
        <v>7139</v>
      </c>
      <c r="D867" s="109"/>
      <c r="E867" s="625" t="s">
        <v>5024</v>
      </c>
      <c r="F867" s="108" t="s">
        <v>7151</v>
      </c>
      <c r="G867" s="625" t="s">
        <v>7290</v>
      </c>
      <c r="H867" s="108" t="s">
        <v>7291</v>
      </c>
      <c r="I867" s="625" t="s">
        <v>7292</v>
      </c>
      <c r="J867" s="655">
        <v>211816</v>
      </c>
      <c r="K867" s="396" t="s">
        <v>6855</v>
      </c>
      <c r="L867" s="72" t="s">
        <v>7144</v>
      </c>
      <c r="M867" s="72" t="s">
        <v>7145</v>
      </c>
      <c r="N867" s="72" t="s">
        <v>7293</v>
      </c>
      <c r="O867" s="72" t="s">
        <v>7294</v>
      </c>
      <c r="P867" s="108" t="s">
        <v>7295</v>
      </c>
      <c r="Q867" s="109" t="s">
        <v>7149</v>
      </c>
      <c r="R867" s="109">
        <v>0</v>
      </c>
      <c r="S867" s="109"/>
      <c r="T867" s="109"/>
      <c r="U867" s="109">
        <v>0</v>
      </c>
      <c r="V867" s="108">
        <v>90</v>
      </c>
      <c r="W867" s="108">
        <v>78</v>
      </c>
      <c r="X867" s="109" t="s">
        <v>7831</v>
      </c>
      <c r="Y867" s="108"/>
      <c r="Z867" s="108"/>
      <c r="AA867" s="108"/>
      <c r="AB867" s="108">
        <v>44</v>
      </c>
      <c r="AC867" s="108" t="s">
        <v>1086</v>
      </c>
      <c r="AD867" s="109"/>
      <c r="AE867" s="242">
        <v>8</v>
      </c>
      <c r="AF867" s="236">
        <v>90</v>
      </c>
      <c r="AG867" s="351" t="s">
        <v>7150</v>
      </c>
      <c r="AH867" s="687" t="s">
        <v>5024</v>
      </c>
      <c r="AI867" s="238">
        <v>90</v>
      </c>
      <c r="AJ867" s="352"/>
      <c r="AK867" s="734"/>
      <c r="AL867" s="241"/>
      <c r="AM867" s="352"/>
      <c r="AN867" s="734"/>
      <c r="AO867" s="241"/>
      <c r="AP867" s="352"/>
      <c r="AQ867" s="734"/>
      <c r="AR867" s="241"/>
      <c r="AS867" s="352"/>
      <c r="AT867" s="353"/>
      <c r="AU867" s="242"/>
      <c r="AV867" s="785"/>
      <c r="AW867" s="108"/>
      <c r="AX867" s="342"/>
      <c r="AY867" s="81"/>
      <c r="AZ867" s="81"/>
      <c r="BA867" s="81"/>
      <c r="BB867" s="81"/>
      <c r="BC867" s="81"/>
      <c r="BD867" s="81"/>
      <c r="BE867" s="81"/>
      <c r="BF867" s="81"/>
      <c r="BG867" s="81"/>
      <c r="BH867" s="81"/>
      <c r="BI867" s="81"/>
      <c r="BJ867" s="81"/>
      <c r="BK867" s="81"/>
      <c r="BL867" s="81"/>
      <c r="BM867" s="81"/>
      <c r="BN867" s="81"/>
    </row>
    <row r="868" spans="1:66" s="37" customFormat="1" ht="104" customHeight="1" x14ac:dyDescent="0.3">
      <c r="A868" s="107">
        <v>2997</v>
      </c>
      <c r="B868" s="607" t="s">
        <v>7138</v>
      </c>
      <c r="C868" s="108" t="s">
        <v>7139</v>
      </c>
      <c r="D868" s="109"/>
      <c r="E868" s="625" t="s">
        <v>7296</v>
      </c>
      <c r="F868" s="108" t="s">
        <v>7297</v>
      </c>
      <c r="G868" s="625" t="s">
        <v>7298</v>
      </c>
      <c r="H868" s="108">
        <v>2011</v>
      </c>
      <c r="I868" s="625" t="s">
        <v>7299</v>
      </c>
      <c r="J868" s="655">
        <v>203177</v>
      </c>
      <c r="K868" s="396" t="s">
        <v>6855</v>
      </c>
      <c r="L868" s="72" t="s">
        <v>7144</v>
      </c>
      <c r="M868" s="72" t="s">
        <v>7145</v>
      </c>
      <c r="N868" s="72" t="s">
        <v>7300</v>
      </c>
      <c r="O868" s="72" t="s">
        <v>7301</v>
      </c>
      <c r="P868" s="108" t="s">
        <v>7302</v>
      </c>
      <c r="Q868" s="109" t="s">
        <v>7149</v>
      </c>
      <c r="R868" s="109">
        <v>0</v>
      </c>
      <c r="S868" s="109"/>
      <c r="T868" s="109"/>
      <c r="U868" s="109">
        <v>0</v>
      </c>
      <c r="V868" s="108">
        <v>80</v>
      </c>
      <c r="W868" s="108">
        <v>100</v>
      </c>
      <c r="X868" s="109" t="s">
        <v>7831</v>
      </c>
      <c r="Y868" s="108"/>
      <c r="Z868" s="108"/>
      <c r="AA868" s="108"/>
      <c r="AB868" s="108">
        <v>4</v>
      </c>
      <c r="AC868" s="108" t="s">
        <v>1086</v>
      </c>
      <c r="AD868" s="109"/>
      <c r="AE868" s="242">
        <v>3</v>
      </c>
      <c r="AF868" s="236">
        <v>80</v>
      </c>
      <c r="AG868" s="351" t="s">
        <v>7303</v>
      </c>
      <c r="AH868" s="687" t="s">
        <v>7296</v>
      </c>
      <c r="AI868" s="238">
        <v>80</v>
      </c>
      <c r="AJ868" s="352"/>
      <c r="AK868" s="734"/>
      <c r="AL868" s="241"/>
      <c r="AM868" s="352"/>
      <c r="AN868" s="734"/>
      <c r="AO868" s="241"/>
      <c r="AP868" s="352"/>
      <c r="AQ868" s="734"/>
      <c r="AR868" s="241"/>
      <c r="AS868" s="352"/>
      <c r="AT868" s="353"/>
      <c r="AU868" s="242"/>
      <c r="AV868" s="785"/>
      <c r="AW868" s="108"/>
      <c r="AX868" s="342"/>
      <c r="AY868" s="81"/>
      <c r="AZ868" s="81"/>
      <c r="BA868" s="81"/>
      <c r="BB868" s="81"/>
      <c r="BC868" s="81"/>
      <c r="BD868" s="81"/>
      <c r="BE868" s="81"/>
      <c r="BF868" s="81"/>
      <c r="BG868" s="81"/>
      <c r="BH868" s="81"/>
      <c r="BI868" s="81"/>
      <c r="BJ868" s="81"/>
      <c r="BK868" s="81"/>
      <c r="BL868" s="81"/>
      <c r="BM868" s="81"/>
      <c r="BN868" s="81"/>
    </row>
    <row r="869" spans="1:66" s="37" customFormat="1" ht="104" customHeight="1" x14ac:dyDescent="0.3">
      <c r="A869" s="107">
        <v>2997</v>
      </c>
      <c r="B869" s="607" t="s">
        <v>7138</v>
      </c>
      <c r="C869" s="108" t="s">
        <v>7139</v>
      </c>
      <c r="D869" s="109"/>
      <c r="E869" s="625" t="s">
        <v>5024</v>
      </c>
      <c r="F869" s="108" t="s">
        <v>7151</v>
      </c>
      <c r="G869" s="625" t="s">
        <v>7304</v>
      </c>
      <c r="H869" s="108">
        <v>2012</v>
      </c>
      <c r="I869" s="625" t="s">
        <v>7305</v>
      </c>
      <c r="J869" s="655">
        <v>59745</v>
      </c>
      <c r="K869" s="396" t="s">
        <v>6855</v>
      </c>
      <c r="L869" s="72" t="s">
        <v>7144</v>
      </c>
      <c r="M869" s="72" t="s">
        <v>7145</v>
      </c>
      <c r="N869" s="72" t="s">
        <v>7306</v>
      </c>
      <c r="O869" s="72" t="s">
        <v>7307</v>
      </c>
      <c r="P869" s="108" t="s">
        <v>7308</v>
      </c>
      <c r="Q869" s="109" t="s">
        <v>7149</v>
      </c>
      <c r="R869" s="109">
        <v>0</v>
      </c>
      <c r="S869" s="109"/>
      <c r="T869" s="109"/>
      <c r="U869" s="109">
        <v>0</v>
      </c>
      <c r="V869" s="108">
        <v>30</v>
      </c>
      <c r="W869" s="108">
        <v>77</v>
      </c>
      <c r="X869" s="109" t="s">
        <v>7831</v>
      </c>
      <c r="Y869" s="108"/>
      <c r="Z869" s="108"/>
      <c r="AA869" s="108"/>
      <c r="AB869" s="108">
        <v>47</v>
      </c>
      <c r="AC869" s="108" t="s">
        <v>1086</v>
      </c>
      <c r="AD869" s="109"/>
      <c r="AE869" s="242">
        <v>7</v>
      </c>
      <c r="AF869" s="236">
        <v>30</v>
      </c>
      <c r="AG869" s="351" t="s">
        <v>7150</v>
      </c>
      <c r="AH869" s="687" t="s">
        <v>5024</v>
      </c>
      <c r="AI869" s="238">
        <v>30</v>
      </c>
      <c r="AJ869" s="352"/>
      <c r="AK869" s="734"/>
      <c r="AL869" s="241"/>
      <c r="AM869" s="352"/>
      <c r="AN869" s="734"/>
      <c r="AO869" s="241"/>
      <c r="AP869" s="352"/>
      <c r="AQ869" s="734"/>
      <c r="AR869" s="241"/>
      <c r="AS869" s="352"/>
      <c r="AT869" s="353"/>
      <c r="AU869" s="242"/>
      <c r="AV869" s="785"/>
      <c r="AW869" s="108"/>
      <c r="AX869" s="342"/>
      <c r="AY869" s="81"/>
      <c r="AZ869" s="81"/>
      <c r="BA869" s="81"/>
      <c r="BB869" s="81"/>
      <c r="BC869" s="81"/>
      <c r="BD869" s="81"/>
      <c r="BE869" s="81"/>
      <c r="BF869" s="81"/>
      <c r="BG869" s="81"/>
      <c r="BH869" s="81"/>
      <c r="BI869" s="81"/>
      <c r="BJ869" s="81"/>
      <c r="BK869" s="81"/>
      <c r="BL869" s="81"/>
      <c r="BM869" s="81"/>
      <c r="BN869" s="81"/>
    </row>
    <row r="870" spans="1:66" s="37" customFormat="1" ht="104" customHeight="1" x14ac:dyDescent="0.3">
      <c r="A870" s="107">
        <v>2997</v>
      </c>
      <c r="B870" s="607" t="s">
        <v>7138</v>
      </c>
      <c r="C870" s="108" t="s">
        <v>7309</v>
      </c>
      <c r="D870" s="109"/>
      <c r="E870" s="625" t="s">
        <v>5915</v>
      </c>
      <c r="F870" s="108" t="s">
        <v>5916</v>
      </c>
      <c r="G870" s="625" t="s">
        <v>7310</v>
      </c>
      <c r="H870" s="108">
        <v>2012</v>
      </c>
      <c r="I870" s="625" t="s">
        <v>7311</v>
      </c>
      <c r="J870" s="655">
        <v>65520</v>
      </c>
      <c r="K870" s="396" t="s">
        <v>6855</v>
      </c>
      <c r="L870" s="72" t="s">
        <v>7144</v>
      </c>
      <c r="M870" s="72" t="s">
        <v>7145</v>
      </c>
      <c r="N870" s="72" t="s">
        <v>7312</v>
      </c>
      <c r="O870" s="72" t="s">
        <v>7313</v>
      </c>
      <c r="P870" s="108" t="s">
        <v>7314</v>
      </c>
      <c r="Q870" s="109" t="s">
        <v>7149</v>
      </c>
      <c r="R870" s="109">
        <v>0</v>
      </c>
      <c r="S870" s="109"/>
      <c r="T870" s="109"/>
      <c r="U870" s="109">
        <v>0</v>
      </c>
      <c r="V870" s="108">
        <v>40</v>
      </c>
      <c r="W870" s="108">
        <v>70</v>
      </c>
      <c r="X870" s="109" t="s">
        <v>7831</v>
      </c>
      <c r="Y870" s="108"/>
      <c r="Z870" s="108"/>
      <c r="AA870" s="108"/>
      <c r="AB870" s="108">
        <v>30</v>
      </c>
      <c r="AC870" s="108" t="s">
        <v>1086</v>
      </c>
      <c r="AD870" s="109"/>
      <c r="AE870" s="242">
        <v>5</v>
      </c>
      <c r="AF870" s="236">
        <v>40</v>
      </c>
      <c r="AG870" s="351" t="s">
        <v>7253</v>
      </c>
      <c r="AH870" s="687" t="s">
        <v>5915</v>
      </c>
      <c r="AI870" s="238">
        <v>40</v>
      </c>
      <c r="AJ870" s="352"/>
      <c r="AK870" s="734"/>
      <c r="AL870" s="241"/>
      <c r="AM870" s="352"/>
      <c r="AN870" s="734"/>
      <c r="AO870" s="241"/>
      <c r="AP870" s="352"/>
      <c r="AQ870" s="734"/>
      <c r="AR870" s="241"/>
      <c r="AS870" s="352"/>
      <c r="AT870" s="353"/>
      <c r="AU870" s="242"/>
      <c r="AV870" s="785"/>
      <c r="AW870" s="108"/>
      <c r="AX870" s="342"/>
      <c r="AY870" s="81"/>
      <c r="AZ870" s="81"/>
      <c r="BA870" s="81"/>
      <c r="BB870" s="81"/>
      <c r="BC870" s="81"/>
      <c r="BD870" s="81"/>
      <c r="BE870" s="81"/>
      <c r="BF870" s="81"/>
      <c r="BG870" s="81"/>
      <c r="BH870" s="81"/>
      <c r="BI870" s="81"/>
      <c r="BJ870" s="81"/>
      <c r="BK870" s="81"/>
      <c r="BL870" s="81"/>
      <c r="BM870" s="81"/>
      <c r="BN870" s="81"/>
    </row>
    <row r="871" spans="1:66" s="37" customFormat="1" ht="104" customHeight="1" x14ac:dyDescent="0.3">
      <c r="A871" s="107">
        <v>2997</v>
      </c>
      <c r="B871" s="607" t="s">
        <v>7138</v>
      </c>
      <c r="C871" s="108" t="s">
        <v>7315</v>
      </c>
      <c r="D871" s="109"/>
      <c r="E871" s="625" t="s">
        <v>7205</v>
      </c>
      <c r="F871" s="108" t="s">
        <v>7206</v>
      </c>
      <c r="G871" s="625" t="s">
        <v>7316</v>
      </c>
      <c r="H871" s="108">
        <v>2012</v>
      </c>
      <c r="I871" s="625" t="s">
        <v>7317</v>
      </c>
      <c r="J871" s="655">
        <v>76509</v>
      </c>
      <c r="K871" s="396" t="s">
        <v>6855</v>
      </c>
      <c r="L871" s="72" t="s">
        <v>7144</v>
      </c>
      <c r="M871" s="72" t="s">
        <v>7145</v>
      </c>
      <c r="N871" s="72" t="s">
        <v>7318</v>
      </c>
      <c r="O871" s="72" t="s">
        <v>7319</v>
      </c>
      <c r="P871" s="108" t="s">
        <v>7320</v>
      </c>
      <c r="Q871" s="109" t="s">
        <v>7149</v>
      </c>
      <c r="R871" s="109">
        <v>0</v>
      </c>
      <c r="S871" s="109"/>
      <c r="T871" s="109"/>
      <c r="U871" s="109">
        <v>0</v>
      </c>
      <c r="V871" s="108">
        <v>100</v>
      </c>
      <c r="W871" s="108">
        <v>83</v>
      </c>
      <c r="X871" s="109" t="s">
        <v>7831</v>
      </c>
      <c r="Y871" s="108"/>
      <c r="Z871" s="108"/>
      <c r="AA871" s="108"/>
      <c r="AB871" s="108">
        <v>30</v>
      </c>
      <c r="AC871" s="108" t="s">
        <v>1086</v>
      </c>
      <c r="AD871" s="109"/>
      <c r="AE871" s="242">
        <v>5</v>
      </c>
      <c r="AF871" s="236">
        <v>100</v>
      </c>
      <c r="AG871" s="351" t="s">
        <v>7213</v>
      </c>
      <c r="AH871" s="687" t="s">
        <v>7205</v>
      </c>
      <c r="AI871" s="238">
        <v>100</v>
      </c>
      <c r="AJ871" s="352"/>
      <c r="AK871" s="734"/>
      <c r="AL871" s="241"/>
      <c r="AM871" s="352"/>
      <c r="AN871" s="734"/>
      <c r="AO871" s="241"/>
      <c r="AP871" s="352"/>
      <c r="AQ871" s="734"/>
      <c r="AR871" s="241"/>
      <c r="AS871" s="352"/>
      <c r="AT871" s="353"/>
      <c r="AU871" s="242"/>
      <c r="AV871" s="785"/>
      <c r="AW871" s="108"/>
      <c r="AX871" s="342"/>
      <c r="AY871" s="81"/>
      <c r="AZ871" s="81"/>
      <c r="BA871" s="81"/>
      <c r="BB871" s="81"/>
      <c r="BC871" s="81"/>
      <c r="BD871" s="81"/>
      <c r="BE871" s="81"/>
      <c r="BF871" s="81"/>
      <c r="BG871" s="81"/>
      <c r="BH871" s="81"/>
      <c r="BI871" s="81"/>
      <c r="BJ871" s="81"/>
      <c r="BK871" s="81"/>
      <c r="BL871" s="81"/>
      <c r="BM871" s="81"/>
      <c r="BN871" s="81"/>
    </row>
    <row r="872" spans="1:66" s="37" customFormat="1" ht="104" customHeight="1" x14ac:dyDescent="0.3">
      <c r="A872" s="107">
        <v>2997</v>
      </c>
      <c r="B872" s="607" t="s">
        <v>7138</v>
      </c>
      <c r="C872" s="108" t="s">
        <v>7321</v>
      </c>
      <c r="D872" s="109"/>
      <c r="E872" s="625" t="s">
        <v>5024</v>
      </c>
      <c r="F872" s="108" t="s">
        <v>7151</v>
      </c>
      <c r="G872" s="625" t="s">
        <v>7322</v>
      </c>
      <c r="H872" s="108">
        <v>2012</v>
      </c>
      <c r="I872" s="625" t="s">
        <v>7323</v>
      </c>
      <c r="J872" s="655">
        <v>90000</v>
      </c>
      <c r="K872" s="396" t="s">
        <v>6855</v>
      </c>
      <c r="L872" s="72" t="s">
        <v>7144</v>
      </c>
      <c r="M872" s="72" t="s">
        <v>7145</v>
      </c>
      <c r="N872" s="72" t="s">
        <v>7324</v>
      </c>
      <c r="O872" s="72" t="s">
        <v>7325</v>
      </c>
      <c r="P872" s="108" t="s">
        <v>7326</v>
      </c>
      <c r="Q872" s="109" t="s">
        <v>7149</v>
      </c>
      <c r="R872" s="109">
        <v>0</v>
      </c>
      <c r="S872" s="109"/>
      <c r="T872" s="109"/>
      <c r="U872" s="109">
        <v>0</v>
      </c>
      <c r="V872" s="108">
        <v>45</v>
      </c>
      <c r="W872" s="108">
        <v>67</v>
      </c>
      <c r="X872" s="109" t="s">
        <v>7831</v>
      </c>
      <c r="Y872" s="108"/>
      <c r="Z872" s="108"/>
      <c r="AA872" s="108"/>
      <c r="AB872" s="108">
        <v>4</v>
      </c>
      <c r="AC872" s="108" t="s">
        <v>1086</v>
      </c>
      <c r="AD872" s="109"/>
      <c r="AE872" s="242">
        <v>5</v>
      </c>
      <c r="AF872" s="236">
        <v>45</v>
      </c>
      <c r="AG872" s="351" t="s">
        <v>7150</v>
      </c>
      <c r="AH872" s="687" t="s">
        <v>5024</v>
      </c>
      <c r="AI872" s="238">
        <v>45</v>
      </c>
      <c r="AJ872" s="352"/>
      <c r="AK872" s="734"/>
      <c r="AL872" s="241"/>
      <c r="AM872" s="352"/>
      <c r="AN872" s="734"/>
      <c r="AO872" s="241"/>
      <c r="AP872" s="352"/>
      <c r="AQ872" s="734"/>
      <c r="AR872" s="241"/>
      <c r="AS872" s="352"/>
      <c r="AT872" s="353"/>
      <c r="AU872" s="242"/>
      <c r="AV872" s="785"/>
      <c r="AW872" s="108"/>
      <c r="AX872" s="342"/>
      <c r="AY872" s="81"/>
      <c r="AZ872" s="81"/>
      <c r="BA872" s="81"/>
      <c r="BB872" s="81"/>
      <c r="BC872" s="81"/>
      <c r="BD872" s="81"/>
      <c r="BE872" s="81"/>
      <c r="BF872" s="81"/>
      <c r="BG872" s="81"/>
      <c r="BH872" s="81"/>
      <c r="BI872" s="81"/>
      <c r="BJ872" s="81"/>
      <c r="BK872" s="81"/>
      <c r="BL872" s="81"/>
      <c r="BM872" s="81"/>
      <c r="BN872" s="81"/>
    </row>
    <row r="873" spans="1:66" s="37" customFormat="1" ht="104" customHeight="1" x14ac:dyDescent="0.3">
      <c r="A873" s="107">
        <v>2997</v>
      </c>
      <c r="B873" s="607" t="s">
        <v>7138</v>
      </c>
      <c r="C873" s="108" t="s">
        <v>7327</v>
      </c>
      <c r="D873" s="109"/>
      <c r="E873" s="625" t="s">
        <v>7328</v>
      </c>
      <c r="F873" s="108" t="s">
        <v>7329</v>
      </c>
      <c r="G873" s="625" t="s">
        <v>7330</v>
      </c>
      <c r="H873" s="108">
        <v>2012</v>
      </c>
      <c r="I873" s="625" t="s">
        <v>7331</v>
      </c>
      <c r="J873" s="655">
        <v>228000</v>
      </c>
      <c r="K873" s="396" t="s">
        <v>6855</v>
      </c>
      <c r="L873" s="72" t="s">
        <v>7144</v>
      </c>
      <c r="M873" s="72" t="s">
        <v>7145</v>
      </c>
      <c r="N873" s="72" t="s">
        <v>7332</v>
      </c>
      <c r="O873" s="72" t="s">
        <v>7333</v>
      </c>
      <c r="P873" s="108" t="s">
        <v>7334</v>
      </c>
      <c r="Q873" s="109" t="s">
        <v>7149</v>
      </c>
      <c r="R873" s="109">
        <v>0</v>
      </c>
      <c r="S873" s="109"/>
      <c r="T873" s="109"/>
      <c r="U873" s="109">
        <v>0</v>
      </c>
      <c r="V873" s="108">
        <v>25</v>
      </c>
      <c r="W873" s="108">
        <v>72</v>
      </c>
      <c r="X873" s="109" t="s">
        <v>7831</v>
      </c>
      <c r="Y873" s="108"/>
      <c r="Z873" s="108"/>
      <c r="AA873" s="108"/>
      <c r="AB873" s="108">
        <v>4</v>
      </c>
      <c r="AC873" s="108" t="s">
        <v>1086</v>
      </c>
      <c r="AD873" s="109"/>
      <c r="AE873" s="242">
        <v>5</v>
      </c>
      <c r="AF873" s="236">
        <v>25</v>
      </c>
      <c r="AG873" s="351" t="s">
        <v>7150</v>
      </c>
      <c r="AH873" s="687" t="s">
        <v>7328</v>
      </c>
      <c r="AI873" s="238">
        <v>25</v>
      </c>
      <c r="AJ873" s="352"/>
      <c r="AK873" s="734"/>
      <c r="AL873" s="241"/>
      <c r="AM873" s="352"/>
      <c r="AN873" s="734"/>
      <c r="AO873" s="241"/>
      <c r="AP873" s="352"/>
      <c r="AQ873" s="734"/>
      <c r="AR873" s="241"/>
      <c r="AS873" s="352"/>
      <c r="AT873" s="353"/>
      <c r="AU873" s="242"/>
      <c r="AV873" s="785"/>
      <c r="AW873" s="108"/>
      <c r="AX873" s="342"/>
      <c r="AY873" s="81"/>
      <c r="AZ873" s="81"/>
      <c r="BA873" s="81"/>
      <c r="BB873" s="81"/>
      <c r="BC873" s="81"/>
      <c r="BD873" s="81"/>
      <c r="BE873" s="81"/>
      <c r="BF873" s="81"/>
      <c r="BG873" s="81"/>
      <c r="BH873" s="81"/>
      <c r="BI873" s="81"/>
      <c r="BJ873" s="81"/>
      <c r="BK873" s="81"/>
      <c r="BL873" s="81"/>
      <c r="BM873" s="81"/>
      <c r="BN873" s="81"/>
    </row>
    <row r="874" spans="1:66" s="37" customFormat="1" ht="104" customHeight="1" x14ac:dyDescent="0.3">
      <c r="A874" s="107">
        <v>2997</v>
      </c>
      <c r="B874" s="607" t="s">
        <v>7138</v>
      </c>
      <c r="C874" s="108" t="s">
        <v>7335</v>
      </c>
      <c r="D874" s="109"/>
      <c r="E874" s="625" t="s">
        <v>5447</v>
      </c>
      <c r="F874" s="108" t="s">
        <v>5448</v>
      </c>
      <c r="G874" s="625" t="s">
        <v>7336</v>
      </c>
      <c r="H874" s="108">
        <v>2012</v>
      </c>
      <c r="I874" s="625" t="s">
        <v>7337</v>
      </c>
      <c r="J874" s="655">
        <v>81600</v>
      </c>
      <c r="K874" s="396" t="s">
        <v>6855</v>
      </c>
      <c r="L874" s="72" t="s">
        <v>7144</v>
      </c>
      <c r="M874" s="72" t="s">
        <v>7145</v>
      </c>
      <c r="N874" s="72" t="s">
        <v>7338</v>
      </c>
      <c r="O874" s="72" t="s">
        <v>7339</v>
      </c>
      <c r="P874" s="108" t="s">
        <v>7340</v>
      </c>
      <c r="Q874" s="109" t="s">
        <v>7149</v>
      </c>
      <c r="R874" s="109">
        <v>0</v>
      </c>
      <c r="S874" s="109"/>
      <c r="T874" s="109"/>
      <c r="U874" s="109">
        <v>0</v>
      </c>
      <c r="V874" s="108">
        <v>50</v>
      </c>
      <c r="W874" s="108">
        <v>72</v>
      </c>
      <c r="X874" s="109" t="s">
        <v>7831</v>
      </c>
      <c r="Y874" s="108"/>
      <c r="Z874" s="108"/>
      <c r="AA874" s="108"/>
      <c r="AB874" s="108">
        <v>30</v>
      </c>
      <c r="AC874" s="108" t="s">
        <v>1086</v>
      </c>
      <c r="AD874" s="109"/>
      <c r="AE874" s="242">
        <v>6</v>
      </c>
      <c r="AF874" s="236">
        <v>50</v>
      </c>
      <c r="AG874" s="351" t="s">
        <v>7224</v>
      </c>
      <c r="AH874" s="687" t="s">
        <v>5447</v>
      </c>
      <c r="AI874" s="238">
        <v>50</v>
      </c>
      <c r="AJ874" s="352"/>
      <c r="AK874" s="734"/>
      <c r="AL874" s="241"/>
      <c r="AM874" s="352"/>
      <c r="AN874" s="734"/>
      <c r="AO874" s="241"/>
      <c r="AP874" s="352"/>
      <c r="AQ874" s="734"/>
      <c r="AR874" s="241"/>
      <c r="AS874" s="352"/>
      <c r="AT874" s="353"/>
      <c r="AU874" s="242"/>
      <c r="AV874" s="785"/>
      <c r="AW874" s="108"/>
      <c r="AX874" s="342"/>
      <c r="AY874" s="81"/>
      <c r="AZ874" s="81"/>
      <c r="BA874" s="81"/>
      <c r="BB874" s="81"/>
      <c r="BC874" s="81"/>
      <c r="BD874" s="81"/>
      <c r="BE874" s="81"/>
      <c r="BF874" s="81"/>
      <c r="BG874" s="81"/>
      <c r="BH874" s="81"/>
      <c r="BI874" s="81"/>
      <c r="BJ874" s="81"/>
      <c r="BK874" s="81"/>
      <c r="BL874" s="81"/>
      <c r="BM874" s="81"/>
      <c r="BN874" s="81"/>
    </row>
    <row r="875" spans="1:66" s="37" customFormat="1" ht="104" customHeight="1" x14ac:dyDescent="0.3">
      <c r="A875" s="107">
        <v>2997</v>
      </c>
      <c r="B875" s="607" t="s">
        <v>7138</v>
      </c>
      <c r="C875" s="108" t="s">
        <v>7139</v>
      </c>
      <c r="D875" s="109"/>
      <c r="E875" s="625" t="s">
        <v>5024</v>
      </c>
      <c r="F875" s="108" t="s">
        <v>7151</v>
      </c>
      <c r="G875" s="625" t="s">
        <v>7341</v>
      </c>
      <c r="H875" s="108">
        <v>2010</v>
      </c>
      <c r="I875" s="625" t="s">
        <v>7342</v>
      </c>
      <c r="J875" s="655">
        <v>36301</v>
      </c>
      <c r="K875" s="396" t="s">
        <v>6855</v>
      </c>
      <c r="L875" s="72" t="s">
        <v>7144</v>
      </c>
      <c r="M875" s="72" t="s">
        <v>7145</v>
      </c>
      <c r="N875" s="72" t="s">
        <v>7343</v>
      </c>
      <c r="O875" s="72" t="s">
        <v>7344</v>
      </c>
      <c r="P875" s="108" t="s">
        <v>7345</v>
      </c>
      <c r="Q875" s="109" t="s">
        <v>7149</v>
      </c>
      <c r="R875" s="109">
        <v>0</v>
      </c>
      <c r="S875" s="109"/>
      <c r="T875" s="109"/>
      <c r="U875" s="109">
        <v>0</v>
      </c>
      <c r="V875" s="108">
        <v>19</v>
      </c>
      <c r="W875" s="108">
        <v>49</v>
      </c>
      <c r="X875" s="109" t="s">
        <v>7831</v>
      </c>
      <c r="Y875" s="108"/>
      <c r="Z875" s="108"/>
      <c r="AA875" s="108"/>
      <c r="AB875" s="108">
        <v>44</v>
      </c>
      <c r="AC875" s="108" t="s">
        <v>1086</v>
      </c>
      <c r="AD875" s="109"/>
      <c r="AE875" s="242">
        <v>7</v>
      </c>
      <c r="AF875" s="236">
        <v>19</v>
      </c>
      <c r="AG875" s="351" t="s">
        <v>7150</v>
      </c>
      <c r="AH875" s="687" t="s">
        <v>5024</v>
      </c>
      <c r="AI875" s="238"/>
      <c r="AJ875" s="352"/>
      <c r="AK875" s="734"/>
      <c r="AL875" s="241"/>
      <c r="AM875" s="352"/>
      <c r="AN875" s="734"/>
      <c r="AO875" s="241"/>
      <c r="AP875" s="352"/>
      <c r="AQ875" s="734"/>
      <c r="AR875" s="241"/>
      <c r="AS875" s="352"/>
      <c r="AT875" s="353"/>
      <c r="AU875" s="242"/>
      <c r="AV875" s="785"/>
      <c r="AW875" s="108"/>
      <c r="AX875" s="342"/>
      <c r="AY875" s="81"/>
      <c r="AZ875" s="81"/>
      <c r="BA875" s="81"/>
      <c r="BB875" s="81"/>
      <c r="BC875" s="81"/>
      <c r="BD875" s="81"/>
      <c r="BE875" s="81"/>
      <c r="BF875" s="81"/>
      <c r="BG875" s="81"/>
      <c r="BH875" s="81"/>
      <c r="BI875" s="81"/>
      <c r="BJ875" s="81"/>
      <c r="BK875" s="81"/>
      <c r="BL875" s="81"/>
      <c r="BM875" s="81"/>
      <c r="BN875" s="81"/>
    </row>
    <row r="876" spans="1:66" s="37" customFormat="1" ht="104" customHeight="1" x14ac:dyDescent="0.3">
      <c r="A876" s="107">
        <v>2997</v>
      </c>
      <c r="B876" s="607" t="s">
        <v>7138</v>
      </c>
      <c r="C876" s="108" t="s">
        <v>7139</v>
      </c>
      <c r="D876" s="109"/>
      <c r="E876" s="625" t="s">
        <v>5024</v>
      </c>
      <c r="F876" s="108" t="s">
        <v>7151</v>
      </c>
      <c r="G876" s="625" t="s">
        <v>7346</v>
      </c>
      <c r="H876" s="108">
        <v>2010</v>
      </c>
      <c r="I876" s="625" t="s">
        <v>7347</v>
      </c>
      <c r="J876" s="655">
        <v>16933</v>
      </c>
      <c r="K876" s="396" t="s">
        <v>6855</v>
      </c>
      <c r="L876" s="72" t="s">
        <v>7144</v>
      </c>
      <c r="M876" s="72" t="s">
        <v>7145</v>
      </c>
      <c r="N876" s="72" t="s">
        <v>7343</v>
      </c>
      <c r="O876" s="72" t="s">
        <v>7348</v>
      </c>
      <c r="P876" s="108" t="s">
        <v>7349</v>
      </c>
      <c r="Q876" s="109" t="s">
        <v>7149</v>
      </c>
      <c r="R876" s="109">
        <v>0</v>
      </c>
      <c r="S876" s="109"/>
      <c r="T876" s="109"/>
      <c r="U876" s="109">
        <v>0</v>
      </c>
      <c r="V876" s="108">
        <v>70</v>
      </c>
      <c r="W876" s="108">
        <v>35</v>
      </c>
      <c r="X876" s="109" t="s">
        <v>7831</v>
      </c>
      <c r="Y876" s="108"/>
      <c r="Z876" s="108"/>
      <c r="AA876" s="108"/>
      <c r="AB876" s="108">
        <v>44</v>
      </c>
      <c r="AC876" s="108" t="s">
        <v>1086</v>
      </c>
      <c r="AD876" s="109"/>
      <c r="AE876" s="242">
        <v>7</v>
      </c>
      <c r="AF876" s="236">
        <v>70</v>
      </c>
      <c r="AG876" s="351" t="s">
        <v>7150</v>
      </c>
      <c r="AH876" s="687" t="s">
        <v>5024</v>
      </c>
      <c r="AI876" s="238"/>
      <c r="AJ876" s="352"/>
      <c r="AK876" s="734"/>
      <c r="AL876" s="241"/>
      <c r="AM876" s="352"/>
      <c r="AN876" s="734"/>
      <c r="AO876" s="241"/>
      <c r="AP876" s="352"/>
      <c r="AQ876" s="734"/>
      <c r="AR876" s="241"/>
      <c r="AS876" s="352"/>
      <c r="AT876" s="353"/>
      <c r="AU876" s="242"/>
      <c r="AV876" s="785"/>
      <c r="AW876" s="108"/>
      <c r="AX876" s="342"/>
      <c r="AY876" s="81"/>
      <c r="AZ876" s="81"/>
      <c r="BA876" s="81"/>
      <c r="BB876" s="81"/>
      <c r="BC876" s="81"/>
      <c r="BD876" s="81"/>
      <c r="BE876" s="81"/>
      <c r="BF876" s="81"/>
      <c r="BG876" s="81"/>
      <c r="BH876" s="81"/>
      <c r="BI876" s="81"/>
      <c r="BJ876" s="81"/>
      <c r="BK876" s="81"/>
      <c r="BL876" s="81"/>
      <c r="BM876" s="81"/>
      <c r="BN876" s="81"/>
    </row>
    <row r="877" spans="1:66" s="37" customFormat="1" ht="104" customHeight="1" x14ac:dyDescent="0.3">
      <c r="A877" s="107">
        <v>2997</v>
      </c>
      <c r="B877" s="607" t="s">
        <v>7138</v>
      </c>
      <c r="C877" s="108" t="s">
        <v>7139</v>
      </c>
      <c r="D877" s="109"/>
      <c r="E877" s="625" t="s">
        <v>5024</v>
      </c>
      <c r="F877" s="108" t="s">
        <v>7151</v>
      </c>
      <c r="G877" s="625" t="s">
        <v>7350</v>
      </c>
      <c r="H877" s="108">
        <v>2011</v>
      </c>
      <c r="I877" s="625" t="s">
        <v>7351</v>
      </c>
      <c r="J877" s="655">
        <v>1800</v>
      </c>
      <c r="K877" s="396" t="s">
        <v>6855</v>
      </c>
      <c r="L877" s="72" t="s">
        <v>7144</v>
      </c>
      <c r="M877" s="72" t="s">
        <v>7145</v>
      </c>
      <c r="N877" s="72" t="s">
        <v>7343</v>
      </c>
      <c r="O877" s="72" t="s">
        <v>7348</v>
      </c>
      <c r="P877" s="108" t="s">
        <v>7352</v>
      </c>
      <c r="Q877" s="109" t="s">
        <v>7149</v>
      </c>
      <c r="R877" s="109">
        <v>0</v>
      </c>
      <c r="S877" s="109"/>
      <c r="T877" s="109"/>
      <c r="U877" s="109">
        <v>0</v>
      </c>
      <c r="V877" s="108">
        <v>55</v>
      </c>
      <c r="W877" s="108">
        <v>43</v>
      </c>
      <c r="X877" s="109" t="s">
        <v>7831</v>
      </c>
      <c r="Y877" s="108"/>
      <c r="Z877" s="108"/>
      <c r="AA877" s="108"/>
      <c r="AB877" s="108">
        <v>44</v>
      </c>
      <c r="AC877" s="108" t="s">
        <v>1086</v>
      </c>
      <c r="AD877" s="109"/>
      <c r="AE877" s="242">
        <v>7</v>
      </c>
      <c r="AF877" s="236">
        <v>55</v>
      </c>
      <c r="AG877" s="351" t="s">
        <v>7150</v>
      </c>
      <c r="AH877" s="687" t="s">
        <v>5024</v>
      </c>
      <c r="AI877" s="238"/>
      <c r="AJ877" s="352"/>
      <c r="AK877" s="734"/>
      <c r="AL877" s="241"/>
      <c r="AM877" s="352"/>
      <c r="AN877" s="734"/>
      <c r="AO877" s="241"/>
      <c r="AP877" s="352"/>
      <c r="AQ877" s="734"/>
      <c r="AR877" s="241"/>
      <c r="AS877" s="352"/>
      <c r="AT877" s="353"/>
      <c r="AU877" s="242"/>
      <c r="AV877" s="785"/>
      <c r="AW877" s="108"/>
      <c r="AX877" s="342"/>
      <c r="AY877" s="81"/>
      <c r="AZ877" s="81"/>
      <c r="BA877" s="81"/>
      <c r="BB877" s="81"/>
      <c r="BC877" s="81"/>
      <c r="BD877" s="81"/>
      <c r="BE877" s="81"/>
      <c r="BF877" s="81"/>
      <c r="BG877" s="81"/>
      <c r="BH877" s="81"/>
      <c r="BI877" s="81"/>
      <c r="BJ877" s="81"/>
      <c r="BK877" s="81"/>
      <c r="BL877" s="81"/>
      <c r="BM877" s="81"/>
      <c r="BN877" s="81"/>
    </row>
    <row r="878" spans="1:66" s="37" customFormat="1" ht="104" customHeight="1" x14ac:dyDescent="0.3">
      <c r="A878" s="107">
        <v>2997</v>
      </c>
      <c r="B878" s="607" t="s">
        <v>7138</v>
      </c>
      <c r="C878" s="108" t="s">
        <v>7139</v>
      </c>
      <c r="D878" s="109"/>
      <c r="E878" s="625" t="s">
        <v>5024</v>
      </c>
      <c r="F878" s="108" t="s">
        <v>7151</v>
      </c>
      <c r="G878" s="625" t="s">
        <v>7353</v>
      </c>
      <c r="H878" s="108">
        <v>2011</v>
      </c>
      <c r="I878" s="625" t="s">
        <v>7354</v>
      </c>
      <c r="J878" s="655">
        <v>28342</v>
      </c>
      <c r="K878" s="396" t="s">
        <v>6855</v>
      </c>
      <c r="L878" s="72" t="s">
        <v>7144</v>
      </c>
      <c r="M878" s="72" t="s">
        <v>7145</v>
      </c>
      <c r="N878" s="72" t="s">
        <v>7355</v>
      </c>
      <c r="O878" s="72" t="s">
        <v>7356</v>
      </c>
      <c r="P878" s="108" t="s">
        <v>7357</v>
      </c>
      <c r="Q878" s="109" t="s">
        <v>7149</v>
      </c>
      <c r="R878" s="109">
        <v>0</v>
      </c>
      <c r="S878" s="109"/>
      <c r="T878" s="109"/>
      <c r="U878" s="109">
        <v>0</v>
      </c>
      <c r="V878" s="108">
        <v>80</v>
      </c>
      <c r="W878" s="108">
        <v>29</v>
      </c>
      <c r="X878" s="109" t="s">
        <v>7831</v>
      </c>
      <c r="Y878" s="108"/>
      <c r="Z878" s="108"/>
      <c r="AA878" s="108"/>
      <c r="AB878" s="108">
        <v>44</v>
      </c>
      <c r="AC878" s="108" t="s">
        <v>1086</v>
      </c>
      <c r="AD878" s="109"/>
      <c r="AE878" s="242">
        <v>7</v>
      </c>
      <c r="AF878" s="236">
        <v>80</v>
      </c>
      <c r="AG878" s="351" t="s">
        <v>7150</v>
      </c>
      <c r="AH878" s="687" t="s">
        <v>5024</v>
      </c>
      <c r="AI878" s="238"/>
      <c r="AJ878" s="352"/>
      <c r="AK878" s="734"/>
      <c r="AL878" s="241"/>
      <c r="AM878" s="352"/>
      <c r="AN878" s="734"/>
      <c r="AO878" s="241"/>
      <c r="AP878" s="352"/>
      <c r="AQ878" s="734"/>
      <c r="AR878" s="241"/>
      <c r="AS878" s="352"/>
      <c r="AT878" s="353"/>
      <c r="AU878" s="242"/>
      <c r="AV878" s="785"/>
      <c r="AW878" s="108"/>
      <c r="AX878" s="342"/>
      <c r="AY878" s="81"/>
      <c r="AZ878" s="81"/>
      <c r="BA878" s="81"/>
      <c r="BB878" s="81"/>
      <c r="BC878" s="81"/>
      <c r="BD878" s="81"/>
      <c r="BE878" s="81"/>
      <c r="BF878" s="81"/>
      <c r="BG878" s="81"/>
      <c r="BH878" s="81"/>
      <c r="BI878" s="81"/>
      <c r="BJ878" s="81"/>
      <c r="BK878" s="81"/>
      <c r="BL878" s="81"/>
      <c r="BM878" s="81"/>
      <c r="BN878" s="81"/>
    </row>
    <row r="879" spans="1:66" s="37" customFormat="1" ht="104" customHeight="1" x14ac:dyDescent="0.3">
      <c r="A879" s="107">
        <v>2997</v>
      </c>
      <c r="B879" s="607" t="s">
        <v>7138</v>
      </c>
      <c r="C879" s="108" t="s">
        <v>7139</v>
      </c>
      <c r="D879" s="109"/>
      <c r="E879" s="625" t="s">
        <v>5024</v>
      </c>
      <c r="F879" s="108" t="s">
        <v>7151</v>
      </c>
      <c r="G879" s="625" t="s">
        <v>7157</v>
      </c>
      <c r="H879" s="108">
        <v>2010</v>
      </c>
      <c r="I879" s="625" t="s">
        <v>7158</v>
      </c>
      <c r="J879" s="655">
        <v>118297</v>
      </c>
      <c r="K879" s="396" t="s">
        <v>6855</v>
      </c>
      <c r="L879" s="72" t="s">
        <v>7144</v>
      </c>
      <c r="M879" s="72" t="s">
        <v>7145</v>
      </c>
      <c r="N879" s="72" t="s">
        <v>7159</v>
      </c>
      <c r="O879" s="72" t="s">
        <v>7160</v>
      </c>
      <c r="P879" s="108" t="s">
        <v>7161</v>
      </c>
      <c r="Q879" s="109" t="s">
        <v>7149</v>
      </c>
      <c r="R879" s="109">
        <v>0</v>
      </c>
      <c r="S879" s="109"/>
      <c r="T879" s="109"/>
      <c r="U879" s="109">
        <v>0</v>
      </c>
      <c r="V879" s="108">
        <v>40</v>
      </c>
      <c r="W879" s="108">
        <v>44</v>
      </c>
      <c r="X879" s="109" t="s">
        <v>7831</v>
      </c>
      <c r="Y879" s="108"/>
      <c r="Z879" s="108"/>
      <c r="AA879" s="108"/>
      <c r="AB879" s="108">
        <v>44</v>
      </c>
      <c r="AC879" s="108" t="s">
        <v>1086</v>
      </c>
      <c r="AD879" s="109"/>
      <c r="AE879" s="242">
        <v>7</v>
      </c>
      <c r="AF879" s="236">
        <v>40</v>
      </c>
      <c r="AG879" s="351" t="s">
        <v>7150</v>
      </c>
      <c r="AH879" s="687" t="s">
        <v>5024</v>
      </c>
      <c r="AI879" s="238"/>
      <c r="AJ879" s="352"/>
      <c r="AK879" s="734"/>
      <c r="AL879" s="241"/>
      <c r="AM879" s="352"/>
      <c r="AN879" s="734"/>
      <c r="AO879" s="241"/>
      <c r="AP879" s="352"/>
      <c r="AQ879" s="734"/>
      <c r="AR879" s="241"/>
      <c r="AS879" s="352"/>
      <c r="AT879" s="353"/>
      <c r="AU879" s="242"/>
      <c r="AV879" s="785"/>
      <c r="AW879" s="108"/>
      <c r="AX879" s="342"/>
      <c r="AY879" s="81"/>
      <c r="AZ879" s="81"/>
      <c r="BA879" s="81"/>
      <c r="BB879" s="81"/>
      <c r="BC879" s="81"/>
      <c r="BD879" s="81"/>
      <c r="BE879" s="81"/>
      <c r="BF879" s="81"/>
      <c r="BG879" s="81"/>
      <c r="BH879" s="81"/>
      <c r="BI879" s="81"/>
      <c r="BJ879" s="81"/>
      <c r="BK879" s="81"/>
      <c r="BL879" s="81"/>
      <c r="BM879" s="81"/>
      <c r="BN879" s="81"/>
    </row>
    <row r="880" spans="1:66" s="37" customFormat="1" ht="104" customHeight="1" x14ac:dyDescent="0.3">
      <c r="A880" s="107">
        <v>2997</v>
      </c>
      <c r="B880" s="607" t="s">
        <v>7138</v>
      </c>
      <c r="C880" s="108" t="s">
        <v>7139</v>
      </c>
      <c r="D880" s="109"/>
      <c r="E880" s="625" t="s">
        <v>5024</v>
      </c>
      <c r="F880" s="108" t="s">
        <v>7151</v>
      </c>
      <c r="G880" s="625" t="s">
        <v>7358</v>
      </c>
      <c r="H880" s="108">
        <v>2010</v>
      </c>
      <c r="I880" s="625" t="s">
        <v>7359</v>
      </c>
      <c r="J880" s="655">
        <v>19500</v>
      </c>
      <c r="K880" s="396" t="s">
        <v>6855</v>
      </c>
      <c r="L880" s="72" t="s">
        <v>7144</v>
      </c>
      <c r="M880" s="72" t="s">
        <v>7145</v>
      </c>
      <c r="N880" s="72" t="s">
        <v>7360</v>
      </c>
      <c r="O880" s="72" t="s">
        <v>7361</v>
      </c>
      <c r="P880" s="108" t="s">
        <v>7362</v>
      </c>
      <c r="Q880" s="109" t="s">
        <v>7149</v>
      </c>
      <c r="R880" s="109">
        <v>0</v>
      </c>
      <c r="S880" s="109"/>
      <c r="T880" s="109"/>
      <c r="U880" s="109">
        <v>0</v>
      </c>
      <c r="V880" s="108">
        <v>15</v>
      </c>
      <c r="W880" s="108">
        <v>38</v>
      </c>
      <c r="X880" s="109" t="s">
        <v>7831</v>
      </c>
      <c r="Y880" s="108"/>
      <c r="Z880" s="108"/>
      <c r="AA880" s="108"/>
      <c r="AB880" s="108">
        <v>4</v>
      </c>
      <c r="AC880" s="108" t="s">
        <v>1086</v>
      </c>
      <c r="AD880" s="109"/>
      <c r="AE880" s="242">
        <v>7</v>
      </c>
      <c r="AF880" s="236">
        <v>15</v>
      </c>
      <c r="AG880" s="351" t="s">
        <v>7150</v>
      </c>
      <c r="AH880" s="687" t="s">
        <v>5024</v>
      </c>
      <c r="AI880" s="238"/>
      <c r="AJ880" s="352"/>
      <c r="AK880" s="734"/>
      <c r="AL880" s="241"/>
      <c r="AM880" s="352"/>
      <c r="AN880" s="734"/>
      <c r="AO880" s="241"/>
      <c r="AP880" s="352"/>
      <c r="AQ880" s="734"/>
      <c r="AR880" s="241"/>
      <c r="AS880" s="352"/>
      <c r="AT880" s="353"/>
      <c r="AU880" s="242"/>
      <c r="AV880" s="785"/>
      <c r="AW880" s="108"/>
      <c r="AX880" s="342"/>
      <c r="AY880" s="81"/>
      <c r="AZ880" s="81"/>
      <c r="BA880" s="81"/>
      <c r="BB880" s="81"/>
      <c r="BC880" s="81"/>
      <c r="BD880" s="81"/>
      <c r="BE880" s="81"/>
      <c r="BF880" s="81"/>
      <c r="BG880" s="81"/>
      <c r="BH880" s="81"/>
      <c r="BI880" s="81"/>
      <c r="BJ880" s="81"/>
      <c r="BK880" s="81"/>
      <c r="BL880" s="81"/>
      <c r="BM880" s="81"/>
      <c r="BN880" s="81"/>
    </row>
    <row r="881" spans="1:66" s="37" customFormat="1" ht="104" customHeight="1" x14ac:dyDescent="0.3">
      <c r="A881" s="107">
        <v>2997</v>
      </c>
      <c r="B881" s="607" t="s">
        <v>7138</v>
      </c>
      <c r="C881" s="108" t="s">
        <v>7139</v>
      </c>
      <c r="D881" s="109"/>
      <c r="E881" s="625" t="s">
        <v>7184</v>
      </c>
      <c r="F881" s="108" t="s">
        <v>7185</v>
      </c>
      <c r="G881" s="625" t="s">
        <v>7363</v>
      </c>
      <c r="H881" s="108">
        <v>2011</v>
      </c>
      <c r="I881" s="625" t="s">
        <v>7364</v>
      </c>
      <c r="J881" s="655">
        <v>1537</v>
      </c>
      <c r="K881" s="396" t="s">
        <v>6855</v>
      </c>
      <c r="L881" s="72" t="s">
        <v>7144</v>
      </c>
      <c r="M881" s="72" t="s">
        <v>7145</v>
      </c>
      <c r="N881" s="72" t="s">
        <v>7365</v>
      </c>
      <c r="O881" s="72" t="s">
        <v>7366</v>
      </c>
      <c r="P881" s="108" t="s">
        <v>7367</v>
      </c>
      <c r="Q881" s="109" t="s">
        <v>7149</v>
      </c>
      <c r="R881" s="109">
        <v>0</v>
      </c>
      <c r="S881" s="109"/>
      <c r="T881" s="109"/>
      <c r="U881" s="109">
        <v>0</v>
      </c>
      <c r="V881" s="108">
        <v>90</v>
      </c>
      <c r="W881" s="108">
        <v>52</v>
      </c>
      <c r="X881" s="109" t="s">
        <v>7831</v>
      </c>
      <c r="Y881" s="108"/>
      <c r="Z881" s="108"/>
      <c r="AA881" s="108"/>
      <c r="AB881" s="108">
        <v>4</v>
      </c>
      <c r="AC881" s="108" t="s">
        <v>1086</v>
      </c>
      <c r="AD881" s="109"/>
      <c r="AE881" s="242">
        <v>5</v>
      </c>
      <c r="AF881" s="236">
        <v>90</v>
      </c>
      <c r="AG881" s="351" t="s">
        <v>7178</v>
      </c>
      <c r="AH881" s="687" t="s">
        <v>7184</v>
      </c>
      <c r="AI881" s="238"/>
      <c r="AJ881" s="352"/>
      <c r="AK881" s="734"/>
      <c r="AL881" s="241"/>
      <c r="AM881" s="352"/>
      <c r="AN881" s="734"/>
      <c r="AO881" s="241"/>
      <c r="AP881" s="352"/>
      <c r="AQ881" s="734"/>
      <c r="AR881" s="241"/>
      <c r="AS881" s="352"/>
      <c r="AT881" s="353"/>
      <c r="AU881" s="242"/>
      <c r="AV881" s="785"/>
      <c r="AW881" s="108"/>
      <c r="AX881" s="342"/>
      <c r="AY881" s="81"/>
      <c r="AZ881" s="81"/>
      <c r="BA881" s="81"/>
      <c r="BB881" s="81"/>
      <c r="BC881" s="81"/>
      <c r="BD881" s="81"/>
      <c r="BE881" s="81"/>
      <c r="BF881" s="81"/>
      <c r="BG881" s="81"/>
      <c r="BH881" s="81"/>
      <c r="BI881" s="81"/>
      <c r="BJ881" s="81"/>
      <c r="BK881" s="81"/>
      <c r="BL881" s="81"/>
      <c r="BM881" s="81"/>
      <c r="BN881" s="81"/>
    </row>
    <row r="882" spans="1:66" s="37" customFormat="1" ht="104" customHeight="1" x14ac:dyDescent="0.3">
      <c r="A882" s="107">
        <v>2997</v>
      </c>
      <c r="B882" s="607" t="s">
        <v>7138</v>
      </c>
      <c r="C882" s="108" t="s">
        <v>7139</v>
      </c>
      <c r="D882" s="109"/>
      <c r="E882" s="625" t="s">
        <v>7184</v>
      </c>
      <c r="F882" s="108" t="s">
        <v>7185</v>
      </c>
      <c r="G882" s="625" t="s">
        <v>7368</v>
      </c>
      <c r="H882" s="108" t="s">
        <v>3924</v>
      </c>
      <c r="I882" s="625" t="s">
        <v>7369</v>
      </c>
      <c r="J882" s="655">
        <v>5364</v>
      </c>
      <c r="K882" s="396" t="s">
        <v>6855</v>
      </c>
      <c r="L882" s="72" t="s">
        <v>7144</v>
      </c>
      <c r="M882" s="72" t="s">
        <v>7145</v>
      </c>
      <c r="N882" s="72" t="s">
        <v>7370</v>
      </c>
      <c r="O882" s="72" t="s">
        <v>7371</v>
      </c>
      <c r="P882" s="108" t="s">
        <v>7372</v>
      </c>
      <c r="Q882" s="109" t="s">
        <v>7149</v>
      </c>
      <c r="R882" s="109">
        <v>0</v>
      </c>
      <c r="S882" s="109"/>
      <c r="T882" s="109"/>
      <c r="U882" s="109">
        <v>0</v>
      </c>
      <c r="V882" s="108">
        <v>80</v>
      </c>
      <c r="W882" s="108">
        <v>47</v>
      </c>
      <c r="X882" s="109" t="s">
        <v>7831</v>
      </c>
      <c r="Y882" s="108"/>
      <c r="Z882" s="108"/>
      <c r="AA882" s="108"/>
      <c r="AB882" s="108">
        <v>4</v>
      </c>
      <c r="AC882" s="108" t="s">
        <v>1086</v>
      </c>
      <c r="AD882" s="109"/>
      <c r="AE882" s="242">
        <v>5</v>
      </c>
      <c r="AF882" s="236">
        <v>80</v>
      </c>
      <c r="AG882" s="351" t="s">
        <v>7178</v>
      </c>
      <c r="AH882" s="687" t="s">
        <v>7184</v>
      </c>
      <c r="AI882" s="238"/>
      <c r="AJ882" s="352"/>
      <c r="AK882" s="734"/>
      <c r="AL882" s="241"/>
      <c r="AM882" s="352"/>
      <c r="AN882" s="734"/>
      <c r="AO882" s="241"/>
      <c r="AP882" s="352"/>
      <c r="AQ882" s="734"/>
      <c r="AR882" s="241"/>
      <c r="AS882" s="352"/>
      <c r="AT882" s="353"/>
      <c r="AU882" s="242"/>
      <c r="AV882" s="785"/>
      <c r="AW882" s="108"/>
      <c r="AX882" s="342"/>
      <c r="AY882" s="81"/>
      <c r="AZ882" s="81"/>
      <c r="BA882" s="81"/>
      <c r="BB882" s="81"/>
      <c r="BC882" s="81"/>
      <c r="BD882" s="81"/>
      <c r="BE882" s="81"/>
      <c r="BF882" s="81"/>
      <c r="BG882" s="81"/>
      <c r="BH882" s="81"/>
      <c r="BI882" s="81"/>
      <c r="BJ882" s="81"/>
      <c r="BK882" s="81"/>
      <c r="BL882" s="81"/>
      <c r="BM882" s="81"/>
      <c r="BN882" s="81"/>
    </row>
    <row r="883" spans="1:66" s="37" customFormat="1" ht="104" customHeight="1" x14ac:dyDescent="0.3">
      <c r="A883" s="107">
        <v>2997</v>
      </c>
      <c r="B883" s="607" t="s">
        <v>7138</v>
      </c>
      <c r="C883" s="108" t="s">
        <v>7139</v>
      </c>
      <c r="D883" s="109"/>
      <c r="E883" s="625" t="s">
        <v>7184</v>
      </c>
      <c r="F883" s="108" t="s">
        <v>7185</v>
      </c>
      <c r="G883" s="625" t="s">
        <v>7373</v>
      </c>
      <c r="H883" s="108">
        <v>2011</v>
      </c>
      <c r="I883" s="625" t="s">
        <v>7374</v>
      </c>
      <c r="J883" s="655">
        <v>8106</v>
      </c>
      <c r="K883" s="396" t="s">
        <v>6855</v>
      </c>
      <c r="L883" s="72" t="s">
        <v>7144</v>
      </c>
      <c r="M883" s="72" t="s">
        <v>7145</v>
      </c>
      <c r="N883" s="72" t="s">
        <v>7375</v>
      </c>
      <c r="O883" s="72" t="s">
        <v>7376</v>
      </c>
      <c r="P883" s="108" t="s">
        <v>7377</v>
      </c>
      <c r="Q883" s="109" t="s">
        <v>7149</v>
      </c>
      <c r="R883" s="109">
        <v>0</v>
      </c>
      <c r="S883" s="109"/>
      <c r="T883" s="109"/>
      <c r="U883" s="109">
        <v>0</v>
      </c>
      <c r="V883" s="108">
        <v>90</v>
      </c>
      <c r="W883" s="108">
        <v>52</v>
      </c>
      <c r="X883" s="109" t="s">
        <v>7831</v>
      </c>
      <c r="Y883" s="108"/>
      <c r="Z883" s="108"/>
      <c r="AA883" s="108"/>
      <c r="AB883" s="108">
        <v>4</v>
      </c>
      <c r="AC883" s="108" t="s">
        <v>1086</v>
      </c>
      <c r="AD883" s="109"/>
      <c r="AE883" s="242">
        <v>5</v>
      </c>
      <c r="AF883" s="236">
        <v>90</v>
      </c>
      <c r="AG883" s="351" t="s">
        <v>7178</v>
      </c>
      <c r="AH883" s="687" t="s">
        <v>7184</v>
      </c>
      <c r="AI883" s="238"/>
      <c r="AJ883" s="352"/>
      <c r="AK883" s="734"/>
      <c r="AL883" s="241"/>
      <c r="AM883" s="352"/>
      <c r="AN883" s="734"/>
      <c r="AO883" s="241"/>
      <c r="AP883" s="352"/>
      <c r="AQ883" s="734"/>
      <c r="AR883" s="241"/>
      <c r="AS883" s="352"/>
      <c r="AT883" s="353"/>
      <c r="AU883" s="242"/>
      <c r="AV883" s="785"/>
      <c r="AW883" s="108"/>
      <c r="AX883" s="342"/>
      <c r="AY883" s="81"/>
      <c r="AZ883" s="81"/>
      <c r="BA883" s="81"/>
      <c r="BB883" s="81"/>
      <c r="BC883" s="81"/>
      <c r="BD883" s="81"/>
      <c r="BE883" s="81"/>
      <c r="BF883" s="81"/>
      <c r="BG883" s="81"/>
      <c r="BH883" s="81"/>
      <c r="BI883" s="81"/>
      <c r="BJ883" s="81"/>
      <c r="BK883" s="81"/>
      <c r="BL883" s="81"/>
      <c r="BM883" s="81"/>
      <c r="BN883" s="81"/>
    </row>
    <row r="884" spans="1:66" s="37" customFormat="1" ht="104" customHeight="1" x14ac:dyDescent="0.3">
      <c r="A884" s="107">
        <v>2997</v>
      </c>
      <c r="B884" s="607" t="s">
        <v>7138</v>
      </c>
      <c r="C884" s="108" t="s">
        <v>7139</v>
      </c>
      <c r="D884" s="109"/>
      <c r="E884" s="625" t="s">
        <v>7198</v>
      </c>
      <c r="F884" s="108" t="s">
        <v>7199</v>
      </c>
      <c r="G884" s="625" t="s">
        <v>7378</v>
      </c>
      <c r="H884" s="108">
        <v>2010</v>
      </c>
      <c r="I884" s="625" t="s">
        <v>7379</v>
      </c>
      <c r="J884" s="655">
        <v>9221</v>
      </c>
      <c r="K884" s="396" t="s">
        <v>6855</v>
      </c>
      <c r="L884" s="72" t="s">
        <v>7144</v>
      </c>
      <c r="M884" s="72" t="s">
        <v>7145</v>
      </c>
      <c r="N884" s="72" t="s">
        <v>7380</v>
      </c>
      <c r="O884" s="72" t="s">
        <v>7381</v>
      </c>
      <c r="P884" s="108" t="s">
        <v>7382</v>
      </c>
      <c r="Q884" s="109" t="s">
        <v>7149</v>
      </c>
      <c r="R884" s="109">
        <v>0</v>
      </c>
      <c r="S884" s="109"/>
      <c r="T884" s="109"/>
      <c r="U884" s="109">
        <v>0</v>
      </c>
      <c r="V884" s="108">
        <v>80</v>
      </c>
      <c r="W884" s="108">
        <v>42</v>
      </c>
      <c r="X884" s="109" t="s">
        <v>7831</v>
      </c>
      <c r="Y884" s="108"/>
      <c r="Z884" s="108"/>
      <c r="AA884" s="108"/>
      <c r="AB884" s="108">
        <v>30</v>
      </c>
      <c r="AC884" s="108" t="s">
        <v>1086</v>
      </c>
      <c r="AD884" s="109"/>
      <c r="AE884" s="242">
        <v>7</v>
      </c>
      <c r="AF884" s="236">
        <v>80</v>
      </c>
      <c r="AG884" s="351" t="s">
        <v>7178</v>
      </c>
      <c r="AH884" s="687" t="s">
        <v>7198</v>
      </c>
      <c r="AI884" s="238"/>
      <c r="AJ884" s="352"/>
      <c r="AK884" s="734"/>
      <c r="AL884" s="241"/>
      <c r="AM884" s="352"/>
      <c r="AN884" s="734"/>
      <c r="AO884" s="241"/>
      <c r="AP884" s="352"/>
      <c r="AQ884" s="734"/>
      <c r="AR884" s="241"/>
      <c r="AS884" s="352"/>
      <c r="AT884" s="353"/>
      <c r="AU884" s="242"/>
      <c r="AV884" s="785"/>
      <c r="AW884" s="108"/>
      <c r="AX884" s="342"/>
      <c r="AY884" s="81"/>
      <c r="AZ884" s="81"/>
      <c r="BA884" s="81"/>
      <c r="BB884" s="81"/>
      <c r="BC884" s="81"/>
      <c r="BD884" s="81"/>
      <c r="BE884" s="81"/>
      <c r="BF884" s="81"/>
      <c r="BG884" s="81"/>
      <c r="BH884" s="81"/>
      <c r="BI884" s="81"/>
      <c r="BJ884" s="81"/>
      <c r="BK884" s="81"/>
      <c r="BL884" s="81"/>
      <c r="BM884" s="81"/>
      <c r="BN884" s="81"/>
    </row>
    <row r="885" spans="1:66" s="37" customFormat="1" ht="104" customHeight="1" x14ac:dyDescent="0.3">
      <c r="A885" s="107">
        <v>2997</v>
      </c>
      <c r="B885" s="607" t="s">
        <v>7138</v>
      </c>
      <c r="C885" s="108" t="s">
        <v>7139</v>
      </c>
      <c r="D885" s="109"/>
      <c r="E885" s="625" t="s">
        <v>7198</v>
      </c>
      <c r="F885" s="108" t="s">
        <v>7199</v>
      </c>
      <c r="G885" s="625" t="s">
        <v>7353</v>
      </c>
      <c r="H885" s="108">
        <v>2010</v>
      </c>
      <c r="I885" s="625" t="s">
        <v>7383</v>
      </c>
      <c r="J885" s="655">
        <v>7800</v>
      </c>
      <c r="K885" s="396" t="s">
        <v>6855</v>
      </c>
      <c r="L885" s="72" t="s">
        <v>7144</v>
      </c>
      <c r="M885" s="72" t="s">
        <v>7145</v>
      </c>
      <c r="N885" s="72" t="s">
        <v>7384</v>
      </c>
      <c r="O885" s="72" t="s">
        <v>7385</v>
      </c>
      <c r="P885" s="108" t="s">
        <v>7386</v>
      </c>
      <c r="Q885" s="109" t="s">
        <v>7149</v>
      </c>
      <c r="R885" s="109">
        <v>0</v>
      </c>
      <c r="S885" s="109"/>
      <c r="T885" s="109"/>
      <c r="U885" s="109">
        <v>0</v>
      </c>
      <c r="V885" s="108">
        <v>70</v>
      </c>
      <c r="W885" s="108">
        <v>72</v>
      </c>
      <c r="X885" s="109" t="s">
        <v>7831</v>
      </c>
      <c r="Y885" s="108"/>
      <c r="Z885" s="108"/>
      <c r="AA885" s="108"/>
      <c r="AB885" s="108">
        <v>4</v>
      </c>
      <c r="AC885" s="108" t="s">
        <v>1086</v>
      </c>
      <c r="AD885" s="109"/>
      <c r="AE885" s="242">
        <v>5</v>
      </c>
      <c r="AF885" s="236">
        <v>80</v>
      </c>
      <c r="AG885" s="351" t="s">
        <v>7178</v>
      </c>
      <c r="AH885" s="687" t="s">
        <v>7198</v>
      </c>
      <c r="AI885" s="238"/>
      <c r="AJ885" s="352"/>
      <c r="AK885" s="734"/>
      <c r="AL885" s="241"/>
      <c r="AM885" s="352"/>
      <c r="AN885" s="734"/>
      <c r="AO885" s="241"/>
      <c r="AP885" s="352"/>
      <c r="AQ885" s="734"/>
      <c r="AR885" s="241"/>
      <c r="AS885" s="352"/>
      <c r="AT885" s="353"/>
      <c r="AU885" s="242"/>
      <c r="AV885" s="785"/>
      <c r="AW885" s="108"/>
      <c r="AX885" s="342"/>
      <c r="AY885" s="81"/>
      <c r="AZ885" s="81"/>
      <c r="BA885" s="81"/>
      <c r="BB885" s="81"/>
      <c r="BC885" s="81"/>
      <c r="BD885" s="81"/>
      <c r="BE885" s="81"/>
      <c r="BF885" s="81"/>
      <c r="BG885" s="81"/>
      <c r="BH885" s="81"/>
      <c r="BI885" s="81"/>
      <c r="BJ885" s="81"/>
      <c r="BK885" s="81"/>
      <c r="BL885" s="81"/>
      <c r="BM885" s="81"/>
      <c r="BN885" s="81"/>
    </row>
    <row r="886" spans="1:66" s="37" customFormat="1" ht="104" customHeight="1" x14ac:dyDescent="0.3">
      <c r="A886" s="107">
        <v>2997</v>
      </c>
      <c r="B886" s="607" t="s">
        <v>7138</v>
      </c>
      <c r="C886" s="108" t="s">
        <v>7139</v>
      </c>
      <c r="D886" s="109"/>
      <c r="E886" s="625" t="s">
        <v>7198</v>
      </c>
      <c r="F886" s="108" t="s">
        <v>7199</v>
      </c>
      <c r="G886" s="625" t="s">
        <v>7387</v>
      </c>
      <c r="H886" s="108">
        <v>2010</v>
      </c>
      <c r="I886" s="625" t="s">
        <v>92</v>
      </c>
      <c r="J886" s="655">
        <v>7758</v>
      </c>
      <c r="K886" s="396" t="s">
        <v>6855</v>
      </c>
      <c r="L886" s="72" t="s">
        <v>7144</v>
      </c>
      <c r="M886" s="72" t="s">
        <v>7145</v>
      </c>
      <c r="N886" s="72" t="s">
        <v>7388</v>
      </c>
      <c r="O886" s="72" t="s">
        <v>7389</v>
      </c>
      <c r="P886" s="108" t="s">
        <v>7390</v>
      </c>
      <c r="Q886" s="109" t="s">
        <v>7149</v>
      </c>
      <c r="R886" s="109">
        <v>0</v>
      </c>
      <c r="S886" s="109"/>
      <c r="T886" s="109"/>
      <c r="U886" s="109">
        <v>0</v>
      </c>
      <c r="V886" s="108">
        <v>95</v>
      </c>
      <c r="W886" s="108">
        <v>51</v>
      </c>
      <c r="X886" s="109" t="s">
        <v>7831</v>
      </c>
      <c r="Y886" s="108"/>
      <c r="Z886" s="108"/>
      <c r="AA886" s="108"/>
      <c r="AB886" s="108">
        <v>30</v>
      </c>
      <c r="AC886" s="108" t="s">
        <v>1086</v>
      </c>
      <c r="AD886" s="109"/>
      <c r="AE886" s="242">
        <v>7</v>
      </c>
      <c r="AF886" s="236">
        <v>100</v>
      </c>
      <c r="AG886" s="351" t="s">
        <v>7178</v>
      </c>
      <c r="AH886" s="687" t="s">
        <v>7198</v>
      </c>
      <c r="AI886" s="238"/>
      <c r="AJ886" s="352"/>
      <c r="AK886" s="734"/>
      <c r="AL886" s="241"/>
      <c r="AM886" s="352"/>
      <c r="AN886" s="734"/>
      <c r="AO886" s="241"/>
      <c r="AP886" s="352"/>
      <c r="AQ886" s="734"/>
      <c r="AR886" s="241"/>
      <c r="AS886" s="352"/>
      <c r="AT886" s="353"/>
      <c r="AU886" s="242"/>
      <c r="AV886" s="785"/>
      <c r="AW886" s="108"/>
      <c r="AX886" s="342"/>
      <c r="AY886" s="81"/>
      <c r="AZ886" s="81"/>
      <c r="BA886" s="81"/>
      <c r="BB886" s="81"/>
      <c r="BC886" s="81"/>
      <c r="BD886" s="81"/>
      <c r="BE886" s="81"/>
      <c r="BF886" s="81"/>
      <c r="BG886" s="81"/>
      <c r="BH886" s="81"/>
      <c r="BI886" s="81"/>
      <c r="BJ886" s="81"/>
      <c r="BK886" s="81"/>
      <c r="BL886" s="81"/>
      <c r="BM886" s="81"/>
      <c r="BN886" s="81"/>
    </row>
    <row r="887" spans="1:66" s="37" customFormat="1" ht="104" customHeight="1" x14ac:dyDescent="0.3">
      <c r="A887" s="107">
        <v>2997</v>
      </c>
      <c r="B887" s="607" t="s">
        <v>7138</v>
      </c>
      <c r="C887" s="108" t="s">
        <v>7139</v>
      </c>
      <c r="D887" s="109"/>
      <c r="E887" s="625" t="s">
        <v>7198</v>
      </c>
      <c r="F887" s="108" t="s">
        <v>7199</v>
      </c>
      <c r="G887" s="625" t="s">
        <v>7391</v>
      </c>
      <c r="H887" s="108">
        <v>2010</v>
      </c>
      <c r="I887" s="625" t="s">
        <v>7392</v>
      </c>
      <c r="J887" s="655">
        <v>5227</v>
      </c>
      <c r="K887" s="396" t="s">
        <v>6855</v>
      </c>
      <c r="L887" s="72" t="s">
        <v>7144</v>
      </c>
      <c r="M887" s="72" t="s">
        <v>7145</v>
      </c>
      <c r="N887" s="72" t="s">
        <v>7393</v>
      </c>
      <c r="O887" s="72" t="s">
        <v>7394</v>
      </c>
      <c r="P887" s="108" t="s">
        <v>7395</v>
      </c>
      <c r="Q887" s="109" t="s">
        <v>7149</v>
      </c>
      <c r="R887" s="109">
        <v>0</v>
      </c>
      <c r="S887" s="109"/>
      <c r="T887" s="109"/>
      <c r="U887" s="109">
        <v>0</v>
      </c>
      <c r="V887" s="108">
        <v>70</v>
      </c>
      <c r="W887" s="108">
        <v>50</v>
      </c>
      <c r="X887" s="109" t="s">
        <v>7831</v>
      </c>
      <c r="Y887" s="108"/>
      <c r="Z887" s="108"/>
      <c r="AA887" s="108"/>
      <c r="AB887" s="108">
        <v>4</v>
      </c>
      <c r="AC887" s="108" t="s">
        <v>1086</v>
      </c>
      <c r="AD887" s="109"/>
      <c r="AE887" s="242">
        <v>5</v>
      </c>
      <c r="AF887" s="236">
        <v>70</v>
      </c>
      <c r="AG887" s="351" t="s">
        <v>7178</v>
      </c>
      <c r="AH887" s="687" t="s">
        <v>7198</v>
      </c>
      <c r="AI887" s="238"/>
      <c r="AJ887" s="352"/>
      <c r="AK887" s="734"/>
      <c r="AL887" s="241"/>
      <c r="AM887" s="352"/>
      <c r="AN887" s="734"/>
      <c r="AO887" s="241"/>
      <c r="AP887" s="352"/>
      <c r="AQ887" s="734"/>
      <c r="AR887" s="241"/>
      <c r="AS887" s="352"/>
      <c r="AT887" s="353"/>
      <c r="AU887" s="242"/>
      <c r="AV887" s="785"/>
      <c r="AW887" s="108"/>
      <c r="AX887" s="342"/>
      <c r="AY887" s="81"/>
      <c r="AZ887" s="81"/>
      <c r="BA887" s="81"/>
      <c r="BB887" s="81"/>
      <c r="BC887" s="81"/>
      <c r="BD887" s="81"/>
      <c r="BE887" s="81"/>
      <c r="BF887" s="81"/>
      <c r="BG887" s="81"/>
      <c r="BH887" s="81"/>
      <c r="BI887" s="81"/>
      <c r="BJ887" s="81"/>
      <c r="BK887" s="81"/>
      <c r="BL887" s="81"/>
      <c r="BM887" s="81"/>
      <c r="BN887" s="81"/>
    </row>
    <row r="888" spans="1:66" s="37" customFormat="1" ht="104" customHeight="1" x14ac:dyDescent="0.3">
      <c r="A888" s="107">
        <v>2997</v>
      </c>
      <c r="B888" s="607" t="s">
        <v>7138</v>
      </c>
      <c r="C888" s="108" t="s">
        <v>7139</v>
      </c>
      <c r="D888" s="109"/>
      <c r="E888" s="625" t="s">
        <v>7198</v>
      </c>
      <c r="F888" s="108" t="s">
        <v>7199</v>
      </c>
      <c r="G888" s="625" t="s">
        <v>7396</v>
      </c>
      <c r="H888" s="108">
        <v>2010</v>
      </c>
      <c r="I888" s="625" t="s">
        <v>7397</v>
      </c>
      <c r="J888" s="655">
        <v>29904</v>
      </c>
      <c r="K888" s="396" t="s">
        <v>6855</v>
      </c>
      <c r="L888" s="72" t="s">
        <v>7144</v>
      </c>
      <c r="M888" s="72" t="s">
        <v>7145</v>
      </c>
      <c r="N888" s="72" t="s">
        <v>7398</v>
      </c>
      <c r="O888" s="72" t="s">
        <v>7399</v>
      </c>
      <c r="P888" s="108" t="s">
        <v>7400</v>
      </c>
      <c r="Q888" s="109" t="s">
        <v>7149</v>
      </c>
      <c r="R888" s="109">
        <v>0</v>
      </c>
      <c r="S888" s="109"/>
      <c r="T888" s="109"/>
      <c r="U888" s="109">
        <v>0</v>
      </c>
      <c r="V888" s="108">
        <v>95</v>
      </c>
      <c r="W888" s="108">
        <v>62</v>
      </c>
      <c r="X888" s="109" t="s">
        <v>7831</v>
      </c>
      <c r="Y888" s="108"/>
      <c r="Z888" s="108"/>
      <c r="AA888" s="108"/>
      <c r="AB888" s="108">
        <v>4</v>
      </c>
      <c r="AC888" s="108" t="s">
        <v>1086</v>
      </c>
      <c r="AD888" s="109"/>
      <c r="AE888" s="242">
        <v>5</v>
      </c>
      <c r="AF888" s="236">
        <v>95</v>
      </c>
      <c r="AG888" s="351" t="s">
        <v>7178</v>
      </c>
      <c r="AH888" s="687" t="s">
        <v>7198</v>
      </c>
      <c r="AI888" s="238"/>
      <c r="AJ888" s="352"/>
      <c r="AK888" s="734"/>
      <c r="AL888" s="241"/>
      <c r="AM888" s="352"/>
      <c r="AN888" s="734"/>
      <c r="AO888" s="241"/>
      <c r="AP888" s="352"/>
      <c r="AQ888" s="734"/>
      <c r="AR888" s="241"/>
      <c r="AS888" s="352"/>
      <c r="AT888" s="353"/>
      <c r="AU888" s="242"/>
      <c r="AV888" s="785"/>
      <c r="AW888" s="108"/>
      <c r="AX888" s="342"/>
      <c r="AY888" s="81"/>
      <c r="AZ888" s="81"/>
      <c r="BA888" s="81"/>
      <c r="BB888" s="81"/>
      <c r="BC888" s="81"/>
      <c r="BD888" s="81"/>
      <c r="BE888" s="81"/>
      <c r="BF888" s="81"/>
      <c r="BG888" s="81"/>
      <c r="BH888" s="81"/>
      <c r="BI888" s="81"/>
      <c r="BJ888" s="81"/>
      <c r="BK888" s="81"/>
      <c r="BL888" s="81"/>
      <c r="BM888" s="81"/>
      <c r="BN888" s="81"/>
    </row>
    <row r="889" spans="1:66" s="37" customFormat="1" ht="104" customHeight="1" x14ac:dyDescent="0.3">
      <c r="A889" s="107">
        <v>2997</v>
      </c>
      <c r="B889" s="607" t="s">
        <v>7138</v>
      </c>
      <c r="C889" s="108" t="s">
        <v>7139</v>
      </c>
      <c r="D889" s="109"/>
      <c r="E889" s="625" t="s">
        <v>7198</v>
      </c>
      <c r="F889" s="108" t="s">
        <v>7199</v>
      </c>
      <c r="G889" s="625" t="s">
        <v>7401</v>
      </c>
      <c r="H889" s="108">
        <v>2010</v>
      </c>
      <c r="I889" s="625" t="s">
        <v>7402</v>
      </c>
      <c r="J889" s="655">
        <v>4190</v>
      </c>
      <c r="K889" s="396" t="s">
        <v>6855</v>
      </c>
      <c r="L889" s="72" t="s">
        <v>7144</v>
      </c>
      <c r="M889" s="72" t="s">
        <v>7145</v>
      </c>
      <c r="N889" s="72" t="s">
        <v>7403</v>
      </c>
      <c r="O889" s="72" t="s">
        <v>7404</v>
      </c>
      <c r="P889" s="108" t="s">
        <v>7405</v>
      </c>
      <c r="Q889" s="109" t="s">
        <v>7149</v>
      </c>
      <c r="R889" s="109">
        <v>0</v>
      </c>
      <c r="S889" s="109"/>
      <c r="T889" s="109"/>
      <c r="U889" s="109">
        <v>0</v>
      </c>
      <c r="V889" s="108">
        <v>50</v>
      </c>
      <c r="W889" s="108">
        <v>70</v>
      </c>
      <c r="X889" s="109" t="s">
        <v>7831</v>
      </c>
      <c r="Y889" s="108"/>
      <c r="Z889" s="108"/>
      <c r="AA889" s="108"/>
      <c r="AB889" s="108">
        <v>4</v>
      </c>
      <c r="AC889" s="108" t="s">
        <v>1086</v>
      </c>
      <c r="AD889" s="109"/>
      <c r="AE889" s="242">
        <v>7</v>
      </c>
      <c r="AF889" s="236">
        <v>50</v>
      </c>
      <c r="AG889" s="351" t="s">
        <v>7178</v>
      </c>
      <c r="AH889" s="687" t="s">
        <v>7198</v>
      </c>
      <c r="AI889" s="238"/>
      <c r="AJ889" s="352"/>
      <c r="AK889" s="734"/>
      <c r="AL889" s="241"/>
      <c r="AM889" s="352"/>
      <c r="AN889" s="734"/>
      <c r="AO889" s="241"/>
      <c r="AP889" s="352"/>
      <c r="AQ889" s="734"/>
      <c r="AR889" s="241"/>
      <c r="AS889" s="352"/>
      <c r="AT889" s="353"/>
      <c r="AU889" s="242"/>
      <c r="AV889" s="785"/>
      <c r="AW889" s="108"/>
      <c r="AX889" s="342"/>
      <c r="AY889" s="81"/>
      <c r="AZ889" s="81"/>
      <c r="BA889" s="81"/>
      <c r="BB889" s="81"/>
      <c r="BC889" s="81"/>
      <c r="BD889" s="81"/>
      <c r="BE889" s="81"/>
      <c r="BF889" s="81"/>
      <c r="BG889" s="81"/>
      <c r="BH889" s="81"/>
      <c r="BI889" s="81"/>
      <c r="BJ889" s="81"/>
      <c r="BK889" s="81"/>
      <c r="BL889" s="81"/>
      <c r="BM889" s="81"/>
      <c r="BN889" s="81"/>
    </row>
    <row r="890" spans="1:66" s="37" customFormat="1" ht="104" customHeight="1" x14ac:dyDescent="0.3">
      <c r="A890" s="107">
        <v>2997</v>
      </c>
      <c r="B890" s="607" t="s">
        <v>7138</v>
      </c>
      <c r="C890" s="108" t="s">
        <v>7139</v>
      </c>
      <c r="D890" s="109"/>
      <c r="E890" s="625" t="s">
        <v>7198</v>
      </c>
      <c r="F890" s="108" t="s">
        <v>7199</v>
      </c>
      <c r="G890" s="625" t="s">
        <v>7406</v>
      </c>
      <c r="H890" s="108">
        <v>2011</v>
      </c>
      <c r="I890" s="625" t="s">
        <v>7407</v>
      </c>
      <c r="J890" s="655">
        <v>3056</v>
      </c>
      <c r="K890" s="396" t="s">
        <v>6855</v>
      </c>
      <c r="L890" s="72" t="s">
        <v>7144</v>
      </c>
      <c r="M890" s="72" t="s">
        <v>7145</v>
      </c>
      <c r="N890" s="72" t="s">
        <v>7408</v>
      </c>
      <c r="O890" s="72" t="s">
        <v>7409</v>
      </c>
      <c r="P890" s="108" t="s">
        <v>7410</v>
      </c>
      <c r="Q890" s="109" t="s">
        <v>7149</v>
      </c>
      <c r="R890" s="109">
        <v>0</v>
      </c>
      <c r="S890" s="109"/>
      <c r="T890" s="109"/>
      <c r="U890" s="109">
        <v>0</v>
      </c>
      <c r="V890" s="108">
        <v>100</v>
      </c>
      <c r="W890" s="108">
        <v>28</v>
      </c>
      <c r="X890" s="109" t="s">
        <v>7831</v>
      </c>
      <c r="Y890" s="108"/>
      <c r="Z890" s="108"/>
      <c r="AA890" s="108"/>
      <c r="AB890" s="108">
        <v>30</v>
      </c>
      <c r="AC890" s="108" t="s">
        <v>1086</v>
      </c>
      <c r="AD890" s="109"/>
      <c r="AE890" s="242">
        <v>6</v>
      </c>
      <c r="AF890" s="236">
        <v>85</v>
      </c>
      <c r="AG890" s="351" t="s">
        <v>7178</v>
      </c>
      <c r="AH890" s="687" t="s">
        <v>7198</v>
      </c>
      <c r="AI890" s="238"/>
      <c r="AJ890" s="352"/>
      <c r="AK890" s="734"/>
      <c r="AL890" s="241"/>
      <c r="AM890" s="352"/>
      <c r="AN890" s="734"/>
      <c r="AO890" s="241"/>
      <c r="AP890" s="352"/>
      <c r="AQ890" s="734"/>
      <c r="AR890" s="241"/>
      <c r="AS890" s="352"/>
      <c r="AT890" s="353"/>
      <c r="AU890" s="242"/>
      <c r="AV890" s="785"/>
      <c r="AW890" s="108"/>
      <c r="AX890" s="342"/>
      <c r="AY890" s="81"/>
      <c r="AZ890" s="81"/>
      <c r="BA890" s="81"/>
      <c r="BB890" s="81"/>
      <c r="BC890" s="81"/>
      <c r="BD890" s="81"/>
      <c r="BE890" s="81"/>
      <c r="BF890" s="81"/>
      <c r="BG890" s="81"/>
      <c r="BH890" s="81"/>
      <c r="BI890" s="81"/>
      <c r="BJ890" s="81"/>
      <c r="BK890" s="81"/>
      <c r="BL890" s="81"/>
      <c r="BM890" s="81"/>
      <c r="BN890" s="81"/>
    </row>
    <row r="891" spans="1:66" s="37" customFormat="1" ht="104" customHeight="1" x14ac:dyDescent="0.3">
      <c r="A891" s="107">
        <v>2997</v>
      </c>
      <c r="B891" s="607" t="s">
        <v>7138</v>
      </c>
      <c r="C891" s="108" t="s">
        <v>7139</v>
      </c>
      <c r="D891" s="109"/>
      <c r="E891" s="625" t="s">
        <v>7411</v>
      </c>
      <c r="F891" s="108" t="s">
        <v>7412</v>
      </c>
      <c r="G891" s="625" t="s">
        <v>7413</v>
      </c>
      <c r="H891" s="108">
        <v>2011</v>
      </c>
      <c r="I891" s="625" t="s">
        <v>7414</v>
      </c>
      <c r="J891" s="655">
        <v>34226</v>
      </c>
      <c r="K891" s="396" t="s">
        <v>6855</v>
      </c>
      <c r="L891" s="72" t="s">
        <v>7144</v>
      </c>
      <c r="M891" s="72" t="s">
        <v>7145</v>
      </c>
      <c r="N891" s="72" t="s">
        <v>7415</v>
      </c>
      <c r="O891" s="72" t="s">
        <v>7416</v>
      </c>
      <c r="P891" s="108" t="s">
        <v>7417</v>
      </c>
      <c r="Q891" s="109" t="s">
        <v>7149</v>
      </c>
      <c r="R891" s="109">
        <v>0</v>
      </c>
      <c r="S891" s="109"/>
      <c r="T891" s="109"/>
      <c r="U891" s="109">
        <v>0</v>
      </c>
      <c r="V891" s="108">
        <v>15</v>
      </c>
      <c r="W891" s="108">
        <v>25</v>
      </c>
      <c r="X891" s="109" t="s">
        <v>7831</v>
      </c>
      <c r="Y891" s="108"/>
      <c r="Z891" s="108"/>
      <c r="AA891" s="108"/>
      <c r="AB891" s="108">
        <v>60</v>
      </c>
      <c r="AC891" s="108" t="s">
        <v>1086</v>
      </c>
      <c r="AD891" s="109"/>
      <c r="AE891" s="242">
        <v>7</v>
      </c>
      <c r="AF891" s="236">
        <v>15</v>
      </c>
      <c r="AG891" s="351" t="s">
        <v>7178</v>
      </c>
      <c r="AH891" s="687" t="s">
        <v>7411</v>
      </c>
      <c r="AI891" s="238"/>
      <c r="AJ891" s="352"/>
      <c r="AK891" s="734"/>
      <c r="AL891" s="241"/>
      <c r="AM891" s="352"/>
      <c r="AN891" s="734"/>
      <c r="AO891" s="241"/>
      <c r="AP891" s="352"/>
      <c r="AQ891" s="734"/>
      <c r="AR891" s="241"/>
      <c r="AS891" s="352"/>
      <c r="AT891" s="353"/>
      <c r="AU891" s="242"/>
      <c r="AV891" s="785"/>
      <c r="AW891" s="108"/>
      <c r="AX891" s="342"/>
      <c r="AY891" s="81"/>
      <c r="AZ891" s="81"/>
      <c r="BA891" s="81"/>
      <c r="BB891" s="81"/>
      <c r="BC891" s="81"/>
      <c r="BD891" s="81"/>
      <c r="BE891" s="81"/>
      <c r="BF891" s="81"/>
      <c r="BG891" s="81"/>
      <c r="BH891" s="81"/>
      <c r="BI891" s="81"/>
      <c r="BJ891" s="81"/>
      <c r="BK891" s="81"/>
      <c r="BL891" s="81"/>
      <c r="BM891" s="81"/>
      <c r="BN891" s="81"/>
    </row>
    <row r="892" spans="1:66" s="37" customFormat="1" ht="104" customHeight="1" x14ac:dyDescent="0.3">
      <c r="A892" s="107">
        <v>2997</v>
      </c>
      <c r="B892" s="607" t="s">
        <v>7138</v>
      </c>
      <c r="C892" s="108" t="s">
        <v>7139</v>
      </c>
      <c r="D892" s="109"/>
      <c r="E892" s="625" t="s">
        <v>6050</v>
      </c>
      <c r="F892" s="108" t="s">
        <v>7264</v>
      </c>
      <c r="G892" s="625" t="s">
        <v>7418</v>
      </c>
      <c r="H892" s="108">
        <v>2010</v>
      </c>
      <c r="I892" s="625" t="s">
        <v>7419</v>
      </c>
      <c r="J892" s="655">
        <v>28602</v>
      </c>
      <c r="K892" s="396" t="s">
        <v>6855</v>
      </c>
      <c r="L892" s="72" t="s">
        <v>7144</v>
      </c>
      <c r="M892" s="72" t="s">
        <v>7145</v>
      </c>
      <c r="N892" s="72" t="s">
        <v>7420</v>
      </c>
      <c r="O892" s="72" t="s">
        <v>7421</v>
      </c>
      <c r="P892" s="108" t="s">
        <v>7422</v>
      </c>
      <c r="Q892" s="109" t="s">
        <v>7149</v>
      </c>
      <c r="R892" s="109">
        <v>0</v>
      </c>
      <c r="S892" s="109"/>
      <c r="T892" s="109"/>
      <c r="U892" s="109">
        <v>0</v>
      </c>
      <c r="V892" s="108">
        <v>80</v>
      </c>
      <c r="W892" s="108">
        <v>57</v>
      </c>
      <c r="X892" s="109" t="s">
        <v>7831</v>
      </c>
      <c r="Y892" s="108"/>
      <c r="Z892" s="108"/>
      <c r="AA892" s="108"/>
      <c r="AB892" s="108">
        <v>4</v>
      </c>
      <c r="AC892" s="108" t="s">
        <v>1086</v>
      </c>
      <c r="AD892" s="109"/>
      <c r="AE892" s="242">
        <v>5</v>
      </c>
      <c r="AF892" s="236">
        <v>80</v>
      </c>
      <c r="AG892" s="351" t="s">
        <v>7270</v>
      </c>
      <c r="AH892" s="687" t="s">
        <v>6050</v>
      </c>
      <c r="AI892" s="238"/>
      <c r="AJ892" s="352"/>
      <c r="AK892" s="734"/>
      <c r="AL892" s="241"/>
      <c r="AM892" s="352"/>
      <c r="AN892" s="734"/>
      <c r="AO892" s="241"/>
      <c r="AP892" s="352"/>
      <c r="AQ892" s="734"/>
      <c r="AR892" s="241"/>
      <c r="AS892" s="352"/>
      <c r="AT892" s="353"/>
      <c r="AU892" s="242"/>
      <c r="AV892" s="785"/>
      <c r="AW892" s="108"/>
      <c r="AX892" s="342"/>
      <c r="AY892" s="81"/>
      <c r="AZ892" s="81"/>
      <c r="BA892" s="81"/>
      <c r="BB892" s="81"/>
      <c r="BC892" s="81"/>
      <c r="BD892" s="81"/>
      <c r="BE892" s="81"/>
      <c r="BF892" s="81"/>
      <c r="BG892" s="81"/>
      <c r="BH892" s="81"/>
      <c r="BI892" s="81"/>
      <c r="BJ892" s="81"/>
      <c r="BK892" s="81"/>
      <c r="BL892" s="81"/>
      <c r="BM892" s="81"/>
      <c r="BN892" s="81"/>
    </row>
    <row r="893" spans="1:66" s="37" customFormat="1" ht="104" customHeight="1" x14ac:dyDescent="0.3">
      <c r="A893" s="107">
        <v>2997</v>
      </c>
      <c r="B893" s="607" t="s">
        <v>7138</v>
      </c>
      <c r="C893" s="108" t="s">
        <v>7139</v>
      </c>
      <c r="D893" s="109"/>
      <c r="E893" s="625" t="s">
        <v>7423</v>
      </c>
      <c r="F893" s="108" t="s">
        <v>7424</v>
      </c>
      <c r="G893" s="625" t="s">
        <v>7425</v>
      </c>
      <c r="H893" s="108">
        <v>2011</v>
      </c>
      <c r="I893" s="625" t="s">
        <v>7426</v>
      </c>
      <c r="J893" s="655">
        <v>11577</v>
      </c>
      <c r="K893" s="396" t="s">
        <v>6855</v>
      </c>
      <c r="L893" s="72" t="s">
        <v>7144</v>
      </c>
      <c r="M893" s="72" t="s">
        <v>7145</v>
      </c>
      <c r="N893" s="72" t="s">
        <v>7427</v>
      </c>
      <c r="O893" s="72" t="s">
        <v>7428</v>
      </c>
      <c r="P893" s="108" t="s">
        <v>7429</v>
      </c>
      <c r="Q893" s="109" t="s">
        <v>7149</v>
      </c>
      <c r="R893" s="109">
        <v>0</v>
      </c>
      <c r="S893" s="109"/>
      <c r="T893" s="109"/>
      <c r="U893" s="109">
        <v>0</v>
      </c>
      <c r="V893" s="108">
        <v>100</v>
      </c>
      <c r="W893" s="108">
        <v>25</v>
      </c>
      <c r="X893" s="109" t="s">
        <v>7831</v>
      </c>
      <c r="Y893" s="108"/>
      <c r="Z893" s="108"/>
      <c r="AA893" s="108"/>
      <c r="AB893" s="108">
        <v>11</v>
      </c>
      <c r="AC893" s="108" t="s">
        <v>1086</v>
      </c>
      <c r="AD893" s="109"/>
      <c r="AE893" s="242">
        <v>10</v>
      </c>
      <c r="AF893" s="236">
        <v>100</v>
      </c>
      <c r="AG893" s="351" t="s">
        <v>7253</v>
      </c>
      <c r="AH893" s="687" t="s">
        <v>7423</v>
      </c>
      <c r="AI893" s="238"/>
      <c r="AJ893" s="352"/>
      <c r="AK893" s="734"/>
      <c r="AL893" s="241"/>
      <c r="AM893" s="352"/>
      <c r="AN893" s="734"/>
      <c r="AO893" s="241"/>
      <c r="AP893" s="352"/>
      <c r="AQ893" s="734"/>
      <c r="AR893" s="241"/>
      <c r="AS893" s="352"/>
      <c r="AT893" s="353"/>
      <c r="AU893" s="242"/>
      <c r="AV893" s="785"/>
      <c r="AW893" s="108"/>
      <c r="AX893" s="342"/>
      <c r="AY893" s="81"/>
      <c r="AZ893" s="81"/>
      <c r="BA893" s="81"/>
      <c r="BB893" s="81"/>
      <c r="BC893" s="81"/>
      <c r="BD893" s="81"/>
      <c r="BE893" s="81"/>
      <c r="BF893" s="81"/>
      <c r="BG893" s="81"/>
      <c r="BH893" s="81"/>
      <c r="BI893" s="81"/>
      <c r="BJ893" s="81"/>
      <c r="BK893" s="81"/>
      <c r="BL893" s="81"/>
      <c r="BM893" s="81"/>
      <c r="BN893" s="81"/>
    </row>
    <row r="894" spans="1:66" s="37" customFormat="1" ht="104" customHeight="1" x14ac:dyDescent="0.3">
      <c r="A894" s="107">
        <v>2997</v>
      </c>
      <c r="B894" s="607" t="s">
        <v>7138</v>
      </c>
      <c r="C894" s="108" t="s">
        <v>7139</v>
      </c>
      <c r="D894" s="109"/>
      <c r="E894" s="625" t="s">
        <v>7423</v>
      </c>
      <c r="F894" s="108" t="s">
        <v>7424</v>
      </c>
      <c r="G894" s="625" t="s">
        <v>7430</v>
      </c>
      <c r="H894" s="108">
        <v>2011</v>
      </c>
      <c r="I894" s="625" t="s">
        <v>7431</v>
      </c>
      <c r="J894" s="655">
        <v>5802</v>
      </c>
      <c r="K894" s="396" t="s">
        <v>6855</v>
      </c>
      <c r="L894" s="72" t="s">
        <v>7144</v>
      </c>
      <c r="M894" s="72" t="s">
        <v>7145</v>
      </c>
      <c r="N894" s="72" t="s">
        <v>7427</v>
      </c>
      <c r="O894" s="72" t="s">
        <v>7428</v>
      </c>
      <c r="P894" s="108" t="s">
        <v>7432</v>
      </c>
      <c r="Q894" s="109" t="s">
        <v>7149</v>
      </c>
      <c r="R894" s="109">
        <v>0</v>
      </c>
      <c r="S894" s="109"/>
      <c r="T894" s="109"/>
      <c r="U894" s="109">
        <v>0</v>
      </c>
      <c r="V894" s="108">
        <v>100</v>
      </c>
      <c r="W894" s="108">
        <v>30</v>
      </c>
      <c r="X894" s="109" t="s">
        <v>7831</v>
      </c>
      <c r="Y894" s="108"/>
      <c r="Z894" s="108"/>
      <c r="AA894" s="108"/>
      <c r="AB894" s="108">
        <v>11</v>
      </c>
      <c r="AC894" s="108" t="s">
        <v>1086</v>
      </c>
      <c r="AD894" s="109"/>
      <c r="AE894" s="242">
        <v>7</v>
      </c>
      <c r="AF894" s="236">
        <v>100</v>
      </c>
      <c r="AG894" s="351" t="s">
        <v>7253</v>
      </c>
      <c r="AH894" s="687" t="s">
        <v>7423</v>
      </c>
      <c r="AI894" s="238"/>
      <c r="AJ894" s="352"/>
      <c r="AK894" s="734"/>
      <c r="AL894" s="241"/>
      <c r="AM894" s="352"/>
      <c r="AN894" s="734"/>
      <c r="AO894" s="241"/>
      <c r="AP894" s="352"/>
      <c r="AQ894" s="734"/>
      <c r="AR894" s="241"/>
      <c r="AS894" s="352"/>
      <c r="AT894" s="353"/>
      <c r="AU894" s="242"/>
      <c r="AV894" s="785"/>
      <c r="AW894" s="108"/>
      <c r="AX894" s="342"/>
      <c r="AY894" s="81"/>
      <c r="AZ894" s="81"/>
      <c r="BA894" s="81"/>
      <c r="BB894" s="81"/>
      <c r="BC894" s="81"/>
      <c r="BD894" s="81"/>
      <c r="BE894" s="81"/>
      <c r="BF894" s="81"/>
      <c r="BG894" s="81"/>
      <c r="BH894" s="81"/>
      <c r="BI894" s="81"/>
      <c r="BJ894" s="81"/>
      <c r="BK894" s="81"/>
      <c r="BL894" s="81"/>
      <c r="BM894" s="81"/>
      <c r="BN894" s="81"/>
    </row>
    <row r="895" spans="1:66" s="37" customFormat="1" ht="104" customHeight="1" x14ac:dyDescent="0.3">
      <c r="A895" s="107">
        <v>2997</v>
      </c>
      <c r="B895" s="607" t="s">
        <v>7138</v>
      </c>
      <c r="C895" s="108" t="s">
        <v>7139</v>
      </c>
      <c r="D895" s="109"/>
      <c r="E895" s="625" t="s">
        <v>7423</v>
      </c>
      <c r="F895" s="108" t="s">
        <v>7424</v>
      </c>
      <c r="G895" s="625" t="s">
        <v>7433</v>
      </c>
      <c r="H895" s="108">
        <v>2011</v>
      </c>
      <c r="I895" s="625" t="s">
        <v>7434</v>
      </c>
      <c r="J895" s="655">
        <v>7800</v>
      </c>
      <c r="K895" s="396" t="s">
        <v>6855</v>
      </c>
      <c r="L895" s="72" t="s">
        <v>7144</v>
      </c>
      <c r="M895" s="72" t="s">
        <v>7145</v>
      </c>
      <c r="N895" s="72" t="s">
        <v>7427</v>
      </c>
      <c r="O895" s="72" t="s">
        <v>7428</v>
      </c>
      <c r="P895" s="108" t="s">
        <v>7435</v>
      </c>
      <c r="Q895" s="109" t="s">
        <v>7149</v>
      </c>
      <c r="R895" s="109">
        <v>0</v>
      </c>
      <c r="S895" s="109"/>
      <c r="T895" s="109"/>
      <c r="U895" s="109">
        <v>0</v>
      </c>
      <c r="V895" s="108">
        <v>100</v>
      </c>
      <c r="W895" s="108">
        <v>29</v>
      </c>
      <c r="X895" s="109" t="s">
        <v>7831</v>
      </c>
      <c r="Y895" s="108"/>
      <c r="Z895" s="108"/>
      <c r="AA895" s="108"/>
      <c r="AB895" s="108">
        <v>11</v>
      </c>
      <c r="AC895" s="108" t="s">
        <v>1086</v>
      </c>
      <c r="AD895" s="109"/>
      <c r="AE895" s="242">
        <v>6</v>
      </c>
      <c r="AF895" s="236">
        <v>100</v>
      </c>
      <c r="AG895" s="351" t="s">
        <v>7253</v>
      </c>
      <c r="AH895" s="687" t="s">
        <v>7423</v>
      </c>
      <c r="AI895" s="238"/>
      <c r="AJ895" s="352"/>
      <c r="AK895" s="734"/>
      <c r="AL895" s="241"/>
      <c r="AM895" s="352"/>
      <c r="AN895" s="734"/>
      <c r="AO895" s="241"/>
      <c r="AP895" s="352"/>
      <c r="AQ895" s="734"/>
      <c r="AR895" s="241"/>
      <c r="AS895" s="352"/>
      <c r="AT895" s="353"/>
      <c r="AU895" s="242"/>
      <c r="AV895" s="785"/>
      <c r="AW895" s="108"/>
      <c r="AX895" s="342"/>
      <c r="AY895" s="81"/>
      <c r="AZ895" s="81"/>
      <c r="BA895" s="81"/>
      <c r="BB895" s="81"/>
      <c r="BC895" s="81"/>
      <c r="BD895" s="81"/>
      <c r="BE895" s="81"/>
      <c r="BF895" s="81"/>
      <c r="BG895" s="81"/>
      <c r="BH895" s="81"/>
      <c r="BI895" s="81"/>
      <c r="BJ895" s="81"/>
      <c r="BK895" s="81"/>
      <c r="BL895" s="81"/>
      <c r="BM895" s="81"/>
      <c r="BN895" s="81"/>
    </row>
    <row r="896" spans="1:66" s="37" customFormat="1" ht="156.05000000000001" customHeight="1" x14ac:dyDescent="0.3">
      <c r="A896" s="107">
        <v>2997</v>
      </c>
      <c r="B896" s="607" t="s">
        <v>7138</v>
      </c>
      <c r="C896" s="108" t="s">
        <v>7139</v>
      </c>
      <c r="D896" s="109"/>
      <c r="E896" s="625" t="s">
        <v>7436</v>
      </c>
      <c r="F896" s="108" t="s">
        <v>7437</v>
      </c>
      <c r="G896" s="625" t="s">
        <v>7438</v>
      </c>
      <c r="H896" s="108">
        <v>2010</v>
      </c>
      <c r="I896" s="625" t="s">
        <v>7439</v>
      </c>
      <c r="J896" s="655">
        <v>19422</v>
      </c>
      <c r="K896" s="396" t="s">
        <v>6855</v>
      </c>
      <c r="L896" s="72" t="s">
        <v>7144</v>
      </c>
      <c r="M896" s="72" t="s">
        <v>7145</v>
      </c>
      <c r="N896" s="72" t="s">
        <v>7440</v>
      </c>
      <c r="O896" s="72" t="s">
        <v>7441</v>
      </c>
      <c r="P896" s="108" t="s">
        <v>7442</v>
      </c>
      <c r="Q896" s="109" t="s">
        <v>7149</v>
      </c>
      <c r="R896" s="109">
        <v>0</v>
      </c>
      <c r="S896" s="109"/>
      <c r="T896" s="109"/>
      <c r="U896" s="109">
        <v>0</v>
      </c>
      <c r="V896" s="108">
        <v>10</v>
      </c>
      <c r="W896" s="108">
        <v>60</v>
      </c>
      <c r="X896" s="109" t="s">
        <v>7831</v>
      </c>
      <c r="Y896" s="108"/>
      <c r="Z896" s="108"/>
      <c r="AA896" s="108"/>
      <c r="AB896" s="108">
        <v>32</v>
      </c>
      <c r="AC896" s="108" t="s">
        <v>1086</v>
      </c>
      <c r="AD896" s="109"/>
      <c r="AE896" s="242">
        <v>5</v>
      </c>
      <c r="AF896" s="236">
        <v>10</v>
      </c>
      <c r="AG896" s="351" t="s">
        <v>7253</v>
      </c>
      <c r="AH896" s="687" t="s">
        <v>7436</v>
      </c>
      <c r="AI896" s="238"/>
      <c r="AJ896" s="352"/>
      <c r="AK896" s="734"/>
      <c r="AL896" s="241"/>
      <c r="AM896" s="352"/>
      <c r="AN896" s="734"/>
      <c r="AO896" s="241"/>
      <c r="AP896" s="352"/>
      <c r="AQ896" s="734"/>
      <c r="AR896" s="241"/>
      <c r="AS896" s="352"/>
      <c r="AT896" s="353"/>
      <c r="AU896" s="242"/>
      <c r="AV896" s="785"/>
      <c r="AW896" s="108"/>
      <c r="AX896" s="342"/>
      <c r="AY896" s="81"/>
      <c r="AZ896" s="81"/>
      <c r="BA896" s="81"/>
      <c r="BB896" s="81"/>
      <c r="BC896" s="81"/>
      <c r="BD896" s="81"/>
      <c r="BE896" s="81"/>
      <c r="BF896" s="81"/>
      <c r="BG896" s="81"/>
      <c r="BH896" s="81"/>
      <c r="BI896" s="81"/>
      <c r="BJ896" s="81"/>
      <c r="BK896" s="81"/>
      <c r="BL896" s="81"/>
      <c r="BM896" s="81"/>
      <c r="BN896" s="81"/>
    </row>
    <row r="897" spans="1:66" s="37" customFormat="1" ht="104" customHeight="1" x14ac:dyDescent="0.3">
      <c r="A897" s="107">
        <v>2997</v>
      </c>
      <c r="B897" s="607" t="s">
        <v>7138</v>
      </c>
      <c r="C897" s="108" t="s">
        <v>7139</v>
      </c>
      <c r="D897" s="109"/>
      <c r="E897" s="625" t="s">
        <v>5896</v>
      </c>
      <c r="F897" s="108" t="s">
        <v>7247</v>
      </c>
      <c r="G897" s="625" t="s">
        <v>4717</v>
      </c>
      <c r="H897" s="108">
        <v>2010</v>
      </c>
      <c r="I897" s="625" t="s">
        <v>7443</v>
      </c>
      <c r="J897" s="655">
        <v>50814</v>
      </c>
      <c r="K897" s="396" t="s">
        <v>6855</v>
      </c>
      <c r="L897" s="72" t="s">
        <v>7144</v>
      </c>
      <c r="M897" s="72" t="s">
        <v>7145</v>
      </c>
      <c r="N897" s="72" t="s">
        <v>7444</v>
      </c>
      <c r="O897" s="72" t="s">
        <v>7445</v>
      </c>
      <c r="P897" s="108" t="s">
        <v>7446</v>
      </c>
      <c r="Q897" s="109" t="s">
        <v>7149</v>
      </c>
      <c r="R897" s="109">
        <v>0</v>
      </c>
      <c r="S897" s="109"/>
      <c r="T897" s="109"/>
      <c r="U897" s="109">
        <v>0</v>
      </c>
      <c r="V897" s="108">
        <v>30</v>
      </c>
      <c r="W897" s="108">
        <v>18</v>
      </c>
      <c r="X897" s="109" t="s">
        <v>7831</v>
      </c>
      <c r="Y897" s="108"/>
      <c r="Z897" s="108"/>
      <c r="AA897" s="108"/>
      <c r="AB897" s="108">
        <v>44</v>
      </c>
      <c r="AC897" s="108" t="s">
        <v>1086</v>
      </c>
      <c r="AD897" s="109"/>
      <c r="AE897" s="242">
        <v>7</v>
      </c>
      <c r="AF897" s="236">
        <v>30</v>
      </c>
      <c r="AG897" s="351" t="s">
        <v>7253</v>
      </c>
      <c r="AH897" s="687" t="s">
        <v>5896</v>
      </c>
      <c r="AI897" s="238"/>
      <c r="AJ897" s="352"/>
      <c r="AK897" s="734"/>
      <c r="AL897" s="241"/>
      <c r="AM897" s="352"/>
      <c r="AN897" s="734"/>
      <c r="AO897" s="241"/>
      <c r="AP897" s="352"/>
      <c r="AQ897" s="734"/>
      <c r="AR897" s="241"/>
      <c r="AS897" s="352"/>
      <c r="AT897" s="353"/>
      <c r="AU897" s="242"/>
      <c r="AV897" s="785"/>
      <c r="AW897" s="108"/>
      <c r="AX897" s="342"/>
      <c r="AY897" s="81"/>
      <c r="AZ897" s="81"/>
      <c r="BA897" s="81"/>
      <c r="BB897" s="81"/>
      <c r="BC897" s="81"/>
      <c r="BD897" s="81"/>
      <c r="BE897" s="81"/>
      <c r="BF897" s="81"/>
      <c r="BG897" s="81"/>
      <c r="BH897" s="81"/>
      <c r="BI897" s="81"/>
      <c r="BJ897" s="81"/>
      <c r="BK897" s="81"/>
      <c r="BL897" s="81"/>
      <c r="BM897" s="81"/>
      <c r="BN897" s="81"/>
    </row>
    <row r="898" spans="1:66" s="37" customFormat="1" ht="104" customHeight="1" x14ac:dyDescent="0.3">
      <c r="A898" s="107">
        <v>2997</v>
      </c>
      <c r="B898" s="607" t="s">
        <v>7138</v>
      </c>
      <c r="C898" s="108" t="s">
        <v>7139</v>
      </c>
      <c r="D898" s="109"/>
      <c r="E898" s="625" t="s">
        <v>5896</v>
      </c>
      <c r="F898" s="108" t="s">
        <v>7247</v>
      </c>
      <c r="G898" s="625" t="s">
        <v>7447</v>
      </c>
      <c r="H898" s="108">
        <v>2010</v>
      </c>
      <c r="I898" s="625" t="s">
        <v>7448</v>
      </c>
      <c r="J898" s="655">
        <v>32017</v>
      </c>
      <c r="K898" s="396" t="s">
        <v>6855</v>
      </c>
      <c r="L898" s="72" t="s">
        <v>7144</v>
      </c>
      <c r="M898" s="72" t="s">
        <v>7145</v>
      </c>
      <c r="N898" s="72" t="s">
        <v>7449</v>
      </c>
      <c r="O898" s="72" t="s">
        <v>7450</v>
      </c>
      <c r="P898" s="108" t="s">
        <v>7451</v>
      </c>
      <c r="Q898" s="109" t="s">
        <v>7149</v>
      </c>
      <c r="R898" s="109">
        <v>0</v>
      </c>
      <c r="S898" s="109"/>
      <c r="T898" s="109"/>
      <c r="U898" s="109">
        <v>0</v>
      </c>
      <c r="V898" s="108">
        <v>30</v>
      </c>
      <c r="W898" s="108">
        <v>33</v>
      </c>
      <c r="X898" s="109" t="s">
        <v>7831</v>
      </c>
      <c r="Y898" s="108"/>
      <c r="Z898" s="108"/>
      <c r="AA898" s="108"/>
      <c r="AB898" s="108">
        <v>32</v>
      </c>
      <c r="AC898" s="108" t="s">
        <v>1086</v>
      </c>
      <c r="AD898" s="109"/>
      <c r="AE898" s="242">
        <v>7</v>
      </c>
      <c r="AF898" s="236">
        <v>30</v>
      </c>
      <c r="AG898" s="351" t="s">
        <v>7253</v>
      </c>
      <c r="AH898" s="687" t="s">
        <v>5896</v>
      </c>
      <c r="AI898" s="238"/>
      <c r="AJ898" s="352"/>
      <c r="AK898" s="734"/>
      <c r="AL898" s="241"/>
      <c r="AM898" s="352"/>
      <c r="AN898" s="734"/>
      <c r="AO898" s="241"/>
      <c r="AP898" s="352"/>
      <c r="AQ898" s="734"/>
      <c r="AR898" s="241"/>
      <c r="AS898" s="352"/>
      <c r="AT898" s="353"/>
      <c r="AU898" s="242"/>
      <c r="AV898" s="785"/>
      <c r="AW898" s="108"/>
      <c r="AX898" s="342"/>
      <c r="AY898" s="81"/>
      <c r="AZ898" s="81"/>
      <c r="BA898" s="81"/>
      <c r="BB898" s="81"/>
      <c r="BC898" s="81"/>
      <c r="BD898" s="81"/>
      <c r="BE898" s="81"/>
      <c r="BF898" s="81"/>
      <c r="BG898" s="81"/>
      <c r="BH898" s="81"/>
      <c r="BI898" s="81"/>
      <c r="BJ898" s="81"/>
      <c r="BK898" s="81"/>
      <c r="BL898" s="81"/>
      <c r="BM898" s="81"/>
      <c r="BN898" s="81"/>
    </row>
    <row r="899" spans="1:66" s="37" customFormat="1" ht="130.05000000000001" customHeight="1" x14ac:dyDescent="0.3">
      <c r="A899" s="107">
        <v>2997</v>
      </c>
      <c r="B899" s="607" t="s">
        <v>7138</v>
      </c>
      <c r="C899" s="108" t="s">
        <v>7139</v>
      </c>
      <c r="D899" s="109"/>
      <c r="E899" s="625" t="s">
        <v>7452</v>
      </c>
      <c r="F899" s="108" t="s">
        <v>7453</v>
      </c>
      <c r="G899" s="625" t="s">
        <v>7454</v>
      </c>
      <c r="H899" s="108">
        <v>2010</v>
      </c>
      <c r="I899" s="625" t="s">
        <v>7455</v>
      </c>
      <c r="J899" s="655">
        <v>43586</v>
      </c>
      <c r="K899" s="396" t="s">
        <v>6855</v>
      </c>
      <c r="L899" s="72" t="s">
        <v>7144</v>
      </c>
      <c r="M899" s="72" t="s">
        <v>7145</v>
      </c>
      <c r="N899" s="72" t="s">
        <v>7456</v>
      </c>
      <c r="O899" s="72" t="s">
        <v>7457</v>
      </c>
      <c r="P899" s="108" t="s">
        <v>7458</v>
      </c>
      <c r="Q899" s="109" t="s">
        <v>7149</v>
      </c>
      <c r="R899" s="109">
        <v>0</v>
      </c>
      <c r="S899" s="109"/>
      <c r="T899" s="109"/>
      <c r="U899" s="109">
        <v>0</v>
      </c>
      <c r="V899" s="108">
        <v>77</v>
      </c>
      <c r="W899" s="108">
        <v>50</v>
      </c>
      <c r="X899" s="109" t="s">
        <v>7831</v>
      </c>
      <c r="Y899" s="108"/>
      <c r="Z899" s="108"/>
      <c r="AA899" s="108"/>
      <c r="AB899" s="108">
        <v>44</v>
      </c>
      <c r="AC899" s="108" t="s">
        <v>1086</v>
      </c>
      <c r="AD899" s="109"/>
      <c r="AE899" s="242">
        <v>9</v>
      </c>
      <c r="AF899" s="236">
        <v>77</v>
      </c>
      <c r="AG899" s="351" t="s">
        <v>7303</v>
      </c>
      <c r="AH899" s="687" t="s">
        <v>7452</v>
      </c>
      <c r="AI899" s="238"/>
      <c r="AJ899" s="352"/>
      <c r="AK899" s="734"/>
      <c r="AL899" s="241"/>
      <c r="AM899" s="352"/>
      <c r="AN899" s="734"/>
      <c r="AO899" s="241"/>
      <c r="AP899" s="352"/>
      <c r="AQ899" s="734"/>
      <c r="AR899" s="241"/>
      <c r="AS899" s="352"/>
      <c r="AT899" s="353"/>
      <c r="AU899" s="242"/>
      <c r="AV899" s="785"/>
      <c r="AW899" s="108"/>
      <c r="AX899" s="342"/>
      <c r="AY899" s="81"/>
      <c r="AZ899" s="81"/>
      <c r="BA899" s="81"/>
      <c r="BB899" s="81"/>
      <c r="BC899" s="81"/>
      <c r="BD899" s="81"/>
      <c r="BE899" s="81"/>
      <c r="BF899" s="81"/>
      <c r="BG899" s="81"/>
      <c r="BH899" s="81"/>
      <c r="BI899" s="81"/>
      <c r="BJ899" s="81"/>
      <c r="BK899" s="81"/>
      <c r="BL899" s="81"/>
      <c r="BM899" s="81"/>
      <c r="BN899" s="81"/>
    </row>
    <row r="900" spans="1:66" s="37" customFormat="1" ht="104" customHeight="1" x14ac:dyDescent="0.3">
      <c r="A900" s="107">
        <v>2997</v>
      </c>
      <c r="B900" s="607" t="s">
        <v>7138</v>
      </c>
      <c r="C900" s="108" t="s">
        <v>7139</v>
      </c>
      <c r="D900" s="109"/>
      <c r="E900" s="625" t="s">
        <v>7191</v>
      </c>
      <c r="F900" s="108" t="s">
        <v>7192</v>
      </c>
      <c r="G900" s="625" t="s">
        <v>7459</v>
      </c>
      <c r="H900" s="108">
        <v>2011</v>
      </c>
      <c r="I900" s="625" t="s">
        <v>7460</v>
      </c>
      <c r="J900" s="655">
        <v>7260</v>
      </c>
      <c r="K900" s="396" t="s">
        <v>6855</v>
      </c>
      <c r="L900" s="72" t="s">
        <v>7144</v>
      </c>
      <c r="M900" s="72" t="s">
        <v>7145</v>
      </c>
      <c r="N900" s="72" t="s">
        <v>7461</v>
      </c>
      <c r="O900" s="72" t="s">
        <v>7462</v>
      </c>
      <c r="P900" s="108" t="s">
        <v>7463</v>
      </c>
      <c r="Q900" s="109" t="s">
        <v>7149</v>
      </c>
      <c r="R900" s="109">
        <v>0</v>
      </c>
      <c r="S900" s="109"/>
      <c r="T900" s="109"/>
      <c r="U900" s="109">
        <v>0</v>
      </c>
      <c r="V900" s="108">
        <v>60</v>
      </c>
      <c r="W900" s="108">
        <v>29</v>
      </c>
      <c r="X900" s="109" t="s">
        <v>7831</v>
      </c>
      <c r="Y900" s="108"/>
      <c r="Z900" s="108"/>
      <c r="AA900" s="108"/>
      <c r="AB900" s="108">
        <v>4</v>
      </c>
      <c r="AC900" s="108" t="s">
        <v>1086</v>
      </c>
      <c r="AD900" s="109"/>
      <c r="AE900" s="242">
        <v>7</v>
      </c>
      <c r="AF900" s="236">
        <v>60</v>
      </c>
      <c r="AG900" s="351" t="s">
        <v>7178</v>
      </c>
      <c r="AH900" s="687" t="s">
        <v>7191</v>
      </c>
      <c r="AI900" s="238"/>
      <c r="AJ900" s="352"/>
      <c r="AK900" s="734"/>
      <c r="AL900" s="241"/>
      <c r="AM900" s="352"/>
      <c r="AN900" s="734"/>
      <c r="AO900" s="241"/>
      <c r="AP900" s="352"/>
      <c r="AQ900" s="734"/>
      <c r="AR900" s="241"/>
      <c r="AS900" s="352"/>
      <c r="AT900" s="353"/>
      <c r="AU900" s="242"/>
      <c r="AV900" s="785"/>
      <c r="AW900" s="108"/>
      <c r="AX900" s="342"/>
      <c r="AY900" s="81"/>
      <c r="AZ900" s="81"/>
      <c r="BA900" s="81"/>
      <c r="BB900" s="81"/>
      <c r="BC900" s="81"/>
      <c r="BD900" s="81"/>
      <c r="BE900" s="81"/>
      <c r="BF900" s="81"/>
      <c r="BG900" s="81"/>
      <c r="BH900" s="81"/>
      <c r="BI900" s="81"/>
      <c r="BJ900" s="81"/>
      <c r="BK900" s="81"/>
      <c r="BL900" s="81"/>
      <c r="BM900" s="81"/>
      <c r="BN900" s="81"/>
    </row>
    <row r="901" spans="1:66" s="37" customFormat="1" ht="104" customHeight="1" x14ac:dyDescent="0.3">
      <c r="A901" s="107">
        <v>2997</v>
      </c>
      <c r="B901" s="607" t="s">
        <v>7138</v>
      </c>
      <c r="C901" s="108" t="s">
        <v>7139</v>
      </c>
      <c r="D901" s="109"/>
      <c r="E901" s="625" t="s">
        <v>7328</v>
      </c>
      <c r="F901" s="108" t="s">
        <v>7329</v>
      </c>
      <c r="G901" s="625" t="s">
        <v>7464</v>
      </c>
      <c r="H901" s="108">
        <v>2012</v>
      </c>
      <c r="I901" s="625" t="s">
        <v>7465</v>
      </c>
      <c r="J901" s="655">
        <v>42000</v>
      </c>
      <c r="K901" s="396" t="s">
        <v>6855</v>
      </c>
      <c r="L901" s="72" t="s">
        <v>7144</v>
      </c>
      <c r="M901" s="72" t="s">
        <v>7145</v>
      </c>
      <c r="N901" s="72" t="s">
        <v>7466</v>
      </c>
      <c r="O901" s="72" t="s">
        <v>7467</v>
      </c>
      <c r="P901" s="108" t="s">
        <v>7468</v>
      </c>
      <c r="Q901" s="109" t="s">
        <v>7149</v>
      </c>
      <c r="R901" s="109">
        <v>0</v>
      </c>
      <c r="S901" s="109"/>
      <c r="T901" s="109"/>
      <c r="U901" s="109">
        <v>0</v>
      </c>
      <c r="V901" s="108">
        <v>34</v>
      </c>
      <c r="W901" s="108">
        <v>20</v>
      </c>
      <c r="X901" s="109" t="s">
        <v>7831</v>
      </c>
      <c r="Y901" s="108"/>
      <c r="Z901" s="108"/>
      <c r="AA901" s="108"/>
      <c r="AB901" s="108">
        <v>4</v>
      </c>
      <c r="AC901" s="108" t="s">
        <v>1086</v>
      </c>
      <c r="AD901" s="109"/>
      <c r="AE901" s="242">
        <v>6</v>
      </c>
      <c r="AF901" s="236">
        <v>34</v>
      </c>
      <c r="AG901" s="351" t="s">
        <v>7150</v>
      </c>
      <c r="AH901" s="687" t="s">
        <v>7328</v>
      </c>
      <c r="AI901" s="238"/>
      <c r="AJ901" s="352"/>
      <c r="AK901" s="734"/>
      <c r="AL901" s="241"/>
      <c r="AM901" s="352"/>
      <c r="AN901" s="734"/>
      <c r="AO901" s="241"/>
      <c r="AP901" s="352"/>
      <c r="AQ901" s="734"/>
      <c r="AR901" s="241"/>
      <c r="AS901" s="352"/>
      <c r="AT901" s="353"/>
      <c r="AU901" s="242"/>
      <c r="AV901" s="785"/>
      <c r="AW901" s="108"/>
      <c r="AX901" s="342"/>
      <c r="AY901" s="81"/>
      <c r="AZ901" s="81"/>
      <c r="BA901" s="81"/>
      <c r="BB901" s="81"/>
      <c r="BC901" s="81"/>
      <c r="BD901" s="81"/>
      <c r="BE901" s="81"/>
      <c r="BF901" s="81"/>
      <c r="BG901" s="81"/>
      <c r="BH901" s="81"/>
      <c r="BI901" s="81"/>
      <c r="BJ901" s="81"/>
      <c r="BK901" s="81"/>
      <c r="BL901" s="81"/>
      <c r="BM901" s="81"/>
      <c r="BN901" s="81"/>
    </row>
    <row r="902" spans="1:66" s="37" customFormat="1" ht="104" customHeight="1" x14ac:dyDescent="0.3">
      <c r="A902" s="107">
        <v>2997</v>
      </c>
      <c r="B902" s="607" t="s">
        <v>7138</v>
      </c>
      <c r="C902" s="108" t="s">
        <v>7139</v>
      </c>
      <c r="D902" s="109"/>
      <c r="E902" s="625" t="s">
        <v>5024</v>
      </c>
      <c r="F902" s="108" t="s">
        <v>7151</v>
      </c>
      <c r="G902" s="625" t="s">
        <v>7469</v>
      </c>
      <c r="H902" s="108">
        <v>2012</v>
      </c>
      <c r="I902" s="625" t="s">
        <v>7470</v>
      </c>
      <c r="J902" s="655">
        <v>28212</v>
      </c>
      <c r="K902" s="396" t="s">
        <v>6855</v>
      </c>
      <c r="L902" s="72" t="s">
        <v>7144</v>
      </c>
      <c r="M902" s="72" t="s">
        <v>7145</v>
      </c>
      <c r="N902" s="72" t="s">
        <v>7471</v>
      </c>
      <c r="O902" s="72" t="s">
        <v>7472</v>
      </c>
      <c r="P902" s="108" t="s">
        <v>7473</v>
      </c>
      <c r="Q902" s="109" t="s">
        <v>7149</v>
      </c>
      <c r="R902" s="109">
        <v>0</v>
      </c>
      <c r="S902" s="109"/>
      <c r="T902" s="109"/>
      <c r="U902" s="109">
        <v>0</v>
      </c>
      <c r="V902" s="108">
        <v>13</v>
      </c>
      <c r="W902" s="108">
        <v>30</v>
      </c>
      <c r="X902" s="109" t="s">
        <v>7831</v>
      </c>
      <c r="Y902" s="108"/>
      <c r="Z902" s="108"/>
      <c r="AA902" s="108"/>
      <c r="AB902" s="108">
        <v>44</v>
      </c>
      <c r="AC902" s="108" t="s">
        <v>1086</v>
      </c>
      <c r="AD902" s="109"/>
      <c r="AE902" s="242">
        <v>5</v>
      </c>
      <c r="AF902" s="236">
        <v>13</v>
      </c>
      <c r="AG902" s="351" t="s">
        <v>7150</v>
      </c>
      <c r="AH902" s="687" t="s">
        <v>5024</v>
      </c>
      <c r="AI902" s="238"/>
      <c r="AJ902" s="352"/>
      <c r="AK902" s="734"/>
      <c r="AL902" s="241"/>
      <c r="AM902" s="352"/>
      <c r="AN902" s="734"/>
      <c r="AO902" s="241"/>
      <c r="AP902" s="352"/>
      <c r="AQ902" s="734"/>
      <c r="AR902" s="241"/>
      <c r="AS902" s="352"/>
      <c r="AT902" s="353"/>
      <c r="AU902" s="242"/>
      <c r="AV902" s="785"/>
      <c r="AW902" s="108"/>
      <c r="AX902" s="342"/>
      <c r="AY902" s="81"/>
      <c r="AZ902" s="81"/>
      <c r="BA902" s="81"/>
      <c r="BB902" s="81"/>
      <c r="BC902" s="81"/>
      <c r="BD902" s="81"/>
      <c r="BE902" s="81"/>
      <c r="BF902" s="81"/>
      <c r="BG902" s="81"/>
      <c r="BH902" s="81"/>
      <c r="BI902" s="81"/>
      <c r="BJ902" s="81"/>
      <c r="BK902" s="81"/>
      <c r="BL902" s="81"/>
      <c r="BM902" s="81"/>
      <c r="BN902" s="81"/>
    </row>
    <row r="903" spans="1:66" s="37" customFormat="1" ht="104" customHeight="1" x14ac:dyDescent="0.3">
      <c r="A903" s="107">
        <v>2997</v>
      </c>
      <c r="B903" s="607" t="s">
        <v>7138</v>
      </c>
      <c r="C903" s="108" t="s">
        <v>7139</v>
      </c>
      <c r="D903" s="109"/>
      <c r="E903" s="625" t="s">
        <v>7411</v>
      </c>
      <c r="F903" s="108" t="s">
        <v>7412</v>
      </c>
      <c r="G903" s="625" t="s">
        <v>7474</v>
      </c>
      <c r="H903" s="108">
        <v>2012</v>
      </c>
      <c r="I903" s="625" t="s">
        <v>7475</v>
      </c>
      <c r="J903" s="655">
        <v>29880</v>
      </c>
      <c r="K903" s="396" t="s">
        <v>6855</v>
      </c>
      <c r="L903" s="72" t="s">
        <v>7144</v>
      </c>
      <c r="M903" s="72" t="s">
        <v>7145</v>
      </c>
      <c r="N903" s="72" t="s">
        <v>7476</v>
      </c>
      <c r="O903" s="72" t="s">
        <v>7477</v>
      </c>
      <c r="P903" s="108" t="s">
        <v>7478</v>
      </c>
      <c r="Q903" s="109" t="s">
        <v>7149</v>
      </c>
      <c r="R903" s="109">
        <v>0</v>
      </c>
      <c r="S903" s="109"/>
      <c r="T903" s="109"/>
      <c r="U903" s="109">
        <v>0</v>
      </c>
      <c r="V903" s="108">
        <v>4</v>
      </c>
      <c r="W903" s="108">
        <v>10</v>
      </c>
      <c r="X903" s="109" t="s">
        <v>7831</v>
      </c>
      <c r="Y903" s="108"/>
      <c r="Z903" s="108"/>
      <c r="AA903" s="108"/>
      <c r="AB903" s="108">
        <v>44</v>
      </c>
      <c r="AC903" s="108" t="s">
        <v>1086</v>
      </c>
      <c r="AD903" s="109"/>
      <c r="AE903" s="242">
        <v>6</v>
      </c>
      <c r="AF903" s="236">
        <v>4</v>
      </c>
      <c r="AG903" s="351" t="s">
        <v>7178</v>
      </c>
      <c r="AH903" s="687" t="s">
        <v>7411</v>
      </c>
      <c r="AI903" s="238"/>
      <c r="AJ903" s="352"/>
      <c r="AK903" s="734"/>
      <c r="AL903" s="241"/>
      <c r="AM903" s="352"/>
      <c r="AN903" s="734"/>
      <c r="AO903" s="241"/>
      <c r="AP903" s="352"/>
      <c r="AQ903" s="734"/>
      <c r="AR903" s="241"/>
      <c r="AS903" s="352"/>
      <c r="AT903" s="353"/>
      <c r="AU903" s="242"/>
      <c r="AV903" s="785"/>
      <c r="AW903" s="108"/>
      <c r="AX903" s="342"/>
      <c r="AY903" s="81"/>
      <c r="AZ903" s="81"/>
      <c r="BA903" s="81"/>
      <c r="BB903" s="81"/>
      <c r="BC903" s="81"/>
      <c r="BD903" s="81"/>
      <c r="BE903" s="81"/>
      <c r="BF903" s="81"/>
      <c r="BG903" s="81"/>
      <c r="BH903" s="81"/>
      <c r="BI903" s="81"/>
      <c r="BJ903" s="81"/>
      <c r="BK903" s="81"/>
      <c r="BL903" s="81"/>
      <c r="BM903" s="81"/>
      <c r="BN903" s="81"/>
    </row>
    <row r="904" spans="1:66" s="37" customFormat="1" ht="104" customHeight="1" x14ac:dyDescent="0.3">
      <c r="A904" s="107">
        <v>2997</v>
      </c>
      <c r="B904" s="607" t="s">
        <v>7138</v>
      </c>
      <c r="C904" s="108" t="s">
        <v>7479</v>
      </c>
      <c r="D904" s="109"/>
      <c r="E904" s="625" t="s">
        <v>7480</v>
      </c>
      <c r="F904" s="108">
        <v>12682</v>
      </c>
      <c r="G904" s="625" t="s">
        <v>7481</v>
      </c>
      <c r="H904" s="108">
        <v>2012</v>
      </c>
      <c r="I904" s="625" t="s">
        <v>7482</v>
      </c>
      <c r="J904" s="655">
        <v>8891</v>
      </c>
      <c r="K904" s="396" t="s">
        <v>6855</v>
      </c>
      <c r="L904" s="72" t="s">
        <v>7144</v>
      </c>
      <c r="M904" s="72" t="s">
        <v>7145</v>
      </c>
      <c r="N904" s="72" t="s">
        <v>7483</v>
      </c>
      <c r="O904" s="72" t="s">
        <v>7484</v>
      </c>
      <c r="P904" s="108" t="s">
        <v>7485</v>
      </c>
      <c r="Q904" s="109" t="s">
        <v>7149</v>
      </c>
      <c r="R904" s="109">
        <v>0</v>
      </c>
      <c r="S904" s="109"/>
      <c r="T904" s="109"/>
      <c r="U904" s="109">
        <v>0</v>
      </c>
      <c r="V904" s="108">
        <v>30</v>
      </c>
      <c r="W904" s="108">
        <v>28</v>
      </c>
      <c r="X904" s="109" t="s">
        <v>7831</v>
      </c>
      <c r="Y904" s="108"/>
      <c r="Z904" s="108"/>
      <c r="AA904" s="108"/>
      <c r="AB904" s="108">
        <v>11</v>
      </c>
      <c r="AC904" s="108" t="s">
        <v>1086</v>
      </c>
      <c r="AD904" s="109"/>
      <c r="AE904" s="242">
        <v>5</v>
      </c>
      <c r="AF904" s="236">
        <v>30</v>
      </c>
      <c r="AG904" s="351" t="s">
        <v>7253</v>
      </c>
      <c r="AH904" s="687" t="s">
        <v>7480</v>
      </c>
      <c r="AI904" s="238"/>
      <c r="AJ904" s="352"/>
      <c r="AK904" s="734"/>
      <c r="AL904" s="241"/>
      <c r="AM904" s="352"/>
      <c r="AN904" s="734"/>
      <c r="AO904" s="241"/>
      <c r="AP904" s="352"/>
      <c r="AQ904" s="734"/>
      <c r="AR904" s="241"/>
      <c r="AS904" s="352"/>
      <c r="AT904" s="353"/>
      <c r="AU904" s="242"/>
      <c r="AV904" s="785"/>
      <c r="AW904" s="108"/>
      <c r="AX904" s="342"/>
      <c r="AY904" s="81"/>
      <c r="AZ904" s="81"/>
      <c r="BA904" s="81"/>
      <c r="BB904" s="81"/>
      <c r="BC904" s="81"/>
      <c r="BD904" s="81"/>
      <c r="BE904" s="81"/>
      <c r="BF904" s="81"/>
      <c r="BG904" s="81"/>
      <c r="BH904" s="81"/>
      <c r="BI904" s="81"/>
      <c r="BJ904" s="81"/>
      <c r="BK904" s="81"/>
      <c r="BL904" s="81"/>
      <c r="BM904" s="81"/>
      <c r="BN904" s="81"/>
    </row>
    <row r="905" spans="1:66" s="37" customFormat="1" ht="104" customHeight="1" x14ac:dyDescent="0.3">
      <c r="A905" s="107">
        <v>2997</v>
      </c>
      <c r="B905" s="607" t="s">
        <v>7138</v>
      </c>
      <c r="C905" s="108" t="s">
        <v>7486</v>
      </c>
      <c r="D905" s="109"/>
      <c r="E905" s="625" t="s">
        <v>7487</v>
      </c>
      <c r="F905" s="108">
        <v>23224</v>
      </c>
      <c r="G905" s="625" t="s">
        <v>7488</v>
      </c>
      <c r="H905" s="108">
        <v>2012</v>
      </c>
      <c r="I905" s="625" t="s">
        <v>7489</v>
      </c>
      <c r="J905" s="655">
        <v>15763</v>
      </c>
      <c r="K905" s="396" t="s">
        <v>6855</v>
      </c>
      <c r="L905" s="72" t="s">
        <v>7144</v>
      </c>
      <c r="M905" s="72" t="s">
        <v>7145</v>
      </c>
      <c r="N905" s="72" t="s">
        <v>7490</v>
      </c>
      <c r="O905" s="72" t="s">
        <v>7491</v>
      </c>
      <c r="P905" s="108" t="s">
        <v>7492</v>
      </c>
      <c r="Q905" s="109" t="s">
        <v>7149</v>
      </c>
      <c r="R905" s="109">
        <v>0</v>
      </c>
      <c r="S905" s="109"/>
      <c r="T905" s="109"/>
      <c r="U905" s="109">
        <v>0</v>
      </c>
      <c r="V905" s="108">
        <v>50</v>
      </c>
      <c r="W905" s="108">
        <v>23</v>
      </c>
      <c r="X905" s="109" t="s">
        <v>7831</v>
      </c>
      <c r="Y905" s="108"/>
      <c r="Z905" s="108"/>
      <c r="AA905" s="108"/>
      <c r="AB905" s="108">
        <v>30</v>
      </c>
      <c r="AC905" s="108" t="s">
        <v>1086</v>
      </c>
      <c r="AD905" s="109"/>
      <c r="AE905" s="242">
        <v>5</v>
      </c>
      <c r="AF905" s="236">
        <v>50</v>
      </c>
      <c r="AG905" s="351" t="s">
        <v>7178</v>
      </c>
      <c r="AH905" s="687" t="s">
        <v>7487</v>
      </c>
      <c r="AI905" s="238"/>
      <c r="AJ905" s="352"/>
      <c r="AK905" s="734"/>
      <c r="AL905" s="241"/>
      <c r="AM905" s="352"/>
      <c r="AN905" s="734"/>
      <c r="AO905" s="241"/>
      <c r="AP905" s="352"/>
      <c r="AQ905" s="734"/>
      <c r="AR905" s="241"/>
      <c r="AS905" s="352"/>
      <c r="AT905" s="353"/>
      <c r="AU905" s="242"/>
      <c r="AV905" s="785"/>
      <c r="AW905" s="108"/>
      <c r="AX905" s="342"/>
      <c r="AY905" s="81"/>
      <c r="AZ905" s="81"/>
      <c r="BA905" s="81"/>
      <c r="BB905" s="81"/>
      <c r="BC905" s="81"/>
      <c r="BD905" s="81"/>
      <c r="BE905" s="81"/>
      <c r="BF905" s="81"/>
      <c r="BG905" s="81"/>
      <c r="BH905" s="81"/>
      <c r="BI905" s="81"/>
      <c r="BJ905" s="81"/>
      <c r="BK905" s="81"/>
      <c r="BL905" s="81"/>
      <c r="BM905" s="81"/>
      <c r="BN905" s="81"/>
    </row>
    <row r="906" spans="1:66" s="37" customFormat="1" ht="104" customHeight="1" x14ac:dyDescent="0.3">
      <c r="A906" s="107">
        <v>2997</v>
      </c>
      <c r="B906" s="607" t="s">
        <v>7138</v>
      </c>
      <c r="C906" s="108" t="s">
        <v>7493</v>
      </c>
      <c r="D906" s="109"/>
      <c r="E906" s="625" t="s">
        <v>7184</v>
      </c>
      <c r="F906" s="108" t="s">
        <v>7185</v>
      </c>
      <c r="G906" s="625" t="s">
        <v>7494</v>
      </c>
      <c r="H906" s="108">
        <v>2012</v>
      </c>
      <c r="I906" s="625" t="s">
        <v>7495</v>
      </c>
      <c r="J906" s="655">
        <v>27480</v>
      </c>
      <c r="K906" s="396" t="s">
        <v>6855</v>
      </c>
      <c r="L906" s="72" t="s">
        <v>7144</v>
      </c>
      <c r="M906" s="72" t="s">
        <v>7145</v>
      </c>
      <c r="N906" s="72" t="s">
        <v>7496</v>
      </c>
      <c r="O906" s="72" t="s">
        <v>7497</v>
      </c>
      <c r="P906" s="108" t="s">
        <v>7498</v>
      </c>
      <c r="Q906" s="109" t="s">
        <v>7149</v>
      </c>
      <c r="R906" s="109">
        <v>0</v>
      </c>
      <c r="S906" s="109"/>
      <c r="T906" s="109"/>
      <c r="U906" s="109">
        <v>0</v>
      </c>
      <c r="V906" s="108">
        <v>30</v>
      </c>
      <c r="W906" s="108">
        <v>18</v>
      </c>
      <c r="X906" s="109" t="s">
        <v>7831</v>
      </c>
      <c r="Y906" s="108"/>
      <c r="Z906" s="108"/>
      <c r="AA906" s="108"/>
      <c r="AB906" s="108">
        <v>4</v>
      </c>
      <c r="AC906" s="108" t="s">
        <v>1086</v>
      </c>
      <c r="AD906" s="109"/>
      <c r="AE906" s="242">
        <v>6</v>
      </c>
      <c r="AF906" s="236">
        <v>30</v>
      </c>
      <c r="AG906" s="351" t="s">
        <v>7178</v>
      </c>
      <c r="AH906" s="687" t="s">
        <v>7184</v>
      </c>
      <c r="AI906" s="238"/>
      <c r="AJ906" s="352"/>
      <c r="AK906" s="734"/>
      <c r="AL906" s="241"/>
      <c r="AM906" s="352"/>
      <c r="AN906" s="734"/>
      <c r="AO906" s="241"/>
      <c r="AP906" s="352"/>
      <c r="AQ906" s="734"/>
      <c r="AR906" s="241"/>
      <c r="AS906" s="352"/>
      <c r="AT906" s="353"/>
      <c r="AU906" s="242"/>
      <c r="AV906" s="785"/>
      <c r="AW906" s="108"/>
      <c r="AX906" s="342"/>
      <c r="AY906" s="81"/>
      <c r="AZ906" s="81"/>
      <c r="BA906" s="81"/>
      <c r="BB906" s="81"/>
      <c r="BC906" s="81"/>
      <c r="BD906" s="81"/>
      <c r="BE906" s="81"/>
      <c r="BF906" s="81"/>
      <c r="BG906" s="81"/>
      <c r="BH906" s="81"/>
      <c r="BI906" s="81"/>
      <c r="BJ906" s="81"/>
      <c r="BK906" s="81"/>
      <c r="BL906" s="81"/>
      <c r="BM906" s="81"/>
      <c r="BN906" s="81"/>
    </row>
    <row r="907" spans="1:66" s="37" customFormat="1" ht="104" customHeight="1" x14ac:dyDescent="0.3">
      <c r="A907" s="107">
        <v>2997</v>
      </c>
      <c r="B907" s="607" t="s">
        <v>7138</v>
      </c>
      <c r="C907" s="108" t="s">
        <v>7499</v>
      </c>
      <c r="D907" s="109"/>
      <c r="E907" s="625" t="s">
        <v>5024</v>
      </c>
      <c r="F907" s="108" t="s">
        <v>7151</v>
      </c>
      <c r="G907" s="625" t="s">
        <v>7500</v>
      </c>
      <c r="H907" s="108">
        <v>2012</v>
      </c>
      <c r="I907" s="625" t="s">
        <v>7501</v>
      </c>
      <c r="J907" s="655">
        <v>42000</v>
      </c>
      <c r="K907" s="396" t="s">
        <v>6855</v>
      </c>
      <c r="L907" s="72" t="s">
        <v>7144</v>
      </c>
      <c r="M907" s="72" t="s">
        <v>7145</v>
      </c>
      <c r="N907" s="72" t="s">
        <v>7502</v>
      </c>
      <c r="O907" s="72" t="s">
        <v>7503</v>
      </c>
      <c r="P907" s="108" t="s">
        <v>7504</v>
      </c>
      <c r="Q907" s="109" t="s">
        <v>7149</v>
      </c>
      <c r="R907" s="109">
        <v>0</v>
      </c>
      <c r="S907" s="109"/>
      <c r="T907" s="109"/>
      <c r="U907" s="109">
        <v>0</v>
      </c>
      <c r="V907" s="108">
        <v>15</v>
      </c>
      <c r="W907" s="108">
        <v>17</v>
      </c>
      <c r="X907" s="109" t="s">
        <v>7831</v>
      </c>
      <c r="Y907" s="108"/>
      <c r="Z907" s="108"/>
      <c r="AA907" s="108"/>
      <c r="AB907" s="108">
        <v>44</v>
      </c>
      <c r="AC907" s="108" t="s">
        <v>1086</v>
      </c>
      <c r="AD907" s="109"/>
      <c r="AE907" s="242">
        <v>5</v>
      </c>
      <c r="AF907" s="236">
        <v>15</v>
      </c>
      <c r="AG907" s="351" t="s">
        <v>7150</v>
      </c>
      <c r="AH907" s="687" t="s">
        <v>5024</v>
      </c>
      <c r="AI907" s="238"/>
      <c r="AJ907" s="352"/>
      <c r="AK907" s="734"/>
      <c r="AL907" s="241"/>
      <c r="AM907" s="352"/>
      <c r="AN907" s="734"/>
      <c r="AO907" s="241"/>
      <c r="AP907" s="352"/>
      <c r="AQ907" s="734"/>
      <c r="AR907" s="241"/>
      <c r="AS907" s="352"/>
      <c r="AT907" s="353"/>
      <c r="AU907" s="242"/>
      <c r="AV907" s="785"/>
      <c r="AW907" s="108"/>
      <c r="AX907" s="342"/>
      <c r="AY907" s="81"/>
      <c r="AZ907" s="81"/>
      <c r="BA907" s="81"/>
      <c r="BB907" s="81"/>
      <c r="BC907" s="81"/>
      <c r="BD907" s="81"/>
      <c r="BE907" s="81"/>
      <c r="BF907" s="81"/>
      <c r="BG907" s="81"/>
      <c r="BH907" s="81"/>
      <c r="BI907" s="81"/>
      <c r="BJ907" s="81"/>
      <c r="BK907" s="81"/>
      <c r="BL907" s="81"/>
      <c r="BM907" s="81"/>
      <c r="BN907" s="81"/>
    </row>
    <row r="908" spans="1:66" s="37" customFormat="1" ht="104" customHeight="1" x14ac:dyDescent="0.3">
      <c r="A908" s="107">
        <v>2997</v>
      </c>
      <c r="B908" s="607" t="s">
        <v>7138</v>
      </c>
      <c r="C908" s="108" t="s">
        <v>7505</v>
      </c>
      <c r="D908" s="109"/>
      <c r="E908" s="625" t="s">
        <v>7487</v>
      </c>
      <c r="F908" s="108">
        <v>23224</v>
      </c>
      <c r="G908" s="625" t="s">
        <v>5481</v>
      </c>
      <c r="H908" s="108">
        <v>2012</v>
      </c>
      <c r="I908" s="625" t="s">
        <v>7506</v>
      </c>
      <c r="J908" s="655">
        <v>8388</v>
      </c>
      <c r="K908" s="396" t="s">
        <v>6855</v>
      </c>
      <c r="L908" s="72" t="s">
        <v>7144</v>
      </c>
      <c r="M908" s="72" t="s">
        <v>7145</v>
      </c>
      <c r="N908" s="72" t="s">
        <v>7507</v>
      </c>
      <c r="O908" s="72" t="s">
        <v>7508</v>
      </c>
      <c r="P908" s="108" t="s">
        <v>7509</v>
      </c>
      <c r="Q908" s="109" t="s">
        <v>7149</v>
      </c>
      <c r="R908" s="109">
        <v>0</v>
      </c>
      <c r="S908" s="109"/>
      <c r="T908" s="109"/>
      <c r="U908" s="109">
        <v>0</v>
      </c>
      <c r="V908" s="108">
        <v>50</v>
      </c>
      <c r="W908" s="108">
        <v>22</v>
      </c>
      <c r="X908" s="109" t="s">
        <v>7831</v>
      </c>
      <c r="Y908" s="108"/>
      <c r="Z908" s="108"/>
      <c r="AA908" s="108"/>
      <c r="AB908" s="108">
        <v>30</v>
      </c>
      <c r="AC908" s="108" t="s">
        <v>1086</v>
      </c>
      <c r="AD908" s="109"/>
      <c r="AE908" s="242">
        <v>5</v>
      </c>
      <c r="AF908" s="236">
        <v>50</v>
      </c>
      <c r="AG908" s="351" t="s">
        <v>7150</v>
      </c>
      <c r="AH908" s="687" t="s">
        <v>7487</v>
      </c>
      <c r="AI908" s="238"/>
      <c r="AJ908" s="352"/>
      <c r="AK908" s="734"/>
      <c r="AL908" s="241"/>
      <c r="AM908" s="352"/>
      <c r="AN908" s="734"/>
      <c r="AO908" s="241"/>
      <c r="AP908" s="352"/>
      <c r="AQ908" s="734"/>
      <c r="AR908" s="241"/>
      <c r="AS908" s="352"/>
      <c r="AT908" s="353"/>
      <c r="AU908" s="242"/>
      <c r="AV908" s="785"/>
      <c r="AW908" s="108"/>
      <c r="AX908" s="342"/>
      <c r="AY908" s="81"/>
      <c r="AZ908" s="81"/>
      <c r="BA908" s="81"/>
      <c r="BB908" s="81"/>
      <c r="BC908" s="81"/>
      <c r="BD908" s="81"/>
      <c r="BE908" s="81"/>
      <c r="BF908" s="81"/>
      <c r="BG908" s="81"/>
      <c r="BH908" s="81"/>
      <c r="BI908" s="81"/>
      <c r="BJ908" s="81"/>
      <c r="BK908" s="81"/>
      <c r="BL908" s="81"/>
      <c r="BM908" s="81"/>
      <c r="BN908" s="81"/>
    </row>
    <row r="909" spans="1:66" s="37" customFormat="1" ht="104" customHeight="1" x14ac:dyDescent="0.3">
      <c r="A909" s="107">
        <v>2997</v>
      </c>
      <c r="B909" s="607" t="s">
        <v>7138</v>
      </c>
      <c r="C909" s="108" t="s">
        <v>7510</v>
      </c>
      <c r="D909" s="109"/>
      <c r="E909" s="625" t="s">
        <v>6043</v>
      </c>
      <c r="F909" s="108" t="s">
        <v>7172</v>
      </c>
      <c r="G909" s="625" t="s">
        <v>7511</v>
      </c>
      <c r="H909" s="108">
        <v>2012</v>
      </c>
      <c r="I909" s="625" t="s">
        <v>7512</v>
      </c>
      <c r="J909" s="655">
        <v>34822</v>
      </c>
      <c r="K909" s="396" t="s">
        <v>6855</v>
      </c>
      <c r="L909" s="72" t="s">
        <v>7144</v>
      </c>
      <c r="M909" s="72" t="s">
        <v>7145</v>
      </c>
      <c r="N909" s="72" t="s">
        <v>7513</v>
      </c>
      <c r="O909" s="72" t="s">
        <v>7514</v>
      </c>
      <c r="P909" s="108" t="s">
        <v>7515</v>
      </c>
      <c r="Q909" s="109" t="s">
        <v>7149</v>
      </c>
      <c r="R909" s="109">
        <v>0</v>
      </c>
      <c r="S909" s="109"/>
      <c r="T909" s="109"/>
      <c r="U909" s="109">
        <v>0</v>
      </c>
      <c r="V909" s="108">
        <v>0</v>
      </c>
      <c r="W909" s="108">
        <v>5</v>
      </c>
      <c r="X909" s="109" t="s">
        <v>7831</v>
      </c>
      <c r="Y909" s="108"/>
      <c r="Z909" s="108"/>
      <c r="AA909" s="108"/>
      <c r="AB909" s="108">
        <v>30</v>
      </c>
      <c r="AC909" s="108" t="s">
        <v>1086</v>
      </c>
      <c r="AD909" s="109"/>
      <c r="AE909" s="242">
        <v>5</v>
      </c>
      <c r="AF909" s="236">
        <v>0</v>
      </c>
      <c r="AG909" s="351" t="s">
        <v>7178</v>
      </c>
      <c r="AH909" s="687" t="s">
        <v>6043</v>
      </c>
      <c r="AI909" s="238"/>
      <c r="AJ909" s="352"/>
      <c r="AK909" s="734"/>
      <c r="AL909" s="241"/>
      <c r="AM909" s="352"/>
      <c r="AN909" s="734"/>
      <c r="AO909" s="241"/>
      <c r="AP909" s="352"/>
      <c r="AQ909" s="734"/>
      <c r="AR909" s="241"/>
      <c r="AS909" s="352"/>
      <c r="AT909" s="353"/>
      <c r="AU909" s="242"/>
      <c r="AV909" s="785"/>
      <c r="AW909" s="108"/>
      <c r="AX909" s="342"/>
      <c r="AY909" s="81"/>
      <c r="AZ909" s="81"/>
      <c r="BA909" s="81"/>
      <c r="BB909" s="81"/>
      <c r="BC909" s="81"/>
      <c r="BD909" s="81"/>
      <c r="BE909" s="81"/>
      <c r="BF909" s="81"/>
      <c r="BG909" s="81"/>
      <c r="BH909" s="81"/>
      <c r="BI909" s="81"/>
      <c r="BJ909" s="81"/>
      <c r="BK909" s="81"/>
      <c r="BL909" s="81"/>
      <c r="BM909" s="81"/>
      <c r="BN909" s="81"/>
    </row>
    <row r="910" spans="1:66" s="37" customFormat="1" ht="104" customHeight="1" x14ac:dyDescent="0.3">
      <c r="A910" s="107">
        <v>2997</v>
      </c>
      <c r="B910" s="607" t="s">
        <v>7138</v>
      </c>
      <c r="C910" s="108" t="s">
        <v>7516</v>
      </c>
      <c r="D910" s="109"/>
      <c r="E910" s="625" t="s">
        <v>7184</v>
      </c>
      <c r="F910" s="108" t="s">
        <v>7185</v>
      </c>
      <c r="G910" s="625" t="s">
        <v>7517</v>
      </c>
      <c r="H910" s="108">
        <v>2012</v>
      </c>
      <c r="I910" s="625" t="s">
        <v>7518</v>
      </c>
      <c r="J910" s="655">
        <v>1519</v>
      </c>
      <c r="K910" s="396" t="s">
        <v>6855</v>
      </c>
      <c r="L910" s="72" t="s">
        <v>7144</v>
      </c>
      <c r="M910" s="72" t="s">
        <v>7145</v>
      </c>
      <c r="N910" s="72" t="s">
        <v>7519</v>
      </c>
      <c r="O910" s="72" t="s">
        <v>7520</v>
      </c>
      <c r="P910" s="108" t="s">
        <v>7521</v>
      </c>
      <c r="Q910" s="109" t="s">
        <v>7149</v>
      </c>
      <c r="R910" s="109">
        <v>0</v>
      </c>
      <c r="S910" s="109"/>
      <c r="T910" s="109"/>
      <c r="U910" s="109">
        <v>0</v>
      </c>
      <c r="V910" s="108">
        <v>70</v>
      </c>
      <c r="W910" s="108">
        <v>23</v>
      </c>
      <c r="X910" s="109" t="s">
        <v>7831</v>
      </c>
      <c r="Y910" s="108"/>
      <c r="Z910" s="108"/>
      <c r="AA910" s="108"/>
      <c r="AB910" s="108">
        <v>4</v>
      </c>
      <c r="AC910" s="108" t="s">
        <v>1086</v>
      </c>
      <c r="AD910" s="109"/>
      <c r="AE910" s="242">
        <v>6</v>
      </c>
      <c r="AF910" s="236">
        <v>70</v>
      </c>
      <c r="AG910" s="351" t="s">
        <v>7178</v>
      </c>
      <c r="AH910" s="687" t="s">
        <v>7184</v>
      </c>
      <c r="AI910" s="238"/>
      <c r="AJ910" s="352"/>
      <c r="AK910" s="734"/>
      <c r="AL910" s="241"/>
      <c r="AM910" s="352"/>
      <c r="AN910" s="734"/>
      <c r="AO910" s="241"/>
      <c r="AP910" s="352"/>
      <c r="AQ910" s="734"/>
      <c r="AR910" s="241"/>
      <c r="AS910" s="352"/>
      <c r="AT910" s="353"/>
      <c r="AU910" s="242"/>
      <c r="AV910" s="785"/>
      <c r="AW910" s="108"/>
      <c r="AX910" s="342"/>
      <c r="AY910" s="81"/>
      <c r="AZ910" s="81"/>
      <c r="BA910" s="81"/>
      <c r="BB910" s="81"/>
      <c r="BC910" s="81"/>
      <c r="BD910" s="81"/>
      <c r="BE910" s="81"/>
      <c r="BF910" s="81"/>
      <c r="BG910" s="81"/>
      <c r="BH910" s="81"/>
      <c r="BI910" s="81"/>
      <c r="BJ910" s="81"/>
      <c r="BK910" s="81"/>
      <c r="BL910" s="81"/>
      <c r="BM910" s="81"/>
      <c r="BN910" s="81"/>
    </row>
    <row r="911" spans="1:66" s="37" customFormat="1" ht="104" customHeight="1" x14ac:dyDescent="0.3">
      <c r="A911" s="107">
        <v>2997</v>
      </c>
      <c r="B911" s="607" t="s">
        <v>7138</v>
      </c>
      <c r="C911" s="108" t="s">
        <v>7522</v>
      </c>
      <c r="D911" s="109"/>
      <c r="E911" s="625" t="s">
        <v>7140</v>
      </c>
      <c r="F911" s="108" t="s">
        <v>7141</v>
      </c>
      <c r="G911" s="625" t="s">
        <v>7523</v>
      </c>
      <c r="H911" s="108">
        <v>2012</v>
      </c>
      <c r="I911" s="625" t="s">
        <v>7524</v>
      </c>
      <c r="J911" s="655">
        <v>8129</v>
      </c>
      <c r="K911" s="396" t="s">
        <v>6855</v>
      </c>
      <c r="L911" s="72" t="s">
        <v>7144</v>
      </c>
      <c r="M911" s="72" t="s">
        <v>7145</v>
      </c>
      <c r="N911" s="72" t="s">
        <v>7525</v>
      </c>
      <c r="O911" s="72" t="s">
        <v>7526</v>
      </c>
      <c r="P911" s="108" t="s">
        <v>7527</v>
      </c>
      <c r="Q911" s="109" t="s">
        <v>7149</v>
      </c>
      <c r="R911" s="109">
        <v>0</v>
      </c>
      <c r="S911" s="109"/>
      <c r="T911" s="109"/>
      <c r="U911" s="109">
        <v>0</v>
      </c>
      <c r="V911" s="108">
        <v>26</v>
      </c>
      <c r="W911" s="108">
        <v>15</v>
      </c>
      <c r="X911" s="109" t="s">
        <v>7831</v>
      </c>
      <c r="Y911" s="108"/>
      <c r="Z911" s="108"/>
      <c r="AA911" s="108"/>
      <c r="AB911" s="108">
        <v>44</v>
      </c>
      <c r="AC911" s="108" t="s">
        <v>1086</v>
      </c>
      <c r="AD911" s="109"/>
      <c r="AE911" s="242">
        <v>5</v>
      </c>
      <c r="AF911" s="236">
        <v>26</v>
      </c>
      <c r="AG911" s="351" t="s">
        <v>7150</v>
      </c>
      <c r="AH911" s="687" t="s">
        <v>7140</v>
      </c>
      <c r="AI911" s="238"/>
      <c r="AJ911" s="352"/>
      <c r="AK911" s="734"/>
      <c r="AL911" s="241"/>
      <c r="AM911" s="352"/>
      <c r="AN911" s="734"/>
      <c r="AO911" s="241"/>
      <c r="AP911" s="352"/>
      <c r="AQ911" s="734"/>
      <c r="AR911" s="241"/>
      <c r="AS911" s="352"/>
      <c r="AT911" s="353"/>
      <c r="AU911" s="242"/>
      <c r="AV911" s="785"/>
      <c r="AW911" s="108"/>
      <c r="AX911" s="342"/>
      <c r="AY911" s="81"/>
      <c r="AZ911" s="81"/>
      <c r="BA911" s="81"/>
      <c r="BB911" s="81"/>
      <c r="BC911" s="81"/>
      <c r="BD911" s="81"/>
      <c r="BE911" s="81"/>
      <c r="BF911" s="81"/>
      <c r="BG911" s="81"/>
      <c r="BH911" s="81"/>
      <c r="BI911" s="81"/>
      <c r="BJ911" s="81"/>
      <c r="BK911" s="81"/>
      <c r="BL911" s="81"/>
      <c r="BM911" s="81"/>
      <c r="BN911" s="81"/>
    </row>
    <row r="912" spans="1:66" s="37" customFormat="1" ht="77.95" customHeight="1" x14ac:dyDescent="0.3">
      <c r="A912" s="107">
        <v>3006</v>
      </c>
      <c r="B912" s="607" t="s">
        <v>7528</v>
      </c>
      <c r="C912" s="108"/>
      <c r="D912" s="109"/>
      <c r="E912" s="625" t="s">
        <v>7529</v>
      </c>
      <c r="F912" s="108" t="s">
        <v>7530</v>
      </c>
      <c r="G912" s="625" t="s">
        <v>7531</v>
      </c>
      <c r="H912" s="108">
        <v>2010</v>
      </c>
      <c r="I912" s="625" t="s">
        <v>7532</v>
      </c>
      <c r="J912" s="655">
        <v>38640</v>
      </c>
      <c r="K912" s="396" t="s">
        <v>6855</v>
      </c>
      <c r="L912" s="72" t="s">
        <v>7533</v>
      </c>
      <c r="M912" s="72" t="s">
        <v>7534</v>
      </c>
      <c r="N912" s="72" t="s">
        <v>7535</v>
      </c>
      <c r="O912" s="72" t="s">
        <v>7536</v>
      </c>
      <c r="P912" s="108">
        <v>9</v>
      </c>
      <c r="Q912" s="109">
        <v>40</v>
      </c>
      <c r="R912" s="109">
        <v>0</v>
      </c>
      <c r="S912" s="109">
        <v>15.2</v>
      </c>
      <c r="T912" s="109">
        <v>25</v>
      </c>
      <c r="U912" s="109">
        <v>60</v>
      </c>
      <c r="V912" s="108">
        <v>50</v>
      </c>
      <c r="W912" s="108">
        <v>100</v>
      </c>
      <c r="X912" s="109" t="s">
        <v>7537</v>
      </c>
      <c r="Y912" s="108"/>
      <c r="Z912" s="108"/>
      <c r="AA912" s="108"/>
      <c r="AB912" s="108">
        <v>31</v>
      </c>
      <c r="AC912" s="108"/>
      <c r="AD912" s="109">
        <v>20</v>
      </c>
      <c r="AE912" s="242">
        <v>4</v>
      </c>
      <c r="AF912" s="236">
        <v>50</v>
      </c>
      <c r="AG912" s="351" t="s">
        <v>7538</v>
      </c>
      <c r="AH912" s="687" t="s">
        <v>5233</v>
      </c>
      <c r="AI912" s="238">
        <v>50</v>
      </c>
      <c r="AJ912" s="352"/>
      <c r="AK912" s="734"/>
      <c r="AL912" s="241"/>
      <c r="AM912" s="352"/>
      <c r="AN912" s="734"/>
      <c r="AO912" s="241"/>
      <c r="AP912" s="352"/>
      <c r="AQ912" s="734"/>
      <c r="AR912" s="241"/>
      <c r="AS912" s="352"/>
      <c r="AT912" s="353"/>
      <c r="AU912" s="242"/>
      <c r="AV912" s="785"/>
      <c r="AW912" s="108"/>
      <c r="AX912" s="342"/>
      <c r="AY912" s="81"/>
      <c r="AZ912" s="81"/>
      <c r="BA912" s="81"/>
      <c r="BB912" s="81"/>
      <c r="BC912" s="81"/>
      <c r="BD912" s="81"/>
      <c r="BE912" s="81"/>
      <c r="BF912" s="81"/>
      <c r="BG912" s="81"/>
      <c r="BH912" s="81"/>
      <c r="BI912" s="81"/>
      <c r="BJ912" s="81"/>
      <c r="BK912" s="81"/>
      <c r="BL912" s="81"/>
      <c r="BM912" s="81"/>
      <c r="BN912" s="81"/>
    </row>
    <row r="913" spans="1:66" s="37" customFormat="1" ht="117" customHeight="1" x14ac:dyDescent="0.3">
      <c r="A913" s="107">
        <v>3006</v>
      </c>
      <c r="B913" s="607" t="s">
        <v>7528</v>
      </c>
      <c r="C913" s="108"/>
      <c r="D913" s="109"/>
      <c r="E913" s="625" t="s">
        <v>7539</v>
      </c>
      <c r="F913" s="108" t="s">
        <v>7540</v>
      </c>
      <c r="G913" s="625" t="s">
        <v>7541</v>
      </c>
      <c r="H913" s="108">
        <v>2012</v>
      </c>
      <c r="I913" s="625" t="s">
        <v>7542</v>
      </c>
      <c r="J913" s="655">
        <v>227979.6</v>
      </c>
      <c r="K913" s="396" t="s">
        <v>6855</v>
      </c>
      <c r="L913" s="72" t="s">
        <v>7543</v>
      </c>
      <c r="M913" s="72" t="s">
        <v>7544</v>
      </c>
      <c r="N913" s="72" t="s">
        <v>7545</v>
      </c>
      <c r="O913" s="72" t="s">
        <v>7546</v>
      </c>
      <c r="P913" s="108">
        <v>52</v>
      </c>
      <c r="Q913" s="109">
        <v>17.18</v>
      </c>
      <c r="R913" s="109">
        <v>0</v>
      </c>
      <c r="S913" s="109">
        <v>3.06</v>
      </c>
      <c r="T913" s="109">
        <v>14.12</v>
      </c>
      <c r="U913" s="109">
        <v>17.18</v>
      </c>
      <c r="V913" s="108">
        <v>100</v>
      </c>
      <c r="W913" s="108">
        <v>100</v>
      </c>
      <c r="X913" s="109" t="s">
        <v>7547</v>
      </c>
      <c r="Y913" s="108"/>
      <c r="Z913" s="108"/>
      <c r="AA913" s="108"/>
      <c r="AB913" s="108">
        <v>31</v>
      </c>
      <c r="AC913" s="108"/>
      <c r="AD913" s="109">
        <v>14.12</v>
      </c>
      <c r="AE913" s="242">
        <v>4</v>
      </c>
      <c r="AF913" s="236" t="s">
        <v>2808</v>
      </c>
      <c r="AG913" s="351"/>
      <c r="AH913" s="687"/>
      <c r="AI913" s="238">
        <v>0</v>
      </c>
      <c r="AJ913" s="352"/>
      <c r="AK913" s="734"/>
      <c r="AL913" s="241"/>
      <c r="AM913" s="352"/>
      <c r="AN913" s="734"/>
      <c r="AO913" s="241"/>
      <c r="AP913" s="352"/>
      <c r="AQ913" s="734"/>
      <c r="AR913" s="241"/>
      <c r="AS913" s="352"/>
      <c r="AT913" s="353"/>
      <c r="AU913" s="242"/>
      <c r="AV913" s="785"/>
      <c r="AW913" s="108"/>
      <c r="AX913" s="342"/>
      <c r="AY913" s="81"/>
      <c r="AZ913" s="81"/>
      <c r="BA913" s="81"/>
      <c r="BB913" s="81"/>
      <c r="BC913" s="81"/>
      <c r="BD913" s="81"/>
      <c r="BE913" s="81"/>
      <c r="BF913" s="81"/>
      <c r="BG913" s="81"/>
      <c r="BH913" s="81"/>
      <c r="BI913" s="81"/>
      <c r="BJ913" s="81"/>
      <c r="BK913" s="81"/>
      <c r="BL913" s="81"/>
      <c r="BM913" s="81"/>
      <c r="BN913" s="81"/>
    </row>
    <row r="914" spans="1:66" s="37" customFormat="1" ht="77.95" customHeight="1" x14ac:dyDescent="0.3">
      <c r="A914" s="107">
        <v>3006</v>
      </c>
      <c r="B914" s="607" t="s">
        <v>7528</v>
      </c>
      <c r="C914" s="108"/>
      <c r="D914" s="109"/>
      <c r="E914" s="625" t="s">
        <v>7529</v>
      </c>
      <c r="F914" s="108" t="s">
        <v>7530</v>
      </c>
      <c r="G914" s="625" t="s">
        <v>7548</v>
      </c>
      <c r="H914" s="108">
        <v>2011</v>
      </c>
      <c r="I914" s="625" t="s">
        <v>7549</v>
      </c>
      <c r="J914" s="655">
        <v>19761.599999999999</v>
      </c>
      <c r="K914" s="396" t="s">
        <v>6855</v>
      </c>
      <c r="L914" s="72" t="s">
        <v>7550</v>
      </c>
      <c r="M914" s="72" t="s">
        <v>7534</v>
      </c>
      <c r="N914" s="72" t="s">
        <v>7551</v>
      </c>
      <c r="O914" s="72" t="s">
        <v>7552</v>
      </c>
      <c r="P914" s="108">
        <v>50</v>
      </c>
      <c r="Q914" s="109">
        <v>35</v>
      </c>
      <c r="R914" s="109">
        <v>0</v>
      </c>
      <c r="S914" s="109">
        <v>10</v>
      </c>
      <c r="T914" s="109">
        <v>25</v>
      </c>
      <c r="U914" s="109">
        <v>55</v>
      </c>
      <c r="V914" s="108">
        <v>60</v>
      </c>
      <c r="W914" s="108">
        <v>100</v>
      </c>
      <c r="X914" s="552" t="s">
        <v>7537</v>
      </c>
      <c r="Y914" s="108"/>
      <c r="Z914" s="108"/>
      <c r="AA914" s="108"/>
      <c r="AB914" s="108">
        <v>7</v>
      </c>
      <c r="AC914" s="108"/>
      <c r="AD914" s="109">
        <v>20</v>
      </c>
      <c r="AE914" s="242">
        <v>4</v>
      </c>
      <c r="AF914" s="236">
        <v>30</v>
      </c>
      <c r="AG914" s="351" t="s">
        <v>7538</v>
      </c>
      <c r="AH914" s="687" t="s">
        <v>5233</v>
      </c>
      <c r="AI914" s="238">
        <v>30</v>
      </c>
      <c r="AJ914" s="352"/>
      <c r="AK914" s="734"/>
      <c r="AL914" s="241"/>
      <c r="AM914" s="352"/>
      <c r="AN914" s="734"/>
      <c r="AO914" s="241"/>
      <c r="AP914" s="352"/>
      <c r="AQ914" s="734"/>
      <c r="AR914" s="241"/>
      <c r="AS914" s="352"/>
      <c r="AT914" s="353"/>
      <c r="AU914" s="242"/>
      <c r="AV914" s="785"/>
      <c r="AW914" s="108"/>
      <c r="AX914" s="342"/>
      <c r="AY914" s="81"/>
      <c r="AZ914" s="81"/>
      <c r="BA914" s="81"/>
      <c r="BB914" s="81"/>
      <c r="BC914" s="81"/>
      <c r="BD914" s="81"/>
      <c r="BE914" s="81"/>
      <c r="BF914" s="81"/>
      <c r="BG914" s="81"/>
      <c r="BH914" s="81"/>
      <c r="BI914" s="81"/>
      <c r="BJ914" s="81"/>
      <c r="BK914" s="81"/>
      <c r="BL914" s="81"/>
      <c r="BM914" s="81"/>
      <c r="BN914" s="81"/>
    </row>
    <row r="915" spans="1:66" s="37" customFormat="1" ht="52.1" customHeight="1" x14ac:dyDescent="0.3">
      <c r="A915" s="107">
        <v>3006</v>
      </c>
      <c r="B915" s="607" t="s">
        <v>7528</v>
      </c>
      <c r="C915" s="108"/>
      <c r="D915" s="109"/>
      <c r="E915" s="625" t="s">
        <v>7553</v>
      </c>
      <c r="F915" s="108" t="s">
        <v>7554</v>
      </c>
      <c r="G915" s="625" t="s">
        <v>7555</v>
      </c>
      <c r="H915" s="108">
        <v>2010</v>
      </c>
      <c r="I915" s="625" t="s">
        <v>7556</v>
      </c>
      <c r="J915" s="655">
        <v>99600</v>
      </c>
      <c r="K915" s="396" t="s">
        <v>6855</v>
      </c>
      <c r="L915" s="72" t="s">
        <v>7557</v>
      </c>
      <c r="M915" s="72" t="s">
        <v>7558</v>
      </c>
      <c r="N915" s="72" t="s">
        <v>7559</v>
      </c>
      <c r="O915" s="72" t="s">
        <v>7560</v>
      </c>
      <c r="P915" s="108">
        <v>24</v>
      </c>
      <c r="Q915" s="109">
        <v>250</v>
      </c>
      <c r="R915" s="109">
        <v>0</v>
      </c>
      <c r="S915" s="109">
        <v>100</v>
      </c>
      <c r="T915" s="109">
        <v>150</v>
      </c>
      <c r="U915" s="109">
        <v>250</v>
      </c>
      <c r="V915" s="108">
        <v>100</v>
      </c>
      <c r="W915" s="108">
        <v>100</v>
      </c>
      <c r="X915" s="109" t="s">
        <v>7537</v>
      </c>
      <c r="Y915" s="108"/>
      <c r="Z915" s="108"/>
      <c r="AA915" s="108"/>
      <c r="AB915" s="108">
        <v>4</v>
      </c>
      <c r="AC915" s="108"/>
      <c r="AD915" s="109"/>
      <c r="AE915" s="242">
        <v>4</v>
      </c>
      <c r="AF915" s="236">
        <v>80</v>
      </c>
      <c r="AG915" s="351" t="s">
        <v>7561</v>
      </c>
      <c r="AH915" s="687"/>
      <c r="AI915" s="238">
        <v>30</v>
      </c>
      <c r="AJ915" s="352" t="s">
        <v>2648</v>
      </c>
      <c r="AK915" s="734"/>
      <c r="AL915" s="241">
        <v>50</v>
      </c>
      <c r="AM915" s="352"/>
      <c r="AN915" s="734"/>
      <c r="AO915" s="241"/>
      <c r="AP915" s="352"/>
      <c r="AQ915" s="734"/>
      <c r="AR915" s="241"/>
      <c r="AS915" s="352"/>
      <c r="AT915" s="353"/>
      <c r="AU915" s="242"/>
      <c r="AV915" s="785"/>
      <c r="AW915" s="108"/>
      <c r="AX915" s="342"/>
      <c r="AY915" s="81"/>
      <c r="AZ915" s="81"/>
      <c r="BA915" s="81"/>
      <c r="BB915" s="81"/>
      <c r="BC915" s="81"/>
      <c r="BD915" s="81"/>
      <c r="BE915" s="81"/>
      <c r="BF915" s="81"/>
      <c r="BG915" s="81"/>
      <c r="BH915" s="81"/>
      <c r="BI915" s="81"/>
      <c r="BJ915" s="81"/>
      <c r="BK915" s="81"/>
      <c r="BL915" s="81"/>
      <c r="BM915" s="81"/>
      <c r="BN915" s="81"/>
    </row>
    <row r="916" spans="1:66" s="37" customFormat="1" ht="130.05000000000001" customHeight="1" x14ac:dyDescent="0.3">
      <c r="A916" s="107">
        <v>3006</v>
      </c>
      <c r="B916" s="607" t="s">
        <v>7528</v>
      </c>
      <c r="C916" s="108"/>
      <c r="D916" s="109"/>
      <c r="E916" s="625" t="s">
        <v>7562</v>
      </c>
      <c r="F916" s="108" t="s">
        <v>7563</v>
      </c>
      <c r="G916" s="625" t="s">
        <v>7564</v>
      </c>
      <c r="H916" s="108">
        <v>2010</v>
      </c>
      <c r="I916" s="625" t="s">
        <v>7565</v>
      </c>
      <c r="J916" s="655">
        <v>14624.4</v>
      </c>
      <c r="K916" s="396" t="s">
        <v>6855</v>
      </c>
      <c r="L916" s="72" t="s">
        <v>7566</v>
      </c>
      <c r="M916" s="72" t="s">
        <v>7567</v>
      </c>
      <c r="N916" s="72" t="s">
        <v>7568</v>
      </c>
      <c r="O916" s="72" t="s">
        <v>7569</v>
      </c>
      <c r="P916" s="108">
        <v>13</v>
      </c>
      <c r="Q916" s="109"/>
      <c r="R916" s="109"/>
      <c r="S916" s="109"/>
      <c r="T916" s="109"/>
      <c r="U916" s="109" t="s">
        <v>7570</v>
      </c>
      <c r="V916" s="108">
        <v>100</v>
      </c>
      <c r="W916" s="108">
        <v>100</v>
      </c>
      <c r="X916" s="109" t="s">
        <v>7537</v>
      </c>
      <c r="Y916" s="108"/>
      <c r="Z916" s="108"/>
      <c r="AA916" s="108"/>
      <c r="AB916" s="108">
        <v>4</v>
      </c>
      <c r="AC916" s="108"/>
      <c r="AD916" s="109"/>
      <c r="AE916" s="242">
        <v>4</v>
      </c>
      <c r="AF916" s="236">
        <v>100</v>
      </c>
      <c r="AG916" s="351" t="s">
        <v>7571</v>
      </c>
      <c r="AH916" s="687" t="s">
        <v>7562</v>
      </c>
      <c r="AI916" s="238">
        <v>100</v>
      </c>
      <c r="AJ916" s="352"/>
      <c r="AK916" s="734"/>
      <c r="AL916" s="241"/>
      <c r="AM916" s="352"/>
      <c r="AN916" s="734"/>
      <c r="AO916" s="241"/>
      <c r="AP916" s="352"/>
      <c r="AQ916" s="734"/>
      <c r="AR916" s="241"/>
      <c r="AS916" s="352"/>
      <c r="AT916" s="353"/>
      <c r="AU916" s="242"/>
      <c r="AV916" s="785"/>
      <c r="AW916" s="108"/>
      <c r="AX916" s="342"/>
      <c r="AY916" s="81"/>
      <c r="AZ916" s="81"/>
      <c r="BA916" s="81"/>
      <c r="BB916" s="81"/>
      <c r="BC916" s="81"/>
      <c r="BD916" s="81"/>
      <c r="BE916" s="81"/>
      <c r="BF916" s="81"/>
      <c r="BG916" s="81"/>
      <c r="BH916" s="81"/>
      <c r="BI916" s="81"/>
      <c r="BJ916" s="81"/>
      <c r="BK916" s="81"/>
      <c r="BL916" s="81"/>
      <c r="BM916" s="81"/>
      <c r="BN916" s="81"/>
    </row>
    <row r="917" spans="1:66" s="37" customFormat="1" ht="143.05000000000001" customHeight="1" x14ac:dyDescent="0.3">
      <c r="A917" s="107">
        <v>3006</v>
      </c>
      <c r="B917" s="607" t="s">
        <v>7528</v>
      </c>
      <c r="C917" s="108"/>
      <c r="D917" s="109"/>
      <c r="E917" s="625" t="s">
        <v>7572</v>
      </c>
      <c r="F917" s="108"/>
      <c r="G917" s="625" t="s">
        <v>7573</v>
      </c>
      <c r="H917" s="108">
        <v>2012</v>
      </c>
      <c r="I917" s="625" t="s">
        <v>7574</v>
      </c>
      <c r="J917" s="655">
        <v>901896</v>
      </c>
      <c r="K917" s="396" t="s">
        <v>6855</v>
      </c>
      <c r="L917" s="72" t="s">
        <v>7575</v>
      </c>
      <c r="M917" s="72" t="s">
        <v>7576</v>
      </c>
      <c r="N917" s="72" t="s">
        <v>7577</v>
      </c>
      <c r="O917" s="72" t="s">
        <v>7578</v>
      </c>
      <c r="P917" s="108">
        <v>25</v>
      </c>
      <c r="Q917" s="109" t="s">
        <v>7579</v>
      </c>
      <c r="R917" s="109">
        <v>0</v>
      </c>
      <c r="S917" s="109"/>
      <c r="T917" s="109">
        <v>0</v>
      </c>
      <c r="U917" s="109">
        <v>0</v>
      </c>
      <c r="V917" s="108" t="s">
        <v>7579</v>
      </c>
      <c r="W917" s="108">
        <v>100</v>
      </c>
      <c r="X917" s="109" t="s">
        <v>7580</v>
      </c>
      <c r="Y917" s="108"/>
      <c r="Z917" s="108"/>
      <c r="AA917" s="108"/>
      <c r="AB917" s="108">
        <v>60</v>
      </c>
      <c r="AC917" s="108"/>
      <c r="AD917" s="109">
        <v>0</v>
      </c>
      <c r="AE917" s="242">
        <v>4</v>
      </c>
      <c r="AF917" s="236">
        <v>0</v>
      </c>
      <c r="AG917" s="351"/>
      <c r="AH917" s="687" t="s">
        <v>7581</v>
      </c>
      <c r="AI917" s="238">
        <v>0</v>
      </c>
      <c r="AJ917" s="352"/>
      <c r="AK917" s="734"/>
      <c r="AL917" s="241"/>
      <c r="AM917" s="352"/>
      <c r="AN917" s="734"/>
      <c r="AO917" s="241"/>
      <c r="AP917" s="352"/>
      <c r="AQ917" s="734"/>
      <c r="AR917" s="241"/>
      <c r="AS917" s="352"/>
      <c r="AT917" s="353"/>
      <c r="AU917" s="242"/>
      <c r="AV917" s="785"/>
      <c r="AW917" s="108"/>
      <c r="AX917" s="342"/>
      <c r="AY917" s="81"/>
      <c r="AZ917" s="81"/>
      <c r="BA917" s="81"/>
      <c r="BB917" s="81"/>
      <c r="BC917" s="81"/>
      <c r="BD917" s="81"/>
      <c r="BE917" s="81"/>
      <c r="BF917" s="81"/>
      <c r="BG917" s="81"/>
      <c r="BH917" s="81"/>
      <c r="BI917" s="81"/>
      <c r="BJ917" s="81"/>
      <c r="BK917" s="81"/>
      <c r="BL917" s="81"/>
      <c r="BM917" s="81"/>
      <c r="BN917" s="81"/>
    </row>
    <row r="918" spans="1:66" s="37" customFormat="1" ht="52.1" customHeight="1" x14ac:dyDescent="0.3">
      <c r="A918" s="107">
        <v>3006</v>
      </c>
      <c r="B918" s="607" t="s">
        <v>7528</v>
      </c>
      <c r="C918" s="108"/>
      <c r="D918" s="109"/>
      <c r="E918" s="625" t="s">
        <v>7582</v>
      </c>
      <c r="F918" s="108" t="s">
        <v>7583</v>
      </c>
      <c r="G918" s="625" t="s">
        <v>7584</v>
      </c>
      <c r="H918" s="108">
        <v>2010</v>
      </c>
      <c r="I918" s="625" t="s">
        <v>7585</v>
      </c>
      <c r="J918" s="655">
        <v>85956</v>
      </c>
      <c r="K918" s="396" t="s">
        <v>6855</v>
      </c>
      <c r="L918" s="72" t="s">
        <v>7586</v>
      </c>
      <c r="M918" s="72" t="s">
        <v>7587</v>
      </c>
      <c r="N918" s="72" t="s">
        <v>7588</v>
      </c>
      <c r="O918" s="72" t="s">
        <v>7589</v>
      </c>
      <c r="P918" s="108">
        <v>10</v>
      </c>
      <c r="Q918" s="109">
        <v>25</v>
      </c>
      <c r="R918" s="109">
        <v>0</v>
      </c>
      <c r="S918" s="109">
        <v>10</v>
      </c>
      <c r="T918" s="109">
        <v>15</v>
      </c>
      <c r="U918" s="109">
        <v>25</v>
      </c>
      <c r="V918" s="108">
        <v>37</v>
      </c>
      <c r="W918" s="108">
        <v>100</v>
      </c>
      <c r="X918" s="109" t="s">
        <v>7537</v>
      </c>
      <c r="Y918" s="108"/>
      <c r="Z918" s="108"/>
      <c r="AA918" s="108"/>
      <c r="AB918" s="108">
        <v>60</v>
      </c>
      <c r="AC918" s="108"/>
      <c r="AD918" s="109">
        <v>25</v>
      </c>
      <c r="AE918" s="242">
        <v>4</v>
      </c>
      <c r="AF918" s="236">
        <v>50</v>
      </c>
      <c r="AG918" s="351" t="s">
        <v>761</v>
      </c>
      <c r="AH918" s="687" t="s">
        <v>7590</v>
      </c>
      <c r="AI918" s="238">
        <v>50</v>
      </c>
      <c r="AJ918" s="352"/>
      <c r="AK918" s="734"/>
      <c r="AL918" s="241"/>
      <c r="AM918" s="352"/>
      <c r="AN918" s="734"/>
      <c r="AO918" s="241"/>
      <c r="AP918" s="352"/>
      <c r="AQ918" s="734"/>
      <c r="AR918" s="241"/>
      <c r="AS918" s="352"/>
      <c r="AT918" s="353"/>
      <c r="AU918" s="242"/>
      <c r="AV918" s="785"/>
      <c r="AW918" s="108"/>
      <c r="AX918" s="342"/>
      <c r="AY918" s="81"/>
      <c r="AZ918" s="81"/>
      <c r="BA918" s="81"/>
      <c r="BB918" s="81"/>
      <c r="BC918" s="81"/>
      <c r="BD918" s="81"/>
      <c r="BE918" s="81"/>
      <c r="BF918" s="81"/>
      <c r="BG918" s="81"/>
      <c r="BH918" s="81"/>
      <c r="BI918" s="81"/>
      <c r="BJ918" s="81"/>
      <c r="BK918" s="81"/>
      <c r="BL918" s="81"/>
      <c r="BM918" s="81"/>
      <c r="BN918" s="81"/>
    </row>
    <row r="919" spans="1:66" s="37" customFormat="1" ht="64.95" customHeight="1" x14ac:dyDescent="0.3">
      <c r="A919" s="107">
        <v>3006</v>
      </c>
      <c r="B919" s="607" t="s">
        <v>7528</v>
      </c>
      <c r="C919" s="108"/>
      <c r="D919" s="109"/>
      <c r="E919" s="625" t="s">
        <v>7553</v>
      </c>
      <c r="F919" s="108" t="s">
        <v>7554</v>
      </c>
      <c r="G919" s="625" t="s">
        <v>7591</v>
      </c>
      <c r="H919" s="108">
        <v>2010</v>
      </c>
      <c r="I919" s="625"/>
      <c r="J919" s="655">
        <v>215879.78</v>
      </c>
      <c r="K919" s="396" t="s">
        <v>6855</v>
      </c>
      <c r="L919" s="72" t="s">
        <v>7557</v>
      </c>
      <c r="M919" s="72" t="s">
        <v>7558</v>
      </c>
      <c r="N919" s="72" t="s">
        <v>7592</v>
      </c>
      <c r="O919" s="72" t="s">
        <v>7593</v>
      </c>
      <c r="P919" s="108">
        <v>12</v>
      </c>
      <c r="Q919" s="109">
        <v>250</v>
      </c>
      <c r="R919" s="109">
        <v>0</v>
      </c>
      <c r="S919" s="109">
        <v>75</v>
      </c>
      <c r="T919" s="109">
        <v>125</v>
      </c>
      <c r="U919" s="109">
        <v>200</v>
      </c>
      <c r="V919" s="108">
        <v>95</v>
      </c>
      <c r="W919" s="108">
        <v>100</v>
      </c>
      <c r="X919" s="109" t="s">
        <v>7537</v>
      </c>
      <c r="Y919" s="108"/>
      <c r="Z919" s="108"/>
      <c r="AA919" s="108"/>
      <c r="AB919" s="108">
        <v>4</v>
      </c>
      <c r="AC919" s="108"/>
      <c r="AD919" s="109"/>
      <c r="AE919" s="242">
        <v>4</v>
      </c>
      <c r="AF919" s="236">
        <v>100</v>
      </c>
      <c r="AG919" s="351"/>
      <c r="AH919" s="687" t="s">
        <v>7594</v>
      </c>
      <c r="AI919" s="238">
        <v>40</v>
      </c>
      <c r="AJ919" s="352"/>
      <c r="AK919" s="734" t="s">
        <v>7595</v>
      </c>
      <c r="AL919" s="241">
        <v>60</v>
      </c>
      <c r="AM919" s="352"/>
      <c r="AN919" s="734"/>
      <c r="AO919" s="241"/>
      <c r="AP919" s="352"/>
      <c r="AQ919" s="734"/>
      <c r="AR919" s="241"/>
      <c r="AS919" s="352"/>
      <c r="AT919" s="353"/>
      <c r="AU919" s="242"/>
      <c r="AV919" s="785"/>
      <c r="AW919" s="108"/>
      <c r="AX919" s="342"/>
      <c r="AY919" s="81"/>
      <c r="AZ919" s="81"/>
      <c r="BA919" s="81"/>
      <c r="BB919" s="81"/>
      <c r="BC919" s="81"/>
      <c r="BD919" s="81"/>
      <c r="BE919" s="81"/>
      <c r="BF919" s="81"/>
      <c r="BG919" s="81"/>
      <c r="BH919" s="81"/>
      <c r="BI919" s="81"/>
      <c r="BJ919" s="81"/>
      <c r="BK919" s="81"/>
      <c r="BL919" s="81"/>
      <c r="BM919" s="81"/>
      <c r="BN919" s="81"/>
    </row>
    <row r="920" spans="1:66" s="37" customFormat="1" ht="104" customHeight="1" x14ac:dyDescent="0.3">
      <c r="A920" s="107">
        <v>3006</v>
      </c>
      <c r="B920" s="607" t="s">
        <v>7528</v>
      </c>
      <c r="C920" s="108"/>
      <c r="D920" s="109"/>
      <c r="E920" s="625" t="s">
        <v>7596</v>
      </c>
      <c r="F920" s="108"/>
      <c r="G920" s="625" t="s">
        <v>7597</v>
      </c>
      <c r="H920" s="108">
        <v>2011</v>
      </c>
      <c r="I920" s="625" t="s">
        <v>7598</v>
      </c>
      <c r="J920" s="655">
        <v>17103.54</v>
      </c>
      <c r="K920" s="396" t="s">
        <v>6855</v>
      </c>
      <c r="L920" s="72" t="s">
        <v>7599</v>
      </c>
      <c r="M920" s="72" t="s">
        <v>7600</v>
      </c>
      <c r="N920" s="72" t="s">
        <v>7601</v>
      </c>
      <c r="O920" s="72" t="s">
        <v>7602</v>
      </c>
      <c r="P920" s="108">
        <v>32</v>
      </c>
      <c r="Q920" s="109">
        <v>55.61</v>
      </c>
      <c r="R920" s="109">
        <v>0</v>
      </c>
      <c r="S920" s="109">
        <v>20.61</v>
      </c>
      <c r="T920" s="109">
        <v>35</v>
      </c>
      <c r="U920" s="109">
        <v>55.61</v>
      </c>
      <c r="V920" s="108">
        <v>10</v>
      </c>
      <c r="W920" s="108">
        <v>100</v>
      </c>
      <c r="X920" s="109" t="s">
        <v>7537</v>
      </c>
      <c r="Y920" s="108"/>
      <c r="Z920" s="108"/>
      <c r="AA920" s="108"/>
      <c r="AB920" s="108">
        <v>60</v>
      </c>
      <c r="AC920" s="108"/>
      <c r="AD920" s="109">
        <v>35</v>
      </c>
      <c r="AE920" s="242">
        <v>4</v>
      </c>
      <c r="AF920" s="236">
        <v>10</v>
      </c>
      <c r="AG920" s="351"/>
      <c r="AH920" s="687" t="s">
        <v>7603</v>
      </c>
      <c r="AI920" s="238">
        <v>10</v>
      </c>
      <c r="AJ920" s="352"/>
      <c r="AK920" s="734"/>
      <c r="AL920" s="241"/>
      <c r="AM920" s="352"/>
      <c r="AN920" s="734"/>
      <c r="AO920" s="241"/>
      <c r="AP920" s="352"/>
      <c r="AQ920" s="734"/>
      <c r="AR920" s="241"/>
      <c r="AS920" s="352"/>
      <c r="AT920" s="353"/>
      <c r="AU920" s="242"/>
      <c r="AV920" s="785"/>
      <c r="AW920" s="108"/>
      <c r="AX920" s="342"/>
      <c r="AY920" s="81"/>
      <c r="AZ920" s="81"/>
      <c r="BA920" s="81"/>
      <c r="BB920" s="81"/>
      <c r="BC920" s="81"/>
      <c r="BD920" s="81"/>
      <c r="BE920" s="81"/>
      <c r="BF920" s="81"/>
      <c r="BG920" s="81"/>
      <c r="BH920" s="81"/>
      <c r="BI920" s="81"/>
      <c r="BJ920" s="81"/>
      <c r="BK920" s="81"/>
      <c r="BL920" s="81"/>
      <c r="BM920" s="81"/>
      <c r="BN920" s="81"/>
    </row>
    <row r="921" spans="1:66" s="37" customFormat="1" ht="64.95" customHeight="1" x14ac:dyDescent="0.3">
      <c r="A921" s="107">
        <v>3006</v>
      </c>
      <c r="B921" s="607" t="s">
        <v>7528</v>
      </c>
      <c r="C921" s="108"/>
      <c r="D921" s="109"/>
      <c r="E921" s="625" t="s">
        <v>7604</v>
      </c>
      <c r="F921" s="108" t="s">
        <v>7605</v>
      </c>
      <c r="G921" s="625" t="s">
        <v>7606</v>
      </c>
      <c r="H921" s="108">
        <v>2010</v>
      </c>
      <c r="I921" s="625" t="s">
        <v>7607</v>
      </c>
      <c r="J921" s="655">
        <v>399600</v>
      </c>
      <c r="K921" s="396" t="s">
        <v>6855</v>
      </c>
      <c r="L921" s="72" t="s">
        <v>7608</v>
      </c>
      <c r="M921" s="72" t="s">
        <v>7609</v>
      </c>
      <c r="N921" s="72" t="s">
        <v>7610</v>
      </c>
      <c r="O921" s="72" t="s">
        <v>7611</v>
      </c>
      <c r="P921" s="108">
        <v>27</v>
      </c>
      <c r="Q921" s="109">
        <v>70</v>
      </c>
      <c r="R921" s="109">
        <v>0</v>
      </c>
      <c r="S921" s="109">
        <v>30</v>
      </c>
      <c r="T921" s="109">
        <v>40</v>
      </c>
      <c r="U921" s="109">
        <v>70</v>
      </c>
      <c r="V921" s="108">
        <v>35</v>
      </c>
      <c r="W921" s="108">
        <v>100</v>
      </c>
      <c r="X921" s="109" t="s">
        <v>7537</v>
      </c>
      <c r="Y921" s="108"/>
      <c r="Z921" s="108"/>
      <c r="AA921" s="108"/>
      <c r="AB921" s="108">
        <v>4</v>
      </c>
      <c r="AC921" s="108"/>
      <c r="AD921" s="109"/>
      <c r="AE921" s="242">
        <v>4</v>
      </c>
      <c r="AF921" s="236">
        <v>70</v>
      </c>
      <c r="AG921" s="351"/>
      <c r="AH921" s="687" t="s">
        <v>7612</v>
      </c>
      <c r="AI921" s="238">
        <v>70</v>
      </c>
      <c r="AJ921" s="352"/>
      <c r="AK921" s="734"/>
      <c r="AL921" s="241"/>
      <c r="AM921" s="352"/>
      <c r="AN921" s="734"/>
      <c r="AO921" s="241"/>
      <c r="AP921" s="352"/>
      <c r="AQ921" s="734"/>
      <c r="AR921" s="241"/>
      <c r="AS921" s="352"/>
      <c r="AT921" s="353"/>
      <c r="AU921" s="242"/>
      <c r="AV921" s="785"/>
      <c r="AW921" s="108"/>
      <c r="AX921" s="342"/>
      <c r="AY921" s="81"/>
      <c r="AZ921" s="81"/>
      <c r="BA921" s="81"/>
      <c r="BB921" s="81"/>
      <c r="BC921" s="81"/>
      <c r="BD921" s="81"/>
      <c r="BE921" s="81"/>
      <c r="BF921" s="81"/>
      <c r="BG921" s="81"/>
      <c r="BH921" s="81"/>
      <c r="BI921" s="81"/>
      <c r="BJ921" s="81"/>
      <c r="BK921" s="81"/>
      <c r="BL921" s="81"/>
      <c r="BM921" s="81"/>
      <c r="BN921" s="81"/>
    </row>
    <row r="922" spans="1:66" s="37" customFormat="1" ht="130.05000000000001" customHeight="1" x14ac:dyDescent="0.3">
      <c r="A922" s="107">
        <v>3006</v>
      </c>
      <c r="B922" s="607" t="s">
        <v>7528</v>
      </c>
      <c r="C922" s="108"/>
      <c r="D922" s="109"/>
      <c r="E922" s="625" t="s">
        <v>7613</v>
      </c>
      <c r="F922" s="108" t="s">
        <v>902</v>
      </c>
      <c r="G922" s="625" t="s">
        <v>7614</v>
      </c>
      <c r="H922" s="108">
        <v>2011</v>
      </c>
      <c r="I922" s="625" t="s">
        <v>7615</v>
      </c>
      <c r="J922" s="655">
        <v>57812.4</v>
      </c>
      <c r="K922" s="396" t="s">
        <v>6855</v>
      </c>
      <c r="L922" s="72" t="s">
        <v>7616</v>
      </c>
      <c r="M922" s="72" t="s">
        <v>7617</v>
      </c>
      <c r="N922" s="72" t="s">
        <v>7618</v>
      </c>
      <c r="O922" s="72" t="s">
        <v>7619</v>
      </c>
      <c r="P922" s="108">
        <v>44</v>
      </c>
      <c r="Q922" s="109">
        <v>40</v>
      </c>
      <c r="R922" s="109">
        <v>0</v>
      </c>
      <c r="S922" s="109">
        <v>20</v>
      </c>
      <c r="T922" s="109">
        <v>20</v>
      </c>
      <c r="U922" s="109">
        <v>40</v>
      </c>
      <c r="V922" s="108">
        <v>80</v>
      </c>
      <c r="W922" s="108">
        <v>100</v>
      </c>
      <c r="X922" s="109" t="s">
        <v>7620</v>
      </c>
      <c r="Y922" s="108"/>
      <c r="Z922" s="108"/>
      <c r="AA922" s="108"/>
      <c r="AB922" s="108">
        <v>44</v>
      </c>
      <c r="AC922" s="108"/>
      <c r="AD922" s="109">
        <v>30</v>
      </c>
      <c r="AE922" s="242">
        <v>4</v>
      </c>
      <c r="AF922" s="236">
        <v>100</v>
      </c>
      <c r="AG922" s="351"/>
      <c r="AH922" s="687" t="s">
        <v>7621</v>
      </c>
      <c r="AI922" s="238">
        <v>100</v>
      </c>
      <c r="AJ922" s="352"/>
      <c r="AK922" s="734"/>
      <c r="AL922" s="241"/>
      <c r="AM922" s="352"/>
      <c r="AN922" s="734"/>
      <c r="AO922" s="241"/>
      <c r="AP922" s="352"/>
      <c r="AQ922" s="734"/>
      <c r="AR922" s="241"/>
      <c r="AS922" s="352"/>
      <c r="AT922" s="353"/>
      <c r="AU922" s="242"/>
      <c r="AV922" s="785"/>
      <c r="AW922" s="108"/>
      <c r="AX922" s="342"/>
      <c r="AY922" s="81"/>
      <c r="AZ922" s="81"/>
      <c r="BA922" s="81"/>
      <c r="BB922" s="81"/>
      <c r="BC922" s="81"/>
      <c r="BD922" s="81"/>
      <c r="BE922" s="81"/>
      <c r="BF922" s="81"/>
      <c r="BG922" s="81"/>
      <c r="BH922" s="81"/>
      <c r="BI922" s="81"/>
      <c r="BJ922" s="81"/>
      <c r="BK922" s="81"/>
      <c r="BL922" s="81"/>
      <c r="BM922" s="81"/>
      <c r="BN922" s="81"/>
    </row>
    <row r="923" spans="1:66" s="37" customFormat="1" ht="104" customHeight="1" x14ac:dyDescent="0.3">
      <c r="A923" s="107">
        <v>3006</v>
      </c>
      <c r="B923" s="607" t="s">
        <v>7528</v>
      </c>
      <c r="C923" s="108"/>
      <c r="D923" s="109"/>
      <c r="E923" s="625" t="s">
        <v>6036</v>
      </c>
      <c r="F923" s="108" t="s">
        <v>708</v>
      </c>
      <c r="G923" s="625" t="s">
        <v>7622</v>
      </c>
      <c r="H923" s="108">
        <v>2013</v>
      </c>
      <c r="I923" s="625" t="s">
        <v>710</v>
      </c>
      <c r="J923" s="655">
        <v>2277900</v>
      </c>
      <c r="K923" s="396" t="s">
        <v>6855</v>
      </c>
      <c r="L923" s="72" t="s">
        <v>711</v>
      </c>
      <c r="M923" s="72" t="s">
        <v>712</v>
      </c>
      <c r="N923" s="72" t="s">
        <v>713</v>
      </c>
      <c r="O923" s="72" t="s">
        <v>714</v>
      </c>
      <c r="P923" s="108">
        <v>65</v>
      </c>
      <c r="Q923" s="109">
        <v>400</v>
      </c>
      <c r="R923" s="109">
        <v>0</v>
      </c>
      <c r="S923" s="109">
        <v>300</v>
      </c>
      <c r="T923" s="109">
        <v>100</v>
      </c>
      <c r="U923" s="109">
        <v>400</v>
      </c>
      <c r="V923" s="108">
        <v>100</v>
      </c>
      <c r="W923" s="108">
        <v>81</v>
      </c>
      <c r="X923" s="109" t="s">
        <v>7623</v>
      </c>
      <c r="Y923" s="108"/>
      <c r="Z923" s="108"/>
      <c r="AA923" s="108"/>
      <c r="AB923" s="108">
        <v>60</v>
      </c>
      <c r="AC923" s="108"/>
      <c r="AD923" s="109">
        <v>120</v>
      </c>
      <c r="AE923" s="242">
        <v>4</v>
      </c>
      <c r="AF923" s="236">
        <v>100</v>
      </c>
      <c r="AG923" s="351" t="s">
        <v>651</v>
      </c>
      <c r="AH923" s="687" t="s">
        <v>6036</v>
      </c>
      <c r="AI923" s="238">
        <v>40</v>
      </c>
      <c r="AJ923" s="352" t="s">
        <v>651</v>
      </c>
      <c r="AK923" s="734" t="s">
        <v>7624</v>
      </c>
      <c r="AL923" s="241">
        <v>20</v>
      </c>
      <c r="AM923" s="352"/>
      <c r="AN923" s="734" t="s">
        <v>5233</v>
      </c>
      <c r="AO923" s="241">
        <v>20</v>
      </c>
      <c r="AP923" s="352"/>
      <c r="AQ923" s="734"/>
      <c r="AR923" s="241"/>
      <c r="AS923" s="352"/>
      <c r="AT923" s="353"/>
      <c r="AU923" s="242"/>
      <c r="AV923" s="785"/>
      <c r="AW923" s="108"/>
      <c r="AX923" s="342"/>
      <c r="AY923" s="81"/>
      <c r="AZ923" s="81"/>
      <c r="BA923" s="81"/>
      <c r="BB923" s="81"/>
      <c r="BC923" s="81"/>
      <c r="BD923" s="81"/>
      <c r="BE923" s="81"/>
      <c r="BF923" s="81"/>
      <c r="BG923" s="81"/>
      <c r="BH923" s="81"/>
      <c r="BI923" s="81"/>
      <c r="BJ923" s="81"/>
      <c r="BK923" s="81"/>
      <c r="BL923" s="81"/>
      <c r="BM923" s="81"/>
      <c r="BN923" s="81"/>
    </row>
    <row r="924" spans="1:66" s="37" customFormat="1" ht="91" customHeight="1" x14ac:dyDescent="0.3">
      <c r="A924" s="107">
        <v>3006</v>
      </c>
      <c r="B924" s="607" t="s">
        <v>7528</v>
      </c>
      <c r="C924" s="108"/>
      <c r="D924" s="109"/>
      <c r="E924" s="625" t="s">
        <v>7613</v>
      </c>
      <c r="F924" s="108" t="s">
        <v>902</v>
      </c>
      <c r="G924" s="625" t="s">
        <v>7625</v>
      </c>
      <c r="H924" s="108">
        <v>2010</v>
      </c>
      <c r="I924" s="625" t="s">
        <v>7626</v>
      </c>
      <c r="J924" s="655">
        <v>87874.559999999998</v>
      </c>
      <c r="K924" s="396" t="s">
        <v>6855</v>
      </c>
      <c r="L924" s="72" t="s">
        <v>7627</v>
      </c>
      <c r="M924" s="72" t="s">
        <v>7628</v>
      </c>
      <c r="N924" s="72" t="s">
        <v>7629</v>
      </c>
      <c r="O924" s="72" t="s">
        <v>7630</v>
      </c>
      <c r="P924" s="108">
        <v>4</v>
      </c>
      <c r="Q924" s="109">
        <v>40</v>
      </c>
      <c r="R924" s="109">
        <v>0</v>
      </c>
      <c r="S924" s="109">
        <v>20</v>
      </c>
      <c r="T924" s="109">
        <v>20</v>
      </c>
      <c r="U924" s="109">
        <v>40</v>
      </c>
      <c r="V924" s="108">
        <v>100</v>
      </c>
      <c r="W924" s="108">
        <v>100</v>
      </c>
      <c r="X924" s="109" t="s">
        <v>7620</v>
      </c>
      <c r="Y924" s="108"/>
      <c r="Z924" s="108"/>
      <c r="AA924" s="108"/>
      <c r="AB924" s="108">
        <v>44</v>
      </c>
      <c r="AC924" s="108"/>
      <c r="AD924" s="109">
        <v>20</v>
      </c>
      <c r="AE924" s="242">
        <v>4</v>
      </c>
      <c r="AF924" s="236">
        <v>70</v>
      </c>
      <c r="AG924" s="351"/>
      <c r="AH924" s="687" t="s">
        <v>7621</v>
      </c>
      <c r="AI924" s="238">
        <v>70</v>
      </c>
      <c r="AJ924" s="352"/>
      <c r="AK924" s="734"/>
      <c r="AL924" s="241"/>
      <c r="AM924" s="352"/>
      <c r="AN924" s="734"/>
      <c r="AO924" s="241"/>
      <c r="AP924" s="352"/>
      <c r="AQ924" s="734"/>
      <c r="AR924" s="241"/>
      <c r="AS924" s="352"/>
      <c r="AT924" s="353"/>
      <c r="AU924" s="242"/>
      <c r="AV924" s="785"/>
      <c r="AW924" s="108"/>
      <c r="AX924" s="342"/>
      <c r="AY924" s="81"/>
      <c r="AZ924" s="81"/>
      <c r="BA924" s="81"/>
      <c r="BB924" s="81"/>
      <c r="BC924" s="81"/>
      <c r="BD924" s="81"/>
      <c r="BE924" s="81"/>
      <c r="BF924" s="81"/>
      <c r="BG924" s="81"/>
      <c r="BH924" s="81"/>
      <c r="BI924" s="81"/>
      <c r="BJ924" s="81"/>
      <c r="BK924" s="81"/>
      <c r="BL924" s="81"/>
      <c r="BM924" s="81"/>
      <c r="BN924" s="81"/>
    </row>
    <row r="925" spans="1:66" s="37" customFormat="1" ht="52.1" customHeight="1" x14ac:dyDescent="0.3">
      <c r="A925" s="107">
        <v>3006</v>
      </c>
      <c r="B925" s="607" t="s">
        <v>7528</v>
      </c>
      <c r="C925" s="108"/>
      <c r="D925" s="109"/>
      <c r="E925" s="625" t="s">
        <v>7631</v>
      </c>
      <c r="F925" s="108" t="s">
        <v>7632</v>
      </c>
      <c r="G925" s="625" t="s">
        <v>7633</v>
      </c>
      <c r="H925" s="108">
        <v>2011</v>
      </c>
      <c r="I925" s="625" t="s">
        <v>7634</v>
      </c>
      <c r="J925" s="655">
        <v>12480.01</v>
      </c>
      <c r="K925" s="396" t="s">
        <v>6855</v>
      </c>
      <c r="L925" s="72" t="s">
        <v>7635</v>
      </c>
      <c r="M925" s="72" t="s">
        <v>7636</v>
      </c>
      <c r="N925" s="72" t="s">
        <v>7637</v>
      </c>
      <c r="O925" s="72" t="s">
        <v>7638</v>
      </c>
      <c r="P925" s="108">
        <v>36</v>
      </c>
      <c r="Q925" s="109">
        <v>0</v>
      </c>
      <c r="R925" s="109">
        <v>0</v>
      </c>
      <c r="S925" s="109">
        <v>0</v>
      </c>
      <c r="T925" s="109">
        <v>0</v>
      </c>
      <c r="U925" s="109">
        <v>0</v>
      </c>
      <c r="V925" s="108">
        <v>0</v>
      </c>
      <c r="W925" s="108">
        <v>100</v>
      </c>
      <c r="X925" s="109" t="s">
        <v>7537</v>
      </c>
      <c r="Y925" s="108"/>
      <c r="Z925" s="108"/>
      <c r="AA925" s="108"/>
      <c r="AB925" s="108">
        <v>4</v>
      </c>
      <c r="AC925" s="108"/>
      <c r="AD925" s="109"/>
      <c r="AE925" s="242">
        <v>4</v>
      </c>
      <c r="AF925" s="236">
        <v>0</v>
      </c>
      <c r="AG925" s="351"/>
      <c r="AH925" s="687"/>
      <c r="AI925" s="238">
        <v>0</v>
      </c>
      <c r="AJ925" s="352"/>
      <c r="AK925" s="734"/>
      <c r="AL925" s="241"/>
      <c r="AM925" s="352"/>
      <c r="AN925" s="734"/>
      <c r="AO925" s="241"/>
      <c r="AP925" s="352"/>
      <c r="AQ925" s="734"/>
      <c r="AR925" s="241"/>
      <c r="AS925" s="352"/>
      <c r="AT925" s="353"/>
      <c r="AU925" s="242"/>
      <c r="AV925" s="785"/>
      <c r="AW925" s="108"/>
      <c r="AX925" s="342"/>
      <c r="AY925" s="81"/>
      <c r="AZ925" s="81"/>
      <c r="BA925" s="81"/>
      <c r="BB925" s="81"/>
      <c r="BC925" s="81"/>
      <c r="BD925" s="81"/>
      <c r="BE925" s="81"/>
      <c r="BF925" s="81"/>
      <c r="BG925" s="81"/>
      <c r="BH925" s="81"/>
      <c r="BI925" s="81"/>
      <c r="BJ925" s="81"/>
      <c r="BK925" s="81"/>
      <c r="BL925" s="81"/>
      <c r="BM925" s="81"/>
      <c r="BN925" s="81"/>
    </row>
    <row r="926" spans="1:66" s="37" customFormat="1" ht="64.95" customHeight="1" x14ac:dyDescent="0.3">
      <c r="A926" s="107">
        <v>3006</v>
      </c>
      <c r="B926" s="607" t="s">
        <v>7528</v>
      </c>
      <c r="C926" s="108"/>
      <c r="D926" s="109"/>
      <c r="E926" s="625" t="s">
        <v>7639</v>
      </c>
      <c r="F926" s="108" t="s">
        <v>7640</v>
      </c>
      <c r="G926" s="625" t="s">
        <v>7641</v>
      </c>
      <c r="H926" s="108">
        <v>2011</v>
      </c>
      <c r="I926" s="625"/>
      <c r="J926" s="655">
        <v>30719.33</v>
      </c>
      <c r="K926" s="396" t="s">
        <v>6855</v>
      </c>
      <c r="L926" s="72" t="s">
        <v>7642</v>
      </c>
      <c r="M926" s="72" t="s">
        <v>7643</v>
      </c>
      <c r="N926" s="72" t="s">
        <v>7644</v>
      </c>
      <c r="O926" s="72" t="s">
        <v>7645</v>
      </c>
      <c r="P926" s="108">
        <v>29</v>
      </c>
      <c r="Q926" s="109">
        <v>40</v>
      </c>
      <c r="R926" s="109">
        <v>0</v>
      </c>
      <c r="S926" s="109">
        <v>15</v>
      </c>
      <c r="T926" s="109">
        <v>25</v>
      </c>
      <c r="U926" s="109">
        <v>40</v>
      </c>
      <c r="V926" s="108">
        <v>100</v>
      </c>
      <c r="W926" s="108">
        <v>100</v>
      </c>
      <c r="X926" s="109" t="s">
        <v>7537</v>
      </c>
      <c r="Y926" s="108"/>
      <c r="Z926" s="108"/>
      <c r="AA926" s="108"/>
      <c r="AB926" s="108">
        <v>60</v>
      </c>
      <c r="AC926" s="108"/>
      <c r="AD926" s="109"/>
      <c r="AE926" s="242">
        <v>4</v>
      </c>
      <c r="AF926" s="236">
        <v>80</v>
      </c>
      <c r="AG926" s="351"/>
      <c r="AH926" s="687" t="s">
        <v>7639</v>
      </c>
      <c r="AI926" s="238">
        <v>80</v>
      </c>
      <c r="AJ926" s="352"/>
      <c r="AK926" s="734"/>
      <c r="AL926" s="241"/>
      <c r="AM926" s="352"/>
      <c r="AN926" s="734"/>
      <c r="AO926" s="241"/>
      <c r="AP926" s="352"/>
      <c r="AQ926" s="734"/>
      <c r="AR926" s="241"/>
      <c r="AS926" s="352"/>
      <c r="AT926" s="353"/>
      <c r="AU926" s="242"/>
      <c r="AV926" s="785"/>
      <c r="AW926" s="108"/>
      <c r="AX926" s="342"/>
      <c r="AY926" s="81"/>
      <c r="AZ926" s="81"/>
      <c r="BA926" s="81"/>
      <c r="BB926" s="81"/>
      <c r="BC926" s="81"/>
      <c r="BD926" s="81"/>
      <c r="BE926" s="81"/>
      <c r="BF926" s="81"/>
      <c r="BG926" s="81"/>
      <c r="BH926" s="81"/>
      <c r="BI926" s="81"/>
      <c r="BJ926" s="81"/>
      <c r="BK926" s="81"/>
      <c r="BL926" s="81"/>
      <c r="BM926" s="81"/>
      <c r="BN926" s="81"/>
    </row>
    <row r="927" spans="1:66" s="37" customFormat="1" ht="52.1" customHeight="1" x14ac:dyDescent="0.3">
      <c r="A927" s="107">
        <v>3006</v>
      </c>
      <c r="B927" s="607" t="s">
        <v>7528</v>
      </c>
      <c r="C927" s="108"/>
      <c r="D927" s="109"/>
      <c r="E927" s="625" t="s">
        <v>7646</v>
      </c>
      <c r="F927" s="108" t="s">
        <v>7647</v>
      </c>
      <c r="G927" s="625" t="s">
        <v>7648</v>
      </c>
      <c r="H927" s="108">
        <v>2013</v>
      </c>
      <c r="I927" s="625" t="s">
        <v>7649</v>
      </c>
      <c r="J927" s="655">
        <v>39516</v>
      </c>
      <c r="K927" s="396" t="s">
        <v>6855</v>
      </c>
      <c r="L927" s="72" t="s">
        <v>7650</v>
      </c>
      <c r="M927" s="72" t="s">
        <v>7651</v>
      </c>
      <c r="N927" s="72" t="s">
        <v>7652</v>
      </c>
      <c r="O927" s="72" t="s">
        <v>7653</v>
      </c>
      <c r="P927" s="108">
        <v>64</v>
      </c>
      <c r="Q927" s="109">
        <v>30</v>
      </c>
      <c r="R927" s="109">
        <v>0</v>
      </c>
      <c r="S927" s="109">
        <v>10</v>
      </c>
      <c r="T927" s="109">
        <v>20</v>
      </c>
      <c r="U927" s="109">
        <v>30</v>
      </c>
      <c r="V927" s="108">
        <v>100</v>
      </c>
      <c r="W927" s="108">
        <v>98</v>
      </c>
      <c r="X927" s="109" t="s">
        <v>7537</v>
      </c>
      <c r="Y927" s="108"/>
      <c r="Z927" s="108"/>
      <c r="AA927" s="108"/>
      <c r="AB927" s="108">
        <v>4</v>
      </c>
      <c r="AC927" s="108"/>
      <c r="AD927" s="109"/>
      <c r="AE927" s="242">
        <v>4</v>
      </c>
      <c r="AF927" s="236">
        <v>80</v>
      </c>
      <c r="AG927" s="351"/>
      <c r="AH927" s="687" t="s">
        <v>7654</v>
      </c>
      <c r="AI927" s="238">
        <v>80</v>
      </c>
      <c r="AJ927" s="352"/>
      <c r="AK927" s="734"/>
      <c r="AL927" s="241"/>
      <c r="AM927" s="352"/>
      <c r="AN927" s="734"/>
      <c r="AO927" s="241"/>
      <c r="AP927" s="352"/>
      <c r="AQ927" s="734"/>
      <c r="AR927" s="241"/>
      <c r="AS927" s="352"/>
      <c r="AT927" s="353"/>
      <c r="AU927" s="242"/>
      <c r="AV927" s="785"/>
      <c r="AW927" s="108"/>
      <c r="AX927" s="342"/>
      <c r="AY927" s="81"/>
      <c r="AZ927" s="81"/>
      <c r="BA927" s="81"/>
      <c r="BB927" s="81"/>
      <c r="BC927" s="81"/>
      <c r="BD927" s="81"/>
      <c r="BE927" s="81"/>
      <c r="BF927" s="81"/>
      <c r="BG927" s="81"/>
      <c r="BH927" s="81"/>
      <c r="BI927" s="81"/>
      <c r="BJ927" s="81"/>
      <c r="BK927" s="81"/>
      <c r="BL927" s="81"/>
      <c r="BM927" s="81"/>
      <c r="BN927" s="81"/>
    </row>
    <row r="928" spans="1:66" s="37" customFormat="1" ht="143.05000000000001" customHeight="1" x14ac:dyDescent="0.3">
      <c r="A928" s="107">
        <v>3006</v>
      </c>
      <c r="B928" s="607" t="s">
        <v>7528</v>
      </c>
      <c r="C928" s="108"/>
      <c r="D928" s="109"/>
      <c r="E928" s="625" t="s">
        <v>2660</v>
      </c>
      <c r="F928" s="108" t="s">
        <v>7655</v>
      </c>
      <c r="G928" s="625" t="s">
        <v>7656</v>
      </c>
      <c r="H928" s="108">
        <v>2010</v>
      </c>
      <c r="I928" s="625" t="s">
        <v>7657</v>
      </c>
      <c r="J928" s="655">
        <v>167680.73000000001</v>
      </c>
      <c r="K928" s="396" t="s">
        <v>6855</v>
      </c>
      <c r="L928" s="72" t="s">
        <v>7658</v>
      </c>
      <c r="M928" s="72" t="s">
        <v>7659</v>
      </c>
      <c r="N928" s="72" t="s">
        <v>7660</v>
      </c>
      <c r="O928" s="72" t="s">
        <v>7661</v>
      </c>
      <c r="P928" s="108" t="s">
        <v>7662</v>
      </c>
      <c r="Q928" s="109">
        <v>100</v>
      </c>
      <c r="R928" s="109">
        <v>0</v>
      </c>
      <c r="S928" s="109">
        <v>20</v>
      </c>
      <c r="T928" s="109">
        <v>80</v>
      </c>
      <c r="U928" s="109">
        <v>100</v>
      </c>
      <c r="V928" s="108">
        <v>100</v>
      </c>
      <c r="W928" s="108">
        <v>100</v>
      </c>
      <c r="X928" s="109" t="s">
        <v>7663</v>
      </c>
      <c r="Y928" s="108"/>
      <c r="Z928" s="108"/>
      <c r="AA928" s="108"/>
      <c r="AB928" s="108">
        <v>4</v>
      </c>
      <c r="AC928" s="108"/>
      <c r="AD928" s="109">
        <v>20</v>
      </c>
      <c r="AE928" s="242">
        <v>4</v>
      </c>
      <c r="AF928" s="236">
        <v>100</v>
      </c>
      <c r="AG928" s="351" t="s">
        <v>2565</v>
      </c>
      <c r="AH928" s="687" t="s">
        <v>7664</v>
      </c>
      <c r="AI928" s="238">
        <v>100</v>
      </c>
      <c r="AJ928" s="352"/>
      <c r="AK928" s="734"/>
      <c r="AL928" s="241"/>
      <c r="AM928" s="352"/>
      <c r="AN928" s="734"/>
      <c r="AO928" s="241"/>
      <c r="AP928" s="352"/>
      <c r="AQ928" s="734"/>
      <c r="AR928" s="241"/>
      <c r="AS928" s="352"/>
      <c r="AT928" s="353"/>
      <c r="AU928" s="242"/>
      <c r="AV928" s="785"/>
      <c r="AW928" s="108"/>
      <c r="AX928" s="342"/>
      <c r="AY928" s="81"/>
      <c r="AZ928" s="81"/>
      <c r="BA928" s="81"/>
      <c r="BB928" s="81"/>
      <c r="BC928" s="81"/>
      <c r="BD928" s="81"/>
      <c r="BE928" s="81"/>
      <c r="BF928" s="81"/>
      <c r="BG928" s="81"/>
      <c r="BH928" s="81"/>
      <c r="BI928" s="81"/>
      <c r="BJ928" s="81"/>
      <c r="BK928" s="81"/>
      <c r="BL928" s="81"/>
      <c r="BM928" s="81"/>
      <c r="BN928" s="81"/>
    </row>
    <row r="929" spans="1:66" s="37" customFormat="1" ht="91" customHeight="1" x14ac:dyDescent="0.3">
      <c r="A929" s="107">
        <v>3006</v>
      </c>
      <c r="B929" s="607" t="s">
        <v>7528</v>
      </c>
      <c r="C929" s="108"/>
      <c r="D929" s="109"/>
      <c r="E929" s="625" t="s">
        <v>7639</v>
      </c>
      <c r="F929" s="108" t="s">
        <v>7640</v>
      </c>
      <c r="G929" s="625" t="s">
        <v>7665</v>
      </c>
      <c r="H929" s="108">
        <v>2010</v>
      </c>
      <c r="I929" s="625"/>
      <c r="J929" s="655">
        <v>47998.559999999998</v>
      </c>
      <c r="K929" s="396" t="s">
        <v>6855</v>
      </c>
      <c r="L929" s="72" t="s">
        <v>7666</v>
      </c>
      <c r="M929" s="72" t="s">
        <v>7667</v>
      </c>
      <c r="N929" s="72" t="s">
        <v>7668</v>
      </c>
      <c r="O929" s="72" t="s">
        <v>7669</v>
      </c>
      <c r="P929" s="108">
        <v>8</v>
      </c>
      <c r="Q929" s="109">
        <v>50</v>
      </c>
      <c r="R929" s="109">
        <v>0</v>
      </c>
      <c r="S929" s="109">
        <v>20</v>
      </c>
      <c r="T929" s="109">
        <v>30</v>
      </c>
      <c r="U929" s="109">
        <v>50</v>
      </c>
      <c r="V929" s="108">
        <v>100</v>
      </c>
      <c r="W929" s="108">
        <v>100</v>
      </c>
      <c r="X929" s="109" t="s">
        <v>7537</v>
      </c>
      <c r="Y929" s="108"/>
      <c r="Z929" s="108"/>
      <c r="AA929" s="108"/>
      <c r="AB929" s="108">
        <v>60</v>
      </c>
      <c r="AC929" s="108"/>
      <c r="AD929" s="109"/>
      <c r="AE929" s="242">
        <v>4</v>
      </c>
      <c r="AF929" s="236">
        <v>60</v>
      </c>
      <c r="AG929" s="351"/>
      <c r="AH929" s="687" t="s">
        <v>7670</v>
      </c>
      <c r="AI929" s="238">
        <v>60</v>
      </c>
      <c r="AJ929" s="352"/>
      <c r="AK929" s="734"/>
      <c r="AL929" s="241"/>
      <c r="AM929" s="352"/>
      <c r="AN929" s="734"/>
      <c r="AO929" s="241"/>
      <c r="AP929" s="352"/>
      <c r="AQ929" s="734"/>
      <c r="AR929" s="241"/>
      <c r="AS929" s="352"/>
      <c r="AT929" s="353"/>
      <c r="AU929" s="242"/>
      <c r="AV929" s="785"/>
      <c r="AW929" s="108"/>
      <c r="AX929" s="342"/>
      <c r="AY929" s="81"/>
      <c r="AZ929" s="81"/>
      <c r="BA929" s="81"/>
      <c r="BB929" s="81"/>
      <c r="BC929" s="81"/>
      <c r="BD929" s="81"/>
      <c r="BE929" s="81"/>
      <c r="BF929" s="81"/>
      <c r="BG929" s="81"/>
      <c r="BH929" s="81"/>
      <c r="BI929" s="81"/>
      <c r="BJ929" s="81"/>
      <c r="BK929" s="81"/>
      <c r="BL929" s="81"/>
      <c r="BM929" s="81"/>
      <c r="BN929" s="81"/>
    </row>
    <row r="930" spans="1:66" s="37" customFormat="1" ht="104" customHeight="1" x14ac:dyDescent="0.25">
      <c r="A930" s="107">
        <v>3006</v>
      </c>
      <c r="B930" s="607" t="s">
        <v>7528</v>
      </c>
      <c r="C930" s="108"/>
      <c r="D930" s="109"/>
      <c r="E930" s="625" t="s">
        <v>7562</v>
      </c>
      <c r="F930" s="108" t="s">
        <v>7563</v>
      </c>
      <c r="G930" s="625" t="s">
        <v>7671</v>
      </c>
      <c r="H930" s="108">
        <v>2010</v>
      </c>
      <c r="I930" s="625" t="s">
        <v>7672</v>
      </c>
      <c r="J930" s="655">
        <v>6732</v>
      </c>
      <c r="K930" s="396" t="s">
        <v>6855</v>
      </c>
      <c r="L930" s="72" t="s">
        <v>7673</v>
      </c>
      <c r="M930" s="72" t="s">
        <v>7674</v>
      </c>
      <c r="N930" s="72" t="s">
        <v>7675</v>
      </c>
      <c r="O930" s="72" t="s">
        <v>7676</v>
      </c>
      <c r="P930" s="108">
        <v>2</v>
      </c>
      <c r="Q930" s="109"/>
      <c r="R930" s="109"/>
      <c r="S930" s="109"/>
      <c r="T930" s="109"/>
      <c r="U930" s="109" t="s">
        <v>7677</v>
      </c>
      <c r="V930" s="108">
        <v>100</v>
      </c>
      <c r="W930" s="108">
        <v>100</v>
      </c>
      <c r="X930" s="109"/>
      <c r="Y930" s="108"/>
      <c r="Z930" s="108"/>
      <c r="AA930" s="108"/>
      <c r="AB930" s="108">
        <v>4</v>
      </c>
      <c r="AC930" s="108"/>
      <c r="AD930" s="109"/>
      <c r="AE930" s="242">
        <v>4</v>
      </c>
      <c r="AF930" s="236">
        <v>100</v>
      </c>
      <c r="AG930" s="351" t="s">
        <v>7571</v>
      </c>
      <c r="AH930" s="687" t="s">
        <v>7562</v>
      </c>
      <c r="AI930" s="238">
        <v>100</v>
      </c>
      <c r="AJ930" s="352"/>
      <c r="AK930" s="734"/>
      <c r="AL930" s="241"/>
      <c r="AM930" s="352"/>
      <c r="AN930" s="734"/>
      <c r="AO930" s="241"/>
      <c r="AP930" s="352"/>
      <c r="AQ930" s="734"/>
      <c r="AR930" s="241"/>
      <c r="AS930" s="352"/>
      <c r="AT930" s="353"/>
      <c r="AU930" s="242"/>
      <c r="AV930" s="785"/>
      <c r="AW930" s="108"/>
      <c r="AX930" s="342"/>
    </row>
    <row r="931" spans="1:66" s="37" customFormat="1" ht="91" customHeight="1" x14ac:dyDescent="0.3">
      <c r="A931" s="107">
        <v>3006</v>
      </c>
      <c r="B931" s="607" t="s">
        <v>7528</v>
      </c>
      <c r="C931" s="108"/>
      <c r="D931" s="109"/>
      <c r="E931" s="625" t="s">
        <v>7613</v>
      </c>
      <c r="F931" s="108" t="s">
        <v>902</v>
      </c>
      <c r="G931" s="625" t="s">
        <v>7678</v>
      </c>
      <c r="H931" s="108">
        <v>2010</v>
      </c>
      <c r="I931" s="625" t="s">
        <v>7679</v>
      </c>
      <c r="J931" s="655">
        <v>47449.71</v>
      </c>
      <c r="K931" s="396" t="s">
        <v>6855</v>
      </c>
      <c r="L931" s="72" t="s">
        <v>7680</v>
      </c>
      <c r="M931" s="72" t="s">
        <v>7681</v>
      </c>
      <c r="N931" s="72" t="s">
        <v>7682</v>
      </c>
      <c r="O931" s="72" t="s">
        <v>7683</v>
      </c>
      <c r="P931" s="108">
        <v>3</v>
      </c>
      <c r="Q931" s="109">
        <v>60</v>
      </c>
      <c r="R931" s="109">
        <v>0</v>
      </c>
      <c r="S931" s="109">
        <v>25</v>
      </c>
      <c r="T931" s="109">
        <v>35</v>
      </c>
      <c r="U931" s="109">
        <v>60</v>
      </c>
      <c r="V931" s="108">
        <v>85</v>
      </c>
      <c r="W931" s="108">
        <v>100</v>
      </c>
      <c r="X931" s="109" t="s">
        <v>7620</v>
      </c>
      <c r="Y931" s="108"/>
      <c r="Z931" s="108"/>
      <c r="AA931" s="108"/>
      <c r="AB931" s="108">
        <v>44</v>
      </c>
      <c r="AC931" s="108"/>
      <c r="AD931" s="109">
        <v>35</v>
      </c>
      <c r="AE931" s="242">
        <v>4</v>
      </c>
      <c r="AF931" s="236">
        <v>75</v>
      </c>
      <c r="AG931" s="351"/>
      <c r="AH931" s="687" t="s">
        <v>7621</v>
      </c>
      <c r="AI931" s="238">
        <v>75</v>
      </c>
      <c r="AJ931" s="352"/>
      <c r="AK931" s="734"/>
      <c r="AL931" s="241"/>
      <c r="AM931" s="352"/>
      <c r="AN931" s="734"/>
      <c r="AO931" s="241"/>
      <c r="AP931" s="352"/>
      <c r="AQ931" s="734"/>
      <c r="AR931" s="241"/>
      <c r="AS931" s="352"/>
      <c r="AT931" s="353"/>
      <c r="AU931" s="242"/>
      <c r="AV931" s="785"/>
      <c r="AW931" s="108"/>
      <c r="AX931" s="342"/>
      <c r="AY931" s="81"/>
      <c r="AZ931" s="81"/>
      <c r="BA931" s="81"/>
      <c r="BB931" s="81"/>
      <c r="BC931" s="81"/>
      <c r="BD931" s="81"/>
      <c r="BE931" s="81"/>
      <c r="BF931" s="81"/>
      <c r="BG931" s="81"/>
      <c r="BH931" s="81"/>
      <c r="BI931" s="81"/>
      <c r="BJ931" s="81"/>
      <c r="BK931" s="81"/>
      <c r="BL931" s="81"/>
      <c r="BM931" s="81"/>
      <c r="BN931" s="81"/>
    </row>
    <row r="932" spans="1:66" s="37" customFormat="1" ht="77.95" customHeight="1" x14ac:dyDescent="0.3">
      <c r="A932" s="107">
        <v>3006</v>
      </c>
      <c r="B932" s="607" t="s">
        <v>7528</v>
      </c>
      <c r="C932" s="108"/>
      <c r="D932" s="109"/>
      <c r="E932" s="625" t="s">
        <v>7684</v>
      </c>
      <c r="F932" s="108" t="s">
        <v>7685</v>
      </c>
      <c r="G932" s="625" t="s">
        <v>7686</v>
      </c>
      <c r="H932" s="108">
        <v>2011</v>
      </c>
      <c r="I932" s="625"/>
      <c r="J932" s="655">
        <v>359400</v>
      </c>
      <c r="K932" s="396" t="s">
        <v>6855</v>
      </c>
      <c r="L932" s="72" t="s">
        <v>7687</v>
      </c>
      <c r="M932" s="72" t="s">
        <v>7688</v>
      </c>
      <c r="N932" s="72" t="s">
        <v>7689</v>
      </c>
      <c r="O932" s="72" t="s">
        <v>7690</v>
      </c>
      <c r="P932" s="108">
        <v>48</v>
      </c>
      <c r="Q932" s="109">
        <v>180</v>
      </c>
      <c r="R932" s="109">
        <v>0</v>
      </c>
      <c r="S932" s="109">
        <v>150</v>
      </c>
      <c r="T932" s="109">
        <v>30</v>
      </c>
      <c r="U932" s="109">
        <v>180</v>
      </c>
      <c r="V932" s="108">
        <v>100</v>
      </c>
      <c r="W932" s="108">
        <v>100</v>
      </c>
      <c r="X932" s="109" t="s">
        <v>7691</v>
      </c>
      <c r="Y932" s="108"/>
      <c r="Z932" s="108"/>
      <c r="AA932" s="108"/>
      <c r="AB932" s="108">
        <v>4</v>
      </c>
      <c r="AC932" s="108"/>
      <c r="AD932" s="109">
        <v>60</v>
      </c>
      <c r="AE932" s="242">
        <v>4</v>
      </c>
      <c r="AF932" s="236">
        <v>50</v>
      </c>
      <c r="AG932" s="351" t="s">
        <v>7692</v>
      </c>
      <c r="AH932" s="687" t="s">
        <v>7684</v>
      </c>
      <c r="AI932" s="238">
        <v>50</v>
      </c>
      <c r="AJ932" s="352"/>
      <c r="AK932" s="734"/>
      <c r="AL932" s="241"/>
      <c r="AM932" s="352"/>
      <c r="AN932" s="734"/>
      <c r="AO932" s="241"/>
      <c r="AP932" s="352"/>
      <c r="AQ932" s="734"/>
      <c r="AR932" s="241"/>
      <c r="AS932" s="352"/>
      <c r="AT932" s="353"/>
      <c r="AU932" s="242"/>
      <c r="AV932" s="785"/>
      <c r="AW932" s="108"/>
      <c r="AX932" s="342"/>
      <c r="AY932" s="81"/>
      <c r="AZ932" s="81"/>
      <c r="BA932" s="81"/>
      <c r="BB932" s="81"/>
      <c r="BC932" s="81"/>
      <c r="BD932" s="81"/>
      <c r="BE932" s="81"/>
      <c r="BF932" s="81"/>
      <c r="BG932" s="81"/>
      <c r="BH932" s="81"/>
      <c r="BI932" s="81"/>
      <c r="BJ932" s="81"/>
      <c r="BK932" s="81"/>
      <c r="BL932" s="81"/>
      <c r="BM932" s="81"/>
      <c r="BN932" s="81"/>
    </row>
    <row r="933" spans="1:66" s="37" customFormat="1" ht="77.95" customHeight="1" x14ac:dyDescent="0.3">
      <c r="A933" s="107">
        <v>3006</v>
      </c>
      <c r="B933" s="607" t="s">
        <v>7528</v>
      </c>
      <c r="C933" s="108"/>
      <c r="D933" s="109"/>
      <c r="E933" s="625" t="s">
        <v>7631</v>
      </c>
      <c r="F933" s="108" t="s">
        <v>7632</v>
      </c>
      <c r="G933" s="625" t="s">
        <v>7693</v>
      </c>
      <c r="H933" s="108">
        <v>2010</v>
      </c>
      <c r="I933" s="625" t="s">
        <v>7694</v>
      </c>
      <c r="J933" s="655">
        <v>118920</v>
      </c>
      <c r="K933" s="396" t="s">
        <v>6855</v>
      </c>
      <c r="L933" s="72" t="s">
        <v>7695</v>
      </c>
      <c r="M933" s="72" t="s">
        <v>7696</v>
      </c>
      <c r="N933" s="72" t="s">
        <v>7697</v>
      </c>
      <c r="O933" s="72" t="s">
        <v>7698</v>
      </c>
      <c r="P933" s="108" t="s">
        <v>7699</v>
      </c>
      <c r="Q933" s="109">
        <v>10</v>
      </c>
      <c r="R933" s="109">
        <v>0</v>
      </c>
      <c r="S933" s="109"/>
      <c r="T933" s="109">
        <v>10</v>
      </c>
      <c r="U933" s="109">
        <v>10</v>
      </c>
      <c r="V933" s="108">
        <v>10</v>
      </c>
      <c r="W933" s="108">
        <v>100</v>
      </c>
      <c r="X933" s="109" t="s">
        <v>7537</v>
      </c>
      <c r="Y933" s="108"/>
      <c r="Z933" s="108"/>
      <c r="AA933" s="108"/>
      <c r="AB933" s="108">
        <v>60</v>
      </c>
      <c r="AC933" s="108"/>
      <c r="AD933" s="109"/>
      <c r="AE933" s="242">
        <v>4</v>
      </c>
      <c r="AF933" s="236">
        <v>50</v>
      </c>
      <c r="AG933" s="351"/>
      <c r="AH933" s="687" t="s">
        <v>7631</v>
      </c>
      <c r="AI933" s="238"/>
      <c r="AJ933" s="352"/>
      <c r="AK933" s="734"/>
      <c r="AL933" s="241"/>
      <c r="AM933" s="352"/>
      <c r="AN933" s="734"/>
      <c r="AO933" s="241"/>
      <c r="AP933" s="352"/>
      <c r="AQ933" s="734"/>
      <c r="AR933" s="241"/>
      <c r="AS933" s="352"/>
      <c r="AT933" s="353"/>
      <c r="AU933" s="242"/>
      <c r="AV933" s="785"/>
      <c r="AW933" s="108"/>
      <c r="AX933" s="342"/>
      <c r="AY933" s="81"/>
      <c r="AZ933" s="81"/>
      <c r="BA933" s="81"/>
      <c r="BB933" s="81"/>
      <c r="BC933" s="81"/>
      <c r="BD933" s="81"/>
      <c r="BE933" s="81"/>
      <c r="BF933" s="81"/>
      <c r="BG933" s="81"/>
      <c r="BH933" s="81"/>
      <c r="BI933" s="81"/>
      <c r="BJ933" s="81"/>
      <c r="BK933" s="81"/>
      <c r="BL933" s="81"/>
      <c r="BM933" s="81"/>
      <c r="BN933" s="81"/>
    </row>
    <row r="934" spans="1:66" s="37" customFormat="1" ht="77.95" customHeight="1" x14ac:dyDescent="0.3">
      <c r="A934" s="107">
        <v>3006</v>
      </c>
      <c r="B934" s="607" t="s">
        <v>7528</v>
      </c>
      <c r="C934" s="108"/>
      <c r="D934" s="109"/>
      <c r="E934" s="625" t="s">
        <v>7700</v>
      </c>
      <c r="F934" s="108" t="s">
        <v>7701</v>
      </c>
      <c r="G934" s="625" t="s">
        <v>7702</v>
      </c>
      <c r="H934" s="108">
        <v>2010</v>
      </c>
      <c r="I934" s="625"/>
      <c r="J934" s="655">
        <v>262049.81</v>
      </c>
      <c r="K934" s="396" t="s">
        <v>6855</v>
      </c>
      <c r="L934" s="72" t="s">
        <v>7703</v>
      </c>
      <c r="M934" s="72" t="s">
        <v>7704</v>
      </c>
      <c r="N934" s="72" t="s">
        <v>7705</v>
      </c>
      <c r="O934" s="72" t="s">
        <v>7706</v>
      </c>
      <c r="P934" s="108">
        <v>23</v>
      </c>
      <c r="Q934" s="109">
        <v>0</v>
      </c>
      <c r="R934" s="109">
        <v>0</v>
      </c>
      <c r="S934" s="109">
        <v>112</v>
      </c>
      <c r="T934" s="109">
        <v>34.28</v>
      </c>
      <c r="U934" s="109">
        <v>146.28</v>
      </c>
      <c r="V934" s="108">
        <v>80</v>
      </c>
      <c r="W934" s="108">
        <v>100</v>
      </c>
      <c r="X934" s="109" t="s">
        <v>7537</v>
      </c>
      <c r="Y934" s="108"/>
      <c r="Z934" s="108"/>
      <c r="AA934" s="108"/>
      <c r="AB934" s="108">
        <v>51</v>
      </c>
      <c r="AC934" s="108"/>
      <c r="AD934" s="109">
        <v>34.28</v>
      </c>
      <c r="AE934" s="242">
        <v>4</v>
      </c>
      <c r="AF934" s="236">
        <v>80</v>
      </c>
      <c r="AG934" s="351"/>
      <c r="AH934" s="687" t="s">
        <v>7707</v>
      </c>
      <c r="AI934" s="238">
        <v>80</v>
      </c>
      <c r="AJ934" s="352"/>
      <c r="AK934" s="734"/>
      <c r="AL934" s="241"/>
      <c r="AM934" s="352"/>
      <c r="AN934" s="734"/>
      <c r="AO934" s="241"/>
      <c r="AP934" s="352"/>
      <c r="AQ934" s="734"/>
      <c r="AR934" s="241"/>
      <c r="AS934" s="352"/>
      <c r="AT934" s="353"/>
      <c r="AU934" s="242"/>
      <c r="AV934" s="785"/>
      <c r="AW934" s="108"/>
      <c r="AX934" s="342"/>
      <c r="AY934" s="81"/>
      <c r="AZ934" s="81"/>
      <c r="BA934" s="81"/>
      <c r="BB934" s="81"/>
      <c r="BC934" s="81"/>
      <c r="BD934" s="81"/>
      <c r="BE934" s="81"/>
      <c r="BF934" s="81"/>
      <c r="BG934" s="81"/>
      <c r="BH934" s="81"/>
      <c r="BI934" s="81"/>
      <c r="BJ934" s="81"/>
      <c r="BK934" s="81"/>
      <c r="BL934" s="81"/>
      <c r="BM934" s="81"/>
      <c r="BN934" s="81"/>
    </row>
    <row r="935" spans="1:66" s="37" customFormat="1" ht="77.95" customHeight="1" x14ac:dyDescent="0.3">
      <c r="A935" s="107">
        <v>3006</v>
      </c>
      <c r="B935" s="607" t="s">
        <v>7528</v>
      </c>
      <c r="C935" s="108"/>
      <c r="D935" s="109"/>
      <c r="E935" s="625" t="s">
        <v>7708</v>
      </c>
      <c r="F935" s="108" t="s">
        <v>7701</v>
      </c>
      <c r="G935" s="625" t="s">
        <v>7709</v>
      </c>
      <c r="H935" s="108">
        <v>2011</v>
      </c>
      <c r="I935" s="625"/>
      <c r="J935" s="655">
        <v>33600</v>
      </c>
      <c r="K935" s="396" t="s">
        <v>6855</v>
      </c>
      <c r="L935" s="72" t="s">
        <v>7703</v>
      </c>
      <c r="M935" s="72" t="s">
        <v>7704</v>
      </c>
      <c r="N935" s="72" t="s">
        <v>7705</v>
      </c>
      <c r="O935" s="72" t="s">
        <v>7706</v>
      </c>
      <c r="P935" s="108">
        <v>31</v>
      </c>
      <c r="Q935" s="109"/>
      <c r="R935" s="109">
        <v>0</v>
      </c>
      <c r="S935" s="109">
        <v>112</v>
      </c>
      <c r="T935" s="109">
        <v>34.28</v>
      </c>
      <c r="U935" s="109">
        <v>146.28</v>
      </c>
      <c r="V935" s="108">
        <v>80</v>
      </c>
      <c r="W935" s="108">
        <v>100</v>
      </c>
      <c r="X935" s="109" t="s">
        <v>7537</v>
      </c>
      <c r="Y935" s="108"/>
      <c r="Z935" s="108"/>
      <c r="AA935" s="108"/>
      <c r="AB935" s="108">
        <v>51</v>
      </c>
      <c r="AC935" s="108"/>
      <c r="AD935" s="109">
        <v>34.28</v>
      </c>
      <c r="AE935" s="242">
        <v>4</v>
      </c>
      <c r="AF935" s="236">
        <v>40</v>
      </c>
      <c r="AG935" s="351"/>
      <c r="AH935" s="687" t="s">
        <v>7700</v>
      </c>
      <c r="AI935" s="238">
        <v>40</v>
      </c>
      <c r="AJ935" s="352"/>
      <c r="AK935" s="734"/>
      <c r="AL935" s="241"/>
      <c r="AM935" s="352"/>
      <c r="AN935" s="734"/>
      <c r="AO935" s="241"/>
      <c r="AP935" s="352"/>
      <c r="AQ935" s="734"/>
      <c r="AR935" s="241"/>
      <c r="AS935" s="352"/>
      <c r="AT935" s="353"/>
      <c r="AU935" s="242"/>
      <c r="AV935" s="785"/>
      <c r="AW935" s="108"/>
      <c r="AX935" s="342"/>
      <c r="AY935" s="81"/>
      <c r="AZ935" s="81"/>
      <c r="BA935" s="81"/>
      <c r="BB935" s="81"/>
      <c r="BC935" s="81"/>
      <c r="BD935" s="81"/>
      <c r="BE935" s="81"/>
      <c r="BF935" s="81"/>
      <c r="BG935" s="81"/>
      <c r="BH935" s="81"/>
      <c r="BI935" s="81"/>
      <c r="BJ935" s="81"/>
      <c r="BK935" s="81"/>
      <c r="BL935" s="81"/>
      <c r="BM935" s="81"/>
      <c r="BN935" s="81"/>
    </row>
    <row r="936" spans="1:66" s="37" customFormat="1" ht="77.95" customHeight="1" x14ac:dyDescent="0.3">
      <c r="A936" s="107">
        <v>3006</v>
      </c>
      <c r="B936" s="607" t="s">
        <v>7528</v>
      </c>
      <c r="C936" s="108"/>
      <c r="D936" s="109"/>
      <c r="E936" s="625" t="s">
        <v>7710</v>
      </c>
      <c r="F936" s="108" t="s">
        <v>7711</v>
      </c>
      <c r="G936" s="625" t="s">
        <v>7712</v>
      </c>
      <c r="H936" s="108">
        <v>2011</v>
      </c>
      <c r="I936" s="625" t="s">
        <v>7713</v>
      </c>
      <c r="J936" s="655">
        <v>13033.22</v>
      </c>
      <c r="K936" s="396" t="s">
        <v>6855</v>
      </c>
      <c r="L936" s="72" t="s">
        <v>7533</v>
      </c>
      <c r="M936" s="72" t="s">
        <v>7534</v>
      </c>
      <c r="N936" s="72" t="s">
        <v>7714</v>
      </c>
      <c r="O936" s="72" t="s">
        <v>7715</v>
      </c>
      <c r="P936" s="108">
        <v>35</v>
      </c>
      <c r="Q936" s="109">
        <v>50</v>
      </c>
      <c r="R936" s="109">
        <v>0</v>
      </c>
      <c r="S936" s="109">
        <v>10</v>
      </c>
      <c r="T936" s="109">
        <v>40</v>
      </c>
      <c r="U936" s="109">
        <v>50</v>
      </c>
      <c r="V936" s="108">
        <v>80</v>
      </c>
      <c r="W936" s="108">
        <v>100</v>
      </c>
      <c r="X936" s="109" t="s">
        <v>7537</v>
      </c>
      <c r="Y936" s="108"/>
      <c r="Z936" s="108"/>
      <c r="AA936" s="108"/>
      <c r="AB936" s="108">
        <v>25</v>
      </c>
      <c r="AC936" s="108"/>
      <c r="AD936" s="109">
        <v>20</v>
      </c>
      <c r="AE936" s="242">
        <v>4</v>
      </c>
      <c r="AF936" s="236">
        <v>50</v>
      </c>
      <c r="AG936" s="351" t="s">
        <v>7538</v>
      </c>
      <c r="AH936" s="687" t="s">
        <v>5233</v>
      </c>
      <c r="AI936" s="238">
        <v>50</v>
      </c>
      <c r="AJ936" s="352"/>
      <c r="AK936" s="734"/>
      <c r="AL936" s="241"/>
      <c r="AM936" s="352"/>
      <c r="AN936" s="734"/>
      <c r="AO936" s="241"/>
      <c r="AP936" s="352"/>
      <c r="AQ936" s="734"/>
      <c r="AR936" s="241"/>
      <c r="AS936" s="352"/>
      <c r="AT936" s="353"/>
      <c r="AU936" s="242"/>
      <c r="AV936" s="785"/>
      <c r="AW936" s="108"/>
      <c r="AX936" s="342"/>
      <c r="AY936" s="81"/>
      <c r="AZ936" s="81"/>
      <c r="BA936" s="81"/>
      <c r="BB936" s="81"/>
      <c r="BC936" s="81"/>
      <c r="BD936" s="81"/>
      <c r="BE936" s="81"/>
      <c r="BF936" s="81"/>
      <c r="BG936" s="81"/>
      <c r="BH936" s="81"/>
      <c r="BI936" s="81"/>
      <c r="BJ936" s="81"/>
      <c r="BK936" s="81"/>
      <c r="BL936" s="81"/>
      <c r="BM936" s="81"/>
      <c r="BN936" s="81"/>
    </row>
    <row r="937" spans="1:66" s="37" customFormat="1" ht="260.05" customHeight="1" x14ac:dyDescent="0.3">
      <c r="A937" s="107">
        <v>3006</v>
      </c>
      <c r="B937" s="607" t="s">
        <v>7528</v>
      </c>
      <c r="C937" s="108"/>
      <c r="D937" s="109"/>
      <c r="E937" s="625" t="s">
        <v>7562</v>
      </c>
      <c r="F937" s="108" t="s">
        <v>7563</v>
      </c>
      <c r="G937" s="625" t="s">
        <v>7716</v>
      </c>
      <c r="H937" s="108">
        <v>2011</v>
      </c>
      <c r="I937" s="625" t="s">
        <v>7717</v>
      </c>
      <c r="J937" s="655">
        <v>16991.11</v>
      </c>
      <c r="K937" s="396" t="s">
        <v>6855</v>
      </c>
      <c r="L937" s="72" t="s">
        <v>7718</v>
      </c>
      <c r="M937" s="72" t="s">
        <v>7719</v>
      </c>
      <c r="N937" s="72" t="s">
        <v>7720</v>
      </c>
      <c r="O937" s="72" t="s">
        <v>7721</v>
      </c>
      <c r="P937" s="108">
        <v>15</v>
      </c>
      <c r="Q937" s="109"/>
      <c r="R937" s="109"/>
      <c r="S937" s="109"/>
      <c r="T937" s="109"/>
      <c r="U937" s="109" t="s">
        <v>7722</v>
      </c>
      <c r="V937" s="108">
        <v>100</v>
      </c>
      <c r="W937" s="108">
        <v>100</v>
      </c>
      <c r="X937" s="109" t="s">
        <v>7537</v>
      </c>
      <c r="Y937" s="108"/>
      <c r="Z937" s="108"/>
      <c r="AA937" s="108"/>
      <c r="AB937" s="108">
        <v>4</v>
      </c>
      <c r="AC937" s="108"/>
      <c r="AD937" s="109"/>
      <c r="AE937" s="242">
        <v>4</v>
      </c>
      <c r="AF937" s="236">
        <v>100</v>
      </c>
      <c r="AG937" s="351"/>
      <c r="AH937" s="687" t="s">
        <v>7562</v>
      </c>
      <c r="AI937" s="238">
        <v>100</v>
      </c>
      <c r="AJ937" s="352"/>
      <c r="AK937" s="734"/>
      <c r="AL937" s="241"/>
      <c r="AM937" s="352"/>
      <c r="AN937" s="734"/>
      <c r="AO937" s="241"/>
      <c r="AP937" s="352"/>
      <c r="AQ937" s="734"/>
      <c r="AR937" s="241"/>
      <c r="AS937" s="352"/>
      <c r="AT937" s="353"/>
      <c r="AU937" s="242"/>
      <c r="AV937" s="785"/>
      <c r="AW937" s="108"/>
      <c r="AX937" s="342"/>
      <c r="AY937" s="81"/>
      <c r="AZ937" s="81"/>
      <c r="BA937" s="81"/>
      <c r="BB937" s="81"/>
      <c r="BC937" s="81"/>
      <c r="BD937" s="81"/>
      <c r="BE937" s="81"/>
      <c r="BF937" s="81"/>
      <c r="BG937" s="81"/>
      <c r="BH937" s="81"/>
      <c r="BI937" s="81"/>
      <c r="BJ937" s="81"/>
      <c r="BK937" s="81"/>
      <c r="BL937" s="81"/>
      <c r="BM937" s="81"/>
      <c r="BN937" s="81"/>
    </row>
    <row r="938" spans="1:66" s="37" customFormat="1" ht="143.05000000000001" customHeight="1" x14ac:dyDescent="0.3">
      <c r="A938" s="107">
        <v>3006</v>
      </c>
      <c r="B938" s="607" t="s">
        <v>7528</v>
      </c>
      <c r="C938" s="108"/>
      <c r="D938" s="109"/>
      <c r="E938" s="625" t="s">
        <v>7596</v>
      </c>
      <c r="F938" s="108"/>
      <c r="G938" s="625" t="s">
        <v>7723</v>
      </c>
      <c r="H938" s="108">
        <v>2012</v>
      </c>
      <c r="I938" s="625" t="s">
        <v>7724</v>
      </c>
      <c r="J938" s="655">
        <v>163233.60000000001</v>
      </c>
      <c r="K938" s="396" t="s">
        <v>6855</v>
      </c>
      <c r="L938" s="72" t="s">
        <v>7725</v>
      </c>
      <c r="M938" s="72" t="s">
        <v>7726</v>
      </c>
      <c r="N938" s="72" t="s">
        <v>7727</v>
      </c>
      <c r="O938" s="72" t="s">
        <v>7728</v>
      </c>
      <c r="P938" s="108">
        <v>60</v>
      </c>
      <c r="Q938" s="109">
        <v>79.2</v>
      </c>
      <c r="R938" s="109">
        <v>0</v>
      </c>
      <c r="S938" s="109">
        <v>25</v>
      </c>
      <c r="T938" s="109">
        <v>54.2</v>
      </c>
      <c r="U938" s="109">
        <v>79.2</v>
      </c>
      <c r="V938" s="108">
        <v>95</v>
      </c>
      <c r="W938" s="108">
        <v>100</v>
      </c>
      <c r="X938" s="109" t="s">
        <v>7537</v>
      </c>
      <c r="Y938" s="108"/>
      <c r="Z938" s="108"/>
      <c r="AA938" s="108"/>
      <c r="AB938" s="108">
        <v>60</v>
      </c>
      <c r="AC938" s="108"/>
      <c r="AD938" s="109">
        <v>45</v>
      </c>
      <c r="AE938" s="242">
        <v>4</v>
      </c>
      <c r="AF938" s="236">
        <v>100</v>
      </c>
      <c r="AG938" s="351"/>
      <c r="AH938" s="687" t="s">
        <v>7729</v>
      </c>
      <c r="AI938" s="238">
        <v>100</v>
      </c>
      <c r="AJ938" s="352"/>
      <c r="AK938" s="734"/>
      <c r="AL938" s="241"/>
      <c r="AM938" s="352"/>
      <c r="AN938" s="734"/>
      <c r="AO938" s="241"/>
      <c r="AP938" s="352"/>
      <c r="AQ938" s="734"/>
      <c r="AR938" s="241"/>
      <c r="AS938" s="352"/>
      <c r="AT938" s="353"/>
      <c r="AU938" s="242"/>
      <c r="AV938" s="785"/>
      <c r="AW938" s="108"/>
      <c r="AX938" s="342"/>
      <c r="AY938" s="81"/>
      <c r="AZ938" s="81"/>
      <c r="BA938" s="81"/>
      <c r="BB938" s="81"/>
      <c r="BC938" s="81"/>
      <c r="BD938" s="81"/>
      <c r="BE938" s="81"/>
      <c r="BF938" s="81"/>
      <c r="BG938" s="81"/>
      <c r="BH938" s="81"/>
      <c r="BI938" s="81"/>
      <c r="BJ938" s="81"/>
      <c r="BK938" s="81"/>
      <c r="BL938" s="81"/>
      <c r="BM938" s="81"/>
      <c r="BN938" s="81"/>
    </row>
    <row r="939" spans="1:66" s="37" customFormat="1" ht="91" customHeight="1" x14ac:dyDescent="0.3">
      <c r="A939" s="107">
        <v>3006</v>
      </c>
      <c r="B939" s="607" t="s">
        <v>7528</v>
      </c>
      <c r="C939" s="108"/>
      <c r="D939" s="109"/>
      <c r="E939" s="625" t="s">
        <v>7730</v>
      </c>
      <c r="F939" s="108" t="s">
        <v>7731</v>
      </c>
      <c r="G939" s="625" t="s">
        <v>7732</v>
      </c>
      <c r="H939" s="108">
        <v>2012</v>
      </c>
      <c r="I939" s="625" t="s">
        <v>7733</v>
      </c>
      <c r="J939" s="655">
        <v>119868</v>
      </c>
      <c r="K939" s="396" t="s">
        <v>6855</v>
      </c>
      <c r="L939" s="72" t="s">
        <v>7734</v>
      </c>
      <c r="M939" s="72" t="s">
        <v>7735</v>
      </c>
      <c r="N939" s="72" t="s">
        <v>7736</v>
      </c>
      <c r="O939" s="72" t="s">
        <v>7737</v>
      </c>
      <c r="P939" s="108">
        <v>55</v>
      </c>
      <c r="Q939" s="109" t="s">
        <v>7738</v>
      </c>
      <c r="R939" s="109">
        <v>0</v>
      </c>
      <c r="S939" s="109">
        <v>35</v>
      </c>
      <c r="T939" s="109">
        <v>65</v>
      </c>
      <c r="U939" s="109">
        <v>100</v>
      </c>
      <c r="V939" s="108">
        <v>60</v>
      </c>
      <c r="W939" s="108">
        <v>100</v>
      </c>
      <c r="X939" s="109" t="s">
        <v>7580</v>
      </c>
      <c r="Y939" s="108"/>
      <c r="Z939" s="108"/>
      <c r="AA939" s="108"/>
      <c r="AB939" s="108">
        <v>4</v>
      </c>
      <c r="AC939" s="108"/>
      <c r="AD939" s="109">
        <v>65</v>
      </c>
      <c r="AE939" s="242">
        <v>4</v>
      </c>
      <c r="AF939" s="236">
        <v>30</v>
      </c>
      <c r="AG939" s="351"/>
      <c r="AH939" s="687" t="s">
        <v>7581</v>
      </c>
      <c r="AI939" s="238">
        <v>30</v>
      </c>
      <c r="AJ939" s="352"/>
      <c r="AK939" s="734"/>
      <c r="AL939" s="241"/>
      <c r="AM939" s="352"/>
      <c r="AN939" s="734"/>
      <c r="AO939" s="241"/>
      <c r="AP939" s="352"/>
      <c r="AQ939" s="734"/>
      <c r="AR939" s="241"/>
      <c r="AS939" s="352"/>
      <c r="AT939" s="353"/>
      <c r="AU939" s="242"/>
      <c r="AV939" s="785"/>
      <c r="AW939" s="108"/>
      <c r="AX939" s="342"/>
      <c r="AY939" s="81"/>
      <c r="AZ939" s="81"/>
      <c r="BA939" s="81"/>
      <c r="BB939" s="81"/>
      <c r="BC939" s="81"/>
      <c r="BD939" s="81"/>
      <c r="BE939" s="81"/>
      <c r="BF939" s="81"/>
      <c r="BG939" s="81"/>
      <c r="BH939" s="81"/>
      <c r="BI939" s="81"/>
      <c r="BJ939" s="81"/>
      <c r="BK939" s="81"/>
      <c r="BL939" s="81"/>
      <c r="BM939" s="81"/>
      <c r="BN939" s="81"/>
    </row>
    <row r="940" spans="1:66" s="37" customFormat="1" ht="52.1" customHeight="1" x14ac:dyDescent="0.3">
      <c r="A940" s="107">
        <v>3006</v>
      </c>
      <c r="B940" s="607" t="s">
        <v>7528</v>
      </c>
      <c r="C940" s="108"/>
      <c r="D940" s="109"/>
      <c r="E940" s="625" t="s">
        <v>7739</v>
      </c>
      <c r="F940" s="108" t="s">
        <v>7740</v>
      </c>
      <c r="G940" s="625" t="s">
        <v>7741</v>
      </c>
      <c r="H940" s="108">
        <v>2010</v>
      </c>
      <c r="I940" s="625" t="s">
        <v>7742</v>
      </c>
      <c r="J940" s="655">
        <v>346680</v>
      </c>
      <c r="K940" s="396" t="s">
        <v>6855</v>
      </c>
      <c r="L940" s="72" t="s">
        <v>7695</v>
      </c>
      <c r="M940" s="72" t="s">
        <v>7696</v>
      </c>
      <c r="N940" s="72" t="s">
        <v>7743</v>
      </c>
      <c r="O940" s="72" t="s">
        <v>7744</v>
      </c>
      <c r="P940" s="108"/>
      <c r="Q940" s="109">
        <v>40</v>
      </c>
      <c r="R940" s="109">
        <v>0</v>
      </c>
      <c r="S940" s="109">
        <v>10</v>
      </c>
      <c r="T940" s="109">
        <v>30</v>
      </c>
      <c r="U940" s="109">
        <v>40</v>
      </c>
      <c r="V940" s="108">
        <v>25</v>
      </c>
      <c r="W940" s="108">
        <v>100</v>
      </c>
      <c r="X940" s="109" t="s">
        <v>7537</v>
      </c>
      <c r="Y940" s="108"/>
      <c r="Z940" s="108"/>
      <c r="AA940" s="108"/>
      <c r="AB940" s="108">
        <v>4</v>
      </c>
      <c r="AC940" s="108"/>
      <c r="AD940" s="109"/>
      <c r="AE940" s="242">
        <v>4</v>
      </c>
      <c r="AF940" s="236">
        <v>10</v>
      </c>
      <c r="AG940" s="351"/>
      <c r="AH940" s="687" t="s">
        <v>7745</v>
      </c>
      <c r="AI940" s="238">
        <v>10</v>
      </c>
      <c r="AJ940" s="352"/>
      <c r="AK940" s="734"/>
      <c r="AL940" s="241"/>
      <c r="AM940" s="352"/>
      <c r="AN940" s="734"/>
      <c r="AO940" s="241"/>
      <c r="AP940" s="352"/>
      <c r="AQ940" s="734"/>
      <c r="AR940" s="241"/>
      <c r="AS940" s="352"/>
      <c r="AT940" s="353"/>
      <c r="AU940" s="242"/>
      <c r="AV940" s="785"/>
      <c r="AW940" s="108"/>
      <c r="AX940" s="342"/>
      <c r="AY940" s="81"/>
      <c r="AZ940" s="81"/>
      <c r="BA940" s="81"/>
      <c r="BB940" s="81"/>
      <c r="BC940" s="81"/>
      <c r="BD940" s="81"/>
      <c r="BE940" s="81"/>
      <c r="BF940" s="81"/>
      <c r="BG940" s="81"/>
      <c r="BH940" s="81"/>
      <c r="BI940" s="81"/>
      <c r="BJ940" s="81"/>
      <c r="BK940" s="81"/>
      <c r="BL940" s="81"/>
      <c r="BM940" s="81"/>
      <c r="BN940" s="81"/>
    </row>
    <row r="941" spans="1:66" s="37" customFormat="1" ht="194.95" customHeight="1" x14ac:dyDescent="0.3">
      <c r="A941" s="107">
        <v>3006</v>
      </c>
      <c r="B941" s="607" t="s">
        <v>7528</v>
      </c>
      <c r="C941" s="108"/>
      <c r="D941" s="109"/>
      <c r="E941" s="625" t="s">
        <v>7746</v>
      </c>
      <c r="F941" s="108" t="s">
        <v>7747</v>
      </c>
      <c r="G941" s="625" t="s">
        <v>7748</v>
      </c>
      <c r="H941" s="108">
        <v>2010</v>
      </c>
      <c r="I941" s="625" t="s">
        <v>7749</v>
      </c>
      <c r="J941" s="655">
        <v>149862</v>
      </c>
      <c r="K941" s="396" t="s">
        <v>6855</v>
      </c>
      <c r="L941" s="72" t="s">
        <v>7750</v>
      </c>
      <c r="M941" s="72" t="s">
        <v>7751</v>
      </c>
      <c r="N941" s="72" t="s">
        <v>7752</v>
      </c>
      <c r="O941" s="72" t="s">
        <v>7753</v>
      </c>
      <c r="P941" s="108" t="s">
        <v>7754</v>
      </c>
      <c r="Q941" s="109">
        <v>150</v>
      </c>
      <c r="R941" s="109">
        <v>0</v>
      </c>
      <c r="S941" s="109">
        <v>100</v>
      </c>
      <c r="T941" s="109">
        <v>50</v>
      </c>
      <c r="U941" s="109">
        <v>150</v>
      </c>
      <c r="V941" s="108">
        <v>100</v>
      </c>
      <c r="W941" s="108">
        <v>100</v>
      </c>
      <c r="X941" s="109" t="s">
        <v>7537</v>
      </c>
      <c r="Y941" s="108"/>
      <c r="Z941" s="108"/>
      <c r="AA941" s="108"/>
      <c r="AB941" s="108">
        <v>4</v>
      </c>
      <c r="AC941" s="108"/>
      <c r="AD941" s="109"/>
      <c r="AE941" s="242">
        <v>4</v>
      </c>
      <c r="AF941" s="236">
        <v>70</v>
      </c>
      <c r="AG941" s="351" t="s">
        <v>842</v>
      </c>
      <c r="AH941" s="687" t="s">
        <v>7755</v>
      </c>
      <c r="AI941" s="238">
        <v>70</v>
      </c>
      <c r="AJ941" s="352"/>
      <c r="AK941" s="734"/>
      <c r="AL941" s="241"/>
      <c r="AM941" s="352"/>
      <c r="AN941" s="734"/>
      <c r="AO941" s="241"/>
      <c r="AP941" s="352"/>
      <c r="AQ941" s="734"/>
      <c r="AR941" s="241"/>
      <c r="AS941" s="352"/>
      <c r="AT941" s="353"/>
      <c r="AU941" s="242"/>
      <c r="AV941" s="785"/>
      <c r="AW941" s="108"/>
      <c r="AX941" s="342"/>
      <c r="AY941" s="81"/>
      <c r="AZ941" s="81"/>
      <c r="BA941" s="81"/>
      <c r="BB941" s="81"/>
      <c r="BC941" s="81"/>
      <c r="BD941" s="81"/>
      <c r="BE941" s="81"/>
      <c r="BF941" s="81"/>
      <c r="BG941" s="81"/>
      <c r="BH941" s="81"/>
      <c r="BI941" s="81"/>
      <c r="BJ941" s="81"/>
      <c r="BK941" s="81"/>
      <c r="BL941" s="81"/>
      <c r="BM941" s="81"/>
      <c r="BN941" s="81"/>
    </row>
    <row r="942" spans="1:66" s="37" customFormat="1" ht="64.95" customHeight="1" x14ac:dyDescent="0.3">
      <c r="A942" s="107">
        <v>3030</v>
      </c>
      <c r="B942" s="607" t="s">
        <v>7756</v>
      </c>
      <c r="C942" s="108"/>
      <c r="D942" s="109"/>
      <c r="E942" s="625" t="s">
        <v>7757</v>
      </c>
      <c r="F942" s="108">
        <v>29870</v>
      </c>
      <c r="G942" s="625" t="s">
        <v>7758</v>
      </c>
      <c r="H942" s="108">
        <v>2009</v>
      </c>
      <c r="I942" s="625" t="s">
        <v>7759</v>
      </c>
      <c r="J942" s="655">
        <v>17388</v>
      </c>
      <c r="K942" s="396" t="s">
        <v>6855</v>
      </c>
      <c r="L942" s="72" t="s">
        <v>7760</v>
      </c>
      <c r="M942" s="72" t="s">
        <v>7761</v>
      </c>
      <c r="N942" s="72" t="s">
        <v>7762</v>
      </c>
      <c r="O942" s="72" t="s">
        <v>7763</v>
      </c>
      <c r="P942" s="108" t="s">
        <v>7764</v>
      </c>
      <c r="Q942" s="109">
        <v>0.372</v>
      </c>
      <c r="R942" s="109">
        <v>0</v>
      </c>
      <c r="S942" s="109">
        <v>1.6655172413793105</v>
      </c>
      <c r="T942" s="109">
        <v>73.2</v>
      </c>
      <c r="U942" s="109">
        <v>75.237517241379308</v>
      </c>
      <c r="V942" s="108">
        <v>100</v>
      </c>
      <c r="W942" s="108">
        <v>0</v>
      </c>
      <c r="X942" s="109" t="s">
        <v>7765</v>
      </c>
      <c r="Y942" s="108"/>
      <c r="Z942" s="108"/>
      <c r="AA942" s="108"/>
      <c r="AB942" s="108"/>
      <c r="AC942" s="108"/>
      <c r="AD942" s="109"/>
      <c r="AE942" s="242"/>
      <c r="AF942" s="236">
        <v>100</v>
      </c>
      <c r="AG942" s="351"/>
      <c r="AH942" s="687" t="s">
        <v>7766</v>
      </c>
      <c r="AI942" s="238">
        <v>100</v>
      </c>
      <c r="AJ942" s="352"/>
      <c r="AK942" s="734"/>
      <c r="AL942" s="241"/>
      <c r="AM942" s="352"/>
      <c r="AN942" s="734"/>
      <c r="AO942" s="241"/>
      <c r="AP942" s="352"/>
      <c r="AQ942" s="734"/>
      <c r="AR942" s="241"/>
      <c r="AS942" s="352"/>
      <c r="AT942" s="353"/>
      <c r="AU942" s="242"/>
      <c r="AV942" s="785"/>
      <c r="AW942" s="108"/>
      <c r="AX942" s="342"/>
      <c r="AY942" s="81"/>
      <c r="AZ942" s="81"/>
      <c r="BA942" s="81"/>
      <c r="BB942" s="81"/>
      <c r="BC942" s="81"/>
      <c r="BD942" s="81"/>
      <c r="BE942" s="81"/>
      <c r="BF942" s="81"/>
      <c r="BG942" s="81"/>
      <c r="BH942" s="81"/>
      <c r="BI942" s="81"/>
      <c r="BJ942" s="81"/>
      <c r="BK942" s="81"/>
      <c r="BL942" s="81"/>
      <c r="BM942" s="81"/>
      <c r="BN942" s="81"/>
    </row>
    <row r="943" spans="1:66" s="37" customFormat="1" ht="64.95" customHeight="1" x14ac:dyDescent="0.3">
      <c r="A943" s="107">
        <v>3030</v>
      </c>
      <c r="B943" s="607" t="s">
        <v>7756</v>
      </c>
      <c r="C943" s="108"/>
      <c r="D943" s="109"/>
      <c r="E943" s="625" t="s">
        <v>7767</v>
      </c>
      <c r="F943" s="108"/>
      <c r="G943" s="625" t="s">
        <v>7768</v>
      </c>
      <c r="H943" s="108">
        <v>2010</v>
      </c>
      <c r="I943" s="625" t="s">
        <v>7769</v>
      </c>
      <c r="J943" s="655">
        <v>21796</v>
      </c>
      <c r="K943" s="396" t="s">
        <v>6855</v>
      </c>
      <c r="L943" s="72" t="s">
        <v>7760</v>
      </c>
      <c r="M943" s="72" t="s">
        <v>7761</v>
      </c>
      <c r="N943" s="72" t="s">
        <v>7770</v>
      </c>
      <c r="O943" s="72" t="s">
        <v>7769</v>
      </c>
      <c r="P943" s="108" t="s">
        <v>7771</v>
      </c>
      <c r="Q943" s="109">
        <v>0.46600000000000003</v>
      </c>
      <c r="R943" s="109">
        <v>0</v>
      </c>
      <c r="S943" s="109">
        <v>2.0877394636015323</v>
      </c>
      <c r="T943" s="109">
        <v>73.2</v>
      </c>
      <c r="U943" s="109">
        <v>75.753739463601534</v>
      </c>
      <c r="V943" s="108">
        <v>100</v>
      </c>
      <c r="W943" s="108">
        <v>0</v>
      </c>
      <c r="X943" s="109" t="s">
        <v>7765</v>
      </c>
      <c r="Y943" s="108"/>
      <c r="Z943" s="108"/>
      <c r="AA943" s="108"/>
      <c r="AB943" s="108"/>
      <c r="AC943" s="108"/>
      <c r="AD943" s="109"/>
      <c r="AE943" s="242"/>
      <c r="AF943" s="236">
        <v>100</v>
      </c>
      <c r="AG943" s="351"/>
      <c r="AH943" s="687" t="s">
        <v>7772</v>
      </c>
      <c r="AI943" s="238">
        <v>100</v>
      </c>
      <c r="AJ943" s="352"/>
      <c r="AK943" s="734"/>
      <c r="AL943" s="241"/>
      <c r="AM943" s="352"/>
      <c r="AN943" s="734"/>
      <c r="AO943" s="241"/>
      <c r="AP943" s="352"/>
      <c r="AQ943" s="734"/>
      <c r="AR943" s="241"/>
      <c r="AS943" s="352"/>
      <c r="AT943" s="353"/>
      <c r="AU943" s="242"/>
      <c r="AV943" s="785"/>
      <c r="AW943" s="108"/>
      <c r="AX943" s="342"/>
      <c r="AY943" s="81"/>
      <c r="AZ943" s="81"/>
      <c r="BA943" s="81"/>
      <c r="BB943" s="81"/>
      <c r="BC943" s="81"/>
      <c r="BD943" s="81"/>
      <c r="BE943" s="81"/>
      <c r="BF943" s="81"/>
      <c r="BG943" s="81"/>
      <c r="BH943" s="81"/>
      <c r="BI943" s="81"/>
      <c r="BJ943" s="81"/>
      <c r="BK943" s="81"/>
      <c r="BL943" s="81"/>
      <c r="BM943" s="81"/>
      <c r="BN943" s="81"/>
    </row>
    <row r="944" spans="1:66" s="37" customFormat="1" ht="104" customHeight="1" x14ac:dyDescent="0.3">
      <c r="A944" s="107">
        <v>3030</v>
      </c>
      <c r="B944" s="607" t="s">
        <v>7756</v>
      </c>
      <c r="C944" s="108"/>
      <c r="D944" s="109"/>
      <c r="E944" s="625" t="s">
        <v>7773</v>
      </c>
      <c r="F944" s="108">
        <v>36120</v>
      </c>
      <c r="G944" s="625" t="s">
        <v>7774</v>
      </c>
      <c r="H944" s="108">
        <v>2010</v>
      </c>
      <c r="I944" s="625" t="s">
        <v>7775</v>
      </c>
      <c r="J944" s="655">
        <v>43337</v>
      </c>
      <c r="K944" s="396" t="s">
        <v>6855</v>
      </c>
      <c r="L944" s="72" t="s">
        <v>7760</v>
      </c>
      <c r="M944" s="72" t="s">
        <v>7761</v>
      </c>
      <c r="N944" s="72" t="s">
        <v>7776</v>
      </c>
      <c r="O944" s="72" t="s">
        <v>7777</v>
      </c>
      <c r="P944" s="108" t="s">
        <v>7778</v>
      </c>
      <c r="Q944" s="109">
        <v>0.92700000000000005</v>
      </c>
      <c r="R944" s="109">
        <v>0</v>
      </c>
      <c r="S944" s="109">
        <v>4.1510536398467428</v>
      </c>
      <c r="T944" s="109">
        <v>73.2</v>
      </c>
      <c r="U944" s="109">
        <v>78.278053639846746</v>
      </c>
      <c r="V944" s="108">
        <v>100</v>
      </c>
      <c r="W944" s="108">
        <v>0</v>
      </c>
      <c r="X944" s="109" t="s">
        <v>7765</v>
      </c>
      <c r="Y944" s="108"/>
      <c r="Z944" s="108"/>
      <c r="AA944" s="108"/>
      <c r="AB944" s="108">
        <v>4</v>
      </c>
      <c r="AC944" s="108"/>
      <c r="AD944" s="109"/>
      <c r="AE944" s="242"/>
      <c r="AF944" s="236">
        <v>100</v>
      </c>
      <c r="AG944" s="351" t="s">
        <v>7779</v>
      </c>
      <c r="AH944" s="687" t="s">
        <v>7766</v>
      </c>
      <c r="AI944" s="238">
        <v>100</v>
      </c>
      <c r="AJ944" s="352"/>
      <c r="AK944" s="734"/>
      <c r="AL944" s="241"/>
      <c r="AM944" s="352"/>
      <c r="AN944" s="734"/>
      <c r="AO944" s="241"/>
      <c r="AP944" s="352"/>
      <c r="AQ944" s="734"/>
      <c r="AR944" s="241"/>
      <c r="AS944" s="352"/>
      <c r="AT944" s="353"/>
      <c r="AU944" s="242"/>
      <c r="AV944" s="785"/>
      <c r="AW944" s="108"/>
      <c r="AX944" s="342"/>
      <c r="AY944" s="81"/>
      <c r="AZ944" s="81"/>
      <c r="BA944" s="81"/>
      <c r="BB944" s="81"/>
      <c r="BC944" s="81"/>
      <c r="BD944" s="81"/>
      <c r="BE944" s="81"/>
      <c r="BF944" s="81"/>
      <c r="BG944" s="81"/>
      <c r="BH944" s="81"/>
      <c r="BI944" s="81"/>
      <c r="BJ944" s="81"/>
      <c r="BK944" s="81"/>
      <c r="BL944" s="81"/>
      <c r="BM944" s="81"/>
      <c r="BN944" s="81"/>
    </row>
    <row r="945" spans="1:66" s="37" customFormat="1" ht="143.05000000000001" customHeight="1" x14ac:dyDescent="0.3">
      <c r="A945" s="107">
        <v>3030</v>
      </c>
      <c r="B945" s="607" t="s">
        <v>7756</v>
      </c>
      <c r="C945" s="108"/>
      <c r="D945" s="109"/>
      <c r="E945" s="625" t="s">
        <v>6537</v>
      </c>
      <c r="F945" s="108" t="s">
        <v>7780</v>
      </c>
      <c r="G945" s="625" t="s">
        <v>7781</v>
      </c>
      <c r="H945" s="108">
        <v>2010</v>
      </c>
      <c r="I945" s="625" t="s">
        <v>7782</v>
      </c>
      <c r="J945" s="655">
        <v>38646</v>
      </c>
      <c r="K945" s="396" t="s">
        <v>6855</v>
      </c>
      <c r="L945" s="72" t="s">
        <v>7760</v>
      </c>
      <c r="M945" s="72" t="s">
        <v>7761</v>
      </c>
      <c r="N945" s="72" t="s">
        <v>7783</v>
      </c>
      <c r="O945" s="72" t="s">
        <v>7784</v>
      </c>
      <c r="P945" s="108" t="s">
        <v>7785</v>
      </c>
      <c r="Q945" s="109">
        <v>0.82599999999999996</v>
      </c>
      <c r="R945" s="109">
        <v>0</v>
      </c>
      <c r="S945" s="109">
        <v>3.7017241379310351</v>
      </c>
      <c r="T945" s="109">
        <v>73.2</v>
      </c>
      <c r="U945" s="109">
        <v>77.727724137931034</v>
      </c>
      <c r="V945" s="108">
        <v>95</v>
      </c>
      <c r="W945" s="108">
        <v>0</v>
      </c>
      <c r="X945" s="109" t="s">
        <v>7765</v>
      </c>
      <c r="Y945" s="108"/>
      <c r="Z945" s="108"/>
      <c r="AA945" s="108"/>
      <c r="AB945" s="108">
        <v>30</v>
      </c>
      <c r="AC945" s="108"/>
      <c r="AD945" s="109"/>
      <c r="AE945" s="242"/>
      <c r="AF945" s="236">
        <v>100</v>
      </c>
      <c r="AG945" s="351"/>
      <c r="AH945" s="687" t="s">
        <v>7786</v>
      </c>
      <c r="AI945" s="238">
        <v>95</v>
      </c>
      <c r="AJ945" s="352"/>
      <c r="AK945" s="734"/>
      <c r="AL945" s="241"/>
      <c r="AM945" s="352"/>
      <c r="AN945" s="734"/>
      <c r="AO945" s="241"/>
      <c r="AP945" s="352"/>
      <c r="AQ945" s="734"/>
      <c r="AR945" s="241"/>
      <c r="AS945" s="352"/>
      <c r="AT945" s="353"/>
      <c r="AU945" s="242"/>
      <c r="AV945" s="785"/>
      <c r="AW945" s="108"/>
      <c r="AX945" s="342"/>
      <c r="AY945" s="81"/>
      <c r="AZ945" s="81"/>
      <c r="BA945" s="81"/>
      <c r="BB945" s="81"/>
      <c r="BC945" s="81"/>
      <c r="BD945" s="81"/>
      <c r="BE945" s="81"/>
      <c r="BF945" s="81"/>
      <c r="BG945" s="81"/>
      <c r="BH945" s="81"/>
      <c r="BI945" s="81"/>
      <c r="BJ945" s="81"/>
      <c r="BK945" s="81"/>
      <c r="BL945" s="81"/>
      <c r="BM945" s="81"/>
      <c r="BN945" s="81"/>
    </row>
    <row r="946" spans="1:66" s="37" customFormat="1" ht="117" customHeight="1" x14ac:dyDescent="0.3">
      <c r="A946" s="107">
        <v>3030</v>
      </c>
      <c r="B946" s="607" t="s">
        <v>7756</v>
      </c>
      <c r="C946" s="108"/>
      <c r="D946" s="109"/>
      <c r="E946" s="625" t="s">
        <v>2753</v>
      </c>
      <c r="F946" s="108">
        <v>33417</v>
      </c>
      <c r="G946" s="625" t="s">
        <v>7787</v>
      </c>
      <c r="H946" s="108">
        <v>2010</v>
      </c>
      <c r="I946" s="625" t="s">
        <v>7788</v>
      </c>
      <c r="J946" s="655">
        <v>231332</v>
      </c>
      <c r="K946" s="396" t="s">
        <v>6855</v>
      </c>
      <c r="L946" s="72" t="s">
        <v>7760</v>
      </c>
      <c r="M946" s="72" t="s">
        <v>7761</v>
      </c>
      <c r="N946" s="72" t="s">
        <v>7789</v>
      </c>
      <c r="O946" s="72" t="s">
        <v>7790</v>
      </c>
      <c r="P946" s="108" t="s">
        <v>7791</v>
      </c>
      <c r="Q946" s="109">
        <v>4.9459999999999997</v>
      </c>
      <c r="R946" s="109">
        <v>0</v>
      </c>
      <c r="S946" s="109">
        <v>22.158237547892721</v>
      </c>
      <c r="T946" s="109">
        <v>73.2</v>
      </c>
      <c r="U946" s="109">
        <v>100.30423754789273</v>
      </c>
      <c r="V946" s="108">
        <v>100</v>
      </c>
      <c r="W946" s="108">
        <v>0</v>
      </c>
      <c r="X946" s="109" t="s">
        <v>7765</v>
      </c>
      <c r="Y946" s="108"/>
      <c r="Z946" s="108"/>
      <c r="AA946" s="108"/>
      <c r="AB946" s="108">
        <v>30</v>
      </c>
      <c r="AC946" s="108"/>
      <c r="AD946" s="109"/>
      <c r="AE946" s="242"/>
      <c r="AF946" s="236">
        <v>100</v>
      </c>
      <c r="AG946" s="351" t="s">
        <v>7792</v>
      </c>
      <c r="AH946" s="687" t="s">
        <v>7766</v>
      </c>
      <c r="AI946" s="238">
        <v>100</v>
      </c>
      <c r="AJ946" s="352"/>
      <c r="AK946" s="734"/>
      <c r="AL946" s="241"/>
      <c r="AM946" s="352"/>
      <c r="AN946" s="734"/>
      <c r="AO946" s="241"/>
      <c r="AP946" s="352"/>
      <c r="AQ946" s="734"/>
      <c r="AR946" s="241"/>
      <c r="AS946" s="352"/>
      <c r="AT946" s="353"/>
      <c r="AU946" s="242"/>
      <c r="AV946" s="785"/>
      <c r="AW946" s="108"/>
      <c r="AX946" s="342"/>
      <c r="AY946" s="81"/>
      <c r="AZ946" s="81"/>
      <c r="BA946" s="81"/>
      <c r="BB946" s="81"/>
      <c r="BC946" s="81"/>
      <c r="BD946" s="81"/>
      <c r="BE946" s="81"/>
      <c r="BF946" s="81"/>
      <c r="BG946" s="81"/>
      <c r="BH946" s="81"/>
      <c r="BI946" s="81"/>
      <c r="BJ946" s="81"/>
      <c r="BK946" s="81"/>
      <c r="BL946" s="81"/>
      <c r="BM946" s="81"/>
      <c r="BN946" s="81"/>
    </row>
    <row r="947" spans="1:66" s="37" customFormat="1" ht="247.05" customHeight="1" x14ac:dyDescent="0.3">
      <c r="A947" s="107">
        <v>3030</v>
      </c>
      <c r="B947" s="607" t="s">
        <v>7756</v>
      </c>
      <c r="C947" s="108"/>
      <c r="D947" s="109"/>
      <c r="E947" s="625" t="s">
        <v>7773</v>
      </c>
      <c r="F947" s="108">
        <v>36120</v>
      </c>
      <c r="G947" s="625" t="s">
        <v>7793</v>
      </c>
      <c r="H947" s="108">
        <v>2010</v>
      </c>
      <c r="I947" s="625" t="s">
        <v>7794</v>
      </c>
      <c r="J947" s="655">
        <v>44166</v>
      </c>
      <c r="K947" s="396" t="s">
        <v>6855</v>
      </c>
      <c r="L947" s="72" t="s">
        <v>7760</v>
      </c>
      <c r="M947" s="72" t="s">
        <v>7761</v>
      </c>
      <c r="N947" s="72" t="s">
        <v>7795</v>
      </c>
      <c r="O947" s="72" t="s">
        <v>7796</v>
      </c>
      <c r="P947" s="108" t="s">
        <v>7797</v>
      </c>
      <c r="Q947" s="109">
        <v>0.94399999999999995</v>
      </c>
      <c r="R947" s="109">
        <v>0</v>
      </c>
      <c r="S947" s="109">
        <v>4.2304597701149431</v>
      </c>
      <c r="T947" s="109">
        <v>73.2</v>
      </c>
      <c r="U947" s="109">
        <v>78.374459770114953</v>
      </c>
      <c r="V947" s="108">
        <v>100</v>
      </c>
      <c r="W947" s="108">
        <v>0</v>
      </c>
      <c r="X947" s="109" t="s">
        <v>7765</v>
      </c>
      <c r="Y947" s="108"/>
      <c r="Z947" s="108"/>
      <c r="AA947" s="108"/>
      <c r="AB947" s="108">
        <v>4</v>
      </c>
      <c r="AC947" s="108"/>
      <c r="AD947" s="109"/>
      <c r="AE947" s="242"/>
      <c r="AF947" s="236">
        <v>100</v>
      </c>
      <c r="AG947" s="351" t="s">
        <v>7798</v>
      </c>
      <c r="AH947" s="687" t="s">
        <v>7766</v>
      </c>
      <c r="AI947" s="238">
        <v>100</v>
      </c>
      <c r="AJ947" s="352"/>
      <c r="AK947" s="734"/>
      <c r="AL947" s="241"/>
      <c r="AM947" s="352"/>
      <c r="AN947" s="734"/>
      <c r="AO947" s="241"/>
      <c r="AP947" s="352"/>
      <c r="AQ947" s="734"/>
      <c r="AR947" s="241"/>
      <c r="AS947" s="352"/>
      <c r="AT947" s="353"/>
      <c r="AU947" s="242"/>
      <c r="AV947" s="785"/>
      <c r="AW947" s="108"/>
      <c r="AX947" s="342"/>
      <c r="AY947" s="81"/>
      <c r="AZ947" s="81"/>
      <c r="BA947" s="81"/>
      <c r="BB947" s="81"/>
      <c r="BC947" s="81"/>
      <c r="BD947" s="81"/>
      <c r="BE947" s="81"/>
      <c r="BF947" s="81"/>
      <c r="BG947" s="81"/>
      <c r="BH947" s="81"/>
      <c r="BI947" s="81"/>
      <c r="BJ947" s="81"/>
      <c r="BK947" s="81"/>
      <c r="BL947" s="81"/>
      <c r="BM947" s="81"/>
      <c r="BN947" s="81"/>
    </row>
    <row r="948" spans="1:66" s="37" customFormat="1" ht="64.95" customHeight="1" x14ac:dyDescent="0.3">
      <c r="A948" s="107">
        <v>3030</v>
      </c>
      <c r="B948" s="607" t="s">
        <v>7756</v>
      </c>
      <c r="C948" s="108"/>
      <c r="D948" s="109"/>
      <c r="E948" s="625" t="s">
        <v>6537</v>
      </c>
      <c r="F948" s="108" t="s">
        <v>7780</v>
      </c>
      <c r="G948" s="625" t="s">
        <v>7799</v>
      </c>
      <c r="H948" s="108">
        <v>2010</v>
      </c>
      <c r="I948" s="625" t="s">
        <v>7800</v>
      </c>
      <c r="J948" s="655">
        <v>22195</v>
      </c>
      <c r="K948" s="396" t="s">
        <v>6855</v>
      </c>
      <c r="L948" s="72" t="s">
        <v>7760</v>
      </c>
      <c r="M948" s="72" t="s">
        <v>7761</v>
      </c>
      <c r="N948" s="72"/>
      <c r="O948" s="72"/>
      <c r="P948" s="108" t="s">
        <v>7801</v>
      </c>
      <c r="Q948" s="109">
        <v>0.47499999999999998</v>
      </c>
      <c r="R948" s="109">
        <v>0</v>
      </c>
      <c r="S948" s="109">
        <v>2.1259578544061304</v>
      </c>
      <c r="T948" s="109">
        <v>73.2</v>
      </c>
      <c r="U948" s="109">
        <v>75.800957854406136</v>
      </c>
      <c r="V948" s="108">
        <v>100</v>
      </c>
      <c r="W948" s="108">
        <v>0</v>
      </c>
      <c r="X948" s="109" t="s">
        <v>7765</v>
      </c>
      <c r="Y948" s="108"/>
      <c r="Z948" s="108"/>
      <c r="AA948" s="108"/>
      <c r="AB948" s="108">
        <v>30</v>
      </c>
      <c r="AC948" s="108"/>
      <c r="AD948" s="109"/>
      <c r="AE948" s="242"/>
      <c r="AF948" s="236">
        <v>100</v>
      </c>
      <c r="AG948" s="351"/>
      <c r="AH948" s="687" t="s">
        <v>7786</v>
      </c>
      <c r="AI948" s="238">
        <v>100</v>
      </c>
      <c r="AJ948" s="352"/>
      <c r="AK948" s="734"/>
      <c r="AL948" s="241"/>
      <c r="AM948" s="352"/>
      <c r="AN948" s="734"/>
      <c r="AO948" s="241"/>
      <c r="AP948" s="352"/>
      <c r="AQ948" s="734"/>
      <c r="AR948" s="241"/>
      <c r="AS948" s="352"/>
      <c r="AT948" s="353"/>
      <c r="AU948" s="242"/>
      <c r="AV948" s="785"/>
      <c r="AW948" s="108"/>
      <c r="AX948" s="342"/>
      <c r="AY948" s="81"/>
      <c r="AZ948" s="81"/>
      <c r="BA948" s="81"/>
      <c r="BB948" s="81"/>
      <c r="BC948" s="81"/>
      <c r="BD948" s="81"/>
      <c r="BE948" s="81"/>
      <c r="BF948" s="81"/>
      <c r="BG948" s="81"/>
      <c r="BH948" s="81"/>
      <c r="BI948" s="81"/>
      <c r="BJ948" s="81"/>
      <c r="BK948" s="81"/>
      <c r="BL948" s="81"/>
      <c r="BM948" s="81"/>
      <c r="BN948" s="81"/>
    </row>
    <row r="949" spans="1:66" s="37" customFormat="1" ht="64.95" customHeight="1" x14ac:dyDescent="0.3">
      <c r="A949" s="107">
        <v>3030</v>
      </c>
      <c r="B949" s="607" t="s">
        <v>7756</v>
      </c>
      <c r="C949" s="108"/>
      <c r="D949" s="109"/>
      <c r="E949" s="625" t="s">
        <v>7767</v>
      </c>
      <c r="F949" s="108"/>
      <c r="G949" s="625" t="s">
        <v>7802</v>
      </c>
      <c r="H949" s="108">
        <v>2010</v>
      </c>
      <c r="I949" s="625" t="s">
        <v>7803</v>
      </c>
      <c r="J949" s="655">
        <v>64059</v>
      </c>
      <c r="K949" s="396" t="s">
        <v>6855</v>
      </c>
      <c r="L949" s="72" t="s">
        <v>7760</v>
      </c>
      <c r="M949" s="72" t="s">
        <v>7761</v>
      </c>
      <c r="N949" s="72" t="s">
        <v>7804</v>
      </c>
      <c r="O949" s="72" t="s">
        <v>7803</v>
      </c>
      <c r="P949" s="108" t="s">
        <v>7805</v>
      </c>
      <c r="Q949" s="109">
        <v>1.37</v>
      </c>
      <c r="R949" s="109">
        <v>0</v>
      </c>
      <c r="S949" s="109">
        <v>6.1359195402298852</v>
      </c>
      <c r="T949" s="109">
        <v>73.2</v>
      </c>
      <c r="U949" s="109">
        <v>80.705919540229885</v>
      </c>
      <c r="V949" s="108">
        <v>100</v>
      </c>
      <c r="W949" s="108">
        <v>0</v>
      </c>
      <c r="X949" s="109" t="s">
        <v>7765</v>
      </c>
      <c r="Y949" s="108"/>
      <c r="Z949" s="108"/>
      <c r="AA949" s="108"/>
      <c r="AB949" s="108">
        <v>30</v>
      </c>
      <c r="AC949" s="108"/>
      <c r="AD949" s="109"/>
      <c r="AE949" s="242"/>
      <c r="AF949" s="236">
        <v>100</v>
      </c>
      <c r="AG949" s="351"/>
      <c r="AH949" s="687" t="s">
        <v>7772</v>
      </c>
      <c r="AI949" s="238">
        <v>100</v>
      </c>
      <c r="AJ949" s="352"/>
      <c r="AK949" s="734"/>
      <c r="AL949" s="241"/>
      <c r="AM949" s="352"/>
      <c r="AN949" s="734"/>
      <c r="AO949" s="241"/>
      <c r="AP949" s="352"/>
      <c r="AQ949" s="734"/>
      <c r="AR949" s="241"/>
      <c r="AS949" s="352"/>
      <c r="AT949" s="353"/>
      <c r="AU949" s="242"/>
      <c r="AV949" s="785"/>
      <c r="AW949" s="108"/>
      <c r="AX949" s="342"/>
      <c r="AY949" s="81"/>
      <c r="AZ949" s="81"/>
      <c r="BA949" s="81"/>
      <c r="BB949" s="81"/>
      <c r="BC949" s="81"/>
      <c r="BD949" s="81"/>
      <c r="BE949" s="81"/>
      <c r="BF949" s="81"/>
      <c r="BG949" s="81"/>
      <c r="BH949" s="81"/>
      <c r="BI949" s="81"/>
      <c r="BJ949" s="81"/>
      <c r="BK949" s="81"/>
      <c r="BL949" s="81"/>
      <c r="BM949" s="81"/>
      <c r="BN949" s="81"/>
    </row>
    <row r="950" spans="1:66" s="37" customFormat="1" ht="64.95" customHeight="1" x14ac:dyDescent="0.3">
      <c r="A950" s="107">
        <v>3030</v>
      </c>
      <c r="B950" s="607" t="s">
        <v>7756</v>
      </c>
      <c r="C950" s="108"/>
      <c r="D950" s="109"/>
      <c r="E950" s="625" t="s">
        <v>6537</v>
      </c>
      <c r="F950" s="108" t="s">
        <v>7780</v>
      </c>
      <c r="G950" s="625" t="s">
        <v>7806</v>
      </c>
      <c r="H950" s="108">
        <v>2010</v>
      </c>
      <c r="I950" s="625" t="s">
        <v>7807</v>
      </c>
      <c r="J950" s="655">
        <v>113980</v>
      </c>
      <c r="K950" s="396" t="s">
        <v>6855</v>
      </c>
      <c r="L950" s="72" t="s">
        <v>7760</v>
      </c>
      <c r="M950" s="72" t="s">
        <v>7761</v>
      </c>
      <c r="N950" s="72" t="s">
        <v>7808</v>
      </c>
      <c r="O950" s="72"/>
      <c r="P950" s="108" t="s">
        <v>7809</v>
      </c>
      <c r="Q950" s="109">
        <v>2.4369999999999998</v>
      </c>
      <c r="R950" s="109">
        <v>0</v>
      </c>
      <c r="S950" s="109">
        <v>10.917624521072797</v>
      </c>
      <c r="T950" s="109">
        <v>73.2</v>
      </c>
      <c r="U950" s="109">
        <v>86.554624521072796</v>
      </c>
      <c r="V950" s="108">
        <v>100</v>
      </c>
      <c r="W950" s="108">
        <v>0</v>
      </c>
      <c r="X950" s="109" t="s">
        <v>7765</v>
      </c>
      <c r="Y950" s="108"/>
      <c r="Z950" s="108"/>
      <c r="AA950" s="108"/>
      <c r="AB950" s="108">
        <v>30</v>
      </c>
      <c r="AC950" s="108"/>
      <c r="AD950" s="109"/>
      <c r="AE950" s="242"/>
      <c r="AF950" s="236">
        <v>100</v>
      </c>
      <c r="AG950" s="351"/>
      <c r="AH950" s="687" t="s">
        <v>7786</v>
      </c>
      <c r="AI950" s="238">
        <v>100</v>
      </c>
      <c r="AJ950" s="352"/>
      <c r="AK950" s="734"/>
      <c r="AL950" s="241"/>
      <c r="AM950" s="352"/>
      <c r="AN950" s="734"/>
      <c r="AO950" s="241"/>
      <c r="AP950" s="352"/>
      <c r="AQ950" s="734"/>
      <c r="AR950" s="241"/>
      <c r="AS950" s="352"/>
      <c r="AT950" s="353"/>
      <c r="AU950" s="242"/>
      <c r="AV950" s="785"/>
      <c r="AW950" s="108"/>
      <c r="AX950" s="342"/>
      <c r="AY950" s="81"/>
      <c r="AZ950" s="81"/>
      <c r="BA950" s="81"/>
      <c r="BB950" s="81"/>
      <c r="BC950" s="81"/>
      <c r="BD950" s="81"/>
      <c r="BE950" s="81"/>
      <c r="BF950" s="81"/>
      <c r="BG950" s="81"/>
      <c r="BH950" s="81"/>
      <c r="BI950" s="81"/>
      <c r="BJ950" s="81"/>
      <c r="BK950" s="81"/>
      <c r="BL950" s="81"/>
      <c r="BM950" s="81"/>
      <c r="BN950" s="81"/>
    </row>
    <row r="951" spans="1:66" s="37" customFormat="1" ht="64.95" customHeight="1" x14ac:dyDescent="0.3">
      <c r="A951" s="107">
        <v>3030</v>
      </c>
      <c r="B951" s="607" t="s">
        <v>7756</v>
      </c>
      <c r="C951" s="108"/>
      <c r="D951" s="109"/>
      <c r="E951" s="625" t="s">
        <v>7767</v>
      </c>
      <c r="F951" s="108"/>
      <c r="G951" s="625" t="s">
        <v>7810</v>
      </c>
      <c r="H951" s="108">
        <v>2010</v>
      </c>
      <c r="I951" s="625" t="s">
        <v>7811</v>
      </c>
      <c r="J951" s="655">
        <v>19967</v>
      </c>
      <c r="K951" s="396" t="s">
        <v>6855</v>
      </c>
      <c r="L951" s="72" t="s">
        <v>7760</v>
      </c>
      <c r="M951" s="72" t="s">
        <v>7761</v>
      </c>
      <c r="N951" s="72" t="s">
        <v>7812</v>
      </c>
      <c r="O951" s="72" t="s">
        <v>7811</v>
      </c>
      <c r="P951" s="108" t="s">
        <v>7813</v>
      </c>
      <c r="Q951" s="109">
        <v>0.42699999999999999</v>
      </c>
      <c r="R951" s="109">
        <v>0</v>
      </c>
      <c r="S951" s="109">
        <v>1.9125478927203066</v>
      </c>
      <c r="T951" s="109">
        <v>73.2</v>
      </c>
      <c r="U951" s="109">
        <v>75.539547892720307</v>
      </c>
      <c r="V951" s="108">
        <v>100</v>
      </c>
      <c r="W951" s="108">
        <v>0</v>
      </c>
      <c r="X951" s="109" t="s">
        <v>7765</v>
      </c>
      <c r="Y951" s="108"/>
      <c r="Z951" s="108"/>
      <c r="AA951" s="108"/>
      <c r="AB951" s="108">
        <v>30</v>
      </c>
      <c r="AC951" s="108"/>
      <c r="AD951" s="109"/>
      <c r="AE951" s="242"/>
      <c r="AF951" s="236">
        <v>100</v>
      </c>
      <c r="AG951" s="351"/>
      <c r="AH951" s="687" t="s">
        <v>7772</v>
      </c>
      <c r="AI951" s="238">
        <v>100</v>
      </c>
      <c r="AJ951" s="352"/>
      <c r="AK951" s="734"/>
      <c r="AL951" s="241"/>
      <c r="AM951" s="352"/>
      <c r="AN951" s="734"/>
      <c r="AO951" s="241"/>
      <c r="AP951" s="352"/>
      <c r="AQ951" s="734"/>
      <c r="AR951" s="241"/>
      <c r="AS951" s="352"/>
      <c r="AT951" s="353"/>
      <c r="AU951" s="242"/>
      <c r="AV951" s="785"/>
      <c r="AW951" s="108"/>
      <c r="AX951" s="342"/>
      <c r="AY951" s="81"/>
      <c r="AZ951" s="81"/>
      <c r="BA951" s="81"/>
      <c r="BB951" s="81"/>
      <c r="BC951" s="81"/>
      <c r="BD951" s="81"/>
      <c r="BE951" s="81"/>
      <c r="BF951" s="81"/>
      <c r="BG951" s="81"/>
      <c r="BH951" s="81"/>
      <c r="BI951" s="81"/>
      <c r="BJ951" s="81"/>
      <c r="BK951" s="81"/>
      <c r="BL951" s="81"/>
      <c r="BM951" s="81"/>
      <c r="BN951" s="81"/>
    </row>
    <row r="952" spans="1:66" s="37" customFormat="1" ht="156.05000000000001" customHeight="1" x14ac:dyDescent="0.3">
      <c r="A952" s="107">
        <v>3030</v>
      </c>
      <c r="B952" s="607" t="s">
        <v>7756</v>
      </c>
      <c r="C952" s="108"/>
      <c r="D952" s="109"/>
      <c r="E952" s="625" t="s">
        <v>7814</v>
      </c>
      <c r="F952" s="108">
        <v>25126</v>
      </c>
      <c r="G952" s="625" t="s">
        <v>7815</v>
      </c>
      <c r="H952" s="108">
        <v>2011</v>
      </c>
      <c r="I952" s="625" t="s">
        <v>7816</v>
      </c>
      <c r="J952" s="655">
        <v>149344</v>
      </c>
      <c r="K952" s="396" t="s">
        <v>6855</v>
      </c>
      <c r="L952" s="72" t="s">
        <v>7760</v>
      </c>
      <c r="M952" s="72" t="s">
        <v>7761</v>
      </c>
      <c r="N952" s="72" t="s">
        <v>7817</v>
      </c>
      <c r="O952" s="72" t="s">
        <v>7818</v>
      </c>
      <c r="P952" s="108" t="s">
        <v>7819</v>
      </c>
      <c r="Q952" s="109">
        <v>3.1930000000000001</v>
      </c>
      <c r="R952" s="109">
        <v>0</v>
      </c>
      <c r="S952" s="109">
        <v>14.304980842911879</v>
      </c>
      <c r="T952" s="109">
        <v>73.2</v>
      </c>
      <c r="U952" s="109">
        <v>90.697980842911875</v>
      </c>
      <c r="V952" s="108">
        <v>70</v>
      </c>
      <c r="W952" s="108">
        <v>0</v>
      </c>
      <c r="X952" s="109" t="s">
        <v>7765</v>
      </c>
      <c r="Y952" s="108"/>
      <c r="Z952" s="108"/>
      <c r="AA952" s="108"/>
      <c r="AB952" s="108">
        <v>44</v>
      </c>
      <c r="AC952" s="108"/>
      <c r="AD952" s="109"/>
      <c r="AE952" s="242"/>
      <c r="AF952" s="236">
        <v>100</v>
      </c>
      <c r="AG952" s="351"/>
      <c r="AH952" s="687" t="s">
        <v>7820</v>
      </c>
      <c r="AI952" s="238">
        <v>100</v>
      </c>
      <c r="AJ952" s="352"/>
      <c r="AK952" s="734"/>
      <c r="AL952" s="241"/>
      <c r="AM952" s="352"/>
      <c r="AN952" s="734"/>
      <c r="AO952" s="241"/>
      <c r="AP952" s="352"/>
      <c r="AQ952" s="734"/>
      <c r="AR952" s="241"/>
      <c r="AS952" s="352"/>
      <c r="AT952" s="353"/>
      <c r="AU952" s="242"/>
      <c r="AV952" s="785"/>
      <c r="AW952" s="108"/>
      <c r="AX952" s="342"/>
      <c r="AY952" s="81"/>
      <c r="AZ952" s="81"/>
      <c r="BA952" s="81"/>
      <c r="BB952" s="81"/>
      <c r="BC952" s="81"/>
      <c r="BD952" s="81"/>
      <c r="BE952" s="81"/>
      <c r="BF952" s="81"/>
      <c r="BG952" s="81"/>
      <c r="BH952" s="81"/>
      <c r="BI952" s="81"/>
      <c r="BJ952" s="81"/>
      <c r="BK952" s="81"/>
      <c r="BL952" s="81"/>
      <c r="BM952" s="81"/>
      <c r="BN952" s="81"/>
    </row>
    <row r="953" spans="1:66" s="37" customFormat="1" ht="169.1" customHeight="1" x14ac:dyDescent="0.3">
      <c r="A953" s="107">
        <v>3030</v>
      </c>
      <c r="B953" s="607" t="s">
        <v>7756</v>
      </c>
      <c r="C953" s="108"/>
      <c r="D953" s="109"/>
      <c r="E953" s="625" t="s">
        <v>7766</v>
      </c>
      <c r="F953" s="108"/>
      <c r="G953" s="625" t="s">
        <v>7821</v>
      </c>
      <c r="H953" s="108">
        <v>2011</v>
      </c>
      <c r="I953" s="625" t="s">
        <v>7822</v>
      </c>
      <c r="J953" s="655">
        <v>70830</v>
      </c>
      <c r="K953" s="396" t="s">
        <v>6855</v>
      </c>
      <c r="L953" s="72" t="s">
        <v>7760</v>
      </c>
      <c r="M953" s="72" t="s">
        <v>7761</v>
      </c>
      <c r="N953" s="72" t="s">
        <v>7823</v>
      </c>
      <c r="O953" s="72" t="s">
        <v>7824</v>
      </c>
      <c r="P953" s="108" t="s">
        <v>7825</v>
      </c>
      <c r="Q953" s="109">
        <v>1.514</v>
      </c>
      <c r="R953" s="109">
        <v>0</v>
      </c>
      <c r="S953" s="109">
        <v>6.7844827586206895</v>
      </c>
      <c r="T953" s="109">
        <v>73.2</v>
      </c>
      <c r="U953" s="109">
        <v>81.498482758620696</v>
      </c>
      <c r="V953" s="108">
        <v>40</v>
      </c>
      <c r="W953" s="108">
        <v>0</v>
      </c>
      <c r="X953" s="109" t="s">
        <v>7765</v>
      </c>
      <c r="Y953" s="108"/>
      <c r="Z953" s="108"/>
      <c r="AA953" s="108"/>
      <c r="AB953" s="108">
        <v>30</v>
      </c>
      <c r="AC953" s="108"/>
      <c r="AD953" s="109"/>
      <c r="AE953" s="242"/>
      <c r="AF953" s="236">
        <v>40</v>
      </c>
      <c r="AG953" s="351" t="s">
        <v>7792</v>
      </c>
      <c r="AH953" s="687" t="s">
        <v>7766</v>
      </c>
      <c r="AI953" s="238">
        <v>40</v>
      </c>
      <c r="AJ953" s="352"/>
      <c r="AK953" s="734"/>
      <c r="AL953" s="241"/>
      <c r="AM953" s="352"/>
      <c r="AN953" s="734"/>
      <c r="AO953" s="241"/>
      <c r="AP953" s="352"/>
      <c r="AQ953" s="734"/>
      <c r="AR953" s="241"/>
      <c r="AS953" s="352"/>
      <c r="AT953" s="353"/>
      <c r="AU953" s="242"/>
      <c r="AV953" s="785"/>
      <c r="AW953" s="108"/>
      <c r="AX953" s="342"/>
      <c r="AY953" s="81"/>
      <c r="AZ953" s="81"/>
      <c r="BA953" s="81"/>
      <c r="BB953" s="81"/>
      <c r="BC953" s="81"/>
      <c r="BD953" s="81"/>
      <c r="BE953" s="81"/>
      <c r="BF953" s="81"/>
      <c r="BG953" s="81"/>
      <c r="BH953" s="81"/>
      <c r="BI953" s="81"/>
      <c r="BJ953" s="81"/>
      <c r="BK953" s="81"/>
      <c r="BL953" s="81"/>
      <c r="BM953" s="81"/>
      <c r="BN953" s="81"/>
    </row>
    <row r="954" spans="1:66" s="37" customFormat="1" ht="130.05000000000001" customHeight="1" x14ac:dyDescent="0.3">
      <c r="A954" s="107">
        <v>3030</v>
      </c>
      <c r="B954" s="607" t="s">
        <v>7756</v>
      </c>
      <c r="C954" s="108"/>
      <c r="D954" s="109"/>
      <c r="E954" s="625" t="s">
        <v>2753</v>
      </c>
      <c r="F954" s="108">
        <v>21244</v>
      </c>
      <c r="G954" s="625" t="s">
        <v>7826</v>
      </c>
      <c r="H954" s="108">
        <v>2011</v>
      </c>
      <c r="I954" s="625" t="s">
        <v>7827</v>
      </c>
      <c r="J954" s="655">
        <v>43980</v>
      </c>
      <c r="K954" s="396" t="s">
        <v>6855</v>
      </c>
      <c r="L954" s="72" t="s">
        <v>7760</v>
      </c>
      <c r="M954" s="72" t="s">
        <v>7761</v>
      </c>
      <c r="N954" s="72" t="s">
        <v>7828</v>
      </c>
      <c r="O954" s="72" t="s">
        <v>7827</v>
      </c>
      <c r="P954" s="108" t="s">
        <v>7829</v>
      </c>
      <c r="Q954" s="109">
        <v>0.94</v>
      </c>
      <c r="R954" s="109">
        <v>0</v>
      </c>
      <c r="S954" s="109">
        <v>4.2126436781609193</v>
      </c>
      <c r="T954" s="109">
        <v>73.2</v>
      </c>
      <c r="U954" s="109">
        <v>78.352643678160916</v>
      </c>
      <c r="V954" s="108">
        <v>85</v>
      </c>
      <c r="W954" s="108">
        <v>0</v>
      </c>
      <c r="X954" s="109" t="s">
        <v>7765</v>
      </c>
      <c r="Y954" s="108"/>
      <c r="Z954" s="108"/>
      <c r="AA954" s="108"/>
      <c r="AB954" s="108">
        <v>4</v>
      </c>
      <c r="AC954" s="108"/>
      <c r="AD954" s="109"/>
      <c r="AE954" s="242"/>
      <c r="AF954" s="236">
        <v>85</v>
      </c>
      <c r="AG954" s="351" t="s">
        <v>7830</v>
      </c>
      <c r="AH954" s="687" t="s">
        <v>7766</v>
      </c>
      <c r="AI954" s="238">
        <v>85</v>
      </c>
      <c r="AJ954" s="352"/>
      <c r="AK954" s="734"/>
      <c r="AL954" s="241"/>
      <c r="AM954" s="352"/>
      <c r="AN954" s="734"/>
      <c r="AO954" s="241"/>
      <c r="AP954" s="352"/>
      <c r="AQ954" s="734"/>
      <c r="AR954" s="241"/>
      <c r="AS954" s="352"/>
      <c r="AT954" s="353"/>
      <c r="AU954" s="242"/>
      <c r="AV954" s="785"/>
      <c r="AW954" s="108"/>
      <c r="AX954" s="342"/>
      <c r="AY954" s="81"/>
      <c r="AZ954" s="81"/>
      <c r="BA954" s="81"/>
      <c r="BB954" s="81"/>
      <c r="BC954" s="81"/>
      <c r="BD954" s="81"/>
      <c r="BE954" s="81"/>
      <c r="BF954" s="81"/>
      <c r="BG954" s="81"/>
      <c r="BH954" s="81"/>
      <c r="BI954" s="81"/>
      <c r="BJ954" s="81"/>
      <c r="BK954" s="81"/>
      <c r="BL954" s="81"/>
      <c r="BM954" s="81"/>
      <c r="BN954" s="81"/>
    </row>
    <row r="955" spans="1:66" s="37" customFormat="1" ht="130.05000000000001" customHeight="1" x14ac:dyDescent="0.3">
      <c r="A955" s="107">
        <v>3039</v>
      </c>
      <c r="B955" s="607" t="s">
        <v>7990</v>
      </c>
      <c r="C955" s="108">
        <v>1</v>
      </c>
      <c r="D955" s="109"/>
      <c r="E955" s="625" t="s">
        <v>5043</v>
      </c>
      <c r="F955" s="108" t="s">
        <v>5044</v>
      </c>
      <c r="G955" s="625" t="s">
        <v>5045</v>
      </c>
      <c r="H955" s="108">
        <v>2013</v>
      </c>
      <c r="I955" s="625" t="s">
        <v>5046</v>
      </c>
      <c r="J955" s="655">
        <v>81715.600000000006</v>
      </c>
      <c r="K955" s="396" t="s">
        <v>6855</v>
      </c>
      <c r="L955" s="72" t="s">
        <v>5002</v>
      </c>
      <c r="M955" s="72" t="s">
        <v>5003</v>
      </c>
      <c r="N955" s="72" t="s">
        <v>5047</v>
      </c>
      <c r="O955" s="72" t="s">
        <v>5048</v>
      </c>
      <c r="P955" s="108" t="s">
        <v>5049</v>
      </c>
      <c r="Q955" s="109">
        <v>9.6136000000000017</v>
      </c>
      <c r="R955" s="109">
        <v>0</v>
      </c>
      <c r="S955" s="109">
        <v>9.6136000000000017</v>
      </c>
      <c r="T955" s="109">
        <v>0</v>
      </c>
      <c r="U955" s="109">
        <v>9.6136000000000017</v>
      </c>
      <c r="V955" s="108">
        <v>10</v>
      </c>
      <c r="W955" s="108">
        <v>66</v>
      </c>
      <c r="X955" s="109" t="s">
        <v>5007</v>
      </c>
      <c r="Y955" s="108"/>
      <c r="Z955" s="108"/>
      <c r="AA955" s="108"/>
      <c r="AB955" s="108">
        <v>65</v>
      </c>
      <c r="AC955" s="108"/>
      <c r="AD955" s="109">
        <v>60</v>
      </c>
      <c r="AE955" s="242">
        <v>3</v>
      </c>
      <c r="AF955" s="236">
        <v>10</v>
      </c>
      <c r="AG955" s="351" t="s">
        <v>7991</v>
      </c>
      <c r="AH955" s="687" t="s">
        <v>7992</v>
      </c>
      <c r="AI955" s="238">
        <v>10</v>
      </c>
      <c r="AJ955" s="352" t="s">
        <v>4998</v>
      </c>
      <c r="AK955" s="734" t="s">
        <v>4998</v>
      </c>
      <c r="AL955" s="241"/>
      <c r="AM955" s="352" t="s">
        <v>4998</v>
      </c>
      <c r="AN955" s="734" t="s">
        <v>4998</v>
      </c>
      <c r="AO955" s="241"/>
      <c r="AP955" s="352" t="s">
        <v>4998</v>
      </c>
      <c r="AQ955" s="734" t="s">
        <v>4998</v>
      </c>
      <c r="AR955" s="241"/>
      <c r="AS955" s="352"/>
      <c r="AT955" s="353"/>
      <c r="AU955" s="242"/>
      <c r="AV955" s="785"/>
      <c r="AW955" s="108"/>
      <c r="AX955" s="342"/>
      <c r="AY955" s="81"/>
      <c r="AZ955" s="81"/>
      <c r="BA955" s="81"/>
      <c r="BB955" s="81"/>
      <c r="BC955" s="81"/>
      <c r="BD955" s="81"/>
      <c r="BE955" s="81"/>
      <c r="BF955" s="81"/>
      <c r="BG955" s="81"/>
      <c r="BH955" s="81"/>
      <c r="BI955" s="81"/>
      <c r="BJ955" s="81"/>
      <c r="BK955" s="81"/>
      <c r="BL955" s="81"/>
      <c r="BM955" s="81"/>
      <c r="BN955" s="81"/>
    </row>
    <row r="956" spans="1:66" s="37" customFormat="1" ht="52.1" customHeight="1" x14ac:dyDescent="0.3">
      <c r="A956" s="107">
        <v>3039</v>
      </c>
      <c r="B956" s="607" t="s">
        <v>7990</v>
      </c>
      <c r="C956" s="108">
        <v>1</v>
      </c>
      <c r="D956" s="109"/>
      <c r="E956" s="625" t="s">
        <v>5055</v>
      </c>
      <c r="F956" s="108" t="s">
        <v>5056</v>
      </c>
      <c r="G956" s="625" t="s">
        <v>5057</v>
      </c>
      <c r="H956" s="108">
        <v>2013</v>
      </c>
      <c r="I956" s="625" t="s">
        <v>5057</v>
      </c>
      <c r="J956" s="655">
        <v>56696.95</v>
      </c>
      <c r="K956" s="396" t="s">
        <v>6855</v>
      </c>
      <c r="L956" s="72" t="s">
        <v>5011</v>
      </c>
      <c r="M956" s="72" t="s">
        <v>5012</v>
      </c>
      <c r="N956" s="72" t="s">
        <v>5058</v>
      </c>
      <c r="O956" s="72" t="s">
        <v>5059</v>
      </c>
      <c r="P956" s="108" t="s">
        <v>5060</v>
      </c>
      <c r="Q956" s="109">
        <v>6.6702294117647059</v>
      </c>
      <c r="R956" s="109">
        <v>0</v>
      </c>
      <c r="S956" s="109">
        <v>6.6702294117647059</v>
      </c>
      <c r="T956" s="109">
        <v>0</v>
      </c>
      <c r="U956" s="109">
        <v>6.6702294117647059</v>
      </c>
      <c r="V956" s="108">
        <v>25</v>
      </c>
      <c r="W956" s="108">
        <v>66</v>
      </c>
      <c r="X956" s="109" t="s">
        <v>5007</v>
      </c>
      <c r="Y956" s="108"/>
      <c r="Z956" s="108"/>
      <c r="AA956" s="108"/>
      <c r="AB956" s="108">
        <v>65</v>
      </c>
      <c r="AC956" s="108"/>
      <c r="AD956" s="109">
        <v>60</v>
      </c>
      <c r="AE956" s="242">
        <v>3</v>
      </c>
      <c r="AF956" s="236">
        <v>5</v>
      </c>
      <c r="AG956" s="351" t="s">
        <v>7991</v>
      </c>
      <c r="AH956" s="687" t="s">
        <v>7992</v>
      </c>
      <c r="AI956" s="238">
        <v>5</v>
      </c>
      <c r="AJ956" s="352" t="s">
        <v>4998</v>
      </c>
      <c r="AK956" s="734" t="s">
        <v>4998</v>
      </c>
      <c r="AL956" s="241"/>
      <c r="AM956" s="352" t="s">
        <v>4998</v>
      </c>
      <c r="AN956" s="734" t="s">
        <v>4998</v>
      </c>
      <c r="AO956" s="241"/>
      <c r="AP956" s="352" t="s">
        <v>4998</v>
      </c>
      <c r="AQ956" s="734" t="s">
        <v>4998</v>
      </c>
      <c r="AR956" s="241"/>
      <c r="AS956" s="352"/>
      <c r="AT956" s="353"/>
      <c r="AU956" s="242"/>
      <c r="AV956" s="785"/>
      <c r="AW956" s="108"/>
      <c r="AX956" s="342"/>
      <c r="AY956" s="81"/>
      <c r="AZ956" s="81"/>
      <c r="BA956" s="81"/>
      <c r="BB956" s="81"/>
      <c r="BC956" s="81"/>
      <c r="BD956" s="81"/>
      <c r="BE956" s="81"/>
      <c r="BF956" s="81"/>
      <c r="BG956" s="81"/>
      <c r="BH956" s="81"/>
      <c r="BI956" s="81"/>
      <c r="BJ956" s="81"/>
      <c r="BK956" s="81"/>
      <c r="BL956" s="81"/>
      <c r="BM956" s="81"/>
      <c r="BN956" s="81"/>
    </row>
    <row r="957" spans="1:66" s="37" customFormat="1" ht="169.1" customHeight="1" x14ac:dyDescent="0.3">
      <c r="A957" s="107">
        <v>3039</v>
      </c>
      <c r="B957" s="607" t="s">
        <v>7990</v>
      </c>
      <c r="C957" s="108">
        <v>1</v>
      </c>
      <c r="D957" s="109"/>
      <c r="E957" s="625" t="s">
        <v>5024</v>
      </c>
      <c r="F957" s="108" t="s">
        <v>5025</v>
      </c>
      <c r="G957" s="625" t="s">
        <v>5026</v>
      </c>
      <c r="H957" s="108">
        <v>2011</v>
      </c>
      <c r="I957" s="625" t="s">
        <v>5027</v>
      </c>
      <c r="J957" s="655">
        <v>75920.320000000007</v>
      </c>
      <c r="K957" s="396" t="s">
        <v>6855</v>
      </c>
      <c r="L957" s="72" t="s">
        <v>5011</v>
      </c>
      <c r="M957" s="72" t="s">
        <v>5012</v>
      </c>
      <c r="N957" s="72" t="s">
        <v>5028</v>
      </c>
      <c r="O957" s="72" t="s">
        <v>5029</v>
      </c>
      <c r="P957" s="108">
        <v>12</v>
      </c>
      <c r="Q957" s="109">
        <v>8.9318023529411779</v>
      </c>
      <c r="R957" s="109">
        <v>0</v>
      </c>
      <c r="S957" s="109">
        <v>8.9318023529411779</v>
      </c>
      <c r="T957" s="109">
        <v>0</v>
      </c>
      <c r="U957" s="109">
        <v>8.9318023529411779</v>
      </c>
      <c r="V957" s="108">
        <v>30</v>
      </c>
      <c r="W957" s="108">
        <v>100</v>
      </c>
      <c r="X957" s="109" t="s">
        <v>5007</v>
      </c>
      <c r="Y957" s="108"/>
      <c r="Z957" s="108"/>
      <c r="AA957" s="108"/>
      <c r="AB957" s="108">
        <v>47</v>
      </c>
      <c r="AC957" s="108"/>
      <c r="AD957" s="109">
        <v>60</v>
      </c>
      <c r="AE957" s="242">
        <v>3</v>
      </c>
      <c r="AF957" s="236">
        <v>45</v>
      </c>
      <c r="AG957" s="351" t="s">
        <v>7993</v>
      </c>
      <c r="AH957" s="687" t="s">
        <v>7992</v>
      </c>
      <c r="AI957" s="238">
        <v>45</v>
      </c>
      <c r="AJ957" s="352" t="s">
        <v>4998</v>
      </c>
      <c r="AK957" s="734" t="s">
        <v>4998</v>
      </c>
      <c r="AL957" s="241"/>
      <c r="AM957" s="352" t="s">
        <v>4998</v>
      </c>
      <c r="AN957" s="734" t="s">
        <v>4998</v>
      </c>
      <c r="AO957" s="241"/>
      <c r="AP957" s="352" t="s">
        <v>4998</v>
      </c>
      <c r="AQ957" s="734" t="s">
        <v>4998</v>
      </c>
      <c r="AR957" s="241"/>
      <c r="AS957" s="352"/>
      <c r="AT957" s="353"/>
      <c r="AU957" s="242"/>
      <c r="AV957" s="785"/>
      <c r="AW957" s="108"/>
      <c r="AX957" s="342"/>
      <c r="AY957" s="81"/>
      <c r="AZ957" s="81"/>
      <c r="BA957" s="81"/>
      <c r="BB957" s="81"/>
      <c r="BC957" s="81"/>
      <c r="BD957" s="81"/>
      <c r="BE957" s="81"/>
      <c r="BF957" s="81"/>
      <c r="BG957" s="81"/>
      <c r="BH957" s="81"/>
      <c r="BI957" s="81"/>
      <c r="BJ957" s="81"/>
      <c r="BK957" s="81"/>
      <c r="BL957" s="81"/>
      <c r="BM957" s="81"/>
      <c r="BN957" s="81"/>
    </row>
    <row r="958" spans="1:66" s="37" customFormat="1" ht="39.049999999999997" customHeight="1" x14ac:dyDescent="0.3">
      <c r="A958" s="107">
        <v>3039</v>
      </c>
      <c r="B958" s="607" t="s">
        <v>7990</v>
      </c>
      <c r="C958" s="108">
        <v>1</v>
      </c>
      <c r="D958" s="109"/>
      <c r="E958" s="625" t="s">
        <v>5055</v>
      </c>
      <c r="F958" s="108" t="s">
        <v>5016</v>
      </c>
      <c r="G958" s="625" t="s">
        <v>5061</v>
      </c>
      <c r="H958" s="108">
        <v>2013</v>
      </c>
      <c r="I958" s="625" t="s">
        <v>5062</v>
      </c>
      <c r="J958" s="655">
        <v>72033.77</v>
      </c>
      <c r="K958" s="396" t="s">
        <v>6855</v>
      </c>
      <c r="L958" s="72" t="s">
        <v>5063</v>
      </c>
      <c r="M958" s="72" t="s">
        <v>5064</v>
      </c>
      <c r="N958" s="72" t="s">
        <v>5065</v>
      </c>
      <c r="O958" s="72" t="s">
        <v>5066</v>
      </c>
      <c r="P958" s="108" t="s">
        <v>5067</v>
      </c>
      <c r="Q958" s="109">
        <v>8.4745611764705888</v>
      </c>
      <c r="R958" s="109">
        <v>0</v>
      </c>
      <c r="S958" s="109">
        <v>8.4745611764705888</v>
      </c>
      <c r="T958" s="109">
        <v>0</v>
      </c>
      <c r="U958" s="109">
        <v>8.4745611764705888</v>
      </c>
      <c r="V958" s="108">
        <v>18</v>
      </c>
      <c r="W958" s="108">
        <v>80</v>
      </c>
      <c r="X958" s="109" t="s">
        <v>5007</v>
      </c>
      <c r="Y958" s="108"/>
      <c r="Z958" s="108"/>
      <c r="AA958" s="108"/>
      <c r="AB958" s="108">
        <v>65</v>
      </c>
      <c r="AC958" s="108"/>
      <c r="AD958" s="109">
        <v>60</v>
      </c>
      <c r="AE958" s="242">
        <v>3</v>
      </c>
      <c r="AF958" s="236">
        <v>20</v>
      </c>
      <c r="AG958" s="351" t="s">
        <v>7994</v>
      </c>
      <c r="AH958" s="687" t="s">
        <v>7992</v>
      </c>
      <c r="AI958" s="238">
        <v>20</v>
      </c>
      <c r="AJ958" s="352" t="s">
        <v>4998</v>
      </c>
      <c r="AK958" s="734" t="s">
        <v>4998</v>
      </c>
      <c r="AL958" s="241"/>
      <c r="AM958" s="352" t="s">
        <v>4998</v>
      </c>
      <c r="AN958" s="734" t="s">
        <v>4998</v>
      </c>
      <c r="AO958" s="241"/>
      <c r="AP958" s="352" t="s">
        <v>4998</v>
      </c>
      <c r="AQ958" s="734" t="s">
        <v>4998</v>
      </c>
      <c r="AR958" s="241"/>
      <c r="AS958" s="352"/>
      <c r="AT958" s="353"/>
      <c r="AU958" s="242"/>
      <c r="AV958" s="785"/>
      <c r="AW958" s="108"/>
      <c r="AX958" s="342"/>
      <c r="AY958" s="81"/>
      <c r="AZ958" s="81"/>
      <c r="BA958" s="81"/>
      <c r="BB958" s="81"/>
      <c r="BC958" s="81"/>
      <c r="BD958" s="81"/>
      <c r="BE958" s="81"/>
      <c r="BF958" s="81"/>
      <c r="BG958" s="81"/>
      <c r="BH958" s="81"/>
      <c r="BI958" s="81"/>
      <c r="BJ958" s="81"/>
      <c r="BK958" s="81"/>
      <c r="BL958" s="81"/>
      <c r="BM958" s="81"/>
      <c r="BN958" s="81"/>
    </row>
    <row r="959" spans="1:66" s="37" customFormat="1" ht="208" customHeight="1" x14ac:dyDescent="0.3">
      <c r="A959" s="107">
        <v>3039</v>
      </c>
      <c r="B959" s="607" t="s">
        <v>7990</v>
      </c>
      <c r="C959" s="108">
        <v>1</v>
      </c>
      <c r="D959" s="109"/>
      <c r="E959" s="625" t="s">
        <v>5008</v>
      </c>
      <c r="F959" s="108" t="s">
        <v>5009</v>
      </c>
      <c r="G959" s="625" t="s">
        <v>5010</v>
      </c>
      <c r="H959" s="108">
        <v>2010</v>
      </c>
      <c r="I959" s="625" t="s">
        <v>5010</v>
      </c>
      <c r="J959" s="655">
        <v>282691.67</v>
      </c>
      <c r="K959" s="396" t="s">
        <v>6855</v>
      </c>
      <c r="L959" s="72" t="s">
        <v>5011</v>
      </c>
      <c r="M959" s="72" t="s">
        <v>5012</v>
      </c>
      <c r="N959" s="72" t="s">
        <v>5013</v>
      </c>
      <c r="O959" s="72" t="s">
        <v>5014</v>
      </c>
      <c r="P959" s="108" t="s">
        <v>5015</v>
      </c>
      <c r="Q959" s="109">
        <v>18</v>
      </c>
      <c r="R959" s="109">
        <v>0</v>
      </c>
      <c r="S959" s="109">
        <v>18</v>
      </c>
      <c r="T959" s="109">
        <v>0</v>
      </c>
      <c r="U959" s="109">
        <v>18</v>
      </c>
      <c r="V959" s="108">
        <v>64</v>
      </c>
      <c r="W959" s="108">
        <v>100</v>
      </c>
      <c r="X959" s="109" t="s">
        <v>5007</v>
      </c>
      <c r="Y959" s="108"/>
      <c r="Z959" s="108"/>
      <c r="AA959" s="108"/>
      <c r="AB959" s="108">
        <v>44</v>
      </c>
      <c r="AC959" s="108"/>
      <c r="AD959" s="109">
        <v>60</v>
      </c>
      <c r="AE959" s="242">
        <v>3</v>
      </c>
      <c r="AF959" s="236">
        <v>55</v>
      </c>
      <c r="AG959" s="351" t="s">
        <v>7994</v>
      </c>
      <c r="AH959" s="687" t="s">
        <v>7995</v>
      </c>
      <c r="AI959" s="238">
        <v>40</v>
      </c>
      <c r="AJ959" s="352" t="s">
        <v>4998</v>
      </c>
      <c r="AK959" s="734" t="s">
        <v>4998</v>
      </c>
      <c r="AL959" s="241"/>
      <c r="AM959" s="352" t="s">
        <v>4998</v>
      </c>
      <c r="AN959" s="734" t="s">
        <v>4998</v>
      </c>
      <c r="AO959" s="241"/>
      <c r="AP959" s="352" t="s">
        <v>4998</v>
      </c>
      <c r="AQ959" s="734" t="s">
        <v>4998</v>
      </c>
      <c r="AR959" s="241"/>
      <c r="AS959" s="352" t="s">
        <v>7996</v>
      </c>
      <c r="AT959" s="353" t="s">
        <v>7997</v>
      </c>
      <c r="AU959" s="242">
        <v>15</v>
      </c>
      <c r="AV959" s="785"/>
      <c r="AW959" s="108"/>
      <c r="AX959" s="342"/>
      <c r="AY959" s="81"/>
      <c r="AZ959" s="81"/>
      <c r="BA959" s="81"/>
      <c r="BB959" s="81"/>
      <c r="BC959" s="81"/>
      <c r="BD959" s="81"/>
      <c r="BE959" s="81"/>
      <c r="BF959" s="81"/>
      <c r="BG959" s="81"/>
      <c r="BH959" s="81"/>
      <c r="BI959" s="81"/>
      <c r="BJ959" s="81"/>
      <c r="BK959" s="81"/>
      <c r="BL959" s="81"/>
      <c r="BM959" s="81"/>
      <c r="BN959" s="81"/>
    </row>
    <row r="960" spans="1:66" s="37" customFormat="1" ht="221" customHeight="1" x14ac:dyDescent="0.3">
      <c r="A960" s="107">
        <v>3039</v>
      </c>
      <c r="B960" s="607" t="s">
        <v>7990</v>
      </c>
      <c r="C960" s="108">
        <v>1</v>
      </c>
      <c r="D960" s="109"/>
      <c r="E960" s="625" t="s">
        <v>5030</v>
      </c>
      <c r="F960" s="108" t="s">
        <v>5031</v>
      </c>
      <c r="G960" s="625" t="s">
        <v>5032</v>
      </c>
      <c r="H960" s="108">
        <v>2011</v>
      </c>
      <c r="I960" s="625" t="s">
        <v>5033</v>
      </c>
      <c r="J960" s="655">
        <v>237559.2</v>
      </c>
      <c r="K960" s="396" t="s">
        <v>6855</v>
      </c>
      <c r="L960" s="72" t="s">
        <v>5019</v>
      </c>
      <c r="M960" s="72" t="s">
        <v>5020</v>
      </c>
      <c r="N960" s="72" t="s">
        <v>5034</v>
      </c>
      <c r="O960" s="72" t="s">
        <v>5035</v>
      </c>
      <c r="P960" s="108" t="s">
        <v>5036</v>
      </c>
      <c r="Q960" s="109">
        <v>27.948141176470589</v>
      </c>
      <c r="R960" s="109">
        <v>0</v>
      </c>
      <c r="S960" s="109">
        <v>27.948141176470589</v>
      </c>
      <c r="T960" s="109">
        <v>0</v>
      </c>
      <c r="U960" s="109">
        <v>27.948141176470589</v>
      </c>
      <c r="V960" s="108">
        <v>20</v>
      </c>
      <c r="W960" s="108">
        <v>100</v>
      </c>
      <c r="X960" s="109" t="s">
        <v>5007</v>
      </c>
      <c r="Y960" s="108"/>
      <c r="Z960" s="108"/>
      <c r="AA960" s="108"/>
      <c r="AB960" s="108">
        <v>44</v>
      </c>
      <c r="AC960" s="108"/>
      <c r="AD960" s="109">
        <v>60</v>
      </c>
      <c r="AE960" s="242">
        <v>3</v>
      </c>
      <c r="AF960" s="236">
        <v>10</v>
      </c>
      <c r="AG960" s="351" t="s">
        <v>7998</v>
      </c>
      <c r="AH960" s="687" t="s">
        <v>7999</v>
      </c>
      <c r="AI960" s="238">
        <v>10</v>
      </c>
      <c r="AJ960" s="352" t="s">
        <v>4998</v>
      </c>
      <c r="AK960" s="734" t="s">
        <v>4998</v>
      </c>
      <c r="AL960" s="241"/>
      <c r="AM960" s="352" t="s">
        <v>4998</v>
      </c>
      <c r="AN960" s="734" t="s">
        <v>4998</v>
      </c>
      <c r="AO960" s="241"/>
      <c r="AP960" s="352" t="s">
        <v>4998</v>
      </c>
      <c r="AQ960" s="734" t="s">
        <v>4998</v>
      </c>
      <c r="AR960" s="241"/>
      <c r="AS960" s="352"/>
      <c r="AT960" s="353"/>
      <c r="AU960" s="242"/>
      <c r="AV960" s="785"/>
      <c r="AW960" s="108"/>
      <c r="AX960" s="342"/>
      <c r="AY960" s="81"/>
      <c r="AZ960" s="81"/>
      <c r="BA960" s="81"/>
      <c r="BB960" s="81"/>
      <c r="BC960" s="81"/>
      <c r="BD960" s="81"/>
      <c r="BE960" s="81"/>
      <c r="BF960" s="81"/>
      <c r="BG960" s="81"/>
      <c r="BH960" s="81"/>
      <c r="BI960" s="81"/>
      <c r="BJ960" s="81"/>
      <c r="BK960" s="81"/>
      <c r="BL960" s="81"/>
      <c r="BM960" s="81"/>
      <c r="BN960" s="81"/>
    </row>
    <row r="961" spans="1:66" s="37" customFormat="1" ht="338" customHeight="1" x14ac:dyDescent="0.3">
      <c r="A961" s="107">
        <v>3039</v>
      </c>
      <c r="B961" s="607" t="s">
        <v>7990</v>
      </c>
      <c r="C961" s="108">
        <v>1</v>
      </c>
      <c r="D961" s="109"/>
      <c r="E961" s="625" t="s">
        <v>5068</v>
      </c>
      <c r="F961" s="108" t="s">
        <v>5069</v>
      </c>
      <c r="G961" s="625" t="s">
        <v>5070</v>
      </c>
      <c r="H961" s="108">
        <v>2013</v>
      </c>
      <c r="I961" s="625" t="s">
        <v>5071</v>
      </c>
      <c r="J961" s="655">
        <v>2649331</v>
      </c>
      <c r="K961" s="396" t="s">
        <v>6855</v>
      </c>
      <c r="L961" s="72" t="s">
        <v>5019</v>
      </c>
      <c r="M961" s="72" t="s">
        <v>5020</v>
      </c>
      <c r="N961" s="72" t="s">
        <v>5072</v>
      </c>
      <c r="O961" s="72" t="s">
        <v>5073</v>
      </c>
      <c r="P961" s="108" t="s">
        <v>5074</v>
      </c>
      <c r="Q961" s="109">
        <v>311.68600000000004</v>
      </c>
      <c r="R961" s="109">
        <v>0</v>
      </c>
      <c r="S961" s="109">
        <v>311.68600000000004</v>
      </c>
      <c r="T961" s="109">
        <v>0</v>
      </c>
      <c r="U961" s="109">
        <v>311.68600000000004</v>
      </c>
      <c r="V961" s="108">
        <v>0</v>
      </c>
      <c r="W961" s="108">
        <v>0</v>
      </c>
      <c r="X961" s="109" t="s">
        <v>5007</v>
      </c>
      <c r="Y961" s="108"/>
      <c r="Z961" s="108"/>
      <c r="AA961" s="108"/>
      <c r="AB961" s="108">
        <v>27</v>
      </c>
      <c r="AC961" s="108"/>
      <c r="AD961" s="109">
        <v>60</v>
      </c>
      <c r="AE961" s="242">
        <v>3</v>
      </c>
      <c r="AF961" s="236">
        <v>0</v>
      </c>
      <c r="AG961" s="351" t="s">
        <v>8000</v>
      </c>
      <c r="AH961" s="687" t="s">
        <v>8001</v>
      </c>
      <c r="AI961" s="238">
        <v>0</v>
      </c>
      <c r="AJ961" s="352" t="s">
        <v>4998</v>
      </c>
      <c r="AK961" s="734" t="s">
        <v>4998</v>
      </c>
      <c r="AL961" s="241"/>
      <c r="AM961" s="352" t="s">
        <v>4998</v>
      </c>
      <c r="AN961" s="734" t="s">
        <v>4998</v>
      </c>
      <c r="AO961" s="241"/>
      <c r="AP961" s="352" t="s">
        <v>4998</v>
      </c>
      <c r="AQ961" s="734" t="s">
        <v>4998</v>
      </c>
      <c r="AR961" s="241"/>
      <c r="AS961" s="352"/>
      <c r="AT961" s="353"/>
      <c r="AU961" s="242"/>
      <c r="AV961" s="785"/>
      <c r="AW961" s="108"/>
      <c r="AX961" s="342"/>
      <c r="AY961" s="81"/>
      <c r="AZ961" s="81"/>
      <c r="BA961" s="81"/>
      <c r="BB961" s="81"/>
      <c r="BC961" s="81"/>
      <c r="BD961" s="81"/>
      <c r="BE961" s="81"/>
      <c r="BF961" s="81"/>
      <c r="BG961" s="81"/>
      <c r="BH961" s="81"/>
      <c r="BI961" s="81"/>
      <c r="BJ961" s="81"/>
      <c r="BK961" s="81"/>
      <c r="BL961" s="81"/>
      <c r="BM961" s="81"/>
      <c r="BN961" s="81"/>
    </row>
    <row r="962" spans="1:66" s="37" customFormat="1" ht="52.1" customHeight="1" x14ac:dyDescent="0.3">
      <c r="A962" s="107">
        <v>3039</v>
      </c>
      <c r="B962" s="607" t="s">
        <v>7990</v>
      </c>
      <c r="C962" s="108">
        <v>1</v>
      </c>
      <c r="D962" s="109"/>
      <c r="E962" s="625" t="s">
        <v>4999</v>
      </c>
      <c r="F962" s="108" t="s">
        <v>5000</v>
      </c>
      <c r="G962" s="625" t="s">
        <v>5001</v>
      </c>
      <c r="H962" s="108">
        <v>2010</v>
      </c>
      <c r="I962" s="625" t="s">
        <v>5001</v>
      </c>
      <c r="J962" s="655">
        <v>52279.81</v>
      </c>
      <c r="K962" s="396" t="s">
        <v>6855</v>
      </c>
      <c r="L962" s="72" t="s">
        <v>5002</v>
      </c>
      <c r="M962" s="72" t="s">
        <v>5003</v>
      </c>
      <c r="N962" s="72" t="s">
        <v>5004</v>
      </c>
      <c r="O962" s="72" t="s">
        <v>5005</v>
      </c>
      <c r="P962" s="108" t="s">
        <v>5006</v>
      </c>
      <c r="Q962" s="109">
        <v>6.1505658823529412</v>
      </c>
      <c r="R962" s="109">
        <v>0</v>
      </c>
      <c r="S962" s="109">
        <v>6.1505658823529412</v>
      </c>
      <c r="T962" s="109">
        <v>0</v>
      </c>
      <c r="U962" s="109">
        <v>6.1505658823529412</v>
      </c>
      <c r="V962" s="108">
        <v>25</v>
      </c>
      <c r="W962" s="108">
        <v>100</v>
      </c>
      <c r="X962" s="109" t="s">
        <v>5007</v>
      </c>
      <c r="Y962" s="108"/>
      <c r="Z962" s="108"/>
      <c r="AA962" s="108"/>
      <c r="AB962" s="108">
        <v>65</v>
      </c>
      <c r="AC962" s="108"/>
      <c r="AD962" s="109">
        <v>60</v>
      </c>
      <c r="AE962" s="242">
        <v>3</v>
      </c>
      <c r="AF962" s="236">
        <v>20</v>
      </c>
      <c r="AG962" s="351" t="s">
        <v>8000</v>
      </c>
      <c r="AH962" s="687" t="s">
        <v>7995</v>
      </c>
      <c r="AI962" s="238">
        <v>20</v>
      </c>
      <c r="AJ962" s="352" t="s">
        <v>4998</v>
      </c>
      <c r="AK962" s="734" t="s">
        <v>4998</v>
      </c>
      <c r="AL962" s="241"/>
      <c r="AM962" s="352" t="s">
        <v>4998</v>
      </c>
      <c r="AN962" s="734" t="s">
        <v>4998</v>
      </c>
      <c r="AO962" s="241"/>
      <c r="AP962" s="352" t="s">
        <v>4998</v>
      </c>
      <c r="AQ962" s="734" t="s">
        <v>4998</v>
      </c>
      <c r="AR962" s="241"/>
      <c r="AS962" s="352"/>
      <c r="AT962" s="353"/>
      <c r="AU962" s="242"/>
      <c r="AV962" s="785"/>
      <c r="AW962" s="108"/>
      <c r="AX962" s="342"/>
      <c r="AY962" s="81"/>
      <c r="AZ962" s="81"/>
      <c r="BA962" s="81"/>
      <c r="BB962" s="81"/>
      <c r="BC962" s="81"/>
      <c r="BD962" s="81"/>
      <c r="BE962" s="81"/>
      <c r="BF962" s="81"/>
      <c r="BG962" s="81"/>
      <c r="BH962" s="81"/>
      <c r="BI962" s="81"/>
      <c r="BJ962" s="81"/>
      <c r="BK962" s="81"/>
      <c r="BL962" s="81"/>
      <c r="BM962" s="81"/>
      <c r="BN962" s="81"/>
    </row>
    <row r="963" spans="1:66" s="37" customFormat="1" ht="91" customHeight="1" x14ac:dyDescent="0.3">
      <c r="A963" s="107">
        <v>3039</v>
      </c>
      <c r="B963" s="607" t="s">
        <v>7990</v>
      </c>
      <c r="C963" s="108">
        <v>1</v>
      </c>
      <c r="D963" s="109"/>
      <c r="E963" s="625" t="s">
        <v>5008</v>
      </c>
      <c r="F963" s="108" t="s">
        <v>5016</v>
      </c>
      <c r="G963" s="625" t="s">
        <v>5017</v>
      </c>
      <c r="H963" s="108">
        <v>2010</v>
      </c>
      <c r="I963" s="625" t="s">
        <v>5018</v>
      </c>
      <c r="J963" s="655">
        <v>88635</v>
      </c>
      <c r="K963" s="396" t="s">
        <v>6855</v>
      </c>
      <c r="L963" s="72" t="s">
        <v>5019</v>
      </c>
      <c r="M963" s="72" t="s">
        <v>5020</v>
      </c>
      <c r="N963" s="72" t="s">
        <v>5021</v>
      </c>
      <c r="O963" s="72" t="s">
        <v>5022</v>
      </c>
      <c r="P963" s="108" t="s">
        <v>5023</v>
      </c>
      <c r="Q963" s="109">
        <v>10.427647058823529</v>
      </c>
      <c r="R963" s="109">
        <v>0</v>
      </c>
      <c r="S963" s="109">
        <v>10.427647058823529</v>
      </c>
      <c r="T963" s="109">
        <v>0</v>
      </c>
      <c r="U963" s="109">
        <v>10.427647058823529</v>
      </c>
      <c r="V963" s="108">
        <v>20</v>
      </c>
      <c r="W963" s="108">
        <v>100</v>
      </c>
      <c r="X963" s="109" t="s">
        <v>5007</v>
      </c>
      <c r="Y963" s="108"/>
      <c r="Z963" s="108"/>
      <c r="AA963" s="108"/>
      <c r="AB963" s="108">
        <v>24</v>
      </c>
      <c r="AC963" s="108"/>
      <c r="AD963" s="109">
        <v>60</v>
      </c>
      <c r="AE963" s="242">
        <v>3</v>
      </c>
      <c r="AF963" s="236">
        <v>30</v>
      </c>
      <c r="AG963" s="351" t="s">
        <v>7994</v>
      </c>
      <c r="AH963" s="687" t="s">
        <v>7992</v>
      </c>
      <c r="AI963" s="238">
        <v>30</v>
      </c>
      <c r="AJ963" s="352" t="s">
        <v>4998</v>
      </c>
      <c r="AK963" s="734" t="s">
        <v>4998</v>
      </c>
      <c r="AL963" s="241"/>
      <c r="AM963" s="352" t="s">
        <v>4998</v>
      </c>
      <c r="AN963" s="734" t="s">
        <v>4998</v>
      </c>
      <c r="AO963" s="241"/>
      <c r="AP963" s="352" t="s">
        <v>4998</v>
      </c>
      <c r="AQ963" s="734" t="s">
        <v>4998</v>
      </c>
      <c r="AR963" s="241"/>
      <c r="AS963" s="352"/>
      <c r="AT963" s="353"/>
      <c r="AU963" s="242"/>
      <c r="AV963" s="785"/>
      <c r="AW963" s="108"/>
      <c r="AX963" s="342"/>
      <c r="AY963" s="81"/>
      <c r="AZ963" s="81"/>
      <c r="BA963" s="81"/>
      <c r="BB963" s="81"/>
      <c r="BC963" s="81"/>
      <c r="BD963" s="81"/>
      <c r="BE963" s="81"/>
      <c r="BF963" s="81"/>
      <c r="BG963" s="81"/>
      <c r="BH963" s="81"/>
      <c r="BI963" s="81"/>
      <c r="BJ963" s="81"/>
      <c r="BK963" s="81"/>
      <c r="BL963" s="81"/>
      <c r="BM963" s="81"/>
      <c r="BN963" s="81"/>
    </row>
    <row r="964" spans="1:66" s="37" customFormat="1" ht="143.05000000000001" customHeight="1" x14ac:dyDescent="0.3">
      <c r="A964" s="107">
        <v>3039</v>
      </c>
      <c r="B964" s="607" t="s">
        <v>7990</v>
      </c>
      <c r="C964" s="108">
        <v>1</v>
      </c>
      <c r="D964" s="109"/>
      <c r="E964" s="625" t="s">
        <v>5008</v>
      </c>
      <c r="F964" s="108" t="s">
        <v>5009</v>
      </c>
      <c r="G964" s="625" t="s">
        <v>5050</v>
      </c>
      <c r="H964" s="108">
        <v>2013</v>
      </c>
      <c r="I964" s="625" t="s">
        <v>5051</v>
      </c>
      <c r="J964" s="655">
        <v>189290</v>
      </c>
      <c r="K964" s="396" t="s">
        <v>6855</v>
      </c>
      <c r="L964" s="72" t="s">
        <v>5011</v>
      </c>
      <c r="M964" s="72" t="s">
        <v>5012</v>
      </c>
      <c r="N964" s="72" t="s">
        <v>5052</v>
      </c>
      <c r="O964" s="72" t="s">
        <v>5053</v>
      </c>
      <c r="P964" s="108" t="s">
        <v>5054</v>
      </c>
      <c r="Q964" s="109">
        <v>22.269411764705882</v>
      </c>
      <c r="R964" s="109">
        <v>0</v>
      </c>
      <c r="S964" s="109">
        <v>22.269411764705882</v>
      </c>
      <c r="T964" s="109">
        <v>0</v>
      </c>
      <c r="U964" s="109">
        <v>22.269411764705882</v>
      </c>
      <c r="V964" s="108">
        <v>15</v>
      </c>
      <c r="W964" s="108">
        <v>77</v>
      </c>
      <c r="X964" s="109" t="s">
        <v>5007</v>
      </c>
      <c r="Y964" s="108"/>
      <c r="Z964" s="108"/>
      <c r="AA964" s="108"/>
      <c r="AB964" s="108">
        <v>65</v>
      </c>
      <c r="AC964" s="108"/>
      <c r="AD964" s="109">
        <v>60</v>
      </c>
      <c r="AE964" s="242">
        <v>3</v>
      </c>
      <c r="AF964" s="236">
        <v>20</v>
      </c>
      <c r="AG964" s="351" t="s">
        <v>7994</v>
      </c>
      <c r="AH964" s="687" t="s">
        <v>8002</v>
      </c>
      <c r="AI964" s="238">
        <v>20</v>
      </c>
      <c r="AJ964" s="352" t="s">
        <v>4998</v>
      </c>
      <c r="AK964" s="734" t="s">
        <v>4998</v>
      </c>
      <c r="AL964" s="241"/>
      <c r="AM964" s="352" t="s">
        <v>4998</v>
      </c>
      <c r="AN964" s="734" t="s">
        <v>4998</v>
      </c>
      <c r="AO964" s="241"/>
      <c r="AP964" s="352" t="s">
        <v>4998</v>
      </c>
      <c r="AQ964" s="734" t="s">
        <v>4998</v>
      </c>
      <c r="AR964" s="241"/>
      <c r="AS964" s="352"/>
      <c r="AT964" s="353"/>
      <c r="AU964" s="242"/>
      <c r="AV964" s="785"/>
      <c r="AW964" s="108"/>
      <c r="AX964" s="342"/>
      <c r="AY964" s="81"/>
      <c r="AZ964" s="81"/>
      <c r="BA964" s="81"/>
      <c r="BB964" s="81"/>
      <c r="BC964" s="81"/>
      <c r="BD964" s="81"/>
      <c r="BE964" s="81"/>
      <c r="BF964" s="81"/>
      <c r="BG964" s="81"/>
      <c r="BH964" s="81"/>
      <c r="BI964" s="81"/>
      <c r="BJ964" s="81"/>
      <c r="BK964" s="81"/>
      <c r="BL964" s="81"/>
      <c r="BM964" s="81"/>
      <c r="BN964" s="81"/>
    </row>
    <row r="965" spans="1:66" s="37" customFormat="1" ht="52.1" customHeight="1" x14ac:dyDescent="0.3">
      <c r="A965" s="107">
        <v>3039</v>
      </c>
      <c r="B965" s="607" t="s">
        <v>7990</v>
      </c>
      <c r="C965" s="108">
        <v>1</v>
      </c>
      <c r="D965" s="109"/>
      <c r="E965" s="625" t="s">
        <v>5075</v>
      </c>
      <c r="F965" s="108" t="s">
        <v>5076</v>
      </c>
      <c r="G965" s="625" t="s">
        <v>5077</v>
      </c>
      <c r="H965" s="108">
        <v>2013</v>
      </c>
      <c r="I965" s="625" t="s">
        <v>5077</v>
      </c>
      <c r="J965" s="655">
        <v>132305.07999999999</v>
      </c>
      <c r="K965" s="396" t="s">
        <v>6855</v>
      </c>
      <c r="L965" s="72" t="s">
        <v>5019</v>
      </c>
      <c r="M965" s="72" t="s">
        <v>5020</v>
      </c>
      <c r="N965" s="72" t="s">
        <v>5078</v>
      </c>
      <c r="O965" s="72" t="s">
        <v>5079</v>
      </c>
      <c r="P965" s="108" t="s">
        <v>5080</v>
      </c>
      <c r="Q965" s="109">
        <v>15.565303529411764</v>
      </c>
      <c r="R965" s="109">
        <v>0</v>
      </c>
      <c r="S965" s="109">
        <v>15.565303529411764</v>
      </c>
      <c r="T965" s="109">
        <v>0</v>
      </c>
      <c r="U965" s="109">
        <v>15.565303529411764</v>
      </c>
      <c r="V965" s="108">
        <v>40</v>
      </c>
      <c r="W965" s="108">
        <v>66</v>
      </c>
      <c r="X965" s="109" t="s">
        <v>5007</v>
      </c>
      <c r="Y965" s="108"/>
      <c r="Z965" s="108"/>
      <c r="AA965" s="108"/>
      <c r="AB965" s="108">
        <v>19</v>
      </c>
      <c r="AC965" s="108"/>
      <c r="AD965" s="109">
        <v>60</v>
      </c>
      <c r="AE965" s="242">
        <v>3</v>
      </c>
      <c r="AF965" s="236">
        <v>50</v>
      </c>
      <c r="AG965" s="351" t="s">
        <v>8003</v>
      </c>
      <c r="AH965" s="687" t="s">
        <v>7992</v>
      </c>
      <c r="AI965" s="238">
        <v>50</v>
      </c>
      <c r="AJ965" s="352" t="s">
        <v>4998</v>
      </c>
      <c r="AK965" s="734" t="s">
        <v>4998</v>
      </c>
      <c r="AL965" s="241"/>
      <c r="AM965" s="352" t="s">
        <v>4998</v>
      </c>
      <c r="AN965" s="734" t="s">
        <v>4998</v>
      </c>
      <c r="AO965" s="241"/>
      <c r="AP965" s="352" t="s">
        <v>4998</v>
      </c>
      <c r="AQ965" s="734" t="s">
        <v>4998</v>
      </c>
      <c r="AR965" s="241"/>
      <c r="AS965" s="352"/>
      <c r="AT965" s="353"/>
      <c r="AU965" s="242"/>
      <c r="AV965" s="785"/>
      <c r="AW965" s="108"/>
      <c r="AX965" s="342"/>
      <c r="AY965" s="81"/>
      <c r="AZ965" s="81"/>
      <c r="BA965" s="81"/>
      <c r="BB965" s="81"/>
      <c r="BC965" s="81"/>
      <c r="BD965" s="81"/>
      <c r="BE965" s="81"/>
      <c r="BF965" s="81"/>
      <c r="BG965" s="81"/>
      <c r="BH965" s="81"/>
      <c r="BI965" s="81"/>
      <c r="BJ965" s="81"/>
      <c r="BK965" s="81"/>
      <c r="BL965" s="81"/>
      <c r="BM965" s="81"/>
      <c r="BN965" s="81"/>
    </row>
    <row r="966" spans="1:66" s="37" customFormat="1" ht="91" customHeight="1" x14ac:dyDescent="0.3">
      <c r="A966" s="107">
        <v>3039</v>
      </c>
      <c r="B966" s="607" t="s">
        <v>7990</v>
      </c>
      <c r="C966" s="108">
        <v>1</v>
      </c>
      <c r="D966" s="109"/>
      <c r="E966" s="625" t="s">
        <v>5037</v>
      </c>
      <c r="F966" s="108" t="s">
        <v>5025</v>
      </c>
      <c r="G966" s="625" t="s">
        <v>5038</v>
      </c>
      <c r="H966" s="108">
        <v>2012</v>
      </c>
      <c r="I966" s="625" t="s">
        <v>5039</v>
      </c>
      <c r="J966" s="655">
        <v>755742.39</v>
      </c>
      <c r="K966" s="396" t="s">
        <v>6855</v>
      </c>
      <c r="L966" s="72" t="s">
        <v>5019</v>
      </c>
      <c r="M966" s="72" t="s">
        <v>5020</v>
      </c>
      <c r="N966" s="72" t="s">
        <v>5040</v>
      </c>
      <c r="O966" s="72" t="s">
        <v>5041</v>
      </c>
      <c r="P966" s="108" t="s">
        <v>5042</v>
      </c>
      <c r="Q966" s="109">
        <v>88.910869411764708</v>
      </c>
      <c r="R966" s="109">
        <v>0</v>
      </c>
      <c r="S966" s="109">
        <v>88.910869411764708</v>
      </c>
      <c r="T966" s="109">
        <v>0</v>
      </c>
      <c r="U966" s="109">
        <v>88.910869411764708</v>
      </c>
      <c r="V966" s="108">
        <v>55</v>
      </c>
      <c r="W966" s="108">
        <v>97</v>
      </c>
      <c r="X966" s="109" t="s">
        <v>5007</v>
      </c>
      <c r="Y966" s="108"/>
      <c r="Z966" s="108"/>
      <c r="AA966" s="108"/>
      <c r="AB966" s="108">
        <v>19</v>
      </c>
      <c r="AC966" s="108"/>
      <c r="AD966" s="109">
        <v>60</v>
      </c>
      <c r="AE966" s="242">
        <v>3</v>
      </c>
      <c r="AF966" s="236">
        <v>35</v>
      </c>
      <c r="AG966" s="351" t="s">
        <v>8003</v>
      </c>
      <c r="AH966" s="687" t="s">
        <v>7992</v>
      </c>
      <c r="AI966" s="238">
        <v>35</v>
      </c>
      <c r="AJ966" s="352" t="s">
        <v>4998</v>
      </c>
      <c r="AK966" s="734" t="s">
        <v>4998</v>
      </c>
      <c r="AL966" s="241"/>
      <c r="AM966" s="352" t="s">
        <v>4998</v>
      </c>
      <c r="AN966" s="734" t="s">
        <v>4998</v>
      </c>
      <c r="AO966" s="241"/>
      <c r="AP966" s="352" t="s">
        <v>4998</v>
      </c>
      <c r="AQ966" s="734" t="s">
        <v>4998</v>
      </c>
      <c r="AR966" s="241"/>
      <c r="AS966" s="352"/>
      <c r="AT966" s="353"/>
      <c r="AU966" s="242"/>
      <c r="AV966" s="785"/>
      <c r="AW966" s="108"/>
      <c r="AX966" s="342"/>
      <c r="AY966" s="81"/>
      <c r="AZ966" s="81"/>
      <c r="BA966" s="81"/>
      <c r="BB966" s="81"/>
      <c r="BC966" s="81"/>
      <c r="BD966" s="81"/>
      <c r="BE966" s="81"/>
      <c r="BF966" s="81"/>
      <c r="BG966" s="81"/>
      <c r="BH966" s="81"/>
      <c r="BI966" s="81"/>
      <c r="BJ966" s="81"/>
      <c r="BK966" s="81"/>
      <c r="BL966" s="81"/>
      <c r="BM966" s="81"/>
      <c r="BN966" s="81"/>
    </row>
    <row r="967" spans="1:66" s="37" customFormat="1" ht="247.05" customHeight="1" x14ac:dyDescent="0.3">
      <c r="A967" s="107">
        <v>3050</v>
      </c>
      <c r="B967" s="607" t="s">
        <v>7832</v>
      </c>
      <c r="C967" s="108"/>
      <c r="D967" s="109"/>
      <c r="E967" s="625" t="s">
        <v>7833</v>
      </c>
      <c r="F967" s="108" t="s">
        <v>7834</v>
      </c>
      <c r="G967" s="625" t="s">
        <v>7835</v>
      </c>
      <c r="H967" s="108">
        <v>2012</v>
      </c>
      <c r="I967" s="625" t="s">
        <v>7836</v>
      </c>
      <c r="J967" s="655">
        <v>912436</v>
      </c>
      <c r="K967" s="396" t="s">
        <v>6855</v>
      </c>
      <c r="L967" s="72" t="s">
        <v>7837</v>
      </c>
      <c r="M967" s="72" t="s">
        <v>7838</v>
      </c>
      <c r="N967" s="72" t="s">
        <v>7839</v>
      </c>
      <c r="O967" s="72" t="s">
        <v>7840</v>
      </c>
      <c r="P967" s="108">
        <v>1</v>
      </c>
      <c r="Q967" s="109">
        <v>60</v>
      </c>
      <c r="R967" s="109">
        <v>0</v>
      </c>
      <c r="S967" s="109">
        <v>40</v>
      </c>
      <c r="T967" s="109">
        <v>20</v>
      </c>
      <c r="U967" s="109">
        <v>60</v>
      </c>
      <c r="V967" s="108">
        <v>100</v>
      </c>
      <c r="W967" s="108">
        <v>72</v>
      </c>
      <c r="X967" s="109" t="s">
        <v>7841</v>
      </c>
      <c r="Y967" s="108">
        <v>44</v>
      </c>
      <c r="Z967" s="108"/>
      <c r="AA967" s="108"/>
      <c r="AB967" s="108">
        <v>3</v>
      </c>
      <c r="AC967" s="108"/>
      <c r="AD967" s="109"/>
      <c r="AE967" s="242"/>
      <c r="AF967" s="236"/>
      <c r="AG967" s="351"/>
      <c r="AH967" s="687"/>
      <c r="AI967" s="238"/>
      <c r="AJ967" s="352"/>
      <c r="AK967" s="734"/>
      <c r="AL967" s="241"/>
      <c r="AM967" s="352" t="s">
        <v>7842</v>
      </c>
      <c r="AN967" s="734"/>
      <c r="AO967" s="241">
        <v>20</v>
      </c>
      <c r="AP967" s="352"/>
      <c r="AQ967" s="734"/>
      <c r="AR967" s="241"/>
      <c r="AS967" s="352"/>
      <c r="AT967" s="353"/>
      <c r="AU967" s="242"/>
      <c r="AV967" s="785"/>
      <c r="AW967" s="108"/>
      <c r="AX967" s="342"/>
      <c r="AY967" s="81"/>
      <c r="AZ967" s="81"/>
      <c r="BA967" s="81"/>
      <c r="BB967" s="81"/>
      <c r="BC967" s="81"/>
      <c r="BD967" s="81"/>
      <c r="BE967" s="81"/>
      <c r="BF967" s="81"/>
      <c r="BG967" s="81"/>
      <c r="BH967" s="81"/>
      <c r="BI967" s="81"/>
      <c r="BJ967" s="81"/>
      <c r="BK967" s="81"/>
      <c r="BL967" s="81"/>
      <c r="BM967" s="81"/>
      <c r="BN967" s="81"/>
    </row>
    <row r="968" spans="1:66" s="37" customFormat="1" ht="273.05" customHeight="1" x14ac:dyDescent="0.3">
      <c r="A968" s="107">
        <v>3050</v>
      </c>
      <c r="B968" s="607" t="s">
        <v>7832</v>
      </c>
      <c r="C968" s="108"/>
      <c r="D968" s="109"/>
      <c r="E968" s="625" t="s">
        <v>7833</v>
      </c>
      <c r="F968" s="108" t="s">
        <v>7834</v>
      </c>
      <c r="G968" s="625" t="s">
        <v>7843</v>
      </c>
      <c r="H968" s="108">
        <v>2012</v>
      </c>
      <c r="I968" s="625" t="s">
        <v>7844</v>
      </c>
      <c r="J968" s="655">
        <v>570070</v>
      </c>
      <c r="K968" s="396" t="s">
        <v>6855</v>
      </c>
      <c r="L968" s="72" t="s">
        <v>7837</v>
      </c>
      <c r="M968" s="72" t="s">
        <v>7838</v>
      </c>
      <c r="N968" s="72" t="s">
        <v>7845</v>
      </c>
      <c r="O968" s="72" t="s">
        <v>7846</v>
      </c>
      <c r="P968" s="108" t="s">
        <v>7847</v>
      </c>
      <c r="Q968" s="109">
        <v>60</v>
      </c>
      <c r="R968" s="109">
        <v>0</v>
      </c>
      <c r="S968" s="109">
        <v>40</v>
      </c>
      <c r="T968" s="109">
        <v>20</v>
      </c>
      <c r="U968" s="109">
        <v>60</v>
      </c>
      <c r="V968" s="108">
        <v>100</v>
      </c>
      <c r="W968" s="108">
        <v>86</v>
      </c>
      <c r="X968" s="109" t="s">
        <v>7841</v>
      </c>
      <c r="Y968" s="108">
        <v>44</v>
      </c>
      <c r="Z968" s="108"/>
      <c r="AA968" s="108"/>
      <c r="AB968" s="108">
        <v>3</v>
      </c>
      <c r="AC968" s="108"/>
      <c r="AD968" s="109"/>
      <c r="AE968" s="242"/>
      <c r="AF968" s="236"/>
      <c r="AG968" s="351"/>
      <c r="AH968" s="687"/>
      <c r="AI968" s="238"/>
      <c r="AJ968" s="352"/>
      <c r="AK968" s="734"/>
      <c r="AL968" s="241"/>
      <c r="AM968" s="352" t="s">
        <v>7842</v>
      </c>
      <c r="AN968" s="734"/>
      <c r="AO968" s="241">
        <v>20</v>
      </c>
      <c r="AP968" s="352"/>
      <c r="AQ968" s="734"/>
      <c r="AR968" s="241"/>
      <c r="AS968" s="352"/>
      <c r="AT968" s="353"/>
      <c r="AU968" s="242"/>
      <c r="AV968" s="785"/>
      <c r="AW968" s="108"/>
      <c r="AX968" s="342"/>
      <c r="AY968" s="81"/>
      <c r="AZ968" s="81"/>
      <c r="BA968" s="81"/>
      <c r="BB968" s="81"/>
      <c r="BC968" s="81"/>
      <c r="BD968" s="81"/>
      <c r="BE968" s="81"/>
      <c r="BF968" s="81"/>
      <c r="BG968" s="81"/>
      <c r="BH968" s="81"/>
      <c r="BI968" s="81"/>
      <c r="BJ968" s="81"/>
      <c r="BK968" s="81"/>
      <c r="BL968" s="81"/>
      <c r="BM968" s="81"/>
      <c r="BN968" s="81"/>
    </row>
    <row r="969" spans="1:66" s="37" customFormat="1" ht="273.05" customHeight="1" x14ac:dyDescent="0.3">
      <c r="A969" s="107">
        <v>3050</v>
      </c>
      <c r="B969" s="607" t="s">
        <v>7832</v>
      </c>
      <c r="C969" s="108"/>
      <c r="D969" s="109"/>
      <c r="E969" s="625" t="s">
        <v>6167</v>
      </c>
      <c r="F969" s="108" t="s">
        <v>7848</v>
      </c>
      <c r="G969" s="625" t="s">
        <v>7849</v>
      </c>
      <c r="H969" s="108">
        <v>2013</v>
      </c>
      <c r="I969" s="625" t="s">
        <v>7850</v>
      </c>
      <c r="J969" s="655">
        <v>404166</v>
      </c>
      <c r="K969" s="396" t="s">
        <v>6855</v>
      </c>
      <c r="L969" s="72" t="s">
        <v>7837</v>
      </c>
      <c r="M969" s="72" t="s">
        <v>7838</v>
      </c>
      <c r="N969" s="72" t="s">
        <v>7851</v>
      </c>
      <c r="O969" s="72" t="s">
        <v>7852</v>
      </c>
      <c r="P969" s="108" t="s">
        <v>7853</v>
      </c>
      <c r="Q969" s="109">
        <v>60</v>
      </c>
      <c r="R969" s="109">
        <v>0</v>
      </c>
      <c r="S969" s="109">
        <v>40</v>
      </c>
      <c r="T969" s="109">
        <v>20</v>
      </c>
      <c r="U969" s="109">
        <v>60</v>
      </c>
      <c r="V969" s="108">
        <v>80</v>
      </c>
      <c r="W969" s="108">
        <v>66</v>
      </c>
      <c r="X969" s="109" t="s">
        <v>7841</v>
      </c>
      <c r="Y969" s="108">
        <v>44</v>
      </c>
      <c r="Z969" s="108"/>
      <c r="AA969" s="108"/>
      <c r="AB969" s="108">
        <v>3</v>
      </c>
      <c r="AC969" s="108"/>
      <c r="AD969" s="109"/>
      <c r="AE969" s="242"/>
      <c r="AF969" s="236"/>
      <c r="AG969" s="351"/>
      <c r="AH969" s="687"/>
      <c r="AI969" s="238"/>
      <c r="AJ969" s="352"/>
      <c r="AK969" s="734"/>
      <c r="AL969" s="241"/>
      <c r="AM969" s="352" t="s">
        <v>7842</v>
      </c>
      <c r="AN969" s="734"/>
      <c r="AO969" s="241">
        <v>20</v>
      </c>
      <c r="AP969" s="352"/>
      <c r="AQ969" s="734"/>
      <c r="AR969" s="241"/>
      <c r="AS969" s="352"/>
      <c r="AT969" s="353"/>
      <c r="AU969" s="242"/>
      <c r="AV969" s="785"/>
      <c r="AW969" s="108"/>
      <c r="AX969" s="342"/>
      <c r="AY969" s="81"/>
      <c r="AZ969" s="81"/>
      <c r="BA969" s="81"/>
      <c r="BB969" s="81"/>
      <c r="BC969" s="81"/>
      <c r="BD969" s="81"/>
      <c r="BE969" s="81"/>
      <c r="BF969" s="81"/>
      <c r="BG969" s="81"/>
      <c r="BH969" s="81"/>
      <c r="BI969" s="81"/>
      <c r="BJ969" s="81"/>
      <c r="BK969" s="81"/>
      <c r="BL969" s="81"/>
      <c r="BM969" s="81"/>
      <c r="BN969" s="81"/>
    </row>
    <row r="970" spans="1:66" s="37" customFormat="1" ht="91" customHeight="1" x14ac:dyDescent="0.3">
      <c r="A970" s="107">
        <v>3050</v>
      </c>
      <c r="B970" s="607" t="s">
        <v>7832</v>
      </c>
      <c r="C970" s="108"/>
      <c r="D970" s="109"/>
      <c r="E970" s="625" t="s">
        <v>7854</v>
      </c>
      <c r="F970" s="108" t="s">
        <v>7855</v>
      </c>
      <c r="G970" s="625" t="s">
        <v>7856</v>
      </c>
      <c r="H970" s="108">
        <v>2010</v>
      </c>
      <c r="I970" s="625" t="s">
        <v>7857</v>
      </c>
      <c r="J970" s="655">
        <v>79454</v>
      </c>
      <c r="K970" s="396" t="s">
        <v>6855</v>
      </c>
      <c r="L970" s="72" t="s">
        <v>7837</v>
      </c>
      <c r="M970" s="72" t="s">
        <v>7838</v>
      </c>
      <c r="N970" s="72" t="s">
        <v>7858</v>
      </c>
      <c r="O970" s="72" t="s">
        <v>7859</v>
      </c>
      <c r="P970" s="108" t="s">
        <v>3797</v>
      </c>
      <c r="Q970" s="109">
        <v>50</v>
      </c>
      <c r="R970" s="109">
        <v>0</v>
      </c>
      <c r="S970" s="109">
        <v>40</v>
      </c>
      <c r="T970" s="109">
        <v>10</v>
      </c>
      <c r="U970" s="109">
        <v>50</v>
      </c>
      <c r="V970" s="108">
        <v>80</v>
      </c>
      <c r="W970" s="108">
        <v>100</v>
      </c>
      <c r="X970" s="109" t="s">
        <v>7841</v>
      </c>
      <c r="Y970" s="108">
        <v>44</v>
      </c>
      <c r="Z970" s="108"/>
      <c r="AA970" s="108"/>
      <c r="AB970" s="108">
        <v>3</v>
      </c>
      <c r="AC970" s="108"/>
      <c r="AD970" s="109"/>
      <c r="AE970" s="242"/>
      <c r="AF970" s="236"/>
      <c r="AG970" s="351"/>
      <c r="AH970" s="687"/>
      <c r="AI970" s="238"/>
      <c r="AJ970" s="352"/>
      <c r="AK970" s="734"/>
      <c r="AL970" s="241"/>
      <c r="AM970" s="352" t="s">
        <v>7842</v>
      </c>
      <c r="AN970" s="734"/>
      <c r="AO970" s="241">
        <v>20</v>
      </c>
      <c r="AP970" s="352"/>
      <c r="AQ970" s="734"/>
      <c r="AR970" s="241"/>
      <c r="AS970" s="352"/>
      <c r="AT970" s="353"/>
      <c r="AU970" s="242"/>
      <c r="AV970" s="785"/>
      <c r="AW970" s="108"/>
      <c r="AX970" s="342"/>
      <c r="AY970" s="81"/>
      <c r="AZ970" s="81"/>
      <c r="BA970" s="81"/>
      <c r="BB970" s="81"/>
      <c r="BC970" s="81"/>
      <c r="BD970" s="81"/>
      <c r="BE970" s="81"/>
      <c r="BF970" s="81"/>
      <c r="BG970" s="81"/>
      <c r="BH970" s="81"/>
      <c r="BI970" s="81"/>
      <c r="BJ970" s="81"/>
      <c r="BK970" s="81"/>
      <c r="BL970" s="81"/>
      <c r="BM970" s="81"/>
      <c r="BN970" s="81"/>
    </row>
    <row r="971" spans="1:66" s="37" customFormat="1" ht="169.1" customHeight="1" x14ac:dyDescent="0.3">
      <c r="A971" s="107">
        <v>3050</v>
      </c>
      <c r="B971" s="607" t="s">
        <v>7832</v>
      </c>
      <c r="C971" s="108"/>
      <c r="D971" s="109"/>
      <c r="E971" s="625" t="s">
        <v>5447</v>
      </c>
      <c r="F971" s="108" t="s">
        <v>5448</v>
      </c>
      <c r="G971" s="625" t="s">
        <v>7860</v>
      </c>
      <c r="H971" s="108">
        <v>2013</v>
      </c>
      <c r="I971" s="625" t="s">
        <v>7861</v>
      </c>
      <c r="J971" s="655">
        <v>21170</v>
      </c>
      <c r="K971" s="396" t="s">
        <v>6855</v>
      </c>
      <c r="L971" s="72" t="s">
        <v>7837</v>
      </c>
      <c r="M971" s="72" t="s">
        <v>7838</v>
      </c>
      <c r="N971" s="72" t="s">
        <v>7862</v>
      </c>
      <c r="O971" s="72" t="s">
        <v>7863</v>
      </c>
      <c r="P971" s="108" t="s">
        <v>3799</v>
      </c>
      <c r="Q971" s="109">
        <v>50</v>
      </c>
      <c r="R971" s="109">
        <v>0</v>
      </c>
      <c r="S971" s="109">
        <v>40</v>
      </c>
      <c r="T971" s="109">
        <v>10</v>
      </c>
      <c r="U971" s="109">
        <v>50</v>
      </c>
      <c r="V971" s="108">
        <v>80</v>
      </c>
      <c r="W971" s="108">
        <v>77</v>
      </c>
      <c r="X971" s="109" t="s">
        <v>7841</v>
      </c>
      <c r="Y971" s="108">
        <v>47</v>
      </c>
      <c r="Z971" s="108"/>
      <c r="AA971" s="108"/>
      <c r="AB971" s="108">
        <v>3</v>
      </c>
      <c r="AC971" s="108"/>
      <c r="AD971" s="109"/>
      <c r="AE971" s="242"/>
      <c r="AF971" s="236"/>
      <c r="AG971" s="351"/>
      <c r="AH971" s="687"/>
      <c r="AI971" s="238"/>
      <c r="AJ971" s="352"/>
      <c r="AK971" s="734"/>
      <c r="AL971" s="241"/>
      <c r="AM971" s="352" t="s">
        <v>7842</v>
      </c>
      <c r="AN971" s="734"/>
      <c r="AO971" s="241">
        <v>20</v>
      </c>
      <c r="AP971" s="352"/>
      <c r="AQ971" s="734"/>
      <c r="AR971" s="241"/>
      <c r="AS971" s="352"/>
      <c r="AT971" s="353"/>
      <c r="AU971" s="242"/>
      <c r="AV971" s="785"/>
      <c r="AW971" s="108"/>
      <c r="AX971" s="342"/>
      <c r="AY971" s="81"/>
      <c r="AZ971" s="81"/>
      <c r="BA971" s="81"/>
      <c r="BB971" s="81"/>
      <c r="BC971" s="81"/>
      <c r="BD971" s="81"/>
      <c r="BE971" s="81"/>
      <c r="BF971" s="81"/>
      <c r="BG971" s="81"/>
      <c r="BH971" s="81"/>
      <c r="BI971" s="81"/>
      <c r="BJ971" s="81"/>
      <c r="BK971" s="81"/>
      <c r="BL971" s="81"/>
      <c r="BM971" s="81"/>
      <c r="BN971" s="81"/>
    </row>
    <row r="972" spans="1:66" s="37" customFormat="1" ht="325" customHeight="1" x14ac:dyDescent="0.3">
      <c r="A972" s="107">
        <v>3050</v>
      </c>
      <c r="B972" s="607" t="s">
        <v>7832</v>
      </c>
      <c r="C972" s="108"/>
      <c r="D972" s="109"/>
      <c r="E972" s="625" t="s">
        <v>5447</v>
      </c>
      <c r="F972" s="108" t="s">
        <v>5448</v>
      </c>
      <c r="G972" s="625" t="s">
        <v>7864</v>
      </c>
      <c r="H972" s="108">
        <v>2013</v>
      </c>
      <c r="I972" s="625" t="s">
        <v>7865</v>
      </c>
      <c r="J972" s="655">
        <v>49761</v>
      </c>
      <c r="K972" s="396" t="s">
        <v>6855</v>
      </c>
      <c r="L972" s="72" t="s">
        <v>7837</v>
      </c>
      <c r="M972" s="72" t="s">
        <v>7838</v>
      </c>
      <c r="N972" s="72" t="s">
        <v>7866</v>
      </c>
      <c r="O972" s="72" t="s">
        <v>7867</v>
      </c>
      <c r="P972" s="108" t="s">
        <v>3800</v>
      </c>
      <c r="Q972" s="109">
        <v>60</v>
      </c>
      <c r="R972" s="109">
        <v>0</v>
      </c>
      <c r="S972" s="109">
        <v>40</v>
      </c>
      <c r="T972" s="109">
        <v>20</v>
      </c>
      <c r="U972" s="109">
        <v>60</v>
      </c>
      <c r="V972" s="108">
        <v>80</v>
      </c>
      <c r="W972" s="108">
        <v>70</v>
      </c>
      <c r="X972" s="109" t="s">
        <v>7841</v>
      </c>
      <c r="Y972" s="108">
        <v>47</v>
      </c>
      <c r="Z972" s="108"/>
      <c r="AA972" s="108"/>
      <c r="AB972" s="108">
        <v>3</v>
      </c>
      <c r="AC972" s="108"/>
      <c r="AD972" s="109"/>
      <c r="AE972" s="242"/>
      <c r="AF972" s="236"/>
      <c r="AG972" s="351"/>
      <c r="AH972" s="687"/>
      <c r="AI972" s="238"/>
      <c r="AJ972" s="352"/>
      <c r="AK972" s="734"/>
      <c r="AL972" s="241"/>
      <c r="AM972" s="352" t="s">
        <v>7842</v>
      </c>
      <c r="AN972" s="734"/>
      <c r="AO972" s="241">
        <v>20</v>
      </c>
      <c r="AP972" s="352"/>
      <c r="AQ972" s="734"/>
      <c r="AR972" s="241"/>
      <c r="AS972" s="352"/>
      <c r="AT972" s="353"/>
      <c r="AU972" s="242"/>
      <c r="AV972" s="785"/>
      <c r="AW972" s="108"/>
      <c r="AX972" s="342"/>
      <c r="AY972" s="81"/>
      <c r="AZ972" s="81"/>
      <c r="BA972" s="81"/>
      <c r="BB972" s="81"/>
      <c r="BC972" s="81"/>
      <c r="BD972" s="81"/>
      <c r="BE972" s="81"/>
      <c r="BF972" s="81"/>
      <c r="BG972" s="81"/>
      <c r="BH972" s="81"/>
      <c r="BI972" s="81"/>
      <c r="BJ972" s="81"/>
      <c r="BK972" s="81"/>
      <c r="BL972" s="81"/>
      <c r="BM972" s="81"/>
      <c r="BN972" s="81"/>
    </row>
    <row r="973" spans="1:66" s="37" customFormat="1" ht="409.6" customHeight="1" x14ac:dyDescent="0.3">
      <c r="A973" s="107">
        <v>3050</v>
      </c>
      <c r="B973" s="607" t="s">
        <v>7832</v>
      </c>
      <c r="C973" s="108"/>
      <c r="D973" s="109"/>
      <c r="E973" s="625" t="s">
        <v>2537</v>
      </c>
      <c r="F973" s="108" t="s">
        <v>5907</v>
      </c>
      <c r="G973" s="625" t="s">
        <v>7868</v>
      </c>
      <c r="H973" s="108">
        <v>2010</v>
      </c>
      <c r="I973" s="625" t="s">
        <v>7869</v>
      </c>
      <c r="J973" s="655">
        <v>47499</v>
      </c>
      <c r="K973" s="396" t="s">
        <v>6855</v>
      </c>
      <c r="L973" s="72" t="s">
        <v>7837</v>
      </c>
      <c r="M973" s="72" t="s">
        <v>7838</v>
      </c>
      <c r="N973" s="72" t="s">
        <v>7870</v>
      </c>
      <c r="O973" s="72" t="s">
        <v>7871</v>
      </c>
      <c r="P973" s="108" t="s">
        <v>7872</v>
      </c>
      <c r="Q973" s="109">
        <v>60</v>
      </c>
      <c r="R973" s="109">
        <v>0</v>
      </c>
      <c r="S973" s="109">
        <v>40</v>
      </c>
      <c r="T973" s="109">
        <v>20</v>
      </c>
      <c r="U973" s="109">
        <v>60</v>
      </c>
      <c r="V973" s="108">
        <v>20</v>
      </c>
      <c r="W973" s="108">
        <v>100</v>
      </c>
      <c r="X973" s="109" t="s">
        <v>7841</v>
      </c>
      <c r="Y973" s="108">
        <v>47</v>
      </c>
      <c r="Z973" s="108"/>
      <c r="AA973" s="108"/>
      <c r="AB973" s="108">
        <v>3</v>
      </c>
      <c r="AC973" s="108"/>
      <c r="AD973" s="109"/>
      <c r="AE973" s="242"/>
      <c r="AF973" s="236"/>
      <c r="AG973" s="351"/>
      <c r="AH973" s="687"/>
      <c r="AI973" s="238"/>
      <c r="AJ973" s="352"/>
      <c r="AK973" s="734"/>
      <c r="AL973" s="241"/>
      <c r="AM973" s="352" t="s">
        <v>7842</v>
      </c>
      <c r="AN973" s="734"/>
      <c r="AO973" s="241">
        <v>20</v>
      </c>
      <c r="AP973" s="352"/>
      <c r="AQ973" s="734"/>
      <c r="AR973" s="241"/>
      <c r="AS973" s="352"/>
      <c r="AT973" s="353"/>
      <c r="AU973" s="242"/>
      <c r="AV973" s="785"/>
      <c r="AW973" s="108"/>
      <c r="AX973" s="342"/>
      <c r="AY973" s="81"/>
      <c r="AZ973" s="81"/>
      <c r="BA973" s="81"/>
      <c r="BB973" s="81"/>
      <c r="BC973" s="81"/>
      <c r="BD973" s="81"/>
      <c r="BE973" s="81"/>
      <c r="BF973" s="81"/>
      <c r="BG973" s="81"/>
      <c r="BH973" s="81"/>
      <c r="BI973" s="81"/>
      <c r="BJ973" s="81"/>
      <c r="BK973" s="81"/>
      <c r="BL973" s="81"/>
      <c r="BM973" s="81"/>
      <c r="BN973" s="81"/>
    </row>
    <row r="974" spans="1:66" s="37" customFormat="1" ht="364.05" customHeight="1" x14ac:dyDescent="0.3">
      <c r="A974" s="107">
        <v>3050</v>
      </c>
      <c r="B974" s="607" t="s">
        <v>7832</v>
      </c>
      <c r="C974" s="108"/>
      <c r="D974" s="109"/>
      <c r="E974" s="625" t="s">
        <v>6167</v>
      </c>
      <c r="F974" s="108" t="s">
        <v>7873</v>
      </c>
      <c r="G974" s="625" t="s">
        <v>7874</v>
      </c>
      <c r="H974" s="108">
        <v>2013</v>
      </c>
      <c r="I974" s="625" t="s">
        <v>7875</v>
      </c>
      <c r="J974" s="655">
        <v>193213</v>
      </c>
      <c r="K974" s="396" t="s">
        <v>6855</v>
      </c>
      <c r="L974" s="72" t="s">
        <v>7837</v>
      </c>
      <c r="M974" s="72" t="s">
        <v>7838</v>
      </c>
      <c r="N974" s="72" t="s">
        <v>7876</v>
      </c>
      <c r="O974" s="72" t="s">
        <v>7877</v>
      </c>
      <c r="P974" s="108" t="s">
        <v>7878</v>
      </c>
      <c r="Q974" s="109">
        <v>60</v>
      </c>
      <c r="R974" s="109">
        <v>0</v>
      </c>
      <c r="S974" s="109">
        <v>40</v>
      </c>
      <c r="T974" s="109">
        <v>20</v>
      </c>
      <c r="U974" s="109">
        <v>60</v>
      </c>
      <c r="V974" s="108">
        <v>50</v>
      </c>
      <c r="W974" s="108">
        <v>70</v>
      </c>
      <c r="X974" s="109" t="s">
        <v>7841</v>
      </c>
      <c r="Y974" s="108">
        <v>47</v>
      </c>
      <c r="Z974" s="108"/>
      <c r="AA974" s="108"/>
      <c r="AB974" s="108">
        <v>3</v>
      </c>
      <c r="AC974" s="108"/>
      <c r="AD974" s="109"/>
      <c r="AE974" s="242"/>
      <c r="AF974" s="236"/>
      <c r="AG974" s="351"/>
      <c r="AH974" s="687"/>
      <c r="AI974" s="238"/>
      <c r="AJ974" s="352"/>
      <c r="AK974" s="734"/>
      <c r="AL974" s="241"/>
      <c r="AM974" s="352" t="s">
        <v>7842</v>
      </c>
      <c r="AN974" s="734"/>
      <c r="AO974" s="241">
        <v>20</v>
      </c>
      <c r="AP974" s="352"/>
      <c r="AQ974" s="734"/>
      <c r="AR974" s="241"/>
      <c r="AS974" s="352"/>
      <c r="AT974" s="353"/>
      <c r="AU974" s="242"/>
      <c r="AV974" s="785"/>
      <c r="AW974" s="108"/>
      <c r="AX974" s="342"/>
      <c r="AY974" s="81"/>
      <c r="AZ974" s="81"/>
      <c r="BA974" s="81"/>
      <c r="BB974" s="81"/>
      <c r="BC974" s="81"/>
      <c r="BD974" s="81"/>
      <c r="BE974" s="81"/>
      <c r="BF974" s="81"/>
      <c r="BG974" s="81"/>
      <c r="BH974" s="81"/>
      <c r="BI974" s="81"/>
      <c r="BJ974" s="81"/>
      <c r="BK974" s="81"/>
      <c r="BL974" s="81"/>
      <c r="BM974" s="81"/>
      <c r="BN974" s="81"/>
    </row>
    <row r="975" spans="1:66" s="37" customFormat="1" ht="91" customHeight="1" x14ac:dyDescent="0.3">
      <c r="A975" s="107">
        <v>3050</v>
      </c>
      <c r="B975" s="607" t="s">
        <v>7832</v>
      </c>
      <c r="C975" s="108"/>
      <c r="D975" s="109"/>
      <c r="E975" s="625" t="s">
        <v>2539</v>
      </c>
      <c r="F975" s="108" t="s">
        <v>7879</v>
      </c>
      <c r="G975" s="625" t="s">
        <v>7880</v>
      </c>
      <c r="H975" s="108">
        <v>2011</v>
      </c>
      <c r="I975" s="625" t="s">
        <v>7881</v>
      </c>
      <c r="J975" s="655">
        <v>124487</v>
      </c>
      <c r="K975" s="396" t="s">
        <v>6855</v>
      </c>
      <c r="L975" s="72" t="s">
        <v>7837</v>
      </c>
      <c r="M975" s="72" t="s">
        <v>7838</v>
      </c>
      <c r="N975" s="72" t="s">
        <v>7882</v>
      </c>
      <c r="O975" s="72" t="s">
        <v>7883</v>
      </c>
      <c r="P975" s="108" t="s">
        <v>4163</v>
      </c>
      <c r="Q975" s="109">
        <v>60</v>
      </c>
      <c r="R975" s="109">
        <v>0</v>
      </c>
      <c r="S975" s="109">
        <v>40</v>
      </c>
      <c r="T975" s="109">
        <v>20</v>
      </c>
      <c r="U975" s="109">
        <v>60</v>
      </c>
      <c r="V975" s="108">
        <v>80</v>
      </c>
      <c r="W975" s="108">
        <v>100</v>
      </c>
      <c r="X975" s="109" t="s">
        <v>7841</v>
      </c>
      <c r="Y975" s="108">
        <v>47</v>
      </c>
      <c r="Z975" s="108"/>
      <c r="AA975" s="108"/>
      <c r="AB975" s="108">
        <v>3</v>
      </c>
      <c r="AC975" s="108"/>
      <c r="AD975" s="109"/>
      <c r="AE975" s="242"/>
      <c r="AF975" s="236"/>
      <c r="AG975" s="351"/>
      <c r="AH975" s="687"/>
      <c r="AI975" s="238"/>
      <c r="AJ975" s="352"/>
      <c r="AK975" s="734"/>
      <c r="AL975" s="241"/>
      <c r="AM975" s="352" t="s">
        <v>7842</v>
      </c>
      <c r="AN975" s="734"/>
      <c r="AO975" s="241">
        <v>20</v>
      </c>
      <c r="AP975" s="352"/>
      <c r="AQ975" s="734"/>
      <c r="AR975" s="241"/>
      <c r="AS975" s="352"/>
      <c r="AT975" s="353"/>
      <c r="AU975" s="242"/>
      <c r="AV975" s="785"/>
      <c r="AW975" s="108"/>
      <c r="AX975" s="342"/>
      <c r="AY975" s="81"/>
      <c r="AZ975" s="81"/>
      <c r="BA975" s="81"/>
      <c r="BB975" s="81"/>
      <c r="BC975" s="81"/>
      <c r="BD975" s="81"/>
      <c r="BE975" s="81"/>
      <c r="BF975" s="81"/>
      <c r="BG975" s="81"/>
      <c r="BH975" s="81"/>
      <c r="BI975" s="81"/>
      <c r="BJ975" s="81"/>
      <c r="BK975" s="81"/>
      <c r="BL975" s="81"/>
      <c r="BM975" s="81"/>
      <c r="BN975" s="81"/>
    </row>
    <row r="976" spans="1:66" s="37" customFormat="1" ht="286.10000000000002" customHeight="1" x14ac:dyDescent="0.3">
      <c r="A976" s="107">
        <v>3050</v>
      </c>
      <c r="B976" s="607" t="s">
        <v>7832</v>
      </c>
      <c r="C976" s="108"/>
      <c r="D976" s="109"/>
      <c r="E976" s="625" t="s">
        <v>5585</v>
      </c>
      <c r="F976" s="108" t="s">
        <v>708</v>
      </c>
      <c r="G976" s="625" t="s">
        <v>7884</v>
      </c>
      <c r="H976" s="108">
        <v>2012</v>
      </c>
      <c r="I976" s="625" t="s">
        <v>7885</v>
      </c>
      <c r="J976" s="655">
        <v>1018799</v>
      </c>
      <c r="K976" s="396" t="s">
        <v>6855</v>
      </c>
      <c r="L976" s="72" t="s">
        <v>7837</v>
      </c>
      <c r="M976" s="72" t="s">
        <v>7838</v>
      </c>
      <c r="N976" s="72" t="s">
        <v>7886</v>
      </c>
      <c r="O976" s="72" t="s">
        <v>7887</v>
      </c>
      <c r="P976" s="108" t="s">
        <v>7888</v>
      </c>
      <c r="Q976" s="109">
        <v>80</v>
      </c>
      <c r="R976" s="109">
        <v>0</v>
      </c>
      <c r="S976" s="109">
        <v>40</v>
      </c>
      <c r="T976" s="109">
        <v>40</v>
      </c>
      <c r="U976" s="109">
        <v>80</v>
      </c>
      <c r="V976" s="108">
        <v>80</v>
      </c>
      <c r="W976" s="108">
        <v>100</v>
      </c>
      <c r="X976" s="109" t="s">
        <v>7841</v>
      </c>
      <c r="Y976" s="108">
        <v>47</v>
      </c>
      <c r="Z976" s="108"/>
      <c r="AA976" s="108">
        <v>80</v>
      </c>
      <c r="AB976" s="108">
        <v>3</v>
      </c>
      <c r="AC976" s="108"/>
      <c r="AD976" s="109"/>
      <c r="AE976" s="242"/>
      <c r="AF976" s="236"/>
      <c r="AG976" s="351"/>
      <c r="AH976" s="687"/>
      <c r="AI976" s="238"/>
      <c r="AJ976" s="352"/>
      <c r="AK976" s="734"/>
      <c r="AL976" s="241"/>
      <c r="AM976" s="352" t="s">
        <v>7842</v>
      </c>
      <c r="AN976" s="734"/>
      <c r="AO976" s="241">
        <v>20</v>
      </c>
      <c r="AP976" s="352"/>
      <c r="AQ976" s="734"/>
      <c r="AR976" s="241"/>
      <c r="AS976" s="352"/>
      <c r="AT976" s="353"/>
      <c r="AU976" s="242"/>
      <c r="AV976" s="785"/>
      <c r="AW976" s="108"/>
      <c r="AX976" s="342"/>
      <c r="AY976" s="81"/>
      <c r="AZ976" s="81"/>
      <c r="BA976" s="81"/>
      <c r="BB976" s="81"/>
      <c r="BC976" s="81"/>
      <c r="BD976" s="81"/>
      <c r="BE976" s="81"/>
      <c r="BF976" s="81"/>
      <c r="BG976" s="81"/>
      <c r="BH976" s="81"/>
      <c r="BI976" s="81"/>
      <c r="BJ976" s="81"/>
      <c r="BK976" s="81"/>
      <c r="BL976" s="81"/>
      <c r="BM976" s="81"/>
      <c r="BN976" s="81"/>
    </row>
    <row r="977" spans="1:66" s="37" customFormat="1" ht="117" customHeight="1" x14ac:dyDescent="0.3">
      <c r="A977" s="107">
        <v>3050</v>
      </c>
      <c r="B977" s="607" t="s">
        <v>7832</v>
      </c>
      <c r="C977" s="108"/>
      <c r="D977" s="109"/>
      <c r="E977" s="625" t="s">
        <v>7639</v>
      </c>
      <c r="F977" s="108" t="s">
        <v>7640</v>
      </c>
      <c r="G977" s="625" t="s">
        <v>7889</v>
      </c>
      <c r="H977" s="108">
        <v>2011</v>
      </c>
      <c r="I977" s="625" t="s">
        <v>7890</v>
      </c>
      <c r="J977" s="655">
        <v>80931</v>
      </c>
      <c r="K977" s="396" t="s">
        <v>6855</v>
      </c>
      <c r="L977" s="72" t="s">
        <v>7837</v>
      </c>
      <c r="M977" s="72" t="s">
        <v>7838</v>
      </c>
      <c r="N977" s="72" t="s">
        <v>7891</v>
      </c>
      <c r="O977" s="72" t="s">
        <v>7892</v>
      </c>
      <c r="P977" s="108" t="s">
        <v>7893</v>
      </c>
      <c r="Q977" s="109">
        <v>60</v>
      </c>
      <c r="R977" s="109">
        <v>0</v>
      </c>
      <c r="S977" s="109">
        <v>40</v>
      </c>
      <c r="T977" s="109">
        <v>20</v>
      </c>
      <c r="U977" s="109">
        <v>60</v>
      </c>
      <c r="V977" s="108">
        <v>100</v>
      </c>
      <c r="W977" s="108">
        <v>100</v>
      </c>
      <c r="X977" s="109" t="s">
        <v>7841</v>
      </c>
      <c r="Y977" s="108">
        <v>47</v>
      </c>
      <c r="Z977" s="108"/>
      <c r="AA977" s="108"/>
      <c r="AB977" s="108">
        <v>3</v>
      </c>
      <c r="AC977" s="108"/>
      <c r="AD977" s="109"/>
      <c r="AE977" s="242"/>
      <c r="AF977" s="236"/>
      <c r="AG977" s="351"/>
      <c r="AH977" s="687"/>
      <c r="AI977" s="238"/>
      <c r="AJ977" s="352"/>
      <c r="AK977" s="734"/>
      <c r="AL977" s="241"/>
      <c r="AM977" s="352" t="s">
        <v>7842</v>
      </c>
      <c r="AN977" s="734"/>
      <c r="AO977" s="241">
        <v>20</v>
      </c>
      <c r="AP977" s="352"/>
      <c r="AQ977" s="734"/>
      <c r="AR977" s="241"/>
      <c r="AS977" s="352"/>
      <c r="AT977" s="353"/>
      <c r="AU977" s="242"/>
      <c r="AV977" s="785"/>
      <c r="AW977" s="108"/>
      <c r="AX977" s="342"/>
      <c r="AY977" s="81"/>
      <c r="AZ977" s="81"/>
      <c r="BA977" s="81"/>
      <c r="BB977" s="81"/>
      <c r="BC977" s="81"/>
      <c r="BD977" s="81"/>
      <c r="BE977" s="81"/>
      <c r="BF977" s="81"/>
      <c r="BG977" s="81"/>
      <c r="BH977" s="81"/>
      <c r="BI977" s="81"/>
      <c r="BJ977" s="81"/>
      <c r="BK977" s="81"/>
      <c r="BL977" s="81"/>
      <c r="BM977" s="81"/>
      <c r="BN977" s="81"/>
    </row>
    <row r="978" spans="1:66" s="37" customFormat="1" ht="298.95" customHeight="1" x14ac:dyDescent="0.3">
      <c r="A978" s="107">
        <v>3050</v>
      </c>
      <c r="B978" s="607" t="s">
        <v>7832</v>
      </c>
      <c r="C978" s="108"/>
      <c r="D978" s="109"/>
      <c r="E978" s="625" t="s">
        <v>5024</v>
      </c>
      <c r="F978" s="108" t="s">
        <v>7894</v>
      </c>
      <c r="G978" s="625" t="s">
        <v>7895</v>
      </c>
      <c r="H978" s="108">
        <v>2011</v>
      </c>
      <c r="I978" s="625" t="s">
        <v>7896</v>
      </c>
      <c r="J978" s="655">
        <v>52307</v>
      </c>
      <c r="K978" s="396" t="s">
        <v>6855</v>
      </c>
      <c r="L978" s="72" t="s">
        <v>7837</v>
      </c>
      <c r="M978" s="72" t="s">
        <v>7838</v>
      </c>
      <c r="N978" s="72" t="s">
        <v>7897</v>
      </c>
      <c r="O978" s="72" t="s">
        <v>7898</v>
      </c>
      <c r="P978" s="108" t="s">
        <v>7899</v>
      </c>
      <c r="Q978" s="109">
        <v>60</v>
      </c>
      <c r="R978" s="109">
        <v>0</v>
      </c>
      <c r="S978" s="109">
        <v>40</v>
      </c>
      <c r="T978" s="109">
        <v>20</v>
      </c>
      <c r="U978" s="109">
        <v>60</v>
      </c>
      <c r="V978" s="108">
        <v>60</v>
      </c>
      <c r="W978" s="108">
        <v>100</v>
      </c>
      <c r="X978" s="109" t="s">
        <v>7841</v>
      </c>
      <c r="Y978" s="108">
        <v>47</v>
      </c>
      <c r="Z978" s="108"/>
      <c r="AA978" s="108"/>
      <c r="AB978" s="108">
        <v>3</v>
      </c>
      <c r="AC978" s="108"/>
      <c r="AD978" s="109"/>
      <c r="AE978" s="242"/>
      <c r="AF978" s="236"/>
      <c r="AG978" s="351"/>
      <c r="AH978" s="687"/>
      <c r="AI978" s="238"/>
      <c r="AJ978" s="352"/>
      <c r="AK978" s="734"/>
      <c r="AL978" s="241"/>
      <c r="AM978" s="352" t="s">
        <v>7842</v>
      </c>
      <c r="AN978" s="734"/>
      <c r="AO978" s="241">
        <v>20</v>
      </c>
      <c r="AP978" s="352"/>
      <c r="AQ978" s="734"/>
      <c r="AR978" s="241"/>
      <c r="AS978" s="352"/>
      <c r="AT978" s="353"/>
      <c r="AU978" s="242"/>
      <c r="AV978" s="785"/>
      <c r="AW978" s="108"/>
      <c r="AX978" s="342"/>
      <c r="AY978" s="81"/>
      <c r="AZ978" s="81"/>
      <c r="BA978" s="81"/>
      <c r="BB978" s="81"/>
      <c r="BC978" s="81"/>
      <c r="BD978" s="81"/>
      <c r="BE978" s="81"/>
      <c r="BF978" s="81"/>
      <c r="BG978" s="81"/>
      <c r="BH978" s="81"/>
      <c r="BI978" s="81"/>
      <c r="BJ978" s="81"/>
      <c r="BK978" s="81"/>
      <c r="BL978" s="81"/>
      <c r="BM978" s="81"/>
      <c r="BN978" s="81"/>
    </row>
    <row r="979" spans="1:66" s="37" customFormat="1" ht="117" customHeight="1" x14ac:dyDescent="0.3">
      <c r="A979" s="107">
        <v>3050</v>
      </c>
      <c r="B979" s="607" t="s">
        <v>7832</v>
      </c>
      <c r="C979" s="108"/>
      <c r="D979" s="109"/>
      <c r="E979" s="625" t="s">
        <v>7900</v>
      </c>
      <c r="F979" s="108" t="s">
        <v>7901</v>
      </c>
      <c r="G979" s="625" t="s">
        <v>7889</v>
      </c>
      <c r="H979" s="108">
        <v>2011</v>
      </c>
      <c r="I979" s="625" t="s">
        <v>7890</v>
      </c>
      <c r="J979" s="655">
        <v>30957</v>
      </c>
      <c r="K979" s="396" t="s">
        <v>6855</v>
      </c>
      <c r="L979" s="72" t="s">
        <v>7837</v>
      </c>
      <c r="M979" s="72" t="s">
        <v>7838</v>
      </c>
      <c r="N979" s="72" t="s">
        <v>7891</v>
      </c>
      <c r="O979" s="72" t="s">
        <v>7892</v>
      </c>
      <c r="P979" s="108" t="s">
        <v>7902</v>
      </c>
      <c r="Q979" s="109">
        <v>60</v>
      </c>
      <c r="R979" s="109">
        <v>0</v>
      </c>
      <c r="S979" s="109">
        <v>40</v>
      </c>
      <c r="T979" s="109">
        <v>20</v>
      </c>
      <c r="U979" s="109">
        <v>60</v>
      </c>
      <c r="V979" s="108">
        <v>40</v>
      </c>
      <c r="W979" s="108">
        <v>97</v>
      </c>
      <c r="X979" s="109" t="s">
        <v>7841</v>
      </c>
      <c r="Y979" s="108">
        <v>47</v>
      </c>
      <c r="Z979" s="108"/>
      <c r="AA979" s="108"/>
      <c r="AB979" s="108">
        <v>3</v>
      </c>
      <c r="AC979" s="108"/>
      <c r="AD979" s="109"/>
      <c r="AE979" s="242"/>
      <c r="AF979" s="236"/>
      <c r="AG979" s="351"/>
      <c r="AH979" s="687"/>
      <c r="AI979" s="238"/>
      <c r="AJ979" s="352"/>
      <c r="AK979" s="734"/>
      <c r="AL979" s="241"/>
      <c r="AM979" s="352" t="s">
        <v>7842</v>
      </c>
      <c r="AN979" s="734"/>
      <c r="AO979" s="241">
        <v>20</v>
      </c>
      <c r="AP979" s="352"/>
      <c r="AQ979" s="734"/>
      <c r="AR979" s="241"/>
      <c r="AS979" s="352"/>
      <c r="AT979" s="353"/>
      <c r="AU979" s="242"/>
      <c r="AV979" s="785"/>
      <c r="AW979" s="108"/>
      <c r="AX979" s="342"/>
      <c r="AY979" s="81"/>
      <c r="AZ979" s="81"/>
      <c r="BA979" s="81"/>
      <c r="BB979" s="81"/>
      <c r="BC979" s="81"/>
      <c r="BD979" s="81"/>
      <c r="BE979" s="81"/>
      <c r="BF979" s="81"/>
      <c r="BG979" s="81"/>
      <c r="BH979" s="81"/>
      <c r="BI979" s="81"/>
      <c r="BJ979" s="81"/>
      <c r="BK979" s="81"/>
      <c r="BL979" s="81"/>
      <c r="BM979" s="81"/>
      <c r="BN979" s="81"/>
    </row>
    <row r="980" spans="1:66" s="37" customFormat="1" ht="273.05" customHeight="1" x14ac:dyDescent="0.3">
      <c r="A980" s="107">
        <v>3050</v>
      </c>
      <c r="B980" s="607" t="s">
        <v>7832</v>
      </c>
      <c r="C980" s="108"/>
      <c r="D980" s="109"/>
      <c r="E980" s="625" t="s">
        <v>7903</v>
      </c>
      <c r="F980" s="108" t="s">
        <v>7904</v>
      </c>
      <c r="G980" s="625" t="s">
        <v>7905</v>
      </c>
      <c r="H980" s="108">
        <v>2011</v>
      </c>
      <c r="I980" s="625" t="s">
        <v>7905</v>
      </c>
      <c r="J980" s="655">
        <v>192203</v>
      </c>
      <c r="K980" s="396" t="s">
        <v>6855</v>
      </c>
      <c r="L980" s="72" t="s">
        <v>7837</v>
      </c>
      <c r="M980" s="72" t="s">
        <v>7838</v>
      </c>
      <c r="N980" s="72" t="s">
        <v>7906</v>
      </c>
      <c r="O980" s="72" t="s">
        <v>7907</v>
      </c>
      <c r="P980" s="108" t="s">
        <v>3815</v>
      </c>
      <c r="Q980" s="109">
        <v>60</v>
      </c>
      <c r="R980" s="109">
        <v>0</v>
      </c>
      <c r="S980" s="109">
        <v>40</v>
      </c>
      <c r="T980" s="109">
        <v>20</v>
      </c>
      <c r="U980" s="109">
        <v>60</v>
      </c>
      <c r="V980" s="108">
        <v>100</v>
      </c>
      <c r="W980" s="108">
        <v>100</v>
      </c>
      <c r="X980" s="109" t="s">
        <v>7841</v>
      </c>
      <c r="Y980" s="108">
        <v>47</v>
      </c>
      <c r="Z980" s="108"/>
      <c r="AA980" s="108"/>
      <c r="AB980" s="108">
        <v>3</v>
      </c>
      <c r="AC980" s="108"/>
      <c r="AD980" s="109"/>
      <c r="AE980" s="242"/>
      <c r="AF980" s="236"/>
      <c r="AG980" s="351"/>
      <c r="AH980" s="687"/>
      <c r="AI980" s="238"/>
      <c r="AJ980" s="352"/>
      <c r="AK980" s="734"/>
      <c r="AL980" s="241"/>
      <c r="AM980" s="352" t="s">
        <v>7842</v>
      </c>
      <c r="AN980" s="734"/>
      <c r="AO980" s="241">
        <v>20</v>
      </c>
      <c r="AP980" s="352"/>
      <c r="AQ980" s="734"/>
      <c r="AR980" s="241"/>
      <c r="AS980" s="352"/>
      <c r="AT980" s="353"/>
      <c r="AU980" s="242"/>
      <c r="AV980" s="785"/>
      <c r="AW980" s="108"/>
      <c r="AX980" s="342"/>
      <c r="AY980" s="81"/>
      <c r="AZ980" s="81"/>
      <c r="BA980" s="81"/>
      <c r="BB980" s="81"/>
      <c r="BC980" s="81"/>
      <c r="BD980" s="81"/>
      <c r="BE980" s="81"/>
      <c r="BF980" s="81"/>
      <c r="BG980" s="81"/>
      <c r="BH980" s="81"/>
      <c r="BI980" s="81"/>
      <c r="BJ980" s="81"/>
      <c r="BK980" s="81"/>
      <c r="BL980" s="81"/>
      <c r="BM980" s="81"/>
      <c r="BN980" s="81"/>
    </row>
    <row r="981" spans="1:66" s="37" customFormat="1" ht="234" customHeight="1" x14ac:dyDescent="0.3">
      <c r="A981" s="107">
        <v>3050</v>
      </c>
      <c r="B981" s="607" t="s">
        <v>7832</v>
      </c>
      <c r="C981" s="108"/>
      <c r="D981" s="109"/>
      <c r="E981" s="625" t="s">
        <v>2539</v>
      </c>
      <c r="F981" s="108" t="s">
        <v>7879</v>
      </c>
      <c r="G981" s="625" t="s">
        <v>7908</v>
      </c>
      <c r="H981" s="108">
        <v>2011</v>
      </c>
      <c r="I981" s="625" t="s">
        <v>7908</v>
      </c>
      <c r="J981" s="655">
        <v>133140</v>
      </c>
      <c r="K981" s="396" t="s">
        <v>6855</v>
      </c>
      <c r="L981" s="72" t="s">
        <v>7837</v>
      </c>
      <c r="M981" s="72" t="s">
        <v>7838</v>
      </c>
      <c r="N981" s="72" t="s">
        <v>7909</v>
      </c>
      <c r="O981" s="72" t="s">
        <v>7910</v>
      </c>
      <c r="P981" s="108" t="s">
        <v>7911</v>
      </c>
      <c r="Q981" s="109">
        <v>60</v>
      </c>
      <c r="R981" s="109">
        <v>0</v>
      </c>
      <c r="S981" s="109">
        <v>40</v>
      </c>
      <c r="T981" s="109">
        <v>20</v>
      </c>
      <c r="U981" s="109">
        <v>60</v>
      </c>
      <c r="V981" s="108">
        <v>60</v>
      </c>
      <c r="W981" s="108">
        <v>100</v>
      </c>
      <c r="X981" s="109" t="s">
        <v>7841</v>
      </c>
      <c r="Y981" s="108">
        <v>47</v>
      </c>
      <c r="Z981" s="108"/>
      <c r="AA981" s="108"/>
      <c r="AB981" s="108">
        <v>3</v>
      </c>
      <c r="AC981" s="108"/>
      <c r="AD981" s="109"/>
      <c r="AE981" s="242"/>
      <c r="AF981" s="236"/>
      <c r="AG981" s="351"/>
      <c r="AH981" s="687"/>
      <c r="AI981" s="238"/>
      <c r="AJ981" s="352"/>
      <c r="AK981" s="734"/>
      <c r="AL981" s="241"/>
      <c r="AM981" s="352" t="s">
        <v>7842</v>
      </c>
      <c r="AN981" s="734"/>
      <c r="AO981" s="241">
        <v>20</v>
      </c>
      <c r="AP981" s="352"/>
      <c r="AQ981" s="734"/>
      <c r="AR981" s="241"/>
      <c r="AS981" s="352"/>
      <c r="AT981" s="353"/>
      <c r="AU981" s="242"/>
      <c r="AV981" s="785"/>
      <c r="AW981" s="108"/>
      <c r="AX981" s="342"/>
      <c r="AY981" s="81"/>
      <c r="AZ981" s="81"/>
      <c r="BA981" s="81"/>
      <c r="BB981" s="81"/>
      <c r="BC981" s="81"/>
      <c r="BD981" s="81"/>
      <c r="BE981" s="81"/>
      <c r="BF981" s="81"/>
      <c r="BG981" s="81"/>
      <c r="BH981" s="81"/>
      <c r="BI981" s="81"/>
      <c r="BJ981" s="81"/>
      <c r="BK981" s="81"/>
      <c r="BL981" s="81"/>
      <c r="BM981" s="81"/>
      <c r="BN981" s="81"/>
    </row>
    <row r="982" spans="1:66" s="37" customFormat="1" ht="260.05" customHeight="1" x14ac:dyDescent="0.3">
      <c r="A982" s="107">
        <v>3050</v>
      </c>
      <c r="B982" s="607" t="s">
        <v>7832</v>
      </c>
      <c r="C982" s="108"/>
      <c r="D982" s="109"/>
      <c r="E982" s="625" t="s">
        <v>7912</v>
      </c>
      <c r="F982" s="108" t="s">
        <v>7913</v>
      </c>
      <c r="G982" s="625" t="s">
        <v>7914</v>
      </c>
      <c r="H982" s="108">
        <v>2013</v>
      </c>
      <c r="I982" s="625" t="s">
        <v>7915</v>
      </c>
      <c r="J982" s="655">
        <v>263192</v>
      </c>
      <c r="K982" s="396" t="s">
        <v>6855</v>
      </c>
      <c r="L982" s="72" t="s">
        <v>7837</v>
      </c>
      <c r="M982" s="72" t="s">
        <v>7838</v>
      </c>
      <c r="N982" s="72" t="s">
        <v>7916</v>
      </c>
      <c r="O982" s="72" t="s">
        <v>7917</v>
      </c>
      <c r="P982" s="108" t="s">
        <v>7918</v>
      </c>
      <c r="Q982" s="109">
        <v>60</v>
      </c>
      <c r="R982" s="109">
        <v>0</v>
      </c>
      <c r="S982" s="109">
        <v>40</v>
      </c>
      <c r="T982" s="109">
        <v>20</v>
      </c>
      <c r="U982" s="109">
        <v>60</v>
      </c>
      <c r="V982" s="108">
        <v>100</v>
      </c>
      <c r="W982" s="108">
        <v>70</v>
      </c>
      <c r="X982" s="109" t="s">
        <v>7841</v>
      </c>
      <c r="Y982" s="108">
        <v>47</v>
      </c>
      <c r="Z982" s="108"/>
      <c r="AA982" s="108"/>
      <c r="AB982" s="108">
        <v>3</v>
      </c>
      <c r="AC982" s="108"/>
      <c r="AD982" s="109"/>
      <c r="AE982" s="242"/>
      <c r="AF982" s="236"/>
      <c r="AG982" s="351"/>
      <c r="AH982" s="687"/>
      <c r="AI982" s="238"/>
      <c r="AJ982" s="352"/>
      <c r="AK982" s="734"/>
      <c r="AL982" s="241"/>
      <c r="AM982" s="352" t="s">
        <v>7842</v>
      </c>
      <c r="AN982" s="734"/>
      <c r="AO982" s="241">
        <v>20</v>
      </c>
      <c r="AP982" s="352"/>
      <c r="AQ982" s="734"/>
      <c r="AR982" s="241"/>
      <c r="AS982" s="352"/>
      <c r="AT982" s="353"/>
      <c r="AU982" s="242"/>
      <c r="AV982" s="785"/>
      <c r="AW982" s="108"/>
      <c r="AX982" s="342"/>
      <c r="AY982" s="81"/>
      <c r="AZ982" s="81"/>
      <c r="BA982" s="81"/>
      <c r="BB982" s="81"/>
      <c r="BC982" s="81"/>
      <c r="BD982" s="81"/>
      <c r="BE982" s="81"/>
      <c r="BF982" s="81"/>
      <c r="BG982" s="81"/>
      <c r="BH982" s="81"/>
      <c r="BI982" s="81"/>
      <c r="BJ982" s="81"/>
      <c r="BK982" s="81"/>
      <c r="BL982" s="81"/>
      <c r="BM982" s="81"/>
      <c r="BN982" s="81"/>
    </row>
    <row r="983" spans="1:66" s="37" customFormat="1" ht="91" customHeight="1" x14ac:dyDescent="0.3">
      <c r="A983" s="107">
        <v>3050</v>
      </c>
      <c r="B983" s="607" t="s">
        <v>7832</v>
      </c>
      <c r="C983" s="108"/>
      <c r="D983" s="109"/>
      <c r="E983" s="625" t="s">
        <v>7912</v>
      </c>
      <c r="F983" s="108" t="s">
        <v>7913</v>
      </c>
      <c r="G983" s="625" t="s">
        <v>7919</v>
      </c>
      <c r="H983" s="108">
        <v>2012</v>
      </c>
      <c r="I983" s="625" t="s">
        <v>7920</v>
      </c>
      <c r="J983" s="655">
        <v>583214</v>
      </c>
      <c r="K983" s="396" t="s">
        <v>6855</v>
      </c>
      <c r="L983" s="72" t="s">
        <v>7837</v>
      </c>
      <c r="M983" s="72" t="s">
        <v>7838</v>
      </c>
      <c r="N983" s="72" t="s">
        <v>7921</v>
      </c>
      <c r="O983" s="72" t="s">
        <v>7922</v>
      </c>
      <c r="P983" s="108" t="s">
        <v>3827</v>
      </c>
      <c r="Q983" s="109">
        <v>60</v>
      </c>
      <c r="R983" s="109">
        <v>0</v>
      </c>
      <c r="S983" s="109">
        <v>40</v>
      </c>
      <c r="T983" s="109">
        <v>20</v>
      </c>
      <c r="U983" s="109">
        <v>60</v>
      </c>
      <c r="V983" s="108">
        <v>100</v>
      </c>
      <c r="W983" s="108">
        <v>100</v>
      </c>
      <c r="X983" s="109" t="s">
        <v>7841</v>
      </c>
      <c r="Y983" s="108">
        <v>47</v>
      </c>
      <c r="Z983" s="108"/>
      <c r="AA983" s="108"/>
      <c r="AB983" s="108">
        <v>3</v>
      </c>
      <c r="AC983" s="108"/>
      <c r="AD983" s="109"/>
      <c r="AE983" s="242"/>
      <c r="AF983" s="236"/>
      <c r="AG983" s="351"/>
      <c r="AH983" s="687"/>
      <c r="AI983" s="238"/>
      <c r="AJ983" s="352"/>
      <c r="AK983" s="734"/>
      <c r="AL983" s="241"/>
      <c r="AM983" s="352" t="s">
        <v>7842</v>
      </c>
      <c r="AN983" s="734"/>
      <c r="AO983" s="241">
        <v>20</v>
      </c>
      <c r="AP983" s="352"/>
      <c r="AQ983" s="734"/>
      <c r="AR983" s="241"/>
      <c r="AS983" s="352"/>
      <c r="AT983" s="353"/>
      <c r="AU983" s="242"/>
      <c r="AV983" s="785"/>
      <c r="AW983" s="108"/>
      <c r="AX983" s="342"/>
      <c r="AY983" s="81"/>
      <c r="AZ983" s="81"/>
      <c r="BA983" s="81"/>
      <c r="BB983" s="81"/>
      <c r="BC983" s="81"/>
      <c r="BD983" s="81"/>
      <c r="BE983" s="81"/>
      <c r="BF983" s="81"/>
      <c r="BG983" s="81"/>
      <c r="BH983" s="81"/>
      <c r="BI983" s="81"/>
      <c r="BJ983" s="81"/>
      <c r="BK983" s="81"/>
      <c r="BL983" s="81"/>
      <c r="BM983" s="81"/>
      <c r="BN983" s="81"/>
    </row>
    <row r="984" spans="1:66" s="37" customFormat="1" ht="194.95" customHeight="1" x14ac:dyDescent="0.3">
      <c r="A984" s="107">
        <v>3050</v>
      </c>
      <c r="B984" s="607" t="s">
        <v>7832</v>
      </c>
      <c r="C984" s="108"/>
      <c r="D984" s="109"/>
      <c r="E984" s="625" t="s">
        <v>5480</v>
      </c>
      <c r="F984" s="108" t="s">
        <v>7923</v>
      </c>
      <c r="G984" s="625" t="s">
        <v>7924</v>
      </c>
      <c r="H984" s="108">
        <v>2012</v>
      </c>
      <c r="I984" s="625" t="s">
        <v>7925</v>
      </c>
      <c r="J984" s="655">
        <v>461877</v>
      </c>
      <c r="K984" s="396" t="s">
        <v>6855</v>
      </c>
      <c r="L984" s="72" t="s">
        <v>7837</v>
      </c>
      <c r="M984" s="72" t="s">
        <v>7838</v>
      </c>
      <c r="N984" s="72" t="s">
        <v>7926</v>
      </c>
      <c r="O984" s="72" t="s">
        <v>7927</v>
      </c>
      <c r="P984" s="108" t="s">
        <v>3837</v>
      </c>
      <c r="Q984" s="109">
        <v>60</v>
      </c>
      <c r="R984" s="109">
        <v>0</v>
      </c>
      <c r="S984" s="109">
        <v>40</v>
      </c>
      <c r="T984" s="109">
        <v>20</v>
      </c>
      <c r="U984" s="109">
        <v>60</v>
      </c>
      <c r="V984" s="108">
        <v>80</v>
      </c>
      <c r="W984" s="108">
        <v>83</v>
      </c>
      <c r="X984" s="109" t="s">
        <v>7841</v>
      </c>
      <c r="Y984" s="108">
        <v>47</v>
      </c>
      <c r="Z984" s="108"/>
      <c r="AA984" s="108"/>
      <c r="AB984" s="108">
        <v>3</v>
      </c>
      <c r="AC984" s="108"/>
      <c r="AD984" s="109"/>
      <c r="AE984" s="242"/>
      <c r="AF984" s="236"/>
      <c r="AG984" s="351"/>
      <c r="AH984" s="687"/>
      <c r="AI984" s="238"/>
      <c r="AJ984" s="352"/>
      <c r="AK984" s="734"/>
      <c r="AL984" s="241"/>
      <c r="AM984" s="352" t="s">
        <v>7842</v>
      </c>
      <c r="AN984" s="734"/>
      <c r="AO984" s="241">
        <v>20</v>
      </c>
      <c r="AP984" s="352"/>
      <c r="AQ984" s="734"/>
      <c r="AR984" s="241"/>
      <c r="AS984" s="352"/>
      <c r="AT984" s="353"/>
      <c r="AU984" s="242"/>
      <c r="AV984" s="785"/>
      <c r="AW984" s="108"/>
      <c r="AX984" s="342"/>
      <c r="AY984" s="81"/>
      <c r="AZ984" s="81"/>
      <c r="BA984" s="81"/>
      <c r="BB984" s="81"/>
      <c r="BC984" s="81"/>
      <c r="BD984" s="81"/>
      <c r="BE984" s="81"/>
      <c r="BF984" s="81"/>
      <c r="BG984" s="81"/>
      <c r="BH984" s="81"/>
      <c r="BI984" s="81"/>
      <c r="BJ984" s="81"/>
      <c r="BK984" s="81"/>
      <c r="BL984" s="81"/>
      <c r="BM984" s="81"/>
      <c r="BN984" s="81"/>
    </row>
    <row r="985" spans="1:66" s="37" customFormat="1" ht="286.10000000000002" customHeight="1" x14ac:dyDescent="0.3">
      <c r="A985" s="107">
        <v>3050</v>
      </c>
      <c r="B985" s="607" t="s">
        <v>7832</v>
      </c>
      <c r="C985" s="108"/>
      <c r="D985" s="109"/>
      <c r="E985" s="625" t="s">
        <v>7928</v>
      </c>
      <c r="F985" s="108" t="s">
        <v>7929</v>
      </c>
      <c r="G985" s="625" t="s">
        <v>7930</v>
      </c>
      <c r="H985" s="108">
        <v>2011</v>
      </c>
      <c r="I985" s="625" t="s">
        <v>7931</v>
      </c>
      <c r="J985" s="655">
        <v>432449</v>
      </c>
      <c r="K985" s="396" t="s">
        <v>6855</v>
      </c>
      <c r="L985" s="72" t="s">
        <v>7837</v>
      </c>
      <c r="M985" s="72" t="s">
        <v>7838</v>
      </c>
      <c r="N985" s="72" t="s">
        <v>7932</v>
      </c>
      <c r="O985" s="72" t="s">
        <v>7933</v>
      </c>
      <c r="P985" s="108" t="s">
        <v>7934</v>
      </c>
      <c r="Q985" s="109">
        <v>60</v>
      </c>
      <c r="R985" s="109">
        <v>0</v>
      </c>
      <c r="S985" s="109">
        <v>40</v>
      </c>
      <c r="T985" s="109">
        <v>20</v>
      </c>
      <c r="U985" s="109">
        <v>60</v>
      </c>
      <c r="V985" s="108">
        <v>42</v>
      </c>
      <c r="W985" s="108">
        <v>100</v>
      </c>
      <c r="X985" s="109" t="s">
        <v>7841</v>
      </c>
      <c r="Y985" s="108">
        <v>47</v>
      </c>
      <c r="Z985" s="108"/>
      <c r="AA985" s="108"/>
      <c r="AB985" s="108">
        <v>3</v>
      </c>
      <c r="AC985" s="108"/>
      <c r="AD985" s="109"/>
      <c r="AE985" s="242"/>
      <c r="AF985" s="236"/>
      <c r="AG985" s="351"/>
      <c r="AH985" s="687"/>
      <c r="AI985" s="238"/>
      <c r="AJ985" s="352"/>
      <c r="AK985" s="734"/>
      <c r="AL985" s="241"/>
      <c r="AM985" s="352" t="s">
        <v>7842</v>
      </c>
      <c r="AN985" s="734"/>
      <c r="AO985" s="241">
        <v>20</v>
      </c>
      <c r="AP985" s="352"/>
      <c r="AQ985" s="734"/>
      <c r="AR985" s="241"/>
      <c r="AS985" s="352"/>
      <c r="AT985" s="353"/>
      <c r="AU985" s="242"/>
      <c r="AV985" s="785"/>
      <c r="AW985" s="108"/>
      <c r="AX985" s="342"/>
      <c r="AY985" s="81"/>
      <c r="AZ985" s="81"/>
      <c r="BA985" s="81"/>
      <c r="BB985" s="81"/>
      <c r="BC985" s="81"/>
      <c r="BD985" s="81"/>
      <c r="BE985" s="81"/>
      <c r="BF985" s="81"/>
      <c r="BG985" s="81"/>
      <c r="BH985" s="81"/>
      <c r="BI985" s="81"/>
      <c r="BJ985" s="81"/>
      <c r="BK985" s="81"/>
      <c r="BL985" s="81"/>
      <c r="BM985" s="81"/>
      <c r="BN985" s="81"/>
    </row>
    <row r="986" spans="1:66" s="37" customFormat="1" ht="390.05" customHeight="1" x14ac:dyDescent="0.3">
      <c r="A986" s="107">
        <v>3050</v>
      </c>
      <c r="B986" s="607" t="s">
        <v>7832</v>
      </c>
      <c r="C986" s="108"/>
      <c r="D986" s="109"/>
      <c r="E986" s="625" t="s">
        <v>5314</v>
      </c>
      <c r="F986" s="108" t="s">
        <v>7935</v>
      </c>
      <c r="G986" s="625" t="s">
        <v>7936</v>
      </c>
      <c r="H986" s="108">
        <v>2011</v>
      </c>
      <c r="I986" s="625" t="s">
        <v>7936</v>
      </c>
      <c r="J986" s="655">
        <v>225096</v>
      </c>
      <c r="K986" s="396" t="s">
        <v>6855</v>
      </c>
      <c r="L986" s="72" t="s">
        <v>7837</v>
      </c>
      <c r="M986" s="72" t="s">
        <v>7838</v>
      </c>
      <c r="N986" s="72" t="s">
        <v>7937</v>
      </c>
      <c r="O986" s="72" t="s">
        <v>7938</v>
      </c>
      <c r="P986" s="108" t="s">
        <v>7939</v>
      </c>
      <c r="Q986" s="109">
        <v>60</v>
      </c>
      <c r="R986" s="109">
        <v>0</v>
      </c>
      <c r="S986" s="109">
        <v>40</v>
      </c>
      <c r="T986" s="109">
        <v>20</v>
      </c>
      <c r="U986" s="109">
        <v>60</v>
      </c>
      <c r="V986" s="108">
        <v>20</v>
      </c>
      <c r="W986" s="108">
        <v>100</v>
      </c>
      <c r="X986" s="109" t="s">
        <v>7841</v>
      </c>
      <c r="Y986" s="108">
        <v>47</v>
      </c>
      <c r="Z986" s="108"/>
      <c r="AA986" s="108"/>
      <c r="AB986" s="108">
        <v>3</v>
      </c>
      <c r="AC986" s="108"/>
      <c r="AD986" s="109"/>
      <c r="AE986" s="242"/>
      <c r="AF986" s="236"/>
      <c r="AG986" s="351"/>
      <c r="AH986" s="687"/>
      <c r="AI986" s="238"/>
      <c r="AJ986" s="352"/>
      <c r="AK986" s="734"/>
      <c r="AL986" s="241"/>
      <c r="AM986" s="352" t="s">
        <v>7842</v>
      </c>
      <c r="AN986" s="734"/>
      <c r="AO986" s="241">
        <v>20</v>
      </c>
      <c r="AP986" s="352"/>
      <c r="AQ986" s="734"/>
      <c r="AR986" s="241"/>
      <c r="AS986" s="352"/>
      <c r="AT986" s="353"/>
      <c r="AU986" s="242"/>
      <c r="AV986" s="785"/>
      <c r="AW986" s="108"/>
      <c r="AX986" s="342"/>
      <c r="AY986" s="81"/>
      <c r="AZ986" s="81"/>
      <c r="BA986" s="81"/>
      <c r="BB986" s="81"/>
      <c r="BC986" s="81"/>
      <c r="BD986" s="81"/>
      <c r="BE986" s="81"/>
      <c r="BF986" s="81"/>
      <c r="BG986" s="81"/>
      <c r="BH986" s="81"/>
      <c r="BI986" s="81"/>
      <c r="BJ986" s="81"/>
      <c r="BK986" s="81"/>
      <c r="BL986" s="81"/>
      <c r="BM986" s="81"/>
      <c r="BN986" s="81"/>
    </row>
    <row r="987" spans="1:66" s="37" customFormat="1" ht="351" customHeight="1" x14ac:dyDescent="0.3">
      <c r="A987" s="107">
        <v>3050</v>
      </c>
      <c r="B987" s="607" t="s">
        <v>7832</v>
      </c>
      <c r="C987" s="108"/>
      <c r="D987" s="109"/>
      <c r="E987" s="625" t="s">
        <v>6167</v>
      </c>
      <c r="F987" s="108" t="s">
        <v>7848</v>
      </c>
      <c r="G987" s="625" t="s">
        <v>7940</v>
      </c>
      <c r="H987" s="108">
        <v>2014</v>
      </c>
      <c r="I987" s="625" t="s">
        <v>7941</v>
      </c>
      <c r="J987" s="655">
        <v>1196346</v>
      </c>
      <c r="K987" s="396" t="s">
        <v>6855</v>
      </c>
      <c r="L987" s="72" t="s">
        <v>7837</v>
      </c>
      <c r="M987" s="72" t="s">
        <v>7838</v>
      </c>
      <c r="N987" s="72" t="s">
        <v>7942</v>
      </c>
      <c r="O987" s="72" t="s">
        <v>7943</v>
      </c>
      <c r="P987" s="108" t="s">
        <v>7944</v>
      </c>
      <c r="Q987" s="109">
        <v>60</v>
      </c>
      <c r="R987" s="109">
        <v>0</v>
      </c>
      <c r="S987" s="109">
        <v>40</v>
      </c>
      <c r="T987" s="109">
        <v>20</v>
      </c>
      <c r="U987" s="109">
        <v>60</v>
      </c>
      <c r="V987" s="108">
        <v>90</v>
      </c>
      <c r="W987" s="108">
        <v>66</v>
      </c>
      <c r="X987" s="109" t="s">
        <v>7841</v>
      </c>
      <c r="Y987" s="108">
        <v>47</v>
      </c>
      <c r="Z987" s="108"/>
      <c r="AA987" s="108"/>
      <c r="AB987" s="108">
        <v>3</v>
      </c>
      <c r="AC987" s="108"/>
      <c r="AD987" s="109"/>
      <c r="AE987" s="242"/>
      <c r="AF987" s="236"/>
      <c r="AG987" s="351"/>
      <c r="AH987" s="687"/>
      <c r="AI987" s="238"/>
      <c r="AJ987" s="352"/>
      <c r="AK987" s="734"/>
      <c r="AL987" s="241"/>
      <c r="AM987" s="352" t="s">
        <v>7842</v>
      </c>
      <c r="AN987" s="734"/>
      <c r="AO987" s="241">
        <v>20</v>
      </c>
      <c r="AP987" s="352"/>
      <c r="AQ987" s="734"/>
      <c r="AR987" s="241"/>
      <c r="AS987" s="352"/>
      <c r="AT987" s="353"/>
      <c r="AU987" s="242"/>
      <c r="AV987" s="785"/>
      <c r="AW987" s="108"/>
      <c r="AX987" s="342"/>
      <c r="AY987" s="81"/>
      <c r="AZ987" s="81"/>
      <c r="BA987" s="81"/>
      <c r="BB987" s="81"/>
      <c r="BC987" s="81"/>
      <c r="BD987" s="81"/>
      <c r="BE987" s="81"/>
      <c r="BF987" s="81"/>
      <c r="BG987" s="81"/>
      <c r="BH987" s="81"/>
      <c r="BI987" s="81"/>
      <c r="BJ987" s="81"/>
      <c r="BK987" s="81"/>
      <c r="BL987" s="81"/>
      <c r="BM987" s="81"/>
      <c r="BN987" s="81"/>
    </row>
    <row r="988" spans="1:66" s="37" customFormat="1" ht="234" customHeight="1" x14ac:dyDescent="0.3">
      <c r="A988" s="107">
        <v>3050</v>
      </c>
      <c r="B988" s="607" t="s">
        <v>7832</v>
      </c>
      <c r="C988" s="108"/>
      <c r="D988" s="109"/>
      <c r="E988" s="625" t="s">
        <v>6167</v>
      </c>
      <c r="F988" s="108" t="s">
        <v>7848</v>
      </c>
      <c r="G988" s="625" t="s">
        <v>7945</v>
      </c>
      <c r="H988" s="108">
        <v>2010</v>
      </c>
      <c r="I988" s="625" t="s">
        <v>7946</v>
      </c>
      <c r="J988" s="655">
        <v>187264</v>
      </c>
      <c r="K988" s="396" t="s">
        <v>6855</v>
      </c>
      <c r="L988" s="72" t="s">
        <v>7837</v>
      </c>
      <c r="M988" s="72" t="s">
        <v>7838</v>
      </c>
      <c r="N988" s="72" t="s">
        <v>7947</v>
      </c>
      <c r="O988" s="72" t="s">
        <v>7948</v>
      </c>
      <c r="P988" s="108" t="s">
        <v>7949</v>
      </c>
      <c r="Q988" s="109">
        <v>60</v>
      </c>
      <c r="R988" s="109">
        <v>0</v>
      </c>
      <c r="S988" s="109">
        <v>40</v>
      </c>
      <c r="T988" s="109">
        <v>20</v>
      </c>
      <c r="U988" s="109">
        <v>60</v>
      </c>
      <c r="V988" s="108">
        <v>40</v>
      </c>
      <c r="W988" s="108">
        <v>100</v>
      </c>
      <c r="X988" s="109" t="s">
        <v>7841</v>
      </c>
      <c r="Y988" s="108">
        <v>47</v>
      </c>
      <c r="Z988" s="108"/>
      <c r="AA988" s="108"/>
      <c r="AB988" s="108">
        <v>3</v>
      </c>
      <c r="AC988" s="108"/>
      <c r="AD988" s="109"/>
      <c r="AE988" s="242"/>
      <c r="AF988" s="236"/>
      <c r="AG988" s="351"/>
      <c r="AH988" s="687"/>
      <c r="AI988" s="238"/>
      <c r="AJ988" s="352"/>
      <c r="AK988" s="734"/>
      <c r="AL988" s="241"/>
      <c r="AM988" s="352" t="s">
        <v>7842</v>
      </c>
      <c r="AN988" s="734"/>
      <c r="AO988" s="241">
        <v>20</v>
      </c>
      <c r="AP988" s="352"/>
      <c r="AQ988" s="734"/>
      <c r="AR988" s="241"/>
      <c r="AS988" s="352"/>
      <c r="AT988" s="353"/>
      <c r="AU988" s="242"/>
      <c r="AV988" s="785"/>
      <c r="AW988" s="108"/>
      <c r="AX988" s="342"/>
      <c r="AY988" s="81"/>
      <c r="AZ988" s="81"/>
      <c r="BA988" s="81"/>
      <c r="BB988" s="81"/>
      <c r="BC988" s="81"/>
      <c r="BD988" s="81"/>
      <c r="BE988" s="81"/>
      <c r="BF988" s="81"/>
      <c r="BG988" s="81"/>
      <c r="BH988" s="81"/>
      <c r="BI988" s="81"/>
      <c r="BJ988" s="81"/>
      <c r="BK988" s="81"/>
      <c r="BL988" s="81"/>
      <c r="BM988" s="81"/>
      <c r="BN988" s="81"/>
    </row>
    <row r="989" spans="1:66" s="37" customFormat="1" ht="247.05" customHeight="1" x14ac:dyDescent="0.3">
      <c r="A989" s="107">
        <v>3050</v>
      </c>
      <c r="B989" s="607" t="s">
        <v>7832</v>
      </c>
      <c r="C989" s="108"/>
      <c r="D989" s="109"/>
      <c r="E989" s="625" t="s">
        <v>6167</v>
      </c>
      <c r="F989" s="108" t="s">
        <v>7848</v>
      </c>
      <c r="G989" s="625" t="s">
        <v>7950</v>
      </c>
      <c r="H989" s="108">
        <v>2010</v>
      </c>
      <c r="I989" s="625" t="s">
        <v>7951</v>
      </c>
      <c r="J989" s="655"/>
      <c r="K989" s="396" t="s">
        <v>6855</v>
      </c>
      <c r="L989" s="72" t="s">
        <v>7837</v>
      </c>
      <c r="M989" s="72" t="s">
        <v>7838</v>
      </c>
      <c r="N989" s="72" t="s">
        <v>7952</v>
      </c>
      <c r="O989" s="72" t="s">
        <v>7953</v>
      </c>
      <c r="P989" s="108" t="s">
        <v>7949</v>
      </c>
      <c r="Q989" s="109">
        <v>60</v>
      </c>
      <c r="R989" s="109">
        <v>0</v>
      </c>
      <c r="S989" s="109">
        <v>40</v>
      </c>
      <c r="T989" s="109">
        <v>20</v>
      </c>
      <c r="U989" s="109">
        <v>60</v>
      </c>
      <c r="V989" s="108">
        <v>40</v>
      </c>
      <c r="W989" s="108">
        <v>100</v>
      </c>
      <c r="X989" s="109" t="s">
        <v>7841</v>
      </c>
      <c r="Y989" s="108">
        <v>47</v>
      </c>
      <c r="Z989" s="108"/>
      <c r="AA989" s="108"/>
      <c r="AB989" s="108">
        <v>3</v>
      </c>
      <c r="AC989" s="108"/>
      <c r="AD989" s="109"/>
      <c r="AE989" s="242"/>
      <c r="AF989" s="236"/>
      <c r="AG989" s="351"/>
      <c r="AH989" s="687"/>
      <c r="AI989" s="238"/>
      <c r="AJ989" s="352"/>
      <c r="AK989" s="734"/>
      <c r="AL989" s="241"/>
      <c r="AM989" s="352" t="s">
        <v>7842</v>
      </c>
      <c r="AN989" s="734"/>
      <c r="AO989" s="241">
        <v>20</v>
      </c>
      <c r="AP989" s="352"/>
      <c r="AQ989" s="734"/>
      <c r="AR989" s="241"/>
      <c r="AS989" s="352"/>
      <c r="AT989" s="353"/>
      <c r="AU989" s="242"/>
      <c r="AV989" s="785"/>
      <c r="AW989" s="108"/>
      <c r="AX989" s="342"/>
      <c r="AY989" s="81"/>
      <c r="AZ989" s="81"/>
      <c r="BA989" s="81"/>
      <c r="BB989" s="81"/>
      <c r="BC989" s="81"/>
      <c r="BD989" s="81"/>
      <c r="BE989" s="81"/>
      <c r="BF989" s="81"/>
      <c r="BG989" s="81"/>
      <c r="BH989" s="81"/>
      <c r="BI989" s="81"/>
      <c r="BJ989" s="81"/>
      <c r="BK989" s="81"/>
      <c r="BL989" s="81"/>
      <c r="BM989" s="81"/>
      <c r="BN989" s="81"/>
    </row>
    <row r="990" spans="1:66" s="37" customFormat="1" ht="91" customHeight="1" x14ac:dyDescent="0.3">
      <c r="A990" s="107">
        <v>3050</v>
      </c>
      <c r="B990" s="607" t="s">
        <v>7832</v>
      </c>
      <c r="C990" s="108"/>
      <c r="D990" s="109"/>
      <c r="E990" s="625" t="s">
        <v>5950</v>
      </c>
      <c r="F990" s="108" t="s">
        <v>7954</v>
      </c>
      <c r="G990" s="625" t="s">
        <v>7955</v>
      </c>
      <c r="H990" s="108">
        <v>2012</v>
      </c>
      <c r="I990" s="625" t="s">
        <v>7956</v>
      </c>
      <c r="J990" s="655">
        <v>133375</v>
      </c>
      <c r="K990" s="396" t="s">
        <v>6855</v>
      </c>
      <c r="L990" s="72" t="s">
        <v>7837</v>
      </c>
      <c r="M990" s="72" t="s">
        <v>7838</v>
      </c>
      <c r="N990" s="72" t="s">
        <v>7957</v>
      </c>
      <c r="O990" s="72" t="s">
        <v>7958</v>
      </c>
      <c r="P990" s="108" t="s">
        <v>7959</v>
      </c>
      <c r="Q990" s="109">
        <v>60</v>
      </c>
      <c r="R990" s="109">
        <v>0</v>
      </c>
      <c r="S990" s="109">
        <v>40</v>
      </c>
      <c r="T990" s="109">
        <v>20</v>
      </c>
      <c r="U990" s="109">
        <v>60</v>
      </c>
      <c r="V990" s="108">
        <v>65</v>
      </c>
      <c r="W990" s="108">
        <v>100</v>
      </c>
      <c r="X990" s="109" t="s">
        <v>7841</v>
      </c>
      <c r="Y990" s="108">
        <v>47</v>
      </c>
      <c r="Z990" s="108"/>
      <c r="AA990" s="108"/>
      <c r="AB990" s="108">
        <v>3</v>
      </c>
      <c r="AC990" s="108"/>
      <c r="AD990" s="109"/>
      <c r="AE990" s="242"/>
      <c r="AF990" s="236"/>
      <c r="AG990" s="351"/>
      <c r="AH990" s="687"/>
      <c r="AI990" s="238"/>
      <c r="AJ990" s="352"/>
      <c r="AK990" s="734"/>
      <c r="AL990" s="241"/>
      <c r="AM990" s="352" t="s">
        <v>7842</v>
      </c>
      <c r="AN990" s="734"/>
      <c r="AO990" s="241">
        <v>20</v>
      </c>
      <c r="AP990" s="352"/>
      <c r="AQ990" s="734"/>
      <c r="AR990" s="241"/>
      <c r="AS990" s="352"/>
      <c r="AT990" s="353"/>
      <c r="AU990" s="242"/>
      <c r="AV990" s="785"/>
      <c r="AW990" s="108"/>
      <c r="AX990" s="342"/>
      <c r="AY990" s="81"/>
      <c r="AZ990" s="81"/>
      <c r="BA990" s="81"/>
      <c r="BB990" s="81"/>
      <c r="BC990" s="81"/>
      <c r="BD990" s="81"/>
      <c r="BE990" s="81"/>
      <c r="BF990" s="81"/>
      <c r="BG990" s="81"/>
      <c r="BH990" s="81"/>
      <c r="BI990" s="81"/>
      <c r="BJ990" s="81"/>
      <c r="BK990" s="81"/>
      <c r="BL990" s="81"/>
      <c r="BM990" s="81"/>
      <c r="BN990" s="81"/>
    </row>
    <row r="991" spans="1:66" s="37" customFormat="1" ht="247.05" customHeight="1" x14ac:dyDescent="0.3">
      <c r="A991" s="107">
        <v>3050</v>
      </c>
      <c r="B991" s="607" t="s">
        <v>7832</v>
      </c>
      <c r="C991" s="108"/>
      <c r="D991" s="109"/>
      <c r="E991" s="625" t="s">
        <v>5465</v>
      </c>
      <c r="F991" s="108" t="s">
        <v>7960</v>
      </c>
      <c r="G991" s="625" t="s">
        <v>7961</v>
      </c>
      <c r="H991" s="108">
        <v>2011</v>
      </c>
      <c r="I991" s="625" t="s">
        <v>7962</v>
      </c>
      <c r="J991" s="655">
        <v>78358</v>
      </c>
      <c r="K991" s="396" t="s">
        <v>6855</v>
      </c>
      <c r="L991" s="72" t="s">
        <v>7837</v>
      </c>
      <c r="M991" s="72" t="s">
        <v>7838</v>
      </c>
      <c r="N991" s="72" t="s">
        <v>7963</v>
      </c>
      <c r="O991" s="72" t="s">
        <v>7964</v>
      </c>
      <c r="P991" s="108" t="s">
        <v>7965</v>
      </c>
      <c r="Q991" s="109">
        <v>60</v>
      </c>
      <c r="R991" s="109">
        <v>0</v>
      </c>
      <c r="S991" s="109">
        <v>40</v>
      </c>
      <c r="T991" s="109">
        <v>20</v>
      </c>
      <c r="U991" s="109">
        <v>60</v>
      </c>
      <c r="V991" s="108">
        <v>80</v>
      </c>
      <c r="W991" s="108">
        <v>100</v>
      </c>
      <c r="X991" s="109" t="s">
        <v>7841</v>
      </c>
      <c r="Y991" s="108">
        <v>47</v>
      </c>
      <c r="Z991" s="108"/>
      <c r="AA991" s="108"/>
      <c r="AB991" s="108">
        <v>3</v>
      </c>
      <c r="AC991" s="108"/>
      <c r="AD991" s="109"/>
      <c r="AE991" s="242"/>
      <c r="AF991" s="236"/>
      <c r="AG991" s="351"/>
      <c r="AH991" s="687"/>
      <c r="AI991" s="238"/>
      <c r="AJ991" s="352"/>
      <c r="AK991" s="734"/>
      <c r="AL991" s="241"/>
      <c r="AM991" s="352" t="s">
        <v>7842</v>
      </c>
      <c r="AN991" s="734"/>
      <c r="AO991" s="241">
        <v>20</v>
      </c>
      <c r="AP991" s="352"/>
      <c r="AQ991" s="734"/>
      <c r="AR991" s="241"/>
      <c r="AS991" s="352"/>
      <c r="AT991" s="353"/>
      <c r="AU991" s="242"/>
      <c r="AV991" s="785"/>
      <c r="AW991" s="108"/>
      <c r="AX991" s="342"/>
      <c r="AY991" s="81"/>
      <c r="AZ991" s="81"/>
      <c r="BA991" s="81"/>
      <c r="BB991" s="81"/>
      <c r="BC991" s="81"/>
      <c r="BD991" s="81"/>
      <c r="BE991" s="81"/>
      <c r="BF991" s="81"/>
      <c r="BG991" s="81"/>
      <c r="BH991" s="81"/>
      <c r="BI991" s="81"/>
      <c r="BJ991" s="81"/>
      <c r="BK991" s="81"/>
      <c r="BL991" s="81"/>
      <c r="BM991" s="81"/>
      <c r="BN991" s="81"/>
    </row>
    <row r="992" spans="1:66" s="37" customFormat="1" ht="298.95" customHeight="1" x14ac:dyDescent="0.3">
      <c r="A992" s="107">
        <v>3050</v>
      </c>
      <c r="B992" s="607" t="s">
        <v>7832</v>
      </c>
      <c r="C992" s="108"/>
      <c r="D992" s="109"/>
      <c r="E992" s="625" t="s">
        <v>5465</v>
      </c>
      <c r="F992" s="108" t="s">
        <v>7960</v>
      </c>
      <c r="G992" s="625" t="s">
        <v>7966</v>
      </c>
      <c r="H992" s="108">
        <v>2011</v>
      </c>
      <c r="I992" s="625" t="s">
        <v>116</v>
      </c>
      <c r="J992" s="655">
        <v>87358</v>
      </c>
      <c r="K992" s="396" t="s">
        <v>6855</v>
      </c>
      <c r="L992" s="72" t="s">
        <v>7837</v>
      </c>
      <c r="M992" s="72" t="s">
        <v>7838</v>
      </c>
      <c r="N992" s="72" t="s">
        <v>7967</v>
      </c>
      <c r="O992" s="72" t="s">
        <v>7968</v>
      </c>
      <c r="P992" s="108" t="s">
        <v>3919</v>
      </c>
      <c r="Q992" s="109">
        <v>60</v>
      </c>
      <c r="R992" s="109">
        <v>0</v>
      </c>
      <c r="S992" s="109">
        <v>40</v>
      </c>
      <c r="T992" s="109">
        <v>20</v>
      </c>
      <c r="U992" s="109">
        <v>60</v>
      </c>
      <c r="V992" s="108">
        <v>80</v>
      </c>
      <c r="W992" s="108">
        <v>100</v>
      </c>
      <c r="X992" s="109" t="s">
        <v>7841</v>
      </c>
      <c r="Y992" s="108">
        <v>47</v>
      </c>
      <c r="Z992" s="108"/>
      <c r="AA992" s="108"/>
      <c r="AB992" s="108">
        <v>3</v>
      </c>
      <c r="AC992" s="108"/>
      <c r="AD992" s="109"/>
      <c r="AE992" s="242"/>
      <c r="AF992" s="236"/>
      <c r="AG992" s="351"/>
      <c r="AH992" s="687"/>
      <c r="AI992" s="238"/>
      <c r="AJ992" s="352"/>
      <c r="AK992" s="734"/>
      <c r="AL992" s="241"/>
      <c r="AM992" s="352" t="s">
        <v>7842</v>
      </c>
      <c r="AN992" s="734"/>
      <c r="AO992" s="241">
        <v>20</v>
      </c>
      <c r="AP992" s="352"/>
      <c r="AQ992" s="734"/>
      <c r="AR992" s="241"/>
      <c r="AS992" s="352"/>
      <c r="AT992" s="353"/>
      <c r="AU992" s="242"/>
      <c r="AV992" s="785"/>
      <c r="AW992" s="108"/>
      <c r="AX992" s="342"/>
      <c r="AY992" s="81"/>
      <c r="AZ992" s="81"/>
      <c r="BA992" s="81"/>
      <c r="BB992" s="81"/>
      <c r="BC992" s="81"/>
      <c r="BD992" s="81"/>
      <c r="BE992" s="81"/>
      <c r="BF992" s="81"/>
      <c r="BG992" s="81"/>
      <c r="BH992" s="81"/>
      <c r="BI992" s="81"/>
      <c r="BJ992" s="81"/>
      <c r="BK992" s="81"/>
      <c r="BL992" s="81"/>
      <c r="BM992" s="81"/>
      <c r="BN992" s="81"/>
    </row>
    <row r="993" spans="1:66" s="37" customFormat="1" ht="311.95" customHeight="1" x14ac:dyDescent="0.3">
      <c r="A993" s="107">
        <v>3050</v>
      </c>
      <c r="B993" s="607" t="s">
        <v>7832</v>
      </c>
      <c r="C993" s="108"/>
      <c r="D993" s="109"/>
      <c r="E993" s="625" t="s">
        <v>7969</v>
      </c>
      <c r="F993" s="108" t="s">
        <v>7970</v>
      </c>
      <c r="G993" s="625" t="s">
        <v>119</v>
      </c>
      <c r="H993" s="108">
        <v>2011</v>
      </c>
      <c r="I993" s="625" t="s">
        <v>119</v>
      </c>
      <c r="J993" s="655">
        <v>99989</v>
      </c>
      <c r="K993" s="396" t="s">
        <v>6855</v>
      </c>
      <c r="L993" s="72" t="s">
        <v>7837</v>
      </c>
      <c r="M993" s="72" t="s">
        <v>7838</v>
      </c>
      <c r="N993" s="72" t="s">
        <v>7971</v>
      </c>
      <c r="O993" s="72" t="s">
        <v>7972</v>
      </c>
      <c r="P993" s="108" t="s">
        <v>4176</v>
      </c>
      <c r="Q993" s="109">
        <v>60</v>
      </c>
      <c r="R993" s="109">
        <v>0</v>
      </c>
      <c r="S993" s="109">
        <v>40</v>
      </c>
      <c r="T993" s="109">
        <v>20</v>
      </c>
      <c r="U993" s="109">
        <v>60</v>
      </c>
      <c r="V993" s="108">
        <v>80</v>
      </c>
      <c r="W993" s="108">
        <v>100</v>
      </c>
      <c r="X993" s="109" t="s">
        <v>7841</v>
      </c>
      <c r="Y993" s="108">
        <v>47</v>
      </c>
      <c r="Z993" s="108"/>
      <c r="AA993" s="108"/>
      <c r="AB993" s="108">
        <v>3</v>
      </c>
      <c r="AC993" s="108"/>
      <c r="AD993" s="109"/>
      <c r="AE993" s="242"/>
      <c r="AF993" s="236"/>
      <c r="AG993" s="351"/>
      <c r="AH993" s="687"/>
      <c r="AI993" s="238"/>
      <c r="AJ993" s="352"/>
      <c r="AK993" s="734"/>
      <c r="AL993" s="241"/>
      <c r="AM993" s="352" t="s">
        <v>7842</v>
      </c>
      <c r="AN993" s="734"/>
      <c r="AO993" s="241">
        <v>20</v>
      </c>
      <c r="AP993" s="352"/>
      <c r="AQ993" s="734"/>
      <c r="AR993" s="241"/>
      <c r="AS993" s="352"/>
      <c r="AT993" s="353"/>
      <c r="AU993" s="242"/>
      <c r="AV993" s="785"/>
      <c r="AW993" s="108"/>
      <c r="AX993" s="342"/>
      <c r="AY993" s="81"/>
      <c r="AZ993" s="81"/>
      <c r="BA993" s="81"/>
      <c r="BB993" s="81"/>
      <c r="BC993" s="81"/>
      <c r="BD993" s="81"/>
      <c r="BE993" s="81"/>
      <c r="BF993" s="81"/>
      <c r="BG993" s="81"/>
      <c r="BH993" s="81"/>
      <c r="BI993" s="81"/>
      <c r="BJ993" s="81"/>
      <c r="BK993" s="81"/>
      <c r="BL993" s="81"/>
      <c r="BM993" s="81"/>
      <c r="BN993" s="81"/>
    </row>
    <row r="994" spans="1:66" s="37" customFormat="1" ht="338" customHeight="1" x14ac:dyDescent="0.3">
      <c r="A994" s="107">
        <v>3050</v>
      </c>
      <c r="B994" s="607" t="s">
        <v>7832</v>
      </c>
      <c r="C994" s="108"/>
      <c r="D994" s="109"/>
      <c r="E994" s="625" t="s">
        <v>7969</v>
      </c>
      <c r="F994" s="108" t="s">
        <v>7970</v>
      </c>
      <c r="G994" s="625" t="s">
        <v>7973</v>
      </c>
      <c r="H994" s="108">
        <v>2010</v>
      </c>
      <c r="I994" s="625" t="s">
        <v>7974</v>
      </c>
      <c r="J994" s="655">
        <v>86079</v>
      </c>
      <c r="K994" s="396" t="s">
        <v>6855</v>
      </c>
      <c r="L994" s="72" t="s">
        <v>7837</v>
      </c>
      <c r="M994" s="72" t="s">
        <v>7838</v>
      </c>
      <c r="N994" s="72" t="s">
        <v>7975</v>
      </c>
      <c r="O994" s="72" t="s">
        <v>7976</v>
      </c>
      <c r="P994" s="108" t="s">
        <v>7977</v>
      </c>
      <c r="Q994" s="109">
        <v>60</v>
      </c>
      <c r="R994" s="109">
        <v>0</v>
      </c>
      <c r="S994" s="109">
        <v>40</v>
      </c>
      <c r="T994" s="109">
        <v>20</v>
      </c>
      <c r="U994" s="109">
        <v>60</v>
      </c>
      <c r="V994" s="108">
        <v>80</v>
      </c>
      <c r="W994" s="108">
        <v>100</v>
      </c>
      <c r="X994" s="109" t="s">
        <v>7841</v>
      </c>
      <c r="Y994" s="108">
        <v>47</v>
      </c>
      <c r="Z994" s="108"/>
      <c r="AA994" s="108"/>
      <c r="AB994" s="108">
        <v>3</v>
      </c>
      <c r="AC994" s="108"/>
      <c r="AD994" s="109"/>
      <c r="AE994" s="242"/>
      <c r="AF994" s="236"/>
      <c r="AG994" s="351"/>
      <c r="AH994" s="687"/>
      <c r="AI994" s="238"/>
      <c r="AJ994" s="352"/>
      <c r="AK994" s="734"/>
      <c r="AL994" s="241"/>
      <c r="AM994" s="352" t="s">
        <v>7842</v>
      </c>
      <c r="AN994" s="734"/>
      <c r="AO994" s="241">
        <v>20</v>
      </c>
      <c r="AP994" s="352"/>
      <c r="AQ994" s="734"/>
      <c r="AR994" s="241"/>
      <c r="AS994" s="352"/>
      <c r="AT994" s="353"/>
      <c r="AU994" s="242"/>
      <c r="AV994" s="785"/>
      <c r="AW994" s="108"/>
      <c r="AX994" s="342"/>
      <c r="AY994" s="81"/>
      <c r="AZ994" s="81"/>
      <c r="BA994" s="81"/>
      <c r="BB994" s="81"/>
      <c r="BC994" s="81"/>
      <c r="BD994" s="81"/>
      <c r="BE994" s="81"/>
      <c r="BF994" s="81"/>
      <c r="BG994" s="81"/>
      <c r="BH994" s="81"/>
      <c r="BI994" s="81"/>
      <c r="BJ994" s="81"/>
      <c r="BK994" s="81"/>
      <c r="BL994" s="81"/>
      <c r="BM994" s="81"/>
      <c r="BN994" s="81"/>
    </row>
    <row r="995" spans="1:66" s="37" customFormat="1" ht="91" customHeight="1" x14ac:dyDescent="0.3">
      <c r="A995" s="107">
        <v>3050</v>
      </c>
      <c r="B995" s="607" t="s">
        <v>7832</v>
      </c>
      <c r="C995" s="108"/>
      <c r="D995" s="109"/>
      <c r="E995" s="625" t="s">
        <v>7191</v>
      </c>
      <c r="F995" s="108" t="s">
        <v>7192</v>
      </c>
      <c r="G995" s="625" t="s">
        <v>7978</v>
      </c>
      <c r="H995" s="108">
        <v>2010</v>
      </c>
      <c r="I995" s="625" t="s">
        <v>7978</v>
      </c>
      <c r="J995" s="655">
        <v>116474</v>
      </c>
      <c r="K995" s="396" t="s">
        <v>6855</v>
      </c>
      <c r="L995" s="72" t="s">
        <v>7837</v>
      </c>
      <c r="M995" s="72" t="s">
        <v>7838</v>
      </c>
      <c r="N995" s="72" t="s">
        <v>7979</v>
      </c>
      <c r="O995" s="72" t="s">
        <v>7980</v>
      </c>
      <c r="P995" s="108" t="s">
        <v>3933</v>
      </c>
      <c r="Q995" s="109">
        <v>60</v>
      </c>
      <c r="R995" s="109">
        <v>0</v>
      </c>
      <c r="S995" s="109">
        <v>40</v>
      </c>
      <c r="T995" s="109">
        <v>20</v>
      </c>
      <c r="U995" s="109">
        <v>60</v>
      </c>
      <c r="V995" s="108">
        <v>80</v>
      </c>
      <c r="W995" s="108">
        <v>100</v>
      </c>
      <c r="X995" s="109" t="s">
        <v>7841</v>
      </c>
      <c r="Y995" s="108">
        <v>47</v>
      </c>
      <c r="Z995" s="108"/>
      <c r="AA995" s="108"/>
      <c r="AB995" s="108">
        <v>3</v>
      </c>
      <c r="AC995" s="108"/>
      <c r="AD995" s="109"/>
      <c r="AE995" s="242"/>
      <c r="AF995" s="236"/>
      <c r="AG995" s="351"/>
      <c r="AH995" s="687"/>
      <c r="AI995" s="238"/>
      <c r="AJ995" s="352"/>
      <c r="AK995" s="734"/>
      <c r="AL995" s="241"/>
      <c r="AM995" s="352" t="s">
        <v>7842</v>
      </c>
      <c r="AN995" s="734"/>
      <c r="AO995" s="241">
        <v>20</v>
      </c>
      <c r="AP995" s="352"/>
      <c r="AQ995" s="734"/>
      <c r="AR995" s="241"/>
      <c r="AS995" s="352"/>
      <c r="AT995" s="353"/>
      <c r="AU995" s="242"/>
      <c r="AV995" s="785"/>
      <c r="AW995" s="108"/>
      <c r="AX995" s="342"/>
      <c r="AY995" s="81"/>
      <c r="AZ995" s="81"/>
      <c r="BA995" s="81"/>
      <c r="BB995" s="81"/>
      <c r="BC995" s="81"/>
      <c r="BD995" s="81"/>
      <c r="BE995" s="81"/>
      <c r="BF995" s="81"/>
      <c r="BG995" s="81"/>
      <c r="BH995" s="81"/>
      <c r="BI995" s="81"/>
      <c r="BJ995" s="81"/>
      <c r="BK995" s="81"/>
      <c r="BL995" s="81"/>
      <c r="BM995" s="81"/>
      <c r="BN995" s="81"/>
    </row>
    <row r="996" spans="1:66" s="37" customFormat="1" ht="286.10000000000002" customHeight="1" x14ac:dyDescent="0.3">
      <c r="A996" s="107">
        <v>3050</v>
      </c>
      <c r="B996" s="607" t="s">
        <v>7832</v>
      </c>
      <c r="C996" s="108"/>
      <c r="D996" s="109"/>
      <c r="E996" s="625" t="s">
        <v>7191</v>
      </c>
      <c r="F996" s="108" t="s">
        <v>7192</v>
      </c>
      <c r="G996" s="625" t="s">
        <v>7981</v>
      </c>
      <c r="H996" s="108">
        <v>2011</v>
      </c>
      <c r="I996" s="625" t="s">
        <v>7981</v>
      </c>
      <c r="J996" s="655">
        <v>98416</v>
      </c>
      <c r="K996" s="396" t="s">
        <v>6855</v>
      </c>
      <c r="L996" s="72" t="s">
        <v>7837</v>
      </c>
      <c r="M996" s="72" t="s">
        <v>7838</v>
      </c>
      <c r="N996" s="72" t="s">
        <v>7982</v>
      </c>
      <c r="O996" s="72" t="s">
        <v>7983</v>
      </c>
      <c r="P996" s="108" t="s">
        <v>4071</v>
      </c>
      <c r="Q996" s="109">
        <v>60</v>
      </c>
      <c r="R996" s="109">
        <v>0</v>
      </c>
      <c r="S996" s="109">
        <v>40</v>
      </c>
      <c r="T996" s="109">
        <v>20</v>
      </c>
      <c r="U996" s="109">
        <v>60</v>
      </c>
      <c r="V996" s="108">
        <v>80</v>
      </c>
      <c r="W996" s="108">
        <v>100</v>
      </c>
      <c r="X996" s="109" t="s">
        <v>7841</v>
      </c>
      <c r="Y996" s="108">
        <v>47</v>
      </c>
      <c r="Z996" s="108"/>
      <c r="AA996" s="108"/>
      <c r="AB996" s="108">
        <v>3</v>
      </c>
      <c r="AC996" s="108"/>
      <c r="AD996" s="109"/>
      <c r="AE996" s="242"/>
      <c r="AF996" s="236"/>
      <c r="AG996" s="351"/>
      <c r="AH996" s="687"/>
      <c r="AI996" s="238"/>
      <c r="AJ996" s="352"/>
      <c r="AK996" s="734"/>
      <c r="AL996" s="241"/>
      <c r="AM996" s="352" t="s">
        <v>7842</v>
      </c>
      <c r="AN996" s="734"/>
      <c r="AO996" s="241">
        <v>20</v>
      </c>
      <c r="AP996" s="352"/>
      <c r="AQ996" s="734"/>
      <c r="AR996" s="241"/>
      <c r="AS996" s="352"/>
      <c r="AT996" s="353"/>
      <c r="AU996" s="242"/>
      <c r="AV996" s="785"/>
      <c r="AW996" s="108"/>
      <c r="AX996" s="342"/>
      <c r="AY996" s="81"/>
      <c r="AZ996" s="81"/>
      <c r="BA996" s="81"/>
      <c r="BB996" s="81"/>
      <c r="BC996" s="81"/>
      <c r="BD996" s="81"/>
      <c r="BE996" s="81"/>
      <c r="BF996" s="81"/>
      <c r="BG996" s="81"/>
      <c r="BH996" s="81"/>
      <c r="BI996" s="81"/>
      <c r="BJ996" s="81"/>
      <c r="BK996" s="81"/>
      <c r="BL996" s="81"/>
      <c r="BM996" s="81"/>
      <c r="BN996" s="81"/>
    </row>
    <row r="997" spans="1:66" s="37" customFormat="1" ht="91" customHeight="1" x14ac:dyDescent="0.3">
      <c r="A997" s="107">
        <v>3050</v>
      </c>
      <c r="B997" s="607" t="s">
        <v>7832</v>
      </c>
      <c r="C997" s="108"/>
      <c r="D997" s="109"/>
      <c r="E997" s="625" t="s">
        <v>7984</v>
      </c>
      <c r="F997" s="108" t="s">
        <v>7985</v>
      </c>
      <c r="G997" s="625" t="s">
        <v>7986</v>
      </c>
      <c r="H997" s="108"/>
      <c r="I997" s="625" t="s">
        <v>7987</v>
      </c>
      <c r="J997" s="655">
        <v>144236</v>
      </c>
      <c r="K997" s="396" t="s">
        <v>6855</v>
      </c>
      <c r="L997" s="72" t="s">
        <v>7837</v>
      </c>
      <c r="M997" s="72" t="s">
        <v>7838</v>
      </c>
      <c r="N997" s="72" t="s">
        <v>7988</v>
      </c>
      <c r="O997" s="72" t="s">
        <v>7989</v>
      </c>
      <c r="P997" s="108">
        <v>46</v>
      </c>
      <c r="Q997" s="109">
        <v>60</v>
      </c>
      <c r="R997" s="109">
        <v>0</v>
      </c>
      <c r="S997" s="109">
        <v>40</v>
      </c>
      <c r="T997" s="109">
        <v>20</v>
      </c>
      <c r="U997" s="109">
        <v>60</v>
      </c>
      <c r="V997" s="108">
        <v>100</v>
      </c>
      <c r="W997" s="108">
        <v>80</v>
      </c>
      <c r="X997" s="109" t="s">
        <v>7841</v>
      </c>
      <c r="Y997" s="108">
        <v>47</v>
      </c>
      <c r="Z997" s="108"/>
      <c r="AA997" s="108"/>
      <c r="AB997" s="108">
        <v>3</v>
      </c>
      <c r="AC997" s="108"/>
      <c r="AD997" s="109"/>
      <c r="AE997" s="242"/>
      <c r="AF997" s="236"/>
      <c r="AG997" s="351"/>
      <c r="AH997" s="687"/>
      <c r="AI997" s="238"/>
      <c r="AJ997" s="352"/>
      <c r="AK997" s="734"/>
      <c r="AL997" s="241"/>
      <c r="AM997" s="352" t="s">
        <v>7842</v>
      </c>
      <c r="AN997" s="734"/>
      <c r="AO997" s="241">
        <v>20</v>
      </c>
      <c r="AP997" s="352"/>
      <c r="AQ997" s="734"/>
      <c r="AR997" s="241"/>
      <c r="AS997" s="352"/>
      <c r="AT997" s="353"/>
      <c r="AU997" s="242"/>
      <c r="AV997" s="785"/>
      <c r="AW997" s="108"/>
      <c r="AX997" s="342"/>
      <c r="AY997" s="81"/>
      <c r="AZ997" s="81"/>
      <c r="BA997" s="81"/>
      <c r="BB997" s="81"/>
      <c r="BC997" s="81"/>
      <c r="BD997" s="81"/>
      <c r="BE997" s="81"/>
      <c r="BF997" s="81"/>
      <c r="BG997" s="81"/>
      <c r="BH997" s="81"/>
      <c r="BI997" s="81"/>
      <c r="BJ997" s="81"/>
      <c r="BK997" s="81"/>
      <c r="BL997" s="81"/>
      <c r="BM997" s="81"/>
      <c r="BN997" s="81"/>
    </row>
    <row r="998" spans="1:66" s="36" customFormat="1" ht="409.6" customHeight="1" x14ac:dyDescent="0.3">
      <c r="A998" s="361">
        <v>3333</v>
      </c>
      <c r="B998" s="616" t="s">
        <v>5081</v>
      </c>
      <c r="C998" s="355">
        <v>1</v>
      </c>
      <c r="D998" s="575"/>
      <c r="E998" s="616" t="s">
        <v>5082</v>
      </c>
      <c r="F998" s="355">
        <v>15412</v>
      </c>
      <c r="G998" s="616" t="s">
        <v>5083</v>
      </c>
      <c r="H998" s="355">
        <v>2005</v>
      </c>
      <c r="I998" s="616" t="s">
        <v>5084</v>
      </c>
      <c r="J998" s="671">
        <v>62593.89</v>
      </c>
      <c r="K998" s="396" t="s">
        <v>664</v>
      </c>
      <c r="L998" s="567" t="s">
        <v>5085</v>
      </c>
      <c r="M998" s="567" t="s">
        <v>5086</v>
      </c>
      <c r="N998" s="567" t="s">
        <v>5087</v>
      </c>
      <c r="O998" s="567" t="s">
        <v>5088</v>
      </c>
      <c r="P998" s="355" t="s">
        <v>5089</v>
      </c>
      <c r="Q998" s="355">
        <v>0</v>
      </c>
      <c r="R998" s="355">
        <v>0</v>
      </c>
      <c r="S998" s="355">
        <v>0</v>
      </c>
      <c r="T998" s="355">
        <v>0</v>
      </c>
      <c r="U998" s="355">
        <v>0</v>
      </c>
      <c r="V998" s="355">
        <v>0</v>
      </c>
      <c r="W998" s="355">
        <v>100</v>
      </c>
      <c r="X998" s="196" t="s">
        <v>5090</v>
      </c>
      <c r="Y998" s="355">
        <v>4</v>
      </c>
      <c r="Z998" s="355">
        <v>7</v>
      </c>
      <c r="AA998" s="355">
        <v>1</v>
      </c>
      <c r="AB998" s="355">
        <v>25</v>
      </c>
      <c r="AC998" s="355">
        <v>1</v>
      </c>
      <c r="AD998" s="355">
        <v>0</v>
      </c>
      <c r="AE998" s="577">
        <v>2</v>
      </c>
      <c r="AF998" s="546">
        <v>0</v>
      </c>
      <c r="AG998" s="584" t="s">
        <v>8638</v>
      </c>
      <c r="AH998" s="717" t="s">
        <v>5091</v>
      </c>
      <c r="AI998" s="548">
        <v>0</v>
      </c>
      <c r="AJ998" s="358" t="s">
        <v>5092</v>
      </c>
      <c r="AK998" s="751"/>
      <c r="AL998" s="359">
        <v>0</v>
      </c>
      <c r="AM998" s="358" t="s">
        <v>5093</v>
      </c>
      <c r="AN998" s="751"/>
      <c r="AO998" s="359">
        <v>0</v>
      </c>
      <c r="AP998" s="585"/>
      <c r="AQ998" s="772"/>
      <c r="AR998" s="586"/>
      <c r="AS998" s="587"/>
      <c r="AT998" s="588"/>
      <c r="AU998" s="589"/>
      <c r="AV998" s="786"/>
      <c r="AW998" s="355"/>
      <c r="AX998" s="362"/>
    </row>
    <row r="999" spans="1:66" s="36" customFormat="1" ht="409.6" customHeight="1" x14ac:dyDescent="0.3">
      <c r="A999" s="183">
        <v>7097</v>
      </c>
      <c r="B999" s="605" t="s">
        <v>5094</v>
      </c>
      <c r="C999" s="185" t="s">
        <v>5095</v>
      </c>
      <c r="D999" s="106" t="s">
        <v>5096</v>
      </c>
      <c r="E999" s="605" t="s">
        <v>5097</v>
      </c>
      <c r="F999" s="185">
        <v>34167</v>
      </c>
      <c r="G999" s="605" t="s">
        <v>5098</v>
      </c>
      <c r="H999" s="185" t="s">
        <v>5099</v>
      </c>
      <c r="I999" s="605" t="s">
        <v>5100</v>
      </c>
      <c r="J999" s="650">
        <v>50802.97</v>
      </c>
      <c r="K999" s="396" t="s">
        <v>677</v>
      </c>
      <c r="L999" s="188" t="s">
        <v>5101</v>
      </c>
      <c r="M999" s="188" t="s">
        <v>5102</v>
      </c>
      <c r="N999" s="188" t="s">
        <v>5103</v>
      </c>
      <c r="O999" s="188" t="s">
        <v>5104</v>
      </c>
      <c r="P999" s="185" t="s">
        <v>8636</v>
      </c>
      <c r="Q999" s="185">
        <v>31.86</v>
      </c>
      <c r="R999" s="185">
        <v>14.76</v>
      </c>
      <c r="S999" s="185">
        <v>2.1</v>
      </c>
      <c r="T999" s="185">
        <v>15</v>
      </c>
      <c r="U999" s="185">
        <v>31.86</v>
      </c>
      <c r="V999" s="185">
        <v>100</v>
      </c>
      <c r="W999" s="185">
        <v>100</v>
      </c>
      <c r="X999" s="196" t="s">
        <v>5105</v>
      </c>
      <c r="Y999" s="185">
        <v>6</v>
      </c>
      <c r="Z999" s="185">
        <v>1</v>
      </c>
      <c r="AA999" s="185">
        <v>1</v>
      </c>
      <c r="AB999" s="185" t="s">
        <v>5106</v>
      </c>
      <c r="AC999" s="185">
        <v>2</v>
      </c>
      <c r="AD999" s="185">
        <v>0</v>
      </c>
      <c r="AE999" s="197">
        <v>2</v>
      </c>
      <c r="AF999" s="191">
        <v>100</v>
      </c>
      <c r="AG999" s="444" t="s">
        <v>5096</v>
      </c>
      <c r="AH999" s="703" t="s">
        <v>5107</v>
      </c>
      <c r="AI999" s="446">
        <v>100</v>
      </c>
      <c r="AJ999" s="200" t="s">
        <v>1564</v>
      </c>
      <c r="AK999" s="719" t="s">
        <v>5108</v>
      </c>
      <c r="AL999" s="202">
        <v>100</v>
      </c>
      <c r="AM999" s="200" t="s">
        <v>5109</v>
      </c>
      <c r="AN999" s="719" t="s">
        <v>5110</v>
      </c>
      <c r="AO999" s="202">
        <v>100</v>
      </c>
      <c r="AP999" s="449" t="s">
        <v>5111</v>
      </c>
      <c r="AQ999" s="738" t="s">
        <v>5112</v>
      </c>
      <c r="AR999" s="448">
        <v>100</v>
      </c>
      <c r="AS999" s="447" t="s">
        <v>5113</v>
      </c>
      <c r="AT999" s="445" t="s">
        <v>5114</v>
      </c>
      <c r="AU999" s="450">
        <v>100</v>
      </c>
      <c r="AV999" s="776"/>
      <c r="AW999" s="185"/>
      <c r="AX999" s="194">
        <v>100</v>
      </c>
    </row>
    <row r="1000" spans="1:66" s="36" customFormat="1" ht="260.05" customHeight="1" x14ac:dyDescent="0.3">
      <c r="A1000" s="183">
        <v>7097</v>
      </c>
      <c r="B1000" s="605" t="s">
        <v>5094</v>
      </c>
      <c r="C1000" s="185" t="s">
        <v>5095</v>
      </c>
      <c r="D1000" s="106" t="s">
        <v>5096</v>
      </c>
      <c r="E1000" s="605" t="s">
        <v>5097</v>
      </c>
      <c r="F1000" s="185">
        <v>34167</v>
      </c>
      <c r="G1000" s="605" t="s">
        <v>5115</v>
      </c>
      <c r="H1000" s="185">
        <v>2015</v>
      </c>
      <c r="I1000" s="605" t="s">
        <v>5116</v>
      </c>
      <c r="J1000" s="660">
        <v>3828.4</v>
      </c>
      <c r="K1000" s="396" t="s">
        <v>8653</v>
      </c>
      <c r="L1000" s="188" t="s">
        <v>5117</v>
      </c>
      <c r="M1000" s="188" t="s">
        <v>5118</v>
      </c>
      <c r="N1000" s="188" t="s">
        <v>5119</v>
      </c>
      <c r="O1000" s="188" t="s">
        <v>5120</v>
      </c>
      <c r="P1000" s="185" t="s">
        <v>5121</v>
      </c>
      <c r="Q1000" s="185">
        <v>31.86</v>
      </c>
      <c r="R1000" s="185">
        <v>14.76</v>
      </c>
      <c r="S1000" s="185">
        <v>2.1</v>
      </c>
      <c r="T1000" s="185">
        <v>15</v>
      </c>
      <c r="U1000" s="185">
        <v>31.86</v>
      </c>
      <c r="V1000" s="185">
        <v>100</v>
      </c>
      <c r="W1000" s="185">
        <v>100</v>
      </c>
      <c r="X1000" s="185" t="s">
        <v>5105</v>
      </c>
      <c r="Y1000" s="185">
        <v>6</v>
      </c>
      <c r="Z1000" s="185">
        <v>1</v>
      </c>
      <c r="AA1000" s="185">
        <v>1</v>
      </c>
      <c r="AB1000" s="185" t="s">
        <v>5106</v>
      </c>
      <c r="AC1000" s="185">
        <v>2</v>
      </c>
      <c r="AD1000" s="185">
        <v>0</v>
      </c>
      <c r="AE1000" s="197">
        <v>2</v>
      </c>
      <c r="AF1000" s="191">
        <v>100</v>
      </c>
      <c r="AG1000" s="198" t="s">
        <v>5096</v>
      </c>
      <c r="AH1000" s="683" t="s">
        <v>5122</v>
      </c>
      <c r="AI1000" s="199">
        <v>100</v>
      </c>
      <c r="AJ1000" s="200"/>
      <c r="AK1000" s="719"/>
      <c r="AL1000" s="202"/>
      <c r="AM1000" s="200"/>
      <c r="AN1000" s="719"/>
      <c r="AO1000" s="202"/>
      <c r="AP1000" s="200"/>
      <c r="AQ1000" s="719"/>
      <c r="AR1000" s="202"/>
      <c r="AS1000" s="200"/>
      <c r="AT1000" s="201"/>
      <c r="AU1000" s="204"/>
      <c r="AV1000" s="776"/>
      <c r="AW1000" s="185"/>
      <c r="AX1000" s="194"/>
    </row>
    <row r="1001" spans="1:66" s="36" customFormat="1" ht="52.1" customHeight="1" x14ac:dyDescent="0.3">
      <c r="A1001" s="183">
        <v>7097</v>
      </c>
      <c r="B1001" s="605" t="s">
        <v>5094</v>
      </c>
      <c r="C1001" s="185" t="s">
        <v>5095</v>
      </c>
      <c r="D1001" s="106" t="s">
        <v>5123</v>
      </c>
      <c r="E1001" s="605" t="s">
        <v>5108</v>
      </c>
      <c r="F1001" s="185">
        <v>10201</v>
      </c>
      <c r="G1001" s="605" t="s">
        <v>5115</v>
      </c>
      <c r="H1001" s="185">
        <v>2016</v>
      </c>
      <c r="I1001" s="605" t="s">
        <v>5116</v>
      </c>
      <c r="J1001" s="660">
        <v>509.36</v>
      </c>
      <c r="K1001" s="396" t="s">
        <v>2822</v>
      </c>
      <c r="L1001" s="188" t="s">
        <v>5125</v>
      </c>
      <c r="M1001" s="188" t="s">
        <v>5126</v>
      </c>
      <c r="N1001" s="188" t="s">
        <v>5127</v>
      </c>
      <c r="O1001" s="188" t="s">
        <v>5128</v>
      </c>
      <c r="P1001" s="185" t="s">
        <v>5129</v>
      </c>
      <c r="Q1001" s="185">
        <v>31.86</v>
      </c>
      <c r="R1001" s="185">
        <v>14.76</v>
      </c>
      <c r="S1001" s="185">
        <v>2.1</v>
      </c>
      <c r="T1001" s="185">
        <v>15</v>
      </c>
      <c r="U1001" s="185">
        <v>31.86</v>
      </c>
      <c r="V1001" s="185">
        <v>100</v>
      </c>
      <c r="W1001" s="185">
        <v>100</v>
      </c>
      <c r="X1001" s="185" t="s">
        <v>5105</v>
      </c>
      <c r="Y1001" s="185">
        <v>6</v>
      </c>
      <c r="Z1001" s="185">
        <v>1</v>
      </c>
      <c r="AA1001" s="185">
        <v>1</v>
      </c>
      <c r="AB1001" s="185" t="s">
        <v>5106</v>
      </c>
      <c r="AC1001" s="185"/>
      <c r="AD1001" s="185">
        <v>0</v>
      </c>
      <c r="AE1001" s="197">
        <v>2</v>
      </c>
      <c r="AF1001" s="191">
        <v>100</v>
      </c>
      <c r="AG1001" s="198" t="s">
        <v>5124</v>
      </c>
      <c r="AH1001" s="683" t="s">
        <v>5130</v>
      </c>
      <c r="AI1001" s="199">
        <v>100</v>
      </c>
      <c r="AJ1001" s="200"/>
      <c r="AK1001" s="719"/>
      <c r="AL1001" s="202"/>
      <c r="AM1001" s="200"/>
      <c r="AN1001" s="719"/>
      <c r="AO1001" s="202"/>
      <c r="AP1001" s="200"/>
      <c r="AQ1001" s="719"/>
      <c r="AR1001" s="202"/>
      <c r="AS1001" s="200"/>
      <c r="AT1001" s="201"/>
      <c r="AU1001" s="204"/>
      <c r="AV1001" s="776"/>
      <c r="AW1001" s="185"/>
      <c r="AX1001" s="194"/>
    </row>
    <row r="1002" spans="1:66" s="36" customFormat="1" ht="260.05" customHeight="1" x14ac:dyDescent="0.3">
      <c r="A1002" s="183">
        <v>7097</v>
      </c>
      <c r="B1002" s="605" t="s">
        <v>5094</v>
      </c>
      <c r="C1002" s="185" t="s">
        <v>5095</v>
      </c>
      <c r="D1002" s="106" t="s">
        <v>5123</v>
      </c>
      <c r="E1002" s="605" t="s">
        <v>5131</v>
      </c>
      <c r="F1002" s="451" t="s">
        <v>5132</v>
      </c>
      <c r="G1002" s="605" t="s">
        <v>5115</v>
      </c>
      <c r="H1002" s="185">
        <v>2018</v>
      </c>
      <c r="I1002" s="605" t="s">
        <v>5116</v>
      </c>
      <c r="J1002" s="660">
        <v>784.46</v>
      </c>
      <c r="K1002" s="396" t="s">
        <v>8653</v>
      </c>
      <c r="L1002" s="188" t="s">
        <v>5125</v>
      </c>
      <c r="M1002" s="188" t="s">
        <v>5126</v>
      </c>
      <c r="N1002" s="188" t="s">
        <v>5127</v>
      </c>
      <c r="O1002" s="188" t="s">
        <v>5128</v>
      </c>
      <c r="P1002" s="185" t="s">
        <v>5133</v>
      </c>
      <c r="Q1002" s="185">
        <v>31.86</v>
      </c>
      <c r="R1002" s="185">
        <v>14.76</v>
      </c>
      <c r="S1002" s="185">
        <v>2.1</v>
      </c>
      <c r="T1002" s="185">
        <v>15</v>
      </c>
      <c r="U1002" s="185">
        <v>31.86</v>
      </c>
      <c r="V1002" s="185">
        <v>100</v>
      </c>
      <c r="W1002" s="185">
        <v>100</v>
      </c>
      <c r="X1002" s="185" t="s">
        <v>5105</v>
      </c>
      <c r="Y1002" s="185">
        <v>6</v>
      </c>
      <c r="Z1002" s="185">
        <v>1</v>
      </c>
      <c r="AA1002" s="185">
        <v>1</v>
      </c>
      <c r="AB1002" s="185" t="s">
        <v>5106</v>
      </c>
      <c r="AC1002" s="185" t="s">
        <v>5123</v>
      </c>
      <c r="AD1002" s="185">
        <v>0</v>
      </c>
      <c r="AE1002" s="197">
        <v>2</v>
      </c>
      <c r="AF1002" s="191">
        <v>100</v>
      </c>
      <c r="AG1002" s="198" t="s">
        <v>5096</v>
      </c>
      <c r="AH1002" s="683" t="s">
        <v>5122</v>
      </c>
      <c r="AI1002" s="199">
        <v>100</v>
      </c>
      <c r="AJ1002" s="200"/>
      <c r="AK1002" s="719"/>
      <c r="AL1002" s="202"/>
      <c r="AM1002" s="200"/>
      <c r="AN1002" s="719"/>
      <c r="AO1002" s="202"/>
      <c r="AP1002" s="200"/>
      <c r="AQ1002" s="719"/>
      <c r="AR1002" s="202"/>
      <c r="AS1002" s="200"/>
      <c r="AT1002" s="201"/>
      <c r="AU1002" s="204"/>
      <c r="AV1002" s="776"/>
      <c r="AW1002" s="185"/>
      <c r="AX1002" s="194"/>
    </row>
    <row r="1003" spans="1:66" s="36" customFormat="1" ht="64.95" customHeight="1" x14ac:dyDescent="0.3">
      <c r="A1003" s="183">
        <v>7097</v>
      </c>
      <c r="B1003" s="605" t="s">
        <v>5094</v>
      </c>
      <c r="C1003" s="185" t="s">
        <v>5095</v>
      </c>
      <c r="D1003" s="106" t="s">
        <v>5123</v>
      </c>
      <c r="E1003" s="605" t="s">
        <v>5108</v>
      </c>
      <c r="F1003" s="185">
        <v>10201</v>
      </c>
      <c r="G1003" s="605" t="s">
        <v>5115</v>
      </c>
      <c r="H1003" s="185">
        <v>2018</v>
      </c>
      <c r="I1003" s="605" t="s">
        <v>5116</v>
      </c>
      <c r="J1003" s="660">
        <v>2514.8000000000002</v>
      </c>
      <c r="K1003" s="396" t="s">
        <v>8654</v>
      </c>
      <c r="L1003" s="188" t="s">
        <v>5125</v>
      </c>
      <c r="M1003" s="188" t="s">
        <v>5126</v>
      </c>
      <c r="N1003" s="188" t="s">
        <v>5127</v>
      </c>
      <c r="O1003" s="188" t="s">
        <v>5128</v>
      </c>
      <c r="P1003" s="185" t="s">
        <v>5134</v>
      </c>
      <c r="Q1003" s="185">
        <v>31.86</v>
      </c>
      <c r="R1003" s="185">
        <v>14.76</v>
      </c>
      <c r="S1003" s="185">
        <v>2.1</v>
      </c>
      <c r="T1003" s="185">
        <v>15</v>
      </c>
      <c r="U1003" s="185">
        <v>31.86</v>
      </c>
      <c r="V1003" s="185">
        <v>100</v>
      </c>
      <c r="W1003" s="185">
        <v>100</v>
      </c>
      <c r="X1003" s="185" t="s">
        <v>5105</v>
      </c>
      <c r="Y1003" s="185">
        <v>6</v>
      </c>
      <c r="Z1003" s="185">
        <v>1</v>
      </c>
      <c r="AA1003" s="185">
        <v>1</v>
      </c>
      <c r="AB1003" s="185" t="s">
        <v>5106</v>
      </c>
      <c r="AC1003" s="185" t="s">
        <v>5123</v>
      </c>
      <c r="AD1003" s="185">
        <v>0</v>
      </c>
      <c r="AE1003" s="197">
        <v>2</v>
      </c>
      <c r="AF1003" s="191">
        <v>100</v>
      </c>
      <c r="AG1003" s="198" t="s">
        <v>1564</v>
      </c>
      <c r="AH1003" s="683" t="s">
        <v>5108</v>
      </c>
      <c r="AI1003" s="199">
        <v>100</v>
      </c>
      <c r="AJ1003" s="200"/>
      <c r="AK1003" s="719"/>
      <c r="AL1003" s="202"/>
      <c r="AM1003" s="200"/>
      <c r="AN1003" s="719"/>
      <c r="AO1003" s="202"/>
      <c r="AP1003" s="200"/>
      <c r="AQ1003" s="719"/>
      <c r="AR1003" s="202"/>
      <c r="AS1003" s="200"/>
      <c r="AT1003" s="201"/>
      <c r="AU1003" s="204"/>
      <c r="AV1003" s="776"/>
      <c r="AW1003" s="185"/>
      <c r="AX1003" s="194"/>
    </row>
    <row r="1004" spans="1:66" s="36" customFormat="1" ht="62.05" customHeight="1" thickBot="1" x14ac:dyDescent="0.35">
      <c r="A1004" s="498">
        <v>7097</v>
      </c>
      <c r="B1004" s="617" t="s">
        <v>5094</v>
      </c>
      <c r="C1004" s="590" t="s">
        <v>5095</v>
      </c>
      <c r="D1004" s="591" t="s">
        <v>5123</v>
      </c>
      <c r="E1004" s="617" t="s">
        <v>5135</v>
      </c>
      <c r="F1004" s="592" t="s">
        <v>5136</v>
      </c>
      <c r="G1004" s="617" t="s">
        <v>5115</v>
      </c>
      <c r="H1004" s="590">
        <v>2019</v>
      </c>
      <c r="I1004" s="617" t="s">
        <v>5116</v>
      </c>
      <c r="J1004" s="675">
        <v>1067.5</v>
      </c>
      <c r="K1004" s="593" t="s">
        <v>8655</v>
      </c>
      <c r="L1004" s="594" t="s">
        <v>5125</v>
      </c>
      <c r="M1004" s="594" t="s">
        <v>5126</v>
      </c>
      <c r="N1004" s="594" t="s">
        <v>5127</v>
      </c>
      <c r="O1004" s="594" t="s">
        <v>5128</v>
      </c>
      <c r="P1004" s="590" t="s">
        <v>5137</v>
      </c>
      <c r="Q1004" s="590">
        <v>31.86</v>
      </c>
      <c r="R1004" s="590">
        <v>14.76</v>
      </c>
      <c r="S1004" s="590">
        <v>2.1</v>
      </c>
      <c r="T1004" s="590">
        <v>15</v>
      </c>
      <c r="U1004" s="590">
        <v>31.86</v>
      </c>
      <c r="V1004" s="590">
        <v>100</v>
      </c>
      <c r="W1004" s="590">
        <v>100</v>
      </c>
      <c r="X1004" s="590" t="s">
        <v>5105</v>
      </c>
      <c r="Y1004" s="590">
        <v>6</v>
      </c>
      <c r="Z1004" s="590">
        <v>1</v>
      </c>
      <c r="AA1004" s="590">
        <v>1</v>
      </c>
      <c r="AB1004" s="590" t="s">
        <v>5106</v>
      </c>
      <c r="AC1004" s="590" t="s">
        <v>5123</v>
      </c>
      <c r="AD1004" s="590">
        <v>0</v>
      </c>
      <c r="AE1004" s="595">
        <v>2</v>
      </c>
      <c r="AF1004" s="596">
        <v>100</v>
      </c>
      <c r="AG1004" s="597" t="s">
        <v>5111</v>
      </c>
      <c r="AH1004" s="718" t="s">
        <v>5135</v>
      </c>
      <c r="AI1004" s="598">
        <v>100</v>
      </c>
      <c r="AJ1004" s="498"/>
      <c r="AK1004" s="752"/>
      <c r="AL1004" s="500"/>
      <c r="AM1004" s="498"/>
      <c r="AN1004" s="752"/>
      <c r="AO1004" s="500"/>
      <c r="AP1004" s="498"/>
      <c r="AQ1004" s="752"/>
      <c r="AR1004" s="500"/>
      <c r="AS1004" s="498"/>
      <c r="AT1004" s="499"/>
      <c r="AU1004" s="501"/>
      <c r="AV1004" s="796"/>
      <c r="AW1004" s="590"/>
      <c r="AX1004" s="599"/>
    </row>
    <row r="1005" spans="1:66" s="36" customFormat="1" ht="13.05" customHeight="1" x14ac:dyDescent="0.3">
      <c r="A1005" s="113" t="s">
        <v>8639</v>
      </c>
      <c r="B1005" s="49"/>
      <c r="C1005" s="90"/>
      <c r="D1005" s="56"/>
      <c r="E1005" s="49"/>
      <c r="F1005" s="90"/>
      <c r="G1005" s="49"/>
      <c r="H1005" s="90"/>
      <c r="I1005" s="49"/>
      <c r="J1005" s="676"/>
      <c r="K1005" s="90"/>
      <c r="P1005" s="54"/>
      <c r="Q1005" s="54"/>
      <c r="R1005" s="54"/>
      <c r="S1005" s="54"/>
      <c r="T1005" s="54"/>
      <c r="U1005" s="54"/>
      <c r="V1005" s="54"/>
      <c r="W1005" s="54"/>
      <c r="X1005" s="54"/>
      <c r="Y1005" s="54"/>
      <c r="Z1005" s="54"/>
      <c r="AA1005" s="54"/>
      <c r="AB1005" s="54"/>
      <c r="AC1005" s="54"/>
      <c r="AD1005" s="54"/>
      <c r="AE1005" s="54"/>
      <c r="AF1005" s="114"/>
      <c r="AG1005" s="54"/>
      <c r="AH1005" s="50"/>
      <c r="AI1005" s="114"/>
      <c r="AJ1005" s="54"/>
      <c r="AK1005" s="50"/>
      <c r="AL1005" s="114"/>
      <c r="AM1005" s="54"/>
      <c r="AN1005" s="50"/>
      <c r="AO1005" s="114"/>
      <c r="AP1005" s="54"/>
      <c r="AQ1005" s="50"/>
      <c r="AR1005" s="114"/>
      <c r="AS1005" s="54"/>
      <c r="AT1005" s="54"/>
      <c r="AU1005" s="114"/>
      <c r="AV1005" s="50"/>
      <c r="AW1005" s="54"/>
      <c r="AX1005" s="114"/>
    </row>
    <row r="1006" spans="1:66" s="36" customFormat="1" x14ac:dyDescent="0.3">
      <c r="A1006" s="114"/>
      <c r="B1006" s="50"/>
      <c r="C1006" s="54"/>
      <c r="D1006" s="56"/>
      <c r="E1006" s="50"/>
      <c r="F1006" s="54"/>
      <c r="G1006" s="50"/>
      <c r="H1006" s="54"/>
      <c r="I1006" s="50"/>
      <c r="J1006" s="677"/>
      <c r="K1006" s="54"/>
      <c r="L1006" s="79"/>
      <c r="M1006" s="79"/>
      <c r="N1006" s="79"/>
      <c r="O1006" s="79"/>
      <c r="P1006" s="54"/>
      <c r="Q1006" s="54"/>
      <c r="R1006" s="54"/>
      <c r="S1006" s="54"/>
      <c r="T1006" s="54"/>
      <c r="U1006" s="54"/>
      <c r="V1006" s="54"/>
      <c r="W1006" s="54"/>
      <c r="X1006" s="54"/>
      <c r="Y1006" s="54"/>
      <c r="Z1006" s="54"/>
      <c r="AA1006" s="54"/>
      <c r="AB1006" s="54"/>
      <c r="AC1006" s="54"/>
      <c r="AD1006" s="54"/>
      <c r="AE1006" s="54"/>
      <c r="AF1006" s="114"/>
      <c r="AG1006" s="54"/>
      <c r="AH1006" s="50"/>
      <c r="AI1006" s="114"/>
      <c r="AJ1006" s="54"/>
      <c r="AK1006" s="50"/>
      <c r="AL1006" s="114"/>
      <c r="AM1006" s="54"/>
      <c r="AN1006" s="50"/>
      <c r="AO1006" s="114"/>
      <c r="AP1006" s="54"/>
      <c r="AQ1006" s="50"/>
      <c r="AR1006" s="114"/>
      <c r="AS1006" s="54"/>
      <c r="AT1006" s="54"/>
      <c r="AU1006" s="114"/>
      <c r="AV1006" s="50"/>
      <c r="AW1006" s="54"/>
      <c r="AX1006" s="114"/>
    </row>
    <row r="1007" spans="1:66" s="36" customFormat="1" x14ac:dyDescent="0.3">
      <c r="A1007" s="114"/>
      <c r="B1007" s="50"/>
      <c r="C1007" s="54"/>
      <c r="D1007" s="56"/>
      <c r="E1007" s="50"/>
      <c r="F1007" s="54"/>
      <c r="G1007" s="50"/>
      <c r="H1007" s="54"/>
      <c r="I1007" s="50"/>
      <c r="J1007" s="677"/>
      <c r="K1007" s="54"/>
      <c r="L1007" s="79"/>
      <c r="M1007" s="79"/>
      <c r="N1007" s="79"/>
      <c r="O1007" s="79"/>
      <c r="P1007" s="54"/>
      <c r="Q1007" s="54"/>
      <c r="R1007" s="54"/>
      <c r="S1007" s="54"/>
      <c r="T1007" s="54"/>
      <c r="U1007" s="54"/>
      <c r="V1007" s="54"/>
      <c r="W1007" s="54"/>
      <c r="X1007" s="118"/>
      <c r="Y1007" s="54"/>
      <c r="Z1007" s="54"/>
      <c r="AA1007" s="54"/>
      <c r="AB1007" s="54"/>
      <c r="AC1007" s="54"/>
      <c r="AD1007" s="54"/>
      <c r="AE1007" s="54"/>
      <c r="AF1007" s="114"/>
      <c r="AG1007" s="54"/>
      <c r="AH1007" s="50"/>
      <c r="AI1007" s="114"/>
      <c r="AJ1007" s="54"/>
      <c r="AK1007" s="50"/>
      <c r="AL1007" s="114"/>
      <c r="AM1007" s="54"/>
      <c r="AN1007" s="50"/>
      <c r="AO1007" s="114"/>
      <c r="AP1007" s="54"/>
      <c r="AQ1007" s="50"/>
      <c r="AR1007" s="114"/>
      <c r="AS1007" s="54"/>
      <c r="AT1007" s="54"/>
      <c r="AU1007" s="114"/>
      <c r="AV1007" s="50"/>
      <c r="AW1007" s="54"/>
      <c r="AX1007" s="114"/>
    </row>
    <row r="1008" spans="1:66" s="36" customFormat="1" x14ac:dyDescent="0.3">
      <c r="A1008" s="114"/>
      <c r="B1008" s="50"/>
      <c r="C1008" s="54"/>
      <c r="D1008" s="56"/>
      <c r="E1008" s="50"/>
      <c r="F1008" s="54"/>
      <c r="G1008" s="50"/>
      <c r="H1008" s="54"/>
      <c r="I1008" s="50"/>
      <c r="J1008" s="677"/>
      <c r="K1008" s="54"/>
      <c r="L1008" s="79"/>
      <c r="M1008" s="79"/>
      <c r="N1008" s="79"/>
      <c r="O1008" s="79"/>
      <c r="P1008" s="54"/>
      <c r="Q1008" s="54"/>
      <c r="R1008" s="54"/>
      <c r="S1008" s="54"/>
      <c r="T1008" s="54"/>
      <c r="U1008" s="54"/>
      <c r="V1008" s="54"/>
      <c r="W1008" s="54"/>
      <c r="X1008" s="54"/>
      <c r="Y1008" s="54"/>
      <c r="Z1008" s="54"/>
      <c r="AA1008" s="54"/>
      <c r="AB1008" s="54"/>
      <c r="AC1008" s="54"/>
      <c r="AD1008" s="54"/>
      <c r="AE1008" s="54"/>
      <c r="AF1008" s="114"/>
      <c r="AG1008" s="54"/>
      <c r="AH1008" s="50"/>
      <c r="AI1008" s="114"/>
      <c r="AJ1008" s="54"/>
      <c r="AK1008" s="50"/>
      <c r="AL1008" s="114"/>
      <c r="AM1008" s="54"/>
      <c r="AN1008" s="50"/>
      <c r="AO1008" s="114"/>
      <c r="AP1008" s="54"/>
      <c r="AQ1008" s="50"/>
      <c r="AR1008" s="114"/>
      <c r="AS1008" s="54"/>
      <c r="AT1008" s="54"/>
      <c r="AU1008" s="114"/>
      <c r="AV1008" s="50"/>
      <c r="AW1008" s="54"/>
      <c r="AX1008" s="114"/>
    </row>
    <row r="1009" spans="1:50" s="36" customFormat="1" x14ac:dyDescent="0.3">
      <c r="A1009" s="114"/>
      <c r="B1009" s="50"/>
      <c r="C1009" s="54"/>
      <c r="D1009" s="56"/>
      <c r="E1009" s="50"/>
      <c r="F1009" s="54"/>
      <c r="G1009" s="50"/>
      <c r="H1009" s="54"/>
      <c r="I1009" s="50"/>
      <c r="J1009" s="677"/>
      <c r="K1009" s="54"/>
      <c r="L1009" s="79"/>
      <c r="M1009" s="79"/>
      <c r="N1009" s="79"/>
      <c r="O1009" s="79"/>
      <c r="P1009" s="54"/>
      <c r="Q1009" s="54"/>
      <c r="R1009" s="54"/>
      <c r="S1009" s="54"/>
      <c r="T1009" s="54"/>
      <c r="U1009" s="54"/>
      <c r="V1009" s="54"/>
      <c r="W1009" s="54"/>
      <c r="X1009" s="54"/>
      <c r="Y1009" s="54"/>
      <c r="Z1009" s="54"/>
      <c r="AA1009" s="54"/>
      <c r="AB1009" s="54"/>
      <c r="AC1009" s="54"/>
      <c r="AD1009" s="54"/>
      <c r="AE1009" s="54"/>
      <c r="AF1009" s="114"/>
      <c r="AG1009" s="54"/>
      <c r="AH1009" s="50"/>
      <c r="AI1009" s="114"/>
      <c r="AJ1009" s="54"/>
      <c r="AK1009" s="50"/>
      <c r="AL1009" s="114"/>
      <c r="AM1009" s="54"/>
      <c r="AN1009" s="50"/>
      <c r="AO1009" s="114"/>
      <c r="AP1009" s="54"/>
      <c r="AQ1009" s="50"/>
      <c r="AR1009" s="114"/>
      <c r="AS1009" s="54"/>
      <c r="AT1009" s="54"/>
      <c r="AU1009" s="114"/>
      <c r="AV1009" s="50"/>
      <c r="AW1009" s="54"/>
      <c r="AX1009" s="114"/>
    </row>
    <row r="1010" spans="1:50" s="36" customFormat="1" x14ac:dyDescent="0.3">
      <c r="A1010" s="114"/>
      <c r="B1010" s="50"/>
      <c r="C1010" s="54"/>
      <c r="D1010" s="56"/>
      <c r="E1010" s="50"/>
      <c r="F1010" s="54"/>
      <c r="G1010" s="50"/>
      <c r="H1010" s="54"/>
      <c r="I1010" s="50"/>
      <c r="J1010" s="677"/>
      <c r="K1010" s="54"/>
      <c r="L1010" s="79"/>
      <c r="M1010" s="79"/>
      <c r="N1010" s="79"/>
      <c r="O1010" s="79"/>
      <c r="P1010" s="54"/>
      <c r="Q1010" s="54"/>
      <c r="R1010" s="54"/>
      <c r="S1010" s="54"/>
      <c r="T1010" s="54"/>
      <c r="U1010" s="54"/>
      <c r="V1010" s="54"/>
      <c r="W1010" s="54"/>
      <c r="X1010" s="54"/>
      <c r="Y1010" s="54"/>
      <c r="Z1010" s="54"/>
      <c r="AA1010" s="54"/>
      <c r="AB1010" s="54"/>
      <c r="AC1010" s="54"/>
      <c r="AD1010" s="54"/>
      <c r="AE1010" s="54"/>
      <c r="AF1010" s="114"/>
      <c r="AG1010" s="54"/>
      <c r="AH1010" s="50"/>
      <c r="AI1010" s="114"/>
      <c r="AJ1010" s="54"/>
      <c r="AK1010" s="50"/>
      <c r="AL1010" s="114"/>
      <c r="AM1010" s="54"/>
      <c r="AN1010" s="50"/>
      <c r="AO1010" s="114"/>
      <c r="AP1010" s="54"/>
      <c r="AQ1010" s="50"/>
      <c r="AR1010" s="114"/>
      <c r="AS1010" s="54"/>
      <c r="AT1010" s="54"/>
      <c r="AU1010" s="114"/>
      <c r="AV1010" s="50"/>
      <c r="AW1010" s="54"/>
      <c r="AX1010" s="114"/>
    </row>
    <row r="1011" spans="1:50" s="36" customFormat="1" x14ac:dyDescent="0.3">
      <c r="A1011" s="114"/>
      <c r="B1011" s="50"/>
      <c r="C1011" s="54"/>
      <c r="D1011" s="56"/>
      <c r="E1011" s="50"/>
      <c r="F1011" s="54"/>
      <c r="G1011" s="50"/>
      <c r="H1011" s="54"/>
      <c r="I1011" s="50"/>
      <c r="J1011" s="677"/>
      <c r="K1011" s="54"/>
      <c r="L1011" s="79"/>
      <c r="M1011" s="79"/>
      <c r="N1011" s="79"/>
      <c r="O1011" s="79"/>
      <c r="P1011" s="54"/>
      <c r="Q1011" s="54"/>
      <c r="R1011" s="54"/>
      <c r="S1011" s="54"/>
      <c r="T1011" s="54"/>
      <c r="U1011" s="54"/>
      <c r="V1011" s="54"/>
      <c r="W1011" s="54"/>
      <c r="X1011" s="54"/>
      <c r="Y1011" s="54"/>
      <c r="Z1011" s="54"/>
      <c r="AA1011" s="54"/>
      <c r="AB1011" s="54"/>
      <c r="AC1011" s="54"/>
      <c r="AD1011" s="54"/>
      <c r="AE1011" s="54"/>
      <c r="AF1011" s="114"/>
      <c r="AG1011" s="54"/>
      <c r="AH1011" s="50"/>
      <c r="AI1011" s="114"/>
      <c r="AJ1011" s="54"/>
      <c r="AK1011" s="50"/>
      <c r="AL1011" s="114"/>
      <c r="AM1011" s="54"/>
      <c r="AN1011" s="50"/>
      <c r="AO1011" s="114"/>
      <c r="AP1011" s="54"/>
      <c r="AQ1011" s="50"/>
      <c r="AR1011" s="114"/>
      <c r="AS1011" s="54"/>
      <c r="AT1011" s="54"/>
      <c r="AU1011" s="114"/>
      <c r="AV1011" s="50"/>
      <c r="AW1011" s="54"/>
      <c r="AX1011" s="114"/>
    </row>
    <row r="1012" spans="1:50" s="36" customFormat="1" x14ac:dyDescent="0.3">
      <c r="A1012" s="114"/>
      <c r="B1012" s="50"/>
      <c r="C1012" s="54"/>
      <c r="D1012" s="56"/>
      <c r="E1012" s="50"/>
      <c r="F1012" s="54"/>
      <c r="G1012" s="50"/>
      <c r="H1012" s="54"/>
      <c r="I1012" s="50"/>
      <c r="J1012" s="677"/>
      <c r="K1012" s="54"/>
      <c r="L1012" s="79"/>
      <c r="M1012" s="79"/>
      <c r="N1012" s="79"/>
      <c r="O1012" s="79"/>
      <c r="P1012" s="54"/>
      <c r="Q1012" s="54"/>
      <c r="R1012" s="54"/>
      <c r="S1012" s="54"/>
      <c r="T1012" s="54"/>
      <c r="U1012" s="54"/>
      <c r="V1012" s="54"/>
      <c r="W1012" s="54"/>
      <c r="X1012" s="54"/>
      <c r="Y1012" s="54"/>
      <c r="Z1012" s="54"/>
      <c r="AA1012" s="54"/>
      <c r="AB1012" s="54"/>
      <c r="AC1012" s="54"/>
      <c r="AD1012" s="54"/>
      <c r="AE1012" s="54"/>
      <c r="AF1012" s="114"/>
      <c r="AG1012" s="54"/>
      <c r="AH1012" s="50"/>
      <c r="AI1012" s="114"/>
      <c r="AJ1012" s="54"/>
      <c r="AK1012" s="50"/>
      <c r="AL1012" s="114"/>
      <c r="AM1012" s="54"/>
      <c r="AN1012" s="50"/>
      <c r="AO1012" s="114"/>
      <c r="AP1012" s="54"/>
      <c r="AQ1012" s="50"/>
      <c r="AR1012" s="114"/>
      <c r="AS1012" s="54"/>
      <c r="AT1012" s="54"/>
      <c r="AU1012" s="114"/>
      <c r="AV1012" s="50"/>
      <c r="AW1012" s="54"/>
      <c r="AX1012" s="114"/>
    </row>
    <row r="1013" spans="1:50" s="36" customFormat="1" x14ac:dyDescent="0.3">
      <c r="A1013" s="114"/>
      <c r="B1013" s="50"/>
      <c r="C1013" s="54"/>
      <c r="D1013" s="56"/>
      <c r="E1013" s="50"/>
      <c r="F1013" s="54"/>
      <c r="G1013" s="50"/>
      <c r="H1013" s="54"/>
      <c r="I1013" s="50"/>
      <c r="J1013" s="677"/>
      <c r="K1013" s="54"/>
      <c r="L1013" s="79"/>
      <c r="M1013" s="79"/>
      <c r="N1013" s="79"/>
      <c r="O1013" s="79"/>
      <c r="P1013" s="54"/>
      <c r="Q1013" s="54"/>
      <c r="R1013" s="54"/>
      <c r="S1013" s="54"/>
      <c r="T1013" s="54"/>
      <c r="U1013" s="54"/>
      <c r="V1013" s="54"/>
      <c r="W1013" s="54"/>
      <c r="X1013" s="54"/>
      <c r="Y1013" s="54"/>
      <c r="Z1013" s="54"/>
      <c r="AA1013" s="54"/>
      <c r="AB1013" s="54"/>
      <c r="AC1013" s="54"/>
      <c r="AD1013" s="54"/>
      <c r="AE1013" s="54"/>
      <c r="AF1013" s="114"/>
      <c r="AG1013" s="54"/>
      <c r="AH1013" s="50"/>
      <c r="AI1013" s="114"/>
      <c r="AJ1013" s="54"/>
      <c r="AK1013" s="50"/>
      <c r="AL1013" s="114"/>
      <c r="AM1013" s="54"/>
      <c r="AN1013" s="50"/>
      <c r="AO1013" s="114"/>
      <c r="AP1013" s="54"/>
      <c r="AQ1013" s="50"/>
      <c r="AR1013" s="114"/>
      <c r="AS1013" s="54"/>
      <c r="AT1013" s="54"/>
      <c r="AU1013" s="114"/>
      <c r="AV1013" s="50"/>
      <c r="AW1013" s="54"/>
      <c r="AX1013" s="114"/>
    </row>
    <row r="1014" spans="1:50" s="36" customFormat="1" x14ac:dyDescent="0.3">
      <c r="A1014" s="114"/>
      <c r="B1014" s="50"/>
      <c r="C1014" s="54"/>
      <c r="D1014" s="56"/>
      <c r="E1014" s="50"/>
      <c r="F1014" s="54"/>
      <c r="G1014" s="50"/>
      <c r="H1014" s="54"/>
      <c r="I1014" s="50"/>
      <c r="J1014" s="677"/>
      <c r="K1014" s="54"/>
      <c r="L1014" s="79"/>
      <c r="M1014" s="79"/>
      <c r="N1014" s="79"/>
      <c r="O1014" s="79"/>
      <c r="P1014" s="54"/>
      <c r="Q1014" s="54"/>
      <c r="R1014" s="54"/>
      <c r="S1014" s="54"/>
      <c r="T1014" s="54"/>
      <c r="U1014" s="54"/>
      <c r="V1014" s="54"/>
      <c r="W1014" s="54"/>
      <c r="X1014" s="54"/>
      <c r="Y1014" s="54"/>
      <c r="Z1014" s="54"/>
      <c r="AA1014" s="54"/>
      <c r="AB1014" s="54"/>
      <c r="AC1014" s="54"/>
      <c r="AD1014" s="54"/>
      <c r="AE1014" s="54"/>
      <c r="AF1014" s="114"/>
      <c r="AG1014" s="54"/>
      <c r="AH1014" s="50"/>
      <c r="AI1014" s="114"/>
      <c r="AJ1014" s="54"/>
      <c r="AK1014" s="50"/>
      <c r="AL1014" s="114"/>
      <c r="AM1014" s="54"/>
      <c r="AN1014" s="50"/>
      <c r="AO1014" s="114"/>
      <c r="AP1014" s="54"/>
      <c r="AQ1014" s="50"/>
      <c r="AR1014" s="114"/>
      <c r="AS1014" s="54"/>
      <c r="AT1014" s="54"/>
      <c r="AU1014" s="114"/>
      <c r="AV1014" s="50"/>
      <c r="AW1014" s="54"/>
      <c r="AX1014" s="114"/>
    </row>
    <row r="1015" spans="1:50" s="36" customFormat="1" x14ac:dyDescent="0.3">
      <c r="A1015" s="114"/>
      <c r="B1015" s="50"/>
      <c r="C1015" s="54"/>
      <c r="D1015" s="56"/>
      <c r="E1015" s="50"/>
      <c r="F1015" s="54"/>
      <c r="G1015" s="50"/>
      <c r="H1015" s="54"/>
      <c r="I1015" s="50"/>
      <c r="J1015" s="677"/>
      <c r="K1015" s="54"/>
      <c r="L1015" s="79"/>
      <c r="M1015" s="79"/>
      <c r="N1015" s="79"/>
      <c r="O1015" s="79"/>
      <c r="P1015" s="54"/>
      <c r="Q1015" s="54"/>
      <c r="R1015" s="54"/>
      <c r="S1015" s="54"/>
      <c r="T1015" s="54"/>
      <c r="U1015" s="54"/>
      <c r="V1015" s="54"/>
      <c r="W1015" s="54"/>
      <c r="X1015" s="54"/>
      <c r="Y1015" s="54"/>
      <c r="Z1015" s="54"/>
      <c r="AA1015" s="54"/>
      <c r="AB1015" s="54"/>
      <c r="AC1015" s="54"/>
      <c r="AD1015" s="54"/>
      <c r="AE1015" s="54"/>
      <c r="AF1015" s="114"/>
      <c r="AG1015" s="54"/>
      <c r="AH1015" s="50"/>
      <c r="AI1015" s="114"/>
      <c r="AJ1015" s="54"/>
      <c r="AK1015" s="50"/>
      <c r="AL1015" s="114"/>
      <c r="AM1015" s="54"/>
      <c r="AN1015" s="50"/>
      <c r="AO1015" s="114"/>
      <c r="AP1015" s="54"/>
      <c r="AQ1015" s="50"/>
      <c r="AR1015" s="114"/>
      <c r="AS1015" s="54"/>
      <c r="AT1015" s="54"/>
      <c r="AU1015" s="114"/>
      <c r="AV1015" s="50"/>
      <c r="AW1015" s="54"/>
      <c r="AX1015" s="114"/>
    </row>
    <row r="1016" spans="1:50" s="36" customFormat="1" x14ac:dyDescent="0.3">
      <c r="A1016" s="114"/>
      <c r="B1016" s="50"/>
      <c r="C1016" s="54"/>
      <c r="D1016" s="56"/>
      <c r="E1016" s="50"/>
      <c r="F1016" s="54"/>
      <c r="G1016" s="50"/>
      <c r="H1016" s="54"/>
      <c r="I1016" s="50"/>
      <c r="J1016" s="677"/>
      <c r="K1016" s="54"/>
      <c r="L1016" s="79"/>
      <c r="M1016" s="79"/>
      <c r="N1016" s="79"/>
      <c r="O1016" s="79"/>
      <c r="P1016" s="54"/>
      <c r="Q1016" s="54"/>
      <c r="R1016" s="54"/>
      <c r="S1016" s="54"/>
      <c r="T1016" s="54"/>
      <c r="U1016" s="54"/>
      <c r="V1016" s="54"/>
      <c r="W1016" s="54"/>
      <c r="X1016" s="54"/>
      <c r="Y1016" s="54"/>
      <c r="Z1016" s="54"/>
      <c r="AA1016" s="54"/>
      <c r="AB1016" s="54"/>
      <c r="AC1016" s="54"/>
      <c r="AD1016" s="54"/>
      <c r="AE1016" s="54"/>
      <c r="AF1016" s="114"/>
      <c r="AG1016" s="54"/>
      <c r="AH1016" s="50"/>
      <c r="AI1016" s="114"/>
      <c r="AJ1016" s="54"/>
      <c r="AK1016" s="50"/>
      <c r="AL1016" s="114"/>
      <c r="AM1016" s="54"/>
      <c r="AN1016" s="50"/>
      <c r="AO1016" s="114"/>
      <c r="AP1016" s="54"/>
      <c r="AQ1016" s="50"/>
      <c r="AR1016" s="114"/>
      <c r="AS1016" s="54"/>
      <c r="AT1016" s="54"/>
      <c r="AU1016" s="114"/>
      <c r="AV1016" s="50"/>
      <c r="AW1016" s="54"/>
      <c r="AX1016" s="114"/>
    </row>
    <row r="1017" spans="1:50" s="36" customFormat="1" x14ac:dyDescent="0.3">
      <c r="A1017" s="114"/>
      <c r="B1017" s="50"/>
      <c r="C1017" s="54"/>
      <c r="D1017" s="56"/>
      <c r="E1017" s="50"/>
      <c r="F1017" s="54"/>
      <c r="G1017" s="50"/>
      <c r="H1017" s="54"/>
      <c r="I1017" s="50"/>
      <c r="J1017" s="677"/>
      <c r="K1017" s="54"/>
      <c r="L1017" s="79"/>
      <c r="M1017" s="79"/>
      <c r="N1017" s="79"/>
      <c r="O1017" s="79"/>
      <c r="P1017" s="54"/>
      <c r="Q1017" s="54"/>
      <c r="R1017" s="54"/>
      <c r="S1017" s="54"/>
      <c r="T1017" s="54"/>
      <c r="U1017" s="54"/>
      <c r="V1017" s="54"/>
      <c r="W1017" s="54"/>
      <c r="X1017" s="54"/>
      <c r="Y1017" s="54"/>
      <c r="Z1017" s="54"/>
      <c r="AA1017" s="54"/>
      <c r="AB1017" s="54"/>
      <c r="AC1017" s="54"/>
      <c r="AD1017" s="54"/>
      <c r="AE1017" s="54"/>
      <c r="AF1017" s="114"/>
      <c r="AG1017" s="54"/>
      <c r="AH1017" s="50"/>
      <c r="AI1017" s="114"/>
      <c r="AJ1017" s="54"/>
      <c r="AK1017" s="50"/>
      <c r="AL1017" s="114"/>
      <c r="AM1017" s="54"/>
      <c r="AN1017" s="50"/>
      <c r="AO1017" s="114"/>
      <c r="AP1017" s="54"/>
      <c r="AQ1017" s="50"/>
      <c r="AR1017" s="114"/>
      <c r="AS1017" s="54"/>
      <c r="AT1017" s="54"/>
      <c r="AU1017" s="114"/>
      <c r="AV1017" s="50"/>
      <c r="AW1017" s="54"/>
      <c r="AX1017" s="114"/>
    </row>
    <row r="1018" spans="1:50" s="36" customFormat="1" x14ac:dyDescent="0.3">
      <c r="A1018" s="114"/>
      <c r="B1018" s="50"/>
      <c r="C1018" s="54"/>
      <c r="D1018" s="56"/>
      <c r="E1018" s="50"/>
      <c r="F1018" s="54"/>
      <c r="G1018" s="50"/>
      <c r="H1018" s="54"/>
      <c r="I1018" s="50"/>
      <c r="J1018" s="677"/>
      <c r="K1018" s="54"/>
      <c r="L1018" s="79"/>
      <c r="M1018" s="79"/>
      <c r="N1018" s="79"/>
      <c r="O1018" s="79"/>
      <c r="P1018" s="54"/>
      <c r="Q1018" s="54"/>
      <c r="R1018" s="54"/>
      <c r="S1018" s="54"/>
      <c r="T1018" s="54"/>
      <c r="U1018" s="54"/>
      <c r="V1018" s="54"/>
      <c r="W1018" s="54"/>
      <c r="X1018" s="54"/>
      <c r="Y1018" s="54"/>
      <c r="Z1018" s="54"/>
      <c r="AA1018" s="54"/>
      <c r="AB1018" s="54"/>
      <c r="AC1018" s="54"/>
      <c r="AD1018" s="54"/>
      <c r="AE1018" s="54"/>
      <c r="AF1018" s="114"/>
      <c r="AG1018" s="54"/>
      <c r="AH1018" s="50"/>
      <c r="AI1018" s="114"/>
      <c r="AJ1018" s="54"/>
      <c r="AK1018" s="50"/>
      <c r="AL1018" s="114"/>
      <c r="AM1018" s="54"/>
      <c r="AN1018" s="50"/>
      <c r="AO1018" s="114"/>
      <c r="AP1018" s="54"/>
      <c r="AQ1018" s="50"/>
      <c r="AR1018" s="114"/>
      <c r="AS1018" s="54"/>
      <c r="AT1018" s="54"/>
      <c r="AU1018" s="114"/>
      <c r="AV1018" s="50"/>
      <c r="AW1018" s="54"/>
      <c r="AX1018" s="114"/>
    </row>
    <row r="1019" spans="1:50" s="36" customFormat="1" x14ac:dyDescent="0.3">
      <c r="A1019" s="114"/>
      <c r="B1019" s="50"/>
      <c r="C1019" s="54"/>
      <c r="D1019" s="56"/>
      <c r="E1019" s="50"/>
      <c r="F1019" s="54"/>
      <c r="G1019" s="50"/>
      <c r="H1019" s="54"/>
      <c r="I1019" s="50"/>
      <c r="J1019" s="677"/>
      <c r="K1019" s="54"/>
      <c r="L1019" s="79"/>
      <c r="M1019" s="79"/>
      <c r="N1019" s="79"/>
      <c r="O1019" s="79"/>
      <c r="P1019" s="54"/>
      <c r="Q1019" s="54"/>
      <c r="R1019" s="54"/>
      <c r="S1019" s="54"/>
      <c r="T1019" s="54"/>
      <c r="U1019" s="54"/>
      <c r="V1019" s="54"/>
      <c r="W1019" s="54"/>
      <c r="X1019" s="54"/>
      <c r="Y1019" s="54"/>
      <c r="Z1019" s="54"/>
      <c r="AA1019" s="54"/>
      <c r="AB1019" s="54"/>
      <c r="AC1019" s="54"/>
      <c r="AD1019" s="54"/>
      <c r="AE1019" s="54"/>
      <c r="AF1019" s="114"/>
      <c r="AG1019" s="54"/>
      <c r="AH1019" s="50"/>
      <c r="AI1019" s="114"/>
      <c r="AJ1019" s="54"/>
      <c r="AK1019" s="50"/>
      <c r="AL1019" s="114"/>
      <c r="AM1019" s="54"/>
      <c r="AN1019" s="50"/>
      <c r="AO1019" s="114"/>
      <c r="AP1019" s="54"/>
      <c r="AQ1019" s="50"/>
      <c r="AR1019" s="114"/>
      <c r="AS1019" s="54"/>
      <c r="AT1019" s="54"/>
      <c r="AU1019" s="114"/>
      <c r="AV1019" s="50"/>
      <c r="AW1019" s="54"/>
      <c r="AX1019" s="114"/>
    </row>
    <row r="1022" spans="1:50" x14ac:dyDescent="0.3">
      <c r="N1022" s="119"/>
    </row>
  </sheetData>
  <sortState ref="E9:BC67">
    <sortCondition ref="I9:I67"/>
  </sortState>
  <mergeCells count="53">
    <mergeCell ref="C307:C308"/>
    <mergeCell ref="D307:D308"/>
    <mergeCell ref="E307:E308"/>
    <mergeCell ref="L531:L538"/>
    <mergeCell ref="M531:M538"/>
    <mergeCell ref="J395:J398"/>
    <mergeCell ref="L307:L308"/>
    <mergeCell ref="M307:M308"/>
    <mergeCell ref="F307:F308"/>
    <mergeCell ref="G307:G308"/>
    <mergeCell ref="H307:H308"/>
    <mergeCell ref="I307:I308"/>
    <mergeCell ref="K307:K308"/>
    <mergeCell ref="A6:A7"/>
    <mergeCell ref="B6:B7"/>
    <mergeCell ref="I6:I7"/>
    <mergeCell ref="J6:J7"/>
    <mergeCell ref="C6:C7"/>
    <mergeCell ref="D6:D7"/>
    <mergeCell ref="E6:E7"/>
    <mergeCell ref="F6:F7"/>
    <mergeCell ref="G6:G7"/>
    <mergeCell ref="H6:H7"/>
    <mergeCell ref="K6:K7"/>
    <mergeCell ref="L6:L7"/>
    <mergeCell ref="M6:M7"/>
    <mergeCell ref="N6:N7"/>
    <mergeCell ref="R5:U5"/>
    <mergeCell ref="E5:O5"/>
    <mergeCell ref="O6:O7"/>
    <mergeCell ref="P6:P7"/>
    <mergeCell ref="Q6:Q7"/>
    <mergeCell ref="Y2:AE2"/>
    <mergeCell ref="R6:R7"/>
    <mergeCell ref="AB6:AB7"/>
    <mergeCell ref="AC6:AC7"/>
    <mergeCell ref="Y6:AA6"/>
    <mergeCell ref="T6:T7"/>
    <mergeCell ref="U6:U7"/>
    <mergeCell ref="AE6:AE7"/>
    <mergeCell ref="S6:S7"/>
    <mergeCell ref="V6:V7"/>
    <mergeCell ref="W6:W7"/>
    <mergeCell ref="X6:X7"/>
    <mergeCell ref="AD6:AD7"/>
    <mergeCell ref="AF5:AX5"/>
    <mergeCell ref="AG6:AI6"/>
    <mergeCell ref="AJ6:AL6"/>
    <mergeCell ref="AM6:AO6"/>
    <mergeCell ref="AP6:AR6"/>
    <mergeCell ref="AS6:AU6"/>
    <mergeCell ref="AV6:AX6"/>
    <mergeCell ref="AF6:AF7"/>
  </mergeCells>
  <phoneticPr fontId="2" type="noConversion"/>
  <dataValidations count="91">
    <dataValidation type="whole" allowBlank="1" showInputMessage="1" showErrorMessage="1" errorTitle="Klasifikacija" error="Gl. zavihek Classification ali zavihek Klasifikacija_x000d_" sqref="Z84:Z88 Z76:Z80 Z52 Z49:Z50 Z68:Z69 Z45:Z47 Z65:Z66 Z39 Z91:Z97">
      <formula1>1</formula1>
      <formula2>12</formula2>
    </dataValidation>
    <dataValidation type="decimal" allowBlank="1" showInputMessage="1" showErrorMessage="1" errorTitle="Stroški dela operaterja" error="decimalno število!" sqref="AD84:AE88 AD56:AE80 AD52:AE54 AB62:AB64 AD39:AE50 JJ232:JK248 TF232:TG248 ADB232:ADC248 AMX232:AMY248 AWT232:AWU248 BGP232:BGQ248 BQL232:BQM248 CAH232:CAI248 CKD232:CKE248 CTZ232:CUA248 DDV232:DDW248 DNR232:DNS248 DXN232:DXO248 EHJ232:EHK248 ERF232:ERG248 FBB232:FBC248 FKX232:FKY248 FUT232:FUU248 GEP232:GEQ248 GOL232:GOM248 GYH232:GYI248 HID232:HIE248 HRZ232:HSA248 IBV232:IBW248 ILR232:ILS248 IVN232:IVO248 JFJ232:JFK248 JPF232:JPG248 JZB232:JZC248 KIX232:KIY248 KST232:KSU248 LCP232:LCQ248 LML232:LMM248 LWH232:LWI248 MGD232:MGE248 MPZ232:MQA248 MZV232:MZW248 NJR232:NJS248 NTN232:NTO248 ODJ232:ODK248 ONF232:ONG248 OXB232:OXC248 PGX232:PGY248 PQT232:PQU248 QAP232:QAQ248 QKL232:QKM248 QUH232:QUI248 RED232:REE248 RNZ232:ROA248 RXV232:RXW248 SHR232:SHS248 SRN232:SRO248 TBJ232:TBK248 TLF232:TLG248 TVB232:TVC248 UEX232:UEY248 UOT232:UOU248 UYP232:UYQ248 VIL232:VIM248 VSH232:VSI248 WCD232:WCE248 WLZ232:WMA248 WVV232:WVW248 WVV11:WVW37 ADB268:ADC268 AMX268:AMY268 AWT268:AWU268 BGP268:BGQ268 BQL268:BQM268 CAH268:CAI268 CKD268:CKE268 CTZ268:CUA268 DDV268:DDW268 DNR268:DNS268 DXN268:DXO268 EHJ268:EHK268 ERF268:ERG268 FBB268:FBC268 FKX268:FKY268 FUT268:FUU268 GEP268:GEQ268 GOL268:GOM268 GYH268:GYI268 HID268:HIE268 HRZ268:HSA268 IBV268:IBW268 ILR268:ILS268 IVN268:IVO268 JFJ268:JFK268 JPF268:JPG268 JZB268:JZC268 KIX268:KIY268 KST268:KSU268 LCP268:LCQ268 LML268:LMM268 LWH268:LWI268 MGD268:MGE268 MPZ268:MQA268 MZV268:MZW268 NJR268:NJS268 NTN268:NTO268 ODJ268:ODK268 ONF268:ONG268 OXB268:OXC268 PGX268:PGY268 PQT268:PQU268 QAP268:QAQ268 QKL268:QKM268 QUH268:QUI268 RED268:REE268 RNZ268:ROA268 RXV268:RXW268 SHR268:SHS268 SRN268:SRO268 TBJ268:TBK268 TLF268:TLG268 TVB268:TVC268 UEX268:UEY268 UOT268:UOU268 UYP268:UYQ268 VIL268:VIM268 VSH268:VSI268 WCD268:WCE268 WLZ268:WMA268 WVV268:WVW268 JJ268:JK268 WVV999:WVW999 JJ631:JJ660 AD517:AE518 JJ710:JJ719 JJ661:JK669 TF661:TG669 ADB661:ADC669 AMX661:AMY669 AWT661:AWU669 BGP661:BGQ669 BQL661:BQM669 CAH661:CAI669 CKD661:CKE669 CTZ661:CUA669 DDV661:DDW669 DNR661:DNS669 DXN661:DXO669 EHJ661:EHK669 ERF661:ERG669 FBB661:FBC669 FKX661:FKY669 FUT661:FUU669 GEP661:GEQ669 GOL661:GOM669 GYH661:GYI669 HID661:HIE669 HRZ661:HSA669 IBV661:IBW669 ILR661:ILS669 IVN661:IVO669 JFJ661:JFK669 JPF661:JPG669 JZB661:JZC669 KIX661:KIY669 KST661:KSU669 LCP661:LCQ669 LML661:LMM669 LWH661:LWI669 MGD661:MGE669 MPZ661:MQA669 MZV661:MZW669 NJR661:NJS669 NTN661:NTO669 ODJ661:ODK669 ONF661:ONG669 OXB661:OXC669 PGX661:PGY669 PQT661:PQU669 QAP661:QAQ669 QKL661:QKM669 QUH661:QUI669 RED661:REE669 RNZ661:ROA669 RXV661:RXW669 SHR661:SHS669 SRN661:SRO669 TBJ661:TBK669 TLF661:TLG669 TVB661:TVC669 UEX661:UEY669 UOT661:UOU669 UYP661:UYQ669 VIL661:VIM669 VSH661:VSI669 WCD661:WCE669 WLZ661:WMA669 WVV661:WVW669 AE718:AE721 JK716:JK719 TG716:TG719 ADC716:ADC719 AMY716:AMY719 AWU716:AWU719 BGQ716:BGQ719 BQM716:BQM719 CAI716:CAI719 CKE716:CKE719 CUA716:CUA719 DDW716:DDW719 DNS716:DNS719 DXO716:DXO719 EHK716:EHK719 ERG716:ERG719 FBC716:FBC719 FKY716:FKY719 FUU716:FUU719 GEQ716:GEQ719 GOM716:GOM719 GYI716:GYI719 HIE716:HIE719 HSA716:HSA719 IBW716:IBW719 ILS716:ILS719 IVO716:IVO719 JFK716:JFK719 JPG716:JPG719 JZC716:JZC719 KIY716:KIY719 KSU716:KSU719 LCQ716:LCQ719 LMM716:LMM719 LWI716:LWI719 MGE716:MGE719 MQA716:MQA719 MZW716:MZW719 NJS716:NJS719 NTO716:NTO719 ODK716:ODK719 ONG716:ONG719 OXC716:OXC719 PGY716:PGY719 PQU716:PQU719 QAQ716:QAQ719 QKM716:QKM719 QUI716:QUI719 REE716:REE719 ROA716:ROA719 RXW716:RXW719 SHS716:SHS719 SRO716:SRO719 TBK716:TBK719 TLG716:TLG719 TVC716:TVC719 UEY716:UEY719 UOU716:UOU719 UYQ716:UYQ719 VIM716:VIM719 VSI716:VSI719 WCE716:WCE719 WMA716:WMA719 WVW716:WVW719 AD710:AD721 TF710:TF719 ADB710:ADB719 AMX710:AMX719 AWT710:AWT719 BGP710:BGP719 BQL710:BQL719 CAH710:CAH719 CKD710:CKD719 CTZ710:CTZ719 DDV710:DDV719 DNR710:DNR719 DXN710:DXN719 EHJ710:EHJ719 ERF710:ERF719 FBB710:FBB719 FKX710:FKX719 FUT710:FUT719 GEP710:GEP719 GOL710:GOL719 GYH710:GYH719 HID710:HID719 HRZ710:HRZ719 IBV710:IBV719 ILR710:ILR719 IVN710:IVN719 JFJ710:JFJ719 JPF710:JPF719 JZB710:JZB719 KIX710:KIX719 KST710:KST719 LCP710:LCP719 LML710:LML719 LWH710:LWH719 MGD710:MGD719 MPZ710:MPZ719 MZV710:MZV719 NJR710:NJR719 NTN710:NTN719 ODJ710:ODJ719 ONF710:ONF719 OXB710:OXB719 PGX710:PGX719 PQT710:PQT719 QAP710:QAP719 QKL710:QKL719 QUH710:QUH719 RED710:RED719 RNZ710:RNZ719 RXV710:RXV719 SHR710:SHR719 SRN710:SRN719 TBJ710:TBJ719 TLF710:TLF719 TVB710:TVB719 UEX710:UEX719 UOT710:UOT719 UYP710:UYP719 VIL710:VIL719 VSH710:VSH719 WCD710:WCD719 WLZ710:WLZ719 WVV710:WVV719 AE714 JK670 TG670 ADC670 AMY670 AWU670 BGQ670 BQM670 CAI670 CKE670 CUA670 DDW670 DNS670 DXO670 EHK670 ERG670 FBC670 FKY670 FUU670 GEQ670 GOM670 GYI670 HIE670 HSA670 IBW670 ILS670 IVO670 JFK670 JPG670 JZC670 KIY670 KSU670 LCQ670 LMM670 LWI670 MGE670 MQA670 MZW670 NJS670 NTO670 ODK670 ONG670 OXC670 PGY670 PQU670 QAQ670 QKM670 QUI670 REE670 ROA670 RXW670 SHS670 SRO670 TBK670 TLG670 TVC670 UEY670 UOU670 UYQ670 VIM670 VSI670 WCE670 WMA670 WVW670 AE716 JK714 TG714 ADC714 AMY714 AWU714 BGQ714 BQM714 CAI714 CKE714 CUA714 DDW714 DNS714 DXO714 EHK714 ERG714 FBC714 FKY714 FUU714 GEQ714 GOM714 GYI714 HIE714 HSA714 IBW714 ILS714 IVO714 JFK714 JPG714 JZC714 KIY714 KSU714 LCQ714 LMM714 LWI714 MGE714 MQA714 MZW714 NJS714 NTO714 ODK714 ONG714 OXC714 PGY714 PQU714 QAQ714 QKM714 QUI714 REE714 ROA714 RXW714 SHS714 SRO714 TBK714 TLG714 TVC714 UEY714 UOU714 UYQ714 VIM714 VSI714 WCE714 WMA714 WVW714 AD722:AE734 JJ720:JK732 TF720:TG732 ADB720:ADC732 AMX720:AMY732 AWT720:AWU732 BGP720:BGQ732 BQL720:BQM732 CAH720:CAI732 CKD720:CKE732 CTZ720:CUA732 DDV720:DDW732 DNR720:DNS732 DXN720:DXO732 EHJ720:EHK732 ERF720:ERG732 FBB720:FBC732 FKX720:FKY732 FUT720:FUU732 GEP720:GEQ732 GOL720:GOM732 GYH720:GYI732 HID720:HIE732 HRZ720:HSA732 IBV720:IBW732 ILR720:ILS732 IVN720:IVO732 JFJ720:JFK732 JPF720:JPG732 JZB720:JZC732 KIX720:KIY732 KST720:KSU732 LCP720:LCQ732 LML720:LMM732 LWH720:LWI732 MGD720:MGE732 MPZ720:MQA732 MZV720:MZW732 NJR720:NJS732 NTN720:NTO732 ODJ720:ODK732 ONF720:ONG732 OXB720:OXC732 PGX720:PGY732 PQT720:PQU732 QAP720:QAQ732 QKL720:QKM732 QUH720:QUI732 RED720:REE732 RNZ720:ROA732 RXV720:RXW732 SHR720:SHS732 SRN720:SRO732 TBJ720:TBK732 TLF720:TLG732 TVB720:TVC732 UEX720:UEY732 UOT720:UOU732 UYP720:UYQ732 VIL720:VIM732 VSH720:VSI732 WCD720:WCE732 WLZ720:WMA732 WVV720:WVW732 WVV709:WVW709 WVV670:WVV671 AD454:AE457 AD631:AE631 JJ521:JK521 TF521:TG521 ADB521:ADC521 AMX521:AMY521 AWT521:AWU521 BGP521:BGQ521 BQL521:BQM521 CAH521:CAI521 CKD521:CKE521 CTZ521:CUA521 DDV521:DDW521 DNR521:DNS521 DXN521:DXO521 EHJ521:EHK521 ERF521:ERG521 FBB521:FBC521 FKX521:FKY521 FUT521:FUU521 GEP521:GEQ521 GOL521:GOM521 GYH521:GYI521 HID521:HIE521 HRZ521:HSA521 IBV521:IBW521 ILR521:ILS521 IVN521:IVO521 JFJ521:JFK521 JPF521:JPG521 JZB521:JZC521 KIX521:KIY521 KST521:KSU521 LCP521:LCQ521 LML521:LMM521 LWH521:LWI521 MGD521:MGE521 MPZ521:MQA521 MZV521:MZW521 NJR521:NJS521 NTN521:NTO521 ODJ521:ODK521 ONF521:ONG521 OXB521:OXC521 PGX521:PGY521 PQT521:PQU521 QAP521:QAQ521 QKL521:QKM521 QUH521:QUI521 RED521:REE521 RNZ521:ROA521 RXV521:RXW521 SHR521:SHS521 SRN521:SRO521 TBJ521:TBK521 TLF521:TLG521 TVB521:TVC521 UEX521:UEY521 UOT521:UOU521 UYP521:UYQ521 VIL521:VIM521 VSH521:VSI521 WCD521:WCE521 WLZ521:WMA521 WVV521:WVW521 AD632:AD662 TF631:TF660 ADB631:ADB660 AMX631:AMX660 AWT631:AWT660 BGP631:BGP660 BQL631:BQL660 CAH631:CAH660 CKD631:CKD660 CTZ631:CTZ660 DDV631:DDV660 DNR631:DNR660 DXN631:DXN660 EHJ631:EHJ660 ERF631:ERF660 FBB631:FBB660 FKX631:FKX660 FUT631:FUT660 GEP631:GEP660 GOL631:GOL660 GYH631:GYH660 HID631:HID660 HRZ631:HRZ660 IBV631:IBV660 ILR631:ILR660 IVN631:IVN660 JFJ631:JFJ660 JPF631:JPF660 JZB631:JZB660 KIX631:KIX660 KST631:KST660 LCP631:LCP660 LML631:LML660 LWH631:LWH660 MGD631:MGD660 MPZ631:MPZ660 MZV631:MZV660 NJR631:NJR660 NTN631:NTN660 ODJ631:ODJ660 ONF631:ONF660 OXB631:OXB660 PGX631:PGX660 PQT631:PQT660 QAP631:QAP660 QKL631:QKL660 QUH631:QUH660 RED631:RED660 RNZ631:RNZ660 RXV631:RXV660 SHR631:SHR660 SRN631:SRN660 TBJ631:TBJ660 TLF631:TLF660 TVB631:TVB660 UEX631:UEX660 UOT631:UOT660 UYP631:UYP660 VIL631:VIL660 VSH631:VSH660 WCD631:WCD660 WLZ631:WLZ660 AD122 TF268:TG268 AD11:AE37 JJ11:JK37 TF11:TG37 ADB11:ADC37 AMX11:AMY37 AWT11:AWU37 BGP11:BGQ37 BQL11:BQM37 CAH11:CAI37 CKD11:CKE37 CTZ11:CUA37 DDV11:DDW37 DNR11:DNS37 DXN11:DXO37 EHJ11:EHK37 ERF11:ERG37 FBB11:FBC37 FKX11:FKY37 FUT11:FUU37 GEP11:GEQ37 GOL11:GOM37 GYH11:GYI37 HID11:HIE37 HRZ11:HSA37 IBV11:IBW37 ILR11:ILS37 IVN11:IVO37 JFJ11:JFK37 JPF11:JPG37 JZB11:JZC37 KIX11:KIY37 KST11:KSU37 LCP11:LCQ37 LML11:LMM37 LWH11:LWI37 MGD11:MGE37 MPZ11:MQA37 MZV11:MZW37 NJR11:NJS37 NTN11:NTO37 ODJ11:ODK37 ONF11:ONG37 OXB11:OXC37 PGX11:PGY37 PQT11:PQU37 QAP11:QAQ37 QKL11:QKM37 QUH11:QUI37 RED11:REE37 RNZ11:ROA37 RXV11:RXW37 SHR11:SHS37 SRN11:SRO37 TBJ11:TBK37 TLF11:TLG37 TVB11:TVC37 UEX11:UEY37 UOT11:UOU37 UYP11:UYQ37 VIL11:VIM37 VSH11:VSI37 WCD11:WCE37 WLZ11:WMA37 WVV96:WVW97 WLZ96:WMA97 WCD96:WCE97 VSH96:VSI97 VIL96:VIM97 UYP96:UYQ97 UOT96:UOU97 UEX96:UEY97 TVB96:TVC97 TLF96:TLG97 TBJ96:TBK97 SRN96:SRO97 SHR96:SHS97 RXV96:RXW97 RNZ96:ROA97 RED96:REE97 QUH96:QUI97 QKL96:QKM97 QAP96:QAQ97 PQT96:PQU97 PGX96:PGY97 OXB96:OXC97 ONF96:ONG97 ODJ96:ODK97 NTN96:NTO97 NJR96:NJS97 MZV96:MZW97 MPZ96:MQA97 MGD96:MGE97 LWH96:LWI97 LML96:LMM97 LCP96:LCQ97 KST96:KSU97 KIX96:KIY97 JZB96:JZC97 JPF96:JPG97 JFJ96:JFK97 IVN96:IVO97 ILR96:ILS97 IBV96:IBW97 HRZ96:HSA97 HID96:HIE97 GYH96:GYI97 GOL96:GOM97 GEP96:GEQ97 FUT96:FUU97 FKX96:FKY97 FBB96:FBC97 ERF96:ERG97 EHJ96:EHK97 DXN96:DXO97 DNR96:DNS97 DDV96:DDW97 CTZ96:CUA97 CKD96:CKE97 CAH96:CAI97 BQL96:BQM97 BGP96:BGQ97 AWT96:AWU97 AMX96:AMY97 ADB96:ADC97 TF96:TG97 JJ96:JK97 AD90:AE97 AD232:AE250 WCD470:WCE479 AD98:AD99 AD101:AD105 AD107:AD119 AD538:AE542 WVV631:WVV660 AD523:AD537 JJ522:JJ537 TF522:TF537 ADB522:ADB537 AMX522:AMX537 AWT522:AWT537 BGP522:BGP537 BQL522:BQL537 CAH522:CAH537 CKD522:CKD537 CTZ522:CTZ537 DDV522:DDV537 DNR522:DNR537 DXN522:DXN537 EHJ522:EHJ537 ERF522:ERF537 FBB522:FBB537 FKX522:FKX537 FUT522:FUT537 GEP522:GEP537 GOL522:GOL537 GYH522:GYH537 HID522:HID537 HRZ522:HRZ537 IBV522:IBV537 ILR522:ILR537 IVN522:IVN537 JFJ522:JFJ537 JPF522:JPF537 JZB522:JZB537 KIX522:KIX537 KST522:KST537 LCP522:LCP537 LML522:LML537 LWH522:LWH537 MGD522:MGD537 MPZ522:MPZ537 MZV522:MZV537 NJR522:NJR537 NTN522:NTN537 ODJ522:ODJ537 ONF522:ONF537 OXB522:OXB537 PGX522:PGX537 PQT522:PQT537 QAP522:QAP537 QKL522:QKL537 QUH522:QUH537 RED522:RED537 RNZ522:RNZ537 RXV522:RXV537 SHR522:SHR537 SRN522:SRN537 TBJ522:TBJ537 TLF522:TLF537 TVB522:TVB537 UEX522:UEX537 UOT522:UOT537 UYP522:UYP537 VIL522:VIL537 VSH522:VSH537 WCD522:WCD537 WLZ522:WLZ537 WVV522:WVV537 JJ538:JK542 TF538:TG542 ADB538:ADC542 AMX538:AMY542 AWT538:AWU542 BGP538:BGQ542 BQL538:BQM542 CAH538:CAI542 CKD538:CKE542 CTZ538:CUA542 DDV538:DDW542 DNR538:DNS542 DXN538:DXO542 EHJ538:EHK542 ERF538:ERG542 FBB538:FBC542 FKX538:FKY542 FUT538:FUU542 GEP538:GEQ542 GOL538:GOM542 GYH538:GYI542 HID538:HIE542 HRZ538:HSA542 IBV538:IBW542 ILR538:ILS542 IVN538:IVO542 JFJ538:JFK542 JPF538:JPG542 JZB538:JZC542 KIX538:KIY542 KST538:KSU542 LCP538:LCQ542 LML538:LMM542 LWH538:LWI542 MGD538:MGE542 MPZ538:MQA542 MZV538:MZW542 NJR538:NJS542 NTN538:NTO542 ODJ538:ODK542 ONF538:ONG542 OXB538:OXC542 PGX538:PGY542 PQT538:PQU542 QAP538:QAQ542 QKL538:QKM542 QUH538:QUI542 RED538:REE542 RNZ538:ROA542 RXV538:RXW542 SHR538:SHS542 SRN538:SRO542 TBJ538:TBK542 TLF538:TLG542 TVB538:TVC542 UEX538:UEY542 UOT538:UOU542 UYP538:UYQ542 VIL538:VIM542 VSH538:VSI542 WCD538:WCE542 WLZ538:WMA542 WVV538:WVW542 AD365:AE365 WLZ670:WLZ671 WCD670:WCD671 VSH670:VSH671 VIL670:VIL671 UYP670:UYP671 UOT670:UOT671 UEX670:UEX671 TVB670:TVB671 TLF670:TLF671 TBJ670:TBJ671 SRN670:SRN671 SHR670:SHR671 RXV670:RXV671 RNZ670:RNZ671 RED670:RED671 QUH670:QUH671 QKL670:QKL671 QAP670:QAP671 PQT670:PQT671 PGX670:PGX671 OXB670:OXB671 ONF670:ONF671 ODJ670:ODJ671 NTN670:NTN671 NJR670:NJR671 MZV670:MZV671 MPZ670:MPZ671 MGD670:MGD671 LWH670:LWH671 LML670:LML671 LCP670:LCP671 KST670:KST671 KIX670:KIX671 JZB670:JZB671 JPF670:JPF671 JFJ670:JFJ671 IVN670:IVN671 ILR670:ILR671 IBV670:IBV671 HRZ670:HRZ671 HID670:HID671 GYH670:GYH671 GOL670:GOL671 GEP670:GEP671 FUT670:FUT671 FKX670:FKX671 FBB670:FBB671 ERF670:ERF671 EHJ670:EHJ671 DXN670:DXN671 DNR670:DNR671 DDV670:DDV671 CTZ670:CTZ671 CKD670:CKD671 CAH670:CAH671 BQL670:BQL671 BGP670:BGP671 AWT670:AWT671 AMX670:AMX671 ADB670:ADB671 TF670:TF671 JJ670:JJ671 AD709:AE709 WLZ470:WMA479 JJ709:JK709 TF709:TG709 ADB709:ADC709 AMX709:AMY709 AWT709:AWU709 BGP709:BGQ709 BQL709:BQM709 CAH709:CAI709 CKD709:CKE709 CTZ709:CUA709 DDV709:DDW709 DNR709:DNS709 DXN709:DXO709 EHJ709:EHK709 ERF709:ERG709 FBB709:FBC709 FKX709:FKY709 FUT709:FUU709 GEP709:GEQ709 GOL709:GOM709 GYH709:GYI709 HID709:HIE709 HRZ709:HSA709 IBV709:IBW709 ILR709:ILS709 IVN709:IVO709 JFJ709:JFK709 JPF709:JPG709 JZB709:JZC709 KIX709:KIY709 KST709:KSU709 LCP709:LCQ709 LML709:LMM709 LWH709:LWI709 MGD709:MGE709 MPZ709:MQA709 MZV709:MZW709 NJR709:NJS709 NTN709:NTO709 ODJ709:ODK709 ONF709:ONG709 OXB709:OXC709 PGX709:PGY709 PQT709:PQU709 QAP709:QAQ709 QKL709:QKM709 QUH709:QUI709 RED709:REE709 RNZ709:ROA709 RXV709:RXW709 SHR709:SHS709 SRN709:SRO709 TBJ709:TBK709 TLF709:TLG709 TVB709:TVC709 UEX709:UEY709 UOT709:UOU709 UYP709:UYQ709 VIL709:VIM709 VSH709:VSI709 WCD709:WCE709 WLZ709:WMA709 WVV734:WVW747 WLZ734:WMA747 WCD734:WCE747 VSH734:VSI747 VIL734:VIM747 UYP734:UYQ747 UOT734:UOU747 UEX734:UEY747 TVB734:TVC747 TLF734:TLG747 TBJ734:TBK747 SRN734:SRO747 SHR734:SHS747 RXV734:RXW747 RNZ734:ROA747 RED734:REE747 QUH734:QUI747 QKL734:QKM747 QAP734:QAQ747 PQT734:PQU747 PGX734:PGY747 OXB734:OXC747 ONF734:ONG747 ODJ734:ODK747 NTN734:NTO747 NJR734:NJS747 MZV734:MZW747 MPZ734:MQA747 MGD734:MGE747 LWH734:LWI747 LML734:LMM747 LCP734:LCQ747 KST734:KSU747 KIX734:KIY747 JZB734:JZC747 JPF734:JPG747 JFJ734:JFK747 IVN734:IVO747 ILR734:ILS747 IBV734:IBW747 HRZ734:HSA747 HID734:HIE747 GYH734:GYI747 GOL734:GOM747 GEP734:GEQ747 FUT734:FUU747 FKX734:FKY747 FBB734:FBC747 ERF734:ERG747 EHJ734:EHK747 DXN734:DXO747 DNR734:DNS747 DDV734:DDW747 CTZ734:CUA747 CKD734:CKE747 CAH734:CAI747 BQL734:BQM747 BGP734:BGQ747 AWT734:AWU747 AMX734:AMY747 ADB734:ADC747 TF734:TG747 JJ734:JK747 AD736:AE749 AD999:AE999 JJ999:JK999 TF999:TG999 ADB999:ADC999 AMX999:AMY999 AWT999:AWU999 BGP999:BGQ999 BQL999:BQM999 CAH999:CAI999 CKD999:CKE999 CTZ999:CUA999 DDV999:DDW999 DNR999:DNS999 DXN999:DXO999 EHJ999:EHK999 ERF999:ERG999 FBB999:FBC999 FKX999:FKY999 FUT999:FUU999 GEP999:GEQ999 GOL999:GOM999 GYH999:GYI999 HID999:HIE999 HRZ999:HSA999 IBV999:IBW999 ILR999:ILS999 IVN999:IVO999 JFJ999:JFK999 JPF999:JPG999 JZB999:JZC999 KIX999:KIY999 KST999:KSU999 LCP999:LCQ999 LML999:LMM999 LWH999:LWI999 MGD999:MGE999 MPZ999:MQA999 MZV999:MZW999 NJR999:NJS999 NTN999:NTO999 ODJ999:ODK999 ONF999:ONG999 OXB999:OXC999 PGX999:PGY999 PQT999:PQU999 QAP999:QAQ999 QKL999:QKM999 QUH999:QUI999 RED999:REE999 RNZ999:ROA999 RXV999:RXW999 SHR999:SHS999 SRN999:SRO999 TBJ999:TBK999 TLF999:TLG999 TVB999:TVC999 UEX999:UEY999 UOT999:UOU999 UYP999:UYQ999 VIL999:VIM999 VSH999:VSI999 WCD999:WCE999 WLZ999:WMA999 AE98:AE128 VSH470:VSI479 VIL470:VIM479 UYP470:UYQ479 UOT470:UOU479 UEX470:UEY479 TVB470:TVC479 TLF470:TLG479 TBJ470:TBK479 SRN470:SRO479 SHR470:SHS479 RXV470:RXW479 RNZ470:ROA479 RED470:REE479 QUH470:QUI479 QKL470:QKM479 QAP470:QAQ479 PQT470:PQU479 PGX470:PGY479 OXB470:OXC479 ONF470:ONG479 ODJ470:ODK479 NTN470:NTO479 NJR470:NJS479 MZV470:MZW479 MPZ470:MQA479 MGD470:MGE479 LWH470:LWI479 LML470:LMM479 LCP470:LCQ479 KST470:KSU479 KIX470:KIY479 JZB470:JZC479 JPF470:JPG479 JFJ470:JFK479 IVN470:IVO479 ILR470:ILS479 IBV470:IBW479 HRZ470:HSA479 HID470:HIE479 GYH470:GYI479 GOL470:GOM479 GEP470:GEQ479 FUT470:FUU479 FKX470:FKY479 FBB470:FBC479 ERF470:ERG479 EHJ470:EHK479 DXN470:DXO479 DNR470:DNS479 DDV470:DDW479 CTZ470:CUA479 CKD470:CKE479 CAH470:CAI479 BQL470:BQM479 BGP470:BGQ479 AWT470:AWU479 AMX470:AMY479 ADB470:ADC479 TF470:TG479 JJ470:JK479 WVV470:WVW479 AD481:AE508 AD268:AE271 AD261:AE263 JJ259:JK263 WVV259:WVW263 WLZ259:WMA263 WCD259:WCE263 VSH259:VSI263 VIL259:VIM263 UYP259:UYQ263 UOT259:UOU263 UEX259:UEY263 TVB259:TVC263 TLF259:TLG263 TBJ259:TBK263 SRN259:SRO263 SHR259:SHS263 RXV259:RXW263 RNZ259:ROA263 RED259:REE263 QUH259:QUI263 QKL259:QKM263 QAP259:QAQ263 PQT259:PQU263 PGX259:PGY263 OXB259:OXC263 ONF259:ONG263 ODJ259:ODK263 NTN259:NTO263 NJR259:NJS263 MZV259:MZW263 MPZ259:MQA263 MGD259:MGE263 LWH259:LWI263 LML259:LMM263 LCP259:LCQ263 KST259:KSU263 KIX259:KIY263 JZB259:JZC263 JPF259:JPG263 JFJ259:JFK263 IVN259:IVO263 ILR259:ILS263 IBV259:IBW263 HRZ259:HSA263 HID259:HIE263 GYH259:GYI263 GOL259:GOM263 GEP259:GEQ263 FUT259:FUU263 FKX259:FKY263 FBB259:FBC263 ERF259:ERG263 EHJ259:EHK263 DXN259:DXO263 DNR259:DNS263 DDV259:DDW263 CTZ259:CUA263 CKD259:CKE263 CAH259:CAI263 BQL259:BQM263 BGP259:BGQ263 AWT259:AWU263 AMX259:AMY263 ADB259:ADC263 TF259:TG263 WVV457:WVW462 JJ457:JK462 TF457:TG462 ADB457:ADC462 AMX457:AMY462 AWT457:AWU462 BGP457:BGQ462 BQL457:BQM462 CAH457:CAI462 CKD457:CKE462 CTZ457:CUA462 DDV457:DDW462 DNR457:DNS462 DXN457:DXO462 EHJ457:EHK462 ERF457:ERG462 FBB457:FBC462 FKX457:FKY462 FUT457:FUU462 GEP457:GEQ462 GOL457:GOM462 GYH457:GYI462 HID457:HIE462 HRZ457:HSA462 IBV457:IBW462 ILR457:ILS462 IVN457:IVO462 JFJ457:JFK462 JPF457:JPG462 JZB457:JZC462 KIX457:KIY462 KST457:KSU462 LCP457:LCQ462 LML457:LMM462 LWH457:LWI462 MGD457:MGE462 MPZ457:MQA462 MZV457:MZW462 NJR457:NJS462 NTN457:NTO462 ODJ457:ODK462 ONF457:ONG462 OXB457:OXC462 PGX457:PGY462 PQT457:PQU462 QAP457:QAQ462 QKL457:QKM462 QUH457:QUI462 RED457:REE462 RNZ457:ROA462 RXV457:RXW462 SHR457:SHS462 SRN457:SRO462 TBJ457:TBK462 TLF457:TLG462 TVB457:TVC462 UEX457:UEY462 UOT457:UOU462 UYP457:UYQ462 VIL457:VIM462 VSH457:VSI462 WCD457:WCE462 WLZ457:WMA462 AD459:AE462 AD470:AE479 AD663:AE671">
      <formula1>0</formula1>
      <formula2>200</formula2>
    </dataValidation>
    <dataValidation type="whole" operator="greaterThanOrEqual" allowBlank="1" showInputMessage="1" showErrorMessage="1" errorTitle="Nabavna vrednost" error="celo število!" sqref="J88">
      <formula1>0</formula1>
      <formula2>0</formula2>
    </dataValidation>
    <dataValidation type="whole" operator="greaterThanOrEqual" allowBlank="1" showErrorMessage="1" errorTitle="Nabavna vrednost" error="celo število!" sqref="J51 J55 J281:J286 IP281:IP286 SL281:SL286 ACH281:ACH286 AMD281:AMD286 AVZ281:AVZ286 BFV281:BFV286 BPR281:BPR286 BZN281:BZN286 CJJ281:CJJ286 CTF281:CTF286 DDB281:DDB286 DMX281:DMX286 DWT281:DWT286 EGP281:EGP286 EQL281:EQL286 FAH281:FAH286 FKD281:FKD286 FTZ281:FTZ286 GDV281:GDV286 GNR281:GNR286 GXN281:GXN286 HHJ281:HHJ286 HRF281:HRF286 IBB281:IBB286 IKX281:IKX286 IUT281:IUT286 JEP281:JEP286 JOL281:JOL286 JYH281:JYH286 KID281:KID286 KRZ281:KRZ286 LBV281:LBV286 LLR281:LLR286 LVN281:LVN286 MFJ281:MFJ286 MPF281:MPF286 MZB281:MZB286 NIX281:NIX286 NST281:NST286 OCP281:OCP286 OML281:OML286 OWH281:OWH286 PGD281:PGD286 PPZ281:PPZ286 PZV281:PZV286 QJR281:QJR286 QTN281:QTN286 RDJ281:RDJ286 RNF281:RNF286 RXB281:RXB286 SGX281:SGX286 SQT281:SQT286 TAP281:TAP286 TKL281:TKL286 TUH281:TUH286 UED281:UED286 UNZ281:UNZ286 UXV281:UXV286 VHR281:VHR286 VRN281:VRN286 WBJ281:WBJ286 WLF281:WLF286 WVB281:WVB286">
      <formula1>0</formula1>
      <formula2>0</formula2>
    </dataValidation>
    <dataValidation type="whole" operator="greaterThanOrEqual" allowBlank="1" showInputMessage="1" showErrorMessage="1" errorTitle="Nabavna vrednost" error="celo število!" sqref="J77:J80 J56:J61 J68:J75 J52:J54 J87 J84:J85 J46:J50 J39:J44 J100:J127 J90:J98 WLF457:WLF458 WBJ457:WBJ458 VRN457:VRN458 VHR457:VHR458 UXV457:UXV458 UNZ457:UNZ458 UED457:UED458 TUH457:TUH458 TKL457:TKL458 TAP457:TAP458 SQT457:SQT458 SGX457:SGX458 RXB457:RXB458 RNF457:RNF458 RDJ457:RDJ458 QTN457:QTN458 QJR457:QJR458 PZV457:PZV458 PPZ457:PPZ458 PGD457:PGD458 OWH457:OWH458 OML457:OML458 OCP457:OCP458 NST457:NST458 NIX457:NIX458 MZB457:MZB458 MPF457:MPF458 MFJ457:MFJ458 LVN457:LVN458 LLR457:LLR458 LBV457:LBV458 KRZ457:KRZ458 KID457:KID458 JYH457:JYH458 JOL457:JOL458 JEP457:JEP458 IUT457:IUT458 IKX457:IKX458 IBB457:IBB458 HRF457:HRF458 HHJ457:HHJ458 GXN457:GXN458 GNR457:GNR458 GDV457:GDV458 FTZ457:FTZ458 FKD457:FKD458 FAH457:FAH458 EQL457:EQL458 EGP457:EGP458 DWT457:DWT458 DMX457:DMX458 DDB457:DDB458 CTF457:CTF458 CJJ457:CJJ458 BZN457:BZN458 BPR457:BPR458 BFV457:BFV458 AVZ457:AVZ458 AMD457:AMD458 ACH457:ACH458 SL457:SL458 IP457:IP458 WVB457:WVB458 WBJ470:WBJ479 VRN470:VRN479 VHR470:VHR479 UXV470:UXV479 UNZ470:UNZ479 UED470:UED479 TUH470:TUH479 TKL470:TKL479 TAP470:TAP479 SQT470:SQT479 SGX470:SGX479 RXB470:RXB479 RNF470:RNF479 RDJ470:RDJ479 QTN470:QTN479 QJR470:QJR479 PZV470:PZV479 PPZ470:PPZ479 PGD470:PGD479 OWH470:OWH479 OML470:OML479 OCP470:OCP479 NST470:NST479 NIX470:NIX479 MZB470:MZB479 MPF470:MPF479 MFJ470:MFJ479 LVN470:LVN479 LLR470:LLR479 LBV470:LBV479 KRZ470:KRZ479 KID470:KID479 JYH470:JYH479 JOL470:JOL479 JEP470:JEP479 IUT470:IUT479 IKX470:IKX479 IBB470:IBB479 HRF470:HRF479 HHJ470:HHJ479 GXN470:GXN479 GNR470:GNR479 GDV470:GDV479 FTZ470:FTZ479 FKD470:FKD479 FAH470:FAH479 EQL470:EQL479 EGP470:EGP479 DWT470:DWT479 DMX470:DMX479 DDB470:DDB479 CTF470:CTF479 CJJ470:CJJ479 BZN470:BZN479 BPR470:BPR479 BFV470:BFV479 AVZ470:AVZ479 AMD470:AMD479 ACH470:ACH479 SL470:SL479 IP470:IP479 J470:J479 WVB470:WVB479 RUE590:RUE628 RKI590:RKI628 RAM590:RAM628 QQQ590:QQQ628 QGU590:QGU628 PWY590:PWY628 PNC590:PNC628 PDG590:PDG628 OTK590:OTK628 OJO590:OJO628 NZS590:NZS628 NPW590:NPW628 NGA590:NGA628 MWE590:MWE628 MMI590:MMI628 MCM590:MCM628 LSQ590:LSQ628 LIU590:LIU628 KYY590:KYY628 KPC590:KPC628 KFG590:KFG628 JVK590:JVK628 JLO590:JLO628 JBS590:JBS628 IRW590:IRW628 IIA590:IIA628 HYE590:HYE628 HOI590:HOI628 HEM590:HEM628 GUQ590:GUQ628 GKU590:GKU628 GAY590:GAY628 FRC590:FRC628 FHG590:FHG628 EXK590:EXK628 ENO590:ENO628 EDS590:EDS628 DTW590:DTW628 DKA590:DKA628 DAE590:DAE628 CQI590:CQI628 CGM590:CGM628 BWQ590:BWQ628 BMU590:BMU628 BCY590:BCY628 ATC590:ATC628 AJG590:AJG628 ZK590:ZK628 PO590:PO628 FS590:FS628 J590:J628 SNW590:SNW628 J580:J588 FS580:FS588 PO580:PO588 ZK580:ZK588 AJG580:AJG588 ATC580:ATC588 BCY580:BCY588 BMU580:BMU588 BWQ580:BWQ588 CGM580:CGM588 CQI580:CQI588 DAE580:DAE588 DKA580:DKA588 DTW580:DTW588 EDS580:EDS588 ENO580:ENO588 EXK580:EXK588 FHG580:FHG588 FRC580:FRC588 GAY580:GAY588 GKU580:GKU588 GUQ580:GUQ588 HEM580:HEM588 HOI580:HOI588 HYE580:HYE588 IIA580:IIA588 IRW580:IRW588 JBS580:JBS588 JLO580:JLO588 JVK580:JVK588 KFG580:KFG588 KPC580:KPC588 KYY580:KYY588 LIU580:LIU588 LSQ580:LSQ588 MCM580:MCM588 MMI580:MMI588 MWE580:MWE588 NGA580:NGA588 NPW580:NPW588 NZS580:NZS588 OJO580:OJO588 OTK580:OTK588 PDG580:PDG588 PNC580:PNC588 PWY580:PWY588 QGU580:QGU588 QQQ580:QQQ588 RAM580:RAM588 RKI580:RKI588 RUE580:RUE588 SEA580:SEA588 SNW580:SNW588 WLF470:WLF479 SEA590:SEA628 J462 IP462 SL462 ACH462 AMD462 AVZ462 BFV462 BPR462 BZN462 CJJ462 CTF462 DDB462 DMX462 DWT462 EGP462 EQL462 FAH462 FKD462 FTZ462 GDV462 GNR462 GXN462 HHJ462 HRF462 IBB462 IKX462 IUT462 JEP462 JOL462 JYH462 KID462 KRZ462 LBV462 LLR462 LVN462 MFJ462 MPF462 MZB462 NIX462 NST462 OCP462 OML462 OWH462 PGD462 PPZ462 PZV462 QJR462 QTN462 RDJ462 RNF462 RXB462 SGX462 SQT462 TAP462 TKL462 TUH462 UED462 UNZ462 UXV462 VHR462 VRN462 WBJ462 WLF462 WVB462">
      <formula1>0</formula1>
    </dataValidation>
    <dataValidation type="whole" allowBlank="1" showErrorMessage="1" errorTitle="Leto" error="celo število" sqref="H51 H55 H281:H287 IN281:IN287 SJ281:SJ287 ACF281:ACF287 AMB281:AMB287 AVX281:AVX287 BFT281:BFT287 BPP281:BPP287 BZL281:BZL287 CJH281:CJH287 CTD281:CTD287 DCZ281:DCZ287 DMV281:DMV287 DWR281:DWR287 EGN281:EGN287 EQJ281:EQJ287 FAF281:FAF287 FKB281:FKB287 FTX281:FTX287 GDT281:GDT287 GNP281:GNP287 GXL281:GXL287 HHH281:HHH287 HRD281:HRD287 IAZ281:IAZ287 IKV281:IKV287 IUR281:IUR287 JEN281:JEN287 JOJ281:JOJ287 JYF281:JYF287 KIB281:KIB287 KRX281:KRX287 LBT281:LBT287 LLP281:LLP287 LVL281:LVL287 MFH281:MFH287 MPD281:MPD287 MYZ281:MYZ287 NIV281:NIV287 NSR281:NSR287 OCN281:OCN287 OMJ281:OMJ287 OWF281:OWF287 PGB281:PGB287 PPX281:PPX287 PZT281:PZT287 QJP281:QJP287 QTL281:QTL287 RDH281:RDH287 RND281:RND287 RWZ281:RWZ287 SGV281:SGV287 SQR281:SQR287 TAN281:TAN287 TKJ281:TKJ287 TUF281:TUF287 UEB281:UEB287 UNX281:UNX287 UXT281:UXT287 VHP281:VHP287 VRL281:VRL287 WBH281:WBH287 WLD281:WLD287 WUZ281:WUZ287">
      <formula1>1900</formula1>
      <formula2>2020</formula2>
    </dataValidation>
    <dataValidation type="whole" allowBlank="1" showInputMessage="1" showErrorMessage="1" errorTitle="Leto" error="celo število" sqref="H84:H88 H65:H80 H52:H54 H56:H61 H39:H50 IN232:IN248 SJ232:SJ248 ACF232:ACF248 AMB232:AMB248 AVX232:AVX248 BFT232:BFT248 BPP232:BPP248 BZL232:BZL248 CJH232:CJH248 CTD232:CTD248 DCZ232:DCZ248 DMV232:DMV248 DWR232:DWR248 EGN232:EGN248 EQJ232:EQJ248 FAF232:FAF248 FKB232:FKB248 FTX232:FTX248 GDT232:GDT248 GNP232:GNP248 GXL232:GXL248 HHH232:HHH248 HRD232:HRD248 IAZ232:IAZ248 IKV232:IKV248 IUR232:IUR248 JEN232:JEN248 JOJ232:JOJ248 JYF232:JYF248 KIB232:KIB248 KRX232:KRX248 LBT232:LBT248 LLP232:LLP248 LVL232:LVL248 MFH232:MFH248 MPD232:MPD248 MYZ232:MYZ248 NIV232:NIV248 NSR232:NSR248 OCN232:OCN248 OMJ232:OMJ248 OWF232:OWF248 PGB232:PGB248 PPX232:PPX248 PZT232:PZT248 QJP232:QJP248 QTL232:QTL248 RDH232:RDH248 RND232:RND248 RWZ232:RWZ248 SGV232:SGV248 SQR232:SQR248 TAN232:TAN248 TKJ232:TKJ248 TUF232:TUF248 UEB232:UEB248 UNX232:UNX248 UXT232:UXT248 VHP232:VHP248 VRL232:VRL248 WBH232:WBH248 WLD232:WLD248 WUZ232:WUZ248 WUZ96:WUZ97 WLD96:WLD97 WBH96:WBH97 VRL96:VRL97 VHP96:VHP97 UXT96:UXT97 UNX96:UNX97 UEB96:UEB97 TUF96:TUF97 TKJ96:TKJ97 TAN96:TAN97 SQR96:SQR97 SGV96:SGV97 RWZ96:RWZ97 RND96:RND97 RDH96:RDH97 QTL96:QTL97 QJP96:QJP97 PZT96:PZT97 PPX96:PPX97 PGB96:PGB97 OWF96:OWF97 OMJ96:OMJ97 OCN96:OCN97 NSR96:NSR97 NIV96:NIV97 MYZ96:MYZ97 MPD96:MPD97 MFH96:MFH97 LVL96:LVL97 LLP96:LLP97 LBT96:LBT97 KRX96:KRX97 KIB96:KIB97 JYF96:JYF97 JOJ96:JOJ97 JEN96:JEN97 IUR96:IUR97 IKV96:IKV97 IAZ96:IAZ97 HRD96:HRD97 HHH96:HHH97 GXL96:GXL97 GNP96:GNP97 GDT96:GDT97 FTX96:FTX97 FKB96:FKB97 FAF96:FAF97 EQJ96:EQJ97 EGN96:EGN97 DWR96:DWR97 DMV96:DMV97 DCZ96:DCZ97 CTD96:CTD97 CJH96:CJH97 BZL96:BZL97 BPP96:BPP97 BFT96:BFT97 AVX96:AVX97 AMB96:AMB97 ACF96:ACF97 SJ96:SJ97 IN96:IN97 H90:H115 WLD457:WLD458 WBH457:WBH458 VRL457:VRL458 VHP457:VHP458 UXT457:UXT458 UNX457:UNX458 UEB457:UEB458 TUF457:TUF458 TKJ457:TKJ458 TAN457:TAN458 SQR457:SQR458 SGV457:SGV458 RWZ457:RWZ458 RND457:RND458 RDH457:RDH458 QTL457:QTL458 QJP457:QJP458 PZT457:PZT458 PPX457:PPX458 PGB457:PGB458 OWF457:OWF458 OMJ457:OMJ458 OCN457:OCN458 NSR457:NSR458 NIV457:NIV458 MYZ457:MYZ458 MPD457:MPD458 MFH457:MFH458 LVL457:LVL458 LLP457:LLP458 LBT457:LBT458 KRX457:KRX458 KIB457:KIB458 JYF457:JYF458 JOJ457:JOJ458 JEN457:JEN458 IUR457:IUR458 IKV457:IKV458 IAZ457:IAZ458 HRD457:HRD458 HHH457:HHH458 GXL457:GXL458 GNP457:GNP458 GDT457:GDT458 FTX457:FTX458 FKB457:FKB458 FAF457:FAF458 EQJ457:EQJ458 EGN457:EGN458 DWR457:DWR458 DMV457:DMV458 DCZ457:DCZ458 CTD457:CTD458 CJH457:CJH458 BZL457:BZL458 BPP457:BPP458 BFT457:BFT458 AVX457:AVX458 AMB457:AMB458 ACF457:ACF458 SJ457:SJ458 IN457:IN458 WUZ457:WUZ458 WBH470:WBH479 VRL470:VRL479 VHP470:VHP479 UXT470:UXT479 UNX470:UNX479 UEB470:UEB479 TUF470:TUF479 TKJ470:TKJ479 TAN470:TAN479 SQR470:SQR479 SGV470:SGV479 RWZ470:RWZ479 RND470:RND479 RDH470:RDH479 QTL470:QTL479 QJP470:QJP479 PZT470:PZT479 PPX470:PPX479 PGB470:PGB479 OWF470:OWF479 OMJ470:OMJ479 OCN470:OCN479 NSR470:NSR479 NIV470:NIV479 MYZ470:MYZ479 MPD470:MPD479 MFH470:MFH479 LVL470:LVL479 LLP470:LLP479 LBT470:LBT479 KRX470:KRX479 KIB470:KIB479 JYF470:JYF479 JOJ470:JOJ479 JEN470:JEN479 IUR470:IUR479 IKV470:IKV479 IAZ470:IAZ479 HRD470:HRD479 HHH470:HHH479 GXL470:GXL479 GNP470:GNP479 GDT470:GDT479 FTX470:FTX479 FKB470:FKB479 FAF470:FAF479 EQJ470:EQJ479 EGN470:EGN479 DWR470:DWR479 DMV470:DMV479 DCZ470:DCZ479 CTD470:CTD479 CJH470:CJH479 BZL470:BZL479 BPP470:BPP479 BFT470:BFT479 AVX470:AVX479 AMB470:AMB479 ACF470:ACF479 SJ470:SJ479 IN470:IN479 H470:H479 WUZ470:WUZ479 H232:H250 RUC590:RUC628 RKG590:RKG628 RAK590:RAK628 QQO590:QQO628 QGS590:QGS628 PWW590:PWW628 PNA590:PNA628 PDE590:PDE628 OTI590:OTI628 OJM590:OJM628 NZQ590:NZQ628 NPU590:NPU628 NFY590:NFY628 MWC590:MWC628 MMG590:MMG628 MCK590:MCK628 LSO590:LSO628 LIS590:LIS628 KYW590:KYW628 KPA590:KPA628 KFE590:KFE628 JVI590:JVI628 JLM590:JLM628 JBQ590:JBQ628 IRU590:IRU628 IHY590:IHY628 HYC590:HYC628 HOG590:HOG628 HEK590:HEK628 GUO590:GUO628 GKS590:GKS628 GAW590:GAW628 FRA590:FRA628 FHE590:FHE628 EXI590:EXI628 ENM590:ENM628 EDQ590:EDQ628 DTU590:DTU628 DJY590:DJY628 DAC590:DAC628 CQG590:CQG628 CGK590:CGK628 BWO590:BWO628 BMS590:BMS628 BCW590:BCW628 ATA590:ATA628 AJE590:AJE628 ZI590:ZI628 PM590:PM628 FQ590:FQ628 H590:H628 SNU590:SNU628 H580:H588 FQ580:FQ588 PM580:PM588 ZI580:ZI588 AJE580:AJE588 ATA580:ATA588 BCW580:BCW588 BMS580:BMS588 BWO580:BWO588 CGK580:CGK588 CQG580:CQG588 DAC580:DAC588 DJY580:DJY588 DTU580:DTU588 EDQ580:EDQ588 ENM580:ENM588 EXI580:EXI588 FHE580:FHE588 FRA580:FRA588 GAW580:GAW588 GKS580:GKS588 GUO580:GUO588 HEK580:HEK588 HOG580:HOG588 HYC580:HYC588 IHY580:IHY588 IRU580:IRU588 JBQ580:JBQ588 JLM580:JLM588 JVI580:JVI588 KFE580:KFE588 KPA580:KPA588 KYW580:KYW588 LIS580:LIS588 LSO580:LSO588 MCK580:MCK588 MMG580:MMG588 MWC580:MWC588 NFY580:NFY588 NPU580:NPU588 NZQ580:NZQ588 OJM580:OJM588 OTI580:OTI588 PDE580:PDE588 PNA580:PNA588 PWW580:PWW588 QGS580:QGS588 QQO580:QQO588 RAK580:RAK588 RKG580:RKG588 RUC580:RUC588 SDY580:SDY588 SNU580:SNU588 WLD470:WLD479 SDY590:SDY628 H117:H128 H462 IN462 SJ462 ACF462 AMB462 AVX462 BFT462 BPP462 BZL462 CJH462 CTD462 DCZ462 DMV462 DWR462 EGN462 EQJ462 FAF462 FKB462 FTX462 GDT462 GNP462 GXL462 HHH462 HRD462 IAZ462 IKV462 IUR462 JEN462 JOJ462 JYF462 KIB462 KRX462 LBT462 LLP462 LVL462 MFH462 MPD462 MYZ462 NIV462 NSR462 OCN462 OMJ462 OWF462 PGB462 PPX462 PZT462 QJP462 QTL462 RDH462 RND462 RWZ462 SGV462 SQR462 TAN462 TKJ462 TUF462 UEB462 UNX462 UXT462 VHP462 VRL462 WBH462 WLD462 WUZ462">
      <formula1>1900</formula1>
      <formula2>2020</formula2>
    </dataValidation>
    <dataValidation type="decimal" allowBlank="1" showInputMessage="1" showErrorMessage="1" errorTitle="Cena" error="mora biti enaka ali manjša od lastne cene" sqref="Q88">
      <formula1>0</formula1>
      <formula2>U88</formula2>
    </dataValidation>
    <dataValidation type="decimal" allowBlank="1" showErrorMessage="1" errorTitle="Cena" error="mora biti enaka ali manjša od lastne cene" sqref="Q55">
      <formula1>0</formula1>
      <formula2>U55</formula2>
    </dataValidation>
    <dataValidation type="decimal" errorStyle="warning" allowBlank="1" showInputMessage="1" showErrorMessage="1" errorTitle="Cena" error="mora biti enaka ali manjša od lastne cene" sqref="Q56:Q62 Q66:Q87 Q517:Q521 Q39:Q54 R106:T106 T506:U506 N100:O100 N106:O106 R100:T100 N104:O104 WVI457:WVI458 WLM457:WLM458 WBQ457:WBQ458 VRU457:VRU458 VHY457:VHY458 UYC457:UYC458 UOG457:UOG458 UEK457:UEK458 TUO457:TUO458 TKS457:TKS458 TAW457:TAW458 SRA457:SRA458 SHE457:SHE458 RXI457:RXI458 RNM457:RNM458 RDQ457:RDQ458 QTU457:QTU458 QJY457:QJY458 QAC457:QAC458 PQG457:PQG458 PGK457:PGK458 OWO457:OWO458 OMS457:OMS458 OCW457:OCW458 NTA457:NTA458 NJE457:NJE458 MZI457:MZI458 MPM457:MPM458 MFQ457:MFQ458 LVU457:LVU458 LLY457:LLY458 LCC457:LCC458 KSG457:KSG458 KIK457:KIK458 JYO457:JYO458 JOS457:JOS458 JEW457:JEW458 IVA457:IVA458 ILE457:ILE458 IBI457:IBI458 HRM457:HRM458 HHQ457:HHQ458 GXU457:GXU458 GNY457:GNY458 GEC457:GEC458 FUG457:FUG458 FKK457:FKK458 FAO457:FAO458 EQS457:EQS458 EGW457:EGW458 DXA457:DXA458 DNE457:DNE458 DDI457:DDI458 CTM457:CTM458 CJQ457:CJQ458 BZU457:BZU458 BPY457:BPY458 BGC457:BGC458 AWG457:AWG458 AMK457:AMK458 ACO457:ACO458 SS457:SS458 IW457:IW458 AMK470:AMK479 AWG470:AWG479 BGC470:BGC479 BPY470:BPY479 BZU470:BZU479 CJQ470:CJQ479 CTM470:CTM479 DDI470:DDI479 DNE470:DNE479 DXA470:DXA479 EGW470:EGW479 EQS470:EQS479 FAO470:FAO479 FKK470:FKK479 FUG470:FUG479 GEC470:GEC479 GNY470:GNY479 GXU470:GXU479 HHQ470:HHQ479 HRM470:HRM479 IBI470:IBI479 ILE470:ILE479 IVA470:IVA479 JEW470:JEW479 JOS470:JOS479 JYO470:JYO479 KIK470:KIK479 KSG470:KSG479 LCC470:LCC479 LLY470:LLY479 LVU470:LVU479 MFQ470:MFQ479 MPM470:MPM479 MZI470:MZI479 NJE470:NJE479 NTA470:NTA479 OCW470:OCW479 OMS470:OMS479 OWO470:OWO479 PGK470:PGK479 PQG470:PQG479 QAC470:QAC479 QJY470:QJY479 QTU470:QTU479 RDQ470:RDQ479 RNM470:RNM479 RXI470:RXI479 SHE470:SHE479 SRA470:SRA479 TAW470:TAW479 TKS470:TKS479 TUO470:TUO479 UEK470:UEK479 UOG470:UOG479 UYC470:UYC479 VHY470:VHY479 VRU470:VRU479 WBQ470:WBQ479 WLM470:WLM479 WVI470:WVI479 IW470:IW479 Q481:Q508 SS470:SS479 Q90:Q128 IW523:IW542 SS523:SS542 ACO523:ACO542 AMK523:AMK542 AWG523:AWG542 BGC523:BGC542 BPY523:BPY542 BZU523:BZU542 CJQ523:CJQ542 CTM523:CTM542 DDI523:DDI542 DNE523:DNE542 DXA523:DXA542 EGW523:EGW542 EQS523:EQS542 FAO523:FAO542 FKK523:FKK542 FUG523:FUG542 GEC523:GEC542 GNY523:GNY542 GXU523:GXU542 HHQ523:HHQ542 HRM523:HRM542 IBI523:IBI542 ILE523:ILE542 IVA523:IVA542 JEW523:JEW542 JOS523:JOS542 JYO523:JYO542 KIK523:KIK542 KSG523:KSG542 LCC523:LCC542 LLY523:LLY542 LVU523:LVU542 MFQ523:MFQ542 MPM523:MPM542 MZI523:MZI542 NJE523:NJE542 NTA523:NTA542 OCW523:OCW542 OMS523:OMS542 OWO523:OWO542 PGK523:PGK542 PQG523:PQG542 QAC523:QAC542 QJY523:QJY542 QTU523:QTU542 RDQ523:RDQ542 RNM523:RNM542 RXI523:RXI542 SHE523:SHE542 SRA523:SRA542 TAW523:TAW542 TKS523:TKS542 TUO523:TUO542 UEK523:UEK542 UOG523:UOG542 UYC523:UYC542 VHY523:VHY542 VRU523:VRU542 WBQ523:WBQ542 WLM523:WLM542 WVI523:WVI542 Q523:Q542 RUL590:RUL628 RKP590:RKP628 RAT590:RAT628 QQX590:QQX628 QHB590:QHB628 PXF590:PXF628 PNJ590:PNJ628 PDN590:PDN628 OTR590:OTR628 OJV590:OJV628 NZZ590:NZZ628 NQD590:NQD628 NGH590:NGH628 MWL590:MWL628 MMP590:MMP628 MCT590:MCT628 LSX590:LSX628 LJB590:LJB628 KZF590:KZF628 KPJ590:KPJ628 KFN590:KFN628 JVR590:JVR628 JLV590:JLV628 JBZ590:JBZ628 ISD590:ISD628 IIH590:IIH628 HYL590:HYL628 HOP590:HOP628 HET590:HET628 GUX590:GUX628 GLB590:GLB628 GBF590:GBF628 FRJ590:FRJ628 FHN590:FHN628 EXR590:EXR628 ENV590:ENV628 EDZ590:EDZ628 DUD590:DUD628 DKH590:DKH628 DAL590:DAL628 CQP590:CQP628 CGT590:CGT628 BWX590:BWX628 BNB590:BNB628 BDF590:BDF628 ATJ590:ATJ628 AJN590:AJN628 ZR590:ZR628 PV590:PV628 FZ590:FZ628 Q590:Q628 SOD590:SOD628 Q580:Q588 FZ580:FZ588 PV580:PV588 ZR580:ZR588 AJN580:AJN588 ATJ580:ATJ588 BDF580:BDF588 BNB580:BNB588 BWX580:BWX588 CGT580:CGT588 CQP580:CQP588 DAL580:DAL588 DKH580:DKH588 DUD580:DUD588 EDZ580:EDZ588 ENV580:ENV588 EXR580:EXR588 FHN580:FHN588 FRJ580:FRJ588 GBF580:GBF588 GLB580:GLB588 GUX580:GUX588 HET580:HET588 HOP580:HOP588 HYL580:HYL588 IIH580:IIH588 ISD580:ISD588 JBZ580:JBZ588 JLV580:JLV588 JVR580:JVR588 KFN580:KFN588 KPJ580:KPJ588 KZF580:KZF588 LJB580:LJB588 LSX580:LSX588 MCT580:MCT588 MMP580:MMP588 MWL580:MWL588 NGH580:NGH588 NQD580:NQD588 NZZ580:NZZ588 OJV580:OJV588 OTR580:OTR588 PDN580:PDN588 PNJ580:PNJ588 PXF580:PXF588 QHB580:QHB588 QQX580:QQX588 RAT580:RAT588 RKP580:RKP588 RUL580:RUL588 SEH580:SEH588 SOD580:SOD588 ACO470:ACO479 SEH590:SEH628 Q462 IW462 WVI462 WLM462 WBQ462 VRU462 VHY462 UYC462 UOG462 UEK462 TUO462 TKS462 TAW462 SRA462 SHE462 RXI462 RNM462 RDQ462 QTU462 QJY462 QAC462 PQG462 PGK462 OWO462 OMS462 OCW462 NTA462 NJE462 MZI462 MPM462 MFQ462 LVU462 LLY462 LCC462 KSG462 KIK462 JYO462 JOS462 JEW462 IVA462 ILE462 IBI462 HRM462 HHQ462 GXU462 GNY462 GEC462 FUG462 FKK462 FAO462 EQS462 EGW462 DXA462 DNE462 DDI462 CTM462 CJQ462 BZU462 BPY462 BGC462 AWG462 AMK462 ACO462 SS462 Q470:Q479">
      <formula1>0</formula1>
      <formula2>R39</formula2>
    </dataValidation>
    <dataValidation type="decimal" operator="greaterThanOrEqual" allowBlank="1" showInputMessage="1" showErrorMessage="1" errorTitle="Stroški dela" error="decimalno število!" sqref="T88">
      <formula1>0</formula1>
      <formula2>0</formula2>
    </dataValidation>
    <dataValidation type="decimal" operator="greaterThanOrEqual" allowBlank="1" showInputMessage="1" showErrorMessage="1" errorTitle="Stroški materiala" error="decimalno število!" sqref="S88">
      <formula1>0</formula1>
      <formula2>0</formula2>
    </dataValidation>
    <dataValidation type="decimal" operator="greaterThanOrEqual" allowBlank="1" showInputMessage="1" showErrorMessage="1" errorTitle="Amortizacija" error="decimalno število!" sqref="R88">
      <formula1>0</formula1>
      <formula2>0</formula2>
    </dataValidation>
    <dataValidation type="decimal" operator="greaterThanOrEqual" allowBlank="1" showErrorMessage="1" errorTitle="Stroški dela" error="decimalno število!" sqref="T51 T55 T281:T287 IZ281:IZ287 SV281:SV287 ACR281:ACR287 AMN281:AMN287 AWJ281:AWJ287 BGF281:BGF287 BQB281:BQB287 BZX281:BZX287 CJT281:CJT287 CTP281:CTP287 DDL281:DDL287 DNH281:DNH287 DXD281:DXD287 EGZ281:EGZ287 EQV281:EQV287 FAR281:FAR287 FKN281:FKN287 FUJ281:FUJ287 GEF281:GEF287 GOB281:GOB287 GXX281:GXX287 HHT281:HHT287 HRP281:HRP287 IBL281:IBL287 ILH281:ILH287 IVD281:IVD287 JEZ281:JEZ287 JOV281:JOV287 JYR281:JYR287 KIN281:KIN287 KSJ281:KSJ287 LCF281:LCF287 LMB281:LMB287 LVX281:LVX287 MFT281:MFT287 MPP281:MPP287 MZL281:MZL287 NJH281:NJH287 NTD281:NTD287 OCZ281:OCZ287 OMV281:OMV287 OWR281:OWR287 PGN281:PGN287 PQJ281:PQJ287 QAF281:QAF287 QKB281:QKB287 QTX281:QTX287 RDT281:RDT287 RNP281:RNP287 RXL281:RXL287 SHH281:SHH287 SRD281:SRD287 TAZ281:TAZ287 TKV281:TKV287 TUR281:TUR287 UEN281:UEN287 UOJ281:UOJ287 UYF281:UYF287 VIB281:VIB287 VRX281:VRX287 WBT281:WBT287 WLP281:WLP287 WVL281:WVL287">
      <formula1>0</formula1>
      <formula2>0</formula2>
    </dataValidation>
    <dataValidation type="decimal" operator="greaterThanOrEqual" allowBlank="1" showErrorMessage="1" errorTitle="Stroški materiala" error="decimalno število!" sqref="S51 S55 S281:S287 IY281:IY287 SU281:SU287 ACQ281:ACQ287 AMM281:AMM287 AWI281:AWI287 BGE281:BGE287 BQA281:BQA287 BZW281:BZW287 CJS281:CJS287 CTO281:CTO287 DDK281:DDK287 DNG281:DNG287 DXC281:DXC287 EGY281:EGY287 EQU281:EQU287 FAQ281:FAQ287 FKM281:FKM287 FUI281:FUI287 GEE281:GEE287 GOA281:GOA287 GXW281:GXW287 HHS281:HHS287 HRO281:HRO287 IBK281:IBK287 ILG281:ILG287 IVC281:IVC287 JEY281:JEY287 JOU281:JOU287 JYQ281:JYQ287 KIM281:KIM287 KSI281:KSI287 LCE281:LCE287 LMA281:LMA287 LVW281:LVW287 MFS281:MFS287 MPO281:MPO287 MZK281:MZK287 NJG281:NJG287 NTC281:NTC287 OCY281:OCY287 OMU281:OMU287 OWQ281:OWQ287 PGM281:PGM287 PQI281:PQI287 QAE281:QAE287 QKA281:QKA287 QTW281:QTW287 RDS281:RDS287 RNO281:RNO287 RXK281:RXK287 SHG281:SHG287 SRC281:SRC287 TAY281:TAY287 TKU281:TKU287 TUQ281:TUQ287 UEM281:UEM287 UOI281:UOI287 UYE281:UYE287 VIA281:VIA287 VRW281:VRW287 WBS281:WBS287 WLO281:WLO287 WVK281:WVK287">
      <formula1>0</formula1>
      <formula2>0</formula2>
    </dataValidation>
    <dataValidation type="decimal" operator="greaterThanOrEqual" allowBlank="1" showErrorMessage="1" errorTitle="Amortizacija" error="decimalno število!" sqref="R51 R55 R281:R287 IX281:IX287 ST281:ST287 ACP281:ACP287 AML281:AML287 AWH281:AWH287 BGD281:BGD287 BPZ281:BPZ287 BZV281:BZV287 CJR281:CJR287 CTN281:CTN287 DDJ281:DDJ287 DNF281:DNF287 DXB281:DXB287 EGX281:EGX287 EQT281:EQT287 FAP281:FAP287 FKL281:FKL287 FUH281:FUH287 GED281:GED287 GNZ281:GNZ287 GXV281:GXV287 HHR281:HHR287 HRN281:HRN287 IBJ281:IBJ287 ILF281:ILF287 IVB281:IVB287 JEX281:JEX287 JOT281:JOT287 JYP281:JYP287 KIL281:KIL287 KSH281:KSH287 LCD281:LCD287 LLZ281:LLZ287 LVV281:LVV287 MFR281:MFR287 MPN281:MPN287 MZJ281:MZJ287 NJF281:NJF287 NTB281:NTB287 OCX281:OCX287 OMT281:OMT287 OWP281:OWP287 PGL281:PGL287 PQH281:PQH287 QAD281:QAD287 QJZ281:QJZ287 QTV281:QTV287 RDR281:RDR287 RNN281:RNN287 RXJ281:RXJ287 SHF281:SHF287 SRB281:SRB287 TAX281:TAX287 TKT281:TKT287 TUP281:TUP287 UEL281:UEL287 UOH281:UOH287 UYD281:UYD287 VHZ281:VHZ287 VRV281:VRV287 WBR281:WBR287 WLN281:WLN287 WVJ281:WVJ287">
      <formula1>0</formula1>
      <formula2>0</formula2>
    </dataValidation>
    <dataValidation type="decimal" operator="greaterThanOrEqual" allowBlank="1" showInputMessage="1" showErrorMessage="1" errorTitle="Stroški dela" error="decimalno število!" sqref="T52:T54 T84:T87 T65:T80 T56:T61 WVL470:WVL479 T39:T50 T507:T508 T90:T99 S120 T101:T105 WVL457:WVL458 WLP457:WLP458 WBT457:WBT458 VRX457:VRX458 VIB457:VIB458 UYF457:UYF458 UOJ457:UOJ458 UEN457:UEN458 TUR457:TUR458 TKV457:TKV458 TAZ457:TAZ458 SRD457:SRD458 SHH457:SHH458 RXL457:RXL458 RNP457:RNP458 RDT457:RDT458 QTX457:QTX458 QKB457:QKB458 QAF457:QAF458 PQJ457:PQJ458 PGN457:PGN458 OWR457:OWR458 OMV457:OMV458 OCZ457:OCZ458 NTD457:NTD458 NJH457:NJH458 MZL457:MZL458 MPP457:MPP458 MFT457:MFT458 LVX457:LVX458 LMB457:LMB458 LCF457:LCF458 KSJ457:KSJ458 KIN457:KIN458 JYR457:JYR458 JOV457:JOV458 JEZ457:JEZ458 IVD457:IVD458 ILH457:ILH458 IBL457:IBL458 HRP457:HRP458 HHT457:HHT458 GXX457:GXX458 GOB457:GOB458 GEF457:GEF458 FUJ457:FUJ458 FKN457:FKN458 FAR457:FAR458 EQV457:EQV458 EGZ457:EGZ458 DXD457:DXD458 DNH457:DNH458 DDL457:DDL458 CTP457:CTP458 CJT457:CJT458 BZX457:BZX458 BQB457:BQB458 BGF457:BGF458 AWJ457:AWJ458 AMN457:AMN458 ACR457:ACR458 SV457:SV458 IZ457:IZ458 WLP470:WLP479 WBT470:WBT479 VRX470:VRX479 VIB470:VIB479 UYF470:UYF479 UOJ470:UOJ479 UEN470:UEN479 TUR470:TUR479 TKV470:TKV479 TAZ470:TAZ479 SRD470:SRD479 SHH470:SHH479 RXL470:RXL479 RNP470:RNP479 RDT470:RDT479 QTX470:QTX479 QKB470:QKB479 QAF470:QAF479 PQJ470:PQJ479 PGN470:PGN479 OWR470:OWR479 OMV470:OMV479 OCZ470:OCZ479 NTD470:NTD479 NJH470:NJH479 MZL470:MZL479 MPP470:MPP479 MFT470:MFT479 LVX470:LVX479 LMB470:LMB479 LCF470:LCF479 KSJ470:KSJ479 KIN470:KIN479 JYR470:JYR479 JOV470:JOV479 JEZ470:JEZ479 IVD470:IVD479 ILH470:ILH479 IBL470:IBL479 HRP470:HRP479 HHT470:HHT479 GXX470:GXX479 GOB470:GOB479 GEF470:GEF479 FUJ470:FUJ479 FKN470:FKN479 FAR470:FAR479 EQV470:EQV479 EGZ470:EGZ479 DXD470:DXD479 DNH470:DNH479 DDL470:DDL479 CTP470:CTP479 CJT470:CJT479 BZX470:BZX479 BQB470:BQB479 BGF470:BGF479 AWJ470:AWJ479 AMN470:AMN479 ACR470:ACR479 SV470:SV479 T481:T505 T107:T128 AC523:AC537 JI523:JI537 TE523:TE537 ADA523:ADA537 AMW523:AMW537 AWS523:AWS537 BGO523:BGO537 BQK523:BQK537 CAG523:CAG537 CKC523:CKC537 CTY523:CTY537 DDU523:DDU537 DNQ523:DNQ537 DXM523:DXM537 EHI523:EHI537 ERE523:ERE537 FBA523:FBA537 FKW523:FKW537 FUS523:FUS537 GEO523:GEO537 GOK523:GOK537 GYG523:GYG537 HIC523:HIC537 HRY523:HRY537 IBU523:IBU537 ILQ523:ILQ537 IVM523:IVM537 JFI523:JFI537 JPE523:JPE537 JZA523:JZA537 KIW523:KIW537 KSS523:KSS537 LCO523:LCO537 LMK523:LMK537 LWG523:LWG537 MGC523:MGC537 MPY523:MPY537 MZU523:MZU537 NJQ523:NJQ537 NTM523:NTM537 ODI523:ODI537 ONE523:ONE537 OXA523:OXA537 PGW523:PGW537 PQS523:PQS537 QAO523:QAO537 QKK523:QKK537 QUG523:QUG537 REC523:REC537 RNY523:RNY537 RXU523:RXU537 SHQ523:SHQ537 SRM523:SRM537 TBI523:TBI537 TLE523:TLE537 TVA523:TVA537 UEW523:UEW537 UOS523:UOS537 UYO523:UYO537 VIK523:VIK537 VSG523:VSG537 WCC523:WCC537 WLY523:WLY537 WVU523:WVU537 IZ523:IZ542 SV523:SV542 ACR523:ACR542 AMN523:AMN542 AWJ523:AWJ542 BGF523:BGF542 BQB523:BQB542 BZX523:BZX542 CJT523:CJT542 CTP523:CTP542 DDL523:DDL542 DNH523:DNH542 DXD523:DXD542 EGZ523:EGZ542 EQV523:EQV542 FAR523:FAR542 FKN523:FKN542 FUJ523:FUJ542 GEF523:GEF542 GOB523:GOB542 GXX523:GXX542 HHT523:HHT542 HRP523:HRP542 IBL523:IBL542 ILH523:ILH542 IVD523:IVD542 JEZ523:JEZ542 JOV523:JOV542 JYR523:JYR542 KIN523:KIN542 KSJ523:KSJ542 LCF523:LCF542 LMB523:LMB542 LVX523:LVX542 MFT523:MFT542 MPP523:MPP542 MZL523:MZL542 NJH523:NJH542 NTD523:NTD542 OCZ523:OCZ542 OMV523:OMV542 OWR523:OWR542 PGN523:PGN542 PQJ523:PQJ542 QAF523:QAF542 QKB523:QKB542 QTX523:QTX542 RDT523:RDT542 RNP523:RNP542 RXL523:RXL542 SHH523:SHH542 SRD523:SRD542 TAZ523:TAZ542 TKV523:TKV542 TUR523:TUR542 UEN523:UEN542 UOJ523:UOJ542 UYF523:UYF542 VIB523:VIB542 VRX523:VRX542 WBT523:WBT542 WLP523:WLP542 WVL523:WVL542 T517:T542 RUO590:RUO628 RKS590:RKS628 RAW590:RAW628 QRA590:QRA628 QHE590:QHE628 PXI590:PXI628 PNM590:PNM628 PDQ590:PDQ628 OTU590:OTU628 OJY590:OJY628 OAC590:OAC628 NQG590:NQG628 NGK590:NGK628 MWO590:MWO628 MMS590:MMS628 MCW590:MCW628 LTA590:LTA628 LJE590:LJE628 KZI590:KZI628 KPM590:KPM628 KFQ590:KFQ628 JVU590:JVU628 JLY590:JLY628 JCC590:JCC628 ISG590:ISG628 IIK590:IIK628 HYO590:HYO628 HOS590:HOS628 HEW590:HEW628 GVA590:GVA628 GLE590:GLE628 GBI590:GBI628 FRM590:FRM628 FHQ590:FHQ628 EXU590:EXU628 ENY590:ENY628 EEC590:EEC628 DUG590:DUG628 DKK590:DKK628 DAO590:DAO628 CQS590:CQS628 CGW590:CGW628 BXA590:BXA628 BNE590:BNE628 BDI590:BDI628 ATM590:ATM628 AJQ590:AJQ628 ZU590:ZU628 PY590:PY628 GC590:GC628 T590:T628 SOG590:SOG628 T580:T588 GC580:GC588 PY580:PY588 ZU580:ZU588 AJQ580:AJQ588 ATM580:ATM588 BDI580:BDI588 BNE580:BNE588 BXA580:BXA588 CGW580:CGW588 CQS580:CQS588 DAO580:DAO588 DKK580:DKK588 DUG580:DUG588 EEC580:EEC588 ENY580:ENY588 EXU580:EXU588 FHQ580:FHQ588 FRM580:FRM588 GBI580:GBI588 GLE580:GLE588 GVA580:GVA588 HEW580:HEW588 HOS580:HOS588 HYO580:HYO588 IIK580:IIK588 ISG580:ISG588 JCC580:JCC588 JLY580:JLY588 JVU580:JVU588 KFQ580:KFQ588 KPM580:KPM588 KZI580:KZI588 LJE580:LJE588 LTA580:LTA588 MCW580:MCW588 MMS580:MMS588 MWO580:MWO588 NGK580:NGK588 NQG580:NQG588 OAC580:OAC588 OJY580:OJY588 OTU580:OTU588 PDQ580:PDQ588 PNM580:PNM588 PXI580:PXI588 QHE580:QHE588 QRA580:QRA588 RAW580:RAW588 RKS580:RKS588 RUO580:RUO588 SEK580:SEK588 SOG580:SOG588 IZ470:IZ479 SEK590:SEK628 SV462 ACR462 AMN462 AWJ462 BGF462 BQB462 BZX462 CJT462 CTP462 DDL462 DNH462 DXD462 EGZ462 EQV462 FAR462 FKN462 FUJ462 GEF462 GOB462 GXX462 HHT462 HRP462 IBL462 ILH462 IVD462 JEZ462 JOV462 JYR462 KIN462 KSJ462 LCF462 LMB462 LVX462 MFT462 MPP462 MZL462 NJH462 NTD462 OCZ462 OMV462 OWR462 PGN462 PQJ462 QAF462 QKB462 QTX462 RDT462 RNP462 RXL462 SHH462 SRD462 TAZ462 TKV462 TUR462 UEN462 UOJ462 UYF462 VIB462 VRX462 WBT462 WLP462 WVL462 IZ462 T462 T470:T479">
      <formula1>0</formula1>
    </dataValidation>
    <dataValidation type="decimal" operator="greaterThanOrEqual" allowBlank="1" showInputMessage="1" showErrorMessage="1" errorTitle="Stroški materiala" error="decimalno število!" sqref="S84:S87 S65:S80 S52:S54 S56:S61 WVK470:WVK479 S39:S50 S107:S119 S90:S99 S101:S105 WVK457:WVK458 WLO457:WLO458 WBS457:WBS458 VRW457:VRW458 VIA457:VIA458 UYE457:UYE458 UOI457:UOI458 UEM457:UEM458 TUQ457:TUQ458 TKU457:TKU458 TAY457:TAY458 SRC457:SRC458 SHG457:SHG458 RXK457:RXK458 RNO457:RNO458 RDS457:RDS458 QTW457:QTW458 QKA457:QKA458 QAE457:QAE458 PQI457:PQI458 PGM457:PGM458 OWQ457:OWQ458 OMU457:OMU458 OCY457:OCY458 NTC457:NTC458 NJG457:NJG458 MZK457:MZK458 MPO457:MPO458 MFS457:MFS458 LVW457:LVW458 LMA457:LMA458 LCE457:LCE458 KSI457:KSI458 KIM457:KIM458 JYQ457:JYQ458 JOU457:JOU458 JEY457:JEY458 IVC457:IVC458 ILG457:ILG458 IBK457:IBK458 HRO457:HRO458 HHS457:HHS458 GXW457:GXW458 GOA457:GOA458 GEE457:GEE458 FUI457:FUI458 FKM457:FKM458 FAQ457:FAQ458 EQU457:EQU458 EGY457:EGY458 DXC457:DXC458 DNG457:DNG458 DDK457:DDK458 CTO457:CTO458 CJS457:CJS458 BZW457:BZW458 BQA457:BQA458 BGE457:BGE458 AWI457:AWI458 AMM457:AMM458 ACQ457:ACQ458 SU457:SU458 IY457:IY458 WLO470:WLO479 WBS470:WBS479 VRW470:VRW479 VIA470:VIA479 UYE470:UYE479 UOI470:UOI479 UEM470:UEM479 TUQ470:TUQ479 TKU470:TKU479 TAY470:TAY479 SRC470:SRC479 SHG470:SHG479 RXK470:RXK479 RNO470:RNO479 RDS470:RDS479 QTW470:QTW479 QKA470:QKA479 QAE470:QAE479 PQI470:PQI479 PGM470:PGM479 OWQ470:OWQ479 OMU470:OMU479 OCY470:OCY479 NTC470:NTC479 NJG470:NJG479 MZK470:MZK479 MPO470:MPO479 MFS470:MFS479 LVW470:LVW479 LMA470:LMA479 LCE470:LCE479 KSI470:KSI479 KIM470:KIM479 JYQ470:JYQ479 JOU470:JOU479 JEY470:JEY479 IVC470:IVC479 ILG470:ILG479 IBK470:IBK479 HRO470:HRO479 HHS470:HHS479 GXW470:GXW479 GOA470:GOA479 GEE470:GEE479 FUI470:FUI479 FKM470:FKM479 FAQ470:FAQ479 EQU470:EQU479 EGY470:EGY479 DXC470:DXC479 DNG470:DNG479 DDK470:DDK479 CTO470:CTO479 CJS470:CJS479 BZW470:BZW479 BQA470:BQA479 BGE470:BGE479 AWI470:AWI479 AMM470:AMM479 ACQ470:ACQ479 SU470:SU479 S481:S508 S121:S128 IY523:IY542 SU523:SU542 ACQ523:ACQ542 AMM523:AMM542 AWI523:AWI542 BGE523:BGE542 BQA523:BQA542 BZW523:BZW542 CJS523:CJS542 CTO523:CTO542 DDK523:DDK542 DNG523:DNG542 DXC523:DXC542 EGY523:EGY542 EQU523:EQU542 FAQ523:FAQ542 FKM523:FKM542 FUI523:FUI542 GEE523:GEE542 GOA523:GOA542 GXW523:GXW542 HHS523:HHS542 HRO523:HRO542 IBK523:IBK542 ILG523:ILG542 IVC523:IVC542 JEY523:JEY542 JOU523:JOU542 JYQ523:JYQ542 KIM523:KIM542 KSI523:KSI542 LCE523:LCE542 LMA523:LMA542 LVW523:LVW542 MFS523:MFS542 MPO523:MPO542 MZK523:MZK542 NJG523:NJG542 NTC523:NTC542 OCY523:OCY542 OMU523:OMU542 OWQ523:OWQ542 PGM523:PGM542 PQI523:PQI542 QAE523:QAE542 QKA523:QKA542 QTW523:QTW542 RDS523:RDS542 RNO523:RNO542 RXK523:RXK542 SHG523:SHG542 SRC523:SRC542 TAY523:TAY542 TKU523:TKU542 TUQ523:TUQ542 UEM523:UEM542 UOI523:UOI542 UYE523:UYE542 VIA523:VIA542 VRW523:VRW542 WBS523:WBS542 WLO523:WLO542 WVK523:WVK542 S517:S542 RUN590:RUN628 RKR590:RKR628 RAV590:RAV628 QQZ590:QQZ628 QHD590:QHD628 PXH590:PXH628 PNL590:PNL628 PDP590:PDP628 OTT590:OTT628 OJX590:OJX628 OAB590:OAB628 NQF590:NQF628 NGJ590:NGJ628 MWN590:MWN628 MMR590:MMR628 MCV590:MCV628 LSZ590:LSZ628 LJD590:LJD628 KZH590:KZH628 KPL590:KPL628 KFP590:KFP628 JVT590:JVT628 JLX590:JLX628 JCB590:JCB628 ISF590:ISF628 IIJ590:IIJ628 HYN590:HYN628 HOR590:HOR628 HEV590:HEV628 GUZ590:GUZ628 GLD590:GLD628 GBH590:GBH628 FRL590:FRL628 FHP590:FHP628 EXT590:EXT628 ENX590:ENX628 EEB590:EEB628 DUF590:DUF628 DKJ590:DKJ628 DAN590:DAN628 CQR590:CQR628 CGV590:CGV628 BWZ590:BWZ628 BND590:BND628 BDH590:BDH628 ATL590:ATL628 AJP590:AJP628 ZT590:ZT628 PX590:PX628 GB590:GB628 S590:S628 SOF590:SOF628 S580:S588 GB580:GB588 PX580:PX588 ZT580:ZT588 AJP580:AJP588 ATL580:ATL588 BDH580:BDH588 BND580:BND588 BWZ580:BWZ588 CGV580:CGV588 CQR580:CQR588 DAN580:DAN588 DKJ580:DKJ588 DUF580:DUF588 EEB580:EEB588 ENX580:ENX588 EXT580:EXT588 FHP580:FHP588 FRL580:FRL588 GBH580:GBH588 GLD580:GLD588 GUZ580:GUZ588 HEV580:HEV588 HOR580:HOR588 HYN580:HYN588 IIJ580:IIJ588 ISF580:ISF588 JCB580:JCB588 JLX580:JLX588 JVT580:JVT588 KFP580:KFP588 KPL580:KPL588 KZH580:KZH588 LJD580:LJD588 LSZ580:LSZ588 MCV580:MCV588 MMR580:MMR588 MWN580:MWN588 NGJ580:NGJ588 NQF580:NQF588 OAB580:OAB588 OJX580:OJX588 OTT580:OTT588 PDP580:PDP588 PNL580:PNL588 PXH580:PXH588 QHD580:QHD588 QQZ580:QQZ588 RAV580:RAV588 RKR580:RKR588 RUN580:RUN588 SEJ580:SEJ588 SOF580:SOF588 IY470:IY479 SEJ590:SEJ628 SU462 ACQ462 AMM462 AWI462 BGE462 BQA462 BZW462 CJS462 CTO462 DDK462 DNG462 DXC462 EGY462 EQU462 FAQ462 FKM462 FUI462 GEE462 GOA462 GXW462 HHS462 HRO462 IBK462 ILG462 IVC462 JEY462 JOU462 JYQ462 KIM462 KSI462 LCE462 LMA462 LVW462 MFS462 MPO462 MZK462 NJG462 NTC462 OCY462 OMU462 OWQ462 PGM462 PQI462 QAE462 QKA462 QTW462 RDS462 RNO462 RXK462 SHG462 SRC462 TAY462 TKU462 TUQ462 UEM462 UOI462 UYE462 VIA462 VRW462 WBS462 WLO462 WVK462 IY462 S462 S470:S479">
      <formula1>0</formula1>
    </dataValidation>
    <dataValidation type="decimal" operator="greaterThanOrEqual" allowBlank="1" showInputMessage="1" showErrorMessage="1" errorTitle="Amortizacija" error="decimalno število!" sqref="R84:R87 R65:R80 R52:R54 R56:R61 WVJ470:WVJ479 R39:R50 R90:R99 R101:R105 WVJ457:WVJ458 WLN457:WLN458 WBR457:WBR458 VRV457:VRV458 VHZ457:VHZ458 UYD457:UYD458 UOH457:UOH458 UEL457:UEL458 TUP457:TUP458 TKT457:TKT458 TAX457:TAX458 SRB457:SRB458 SHF457:SHF458 RXJ457:RXJ458 RNN457:RNN458 RDR457:RDR458 QTV457:QTV458 QJZ457:QJZ458 QAD457:QAD458 PQH457:PQH458 PGL457:PGL458 OWP457:OWP458 OMT457:OMT458 OCX457:OCX458 NTB457:NTB458 NJF457:NJF458 MZJ457:MZJ458 MPN457:MPN458 MFR457:MFR458 LVV457:LVV458 LLZ457:LLZ458 LCD457:LCD458 KSH457:KSH458 KIL457:KIL458 JYP457:JYP458 JOT457:JOT458 JEX457:JEX458 IVB457:IVB458 ILF457:ILF458 IBJ457:IBJ458 HRN457:HRN458 HHR457:HHR458 GXV457:GXV458 GNZ457:GNZ458 GED457:GED458 FUH457:FUH458 FKL457:FKL458 FAP457:FAP458 EQT457:EQT458 EGX457:EGX458 DXB457:DXB458 DNF457:DNF458 DDJ457:DDJ458 CTN457:CTN458 CJR457:CJR458 BZV457:BZV458 BPZ457:BPZ458 BGD457:BGD458 AWH457:AWH458 AML457:AML458 ACP457:ACP458 ST457:ST458 IX457:IX458 WLN470:WLN479 WBR470:WBR479 VRV470:VRV479 VHZ470:VHZ479 UYD470:UYD479 UOH470:UOH479 UEL470:UEL479 TUP470:TUP479 TKT470:TKT479 TAX470:TAX479 SRB470:SRB479 SHF470:SHF479 RXJ470:RXJ479 RNN470:RNN479 RDR470:RDR479 QTV470:QTV479 QJZ470:QJZ479 QAD470:QAD479 PQH470:PQH479 PGL470:PGL479 OWP470:OWP479 OMT470:OMT479 OCX470:OCX479 NTB470:NTB479 NJF470:NJF479 MZJ470:MZJ479 MPN470:MPN479 MFR470:MFR479 LVV470:LVV479 LLZ470:LLZ479 LCD470:LCD479 KSH470:KSH479 KIL470:KIL479 JYP470:JYP479 JOT470:JOT479 JEX470:JEX479 IVB470:IVB479 ILF470:ILF479 IBJ470:IBJ479 HRN470:HRN479 HHR470:HHR479 GXV470:GXV479 GNZ470:GNZ479 GED470:GED479 FUH470:FUH479 FKL470:FKL479 FAP470:FAP479 EQT470:EQT479 EGX470:EGX479 DXB470:DXB479 DNF470:DNF479 DDJ470:DDJ479 CTN470:CTN479 CJR470:CJR479 BZV470:BZV479 BPZ470:BPZ479 BGD470:BGD479 AWH470:AWH479 AML470:AML479 ACP470:ACP479 ST470:ST479 R481:R508 R107:R128 R517:R522 RUM590:RUM628 RKQ590:RKQ628 RAU590:RAU628 QQY590:QQY628 QHC590:QHC628 PXG590:PXG628 PNK590:PNK628 PDO590:PDO628 OTS590:OTS628 OJW590:OJW628 OAA590:OAA628 NQE590:NQE628 NGI590:NGI628 MWM590:MWM628 MMQ590:MMQ628 MCU590:MCU628 LSY590:LSY628 LJC590:LJC628 KZG590:KZG628 KPK590:KPK628 KFO590:KFO628 JVS590:JVS628 JLW590:JLW628 JCA590:JCA628 ISE590:ISE628 III590:III628 HYM590:HYM628 HOQ590:HOQ628 HEU590:HEU628 GUY590:GUY628 GLC590:GLC628 GBG590:GBG628 FRK590:FRK628 FHO590:FHO628 EXS590:EXS628 ENW590:ENW628 EEA590:EEA628 DUE590:DUE628 DKI590:DKI628 DAM590:DAM628 CQQ590:CQQ628 CGU590:CGU628 BWY590:BWY628 BNC590:BNC628 BDG590:BDG628 ATK590:ATK628 AJO590:AJO628 ZS590:ZS628 PW590:PW628 GA590:GA628 R590:R628 SOE590:SOE628 R580:R588 GA580:GA588 PW580:PW588 ZS580:ZS588 AJO580:AJO588 ATK580:ATK588 BDG580:BDG588 BNC580:BNC588 BWY580:BWY588 CGU580:CGU588 CQQ580:CQQ588 DAM580:DAM588 DKI580:DKI588 DUE580:DUE588 EEA580:EEA588 ENW580:ENW588 EXS580:EXS588 FHO580:FHO588 FRK580:FRK588 GBG580:GBG588 GLC580:GLC588 GUY580:GUY588 HEU580:HEU588 HOQ580:HOQ588 HYM580:HYM588 III580:III588 ISE580:ISE588 JCA580:JCA588 JLW580:JLW588 JVS580:JVS588 KFO580:KFO588 KPK580:KPK588 KZG580:KZG588 LJC580:LJC588 LSY580:LSY588 MCU580:MCU588 MMQ580:MMQ588 MWM580:MWM588 NGI580:NGI588 NQE580:NQE588 OAA580:OAA588 OJW580:OJW588 OTS580:OTS588 PDO580:PDO588 PNK580:PNK588 PXG580:PXG588 QHC580:QHC588 QQY580:QQY588 RAU580:RAU588 RKQ580:RKQ588 RUM580:RUM588 SEI580:SEI588 SOE580:SOE588 IX470:IX479 SEI590:SEI628 ST462 ACP462 AML462 AWH462 BGD462 BPZ462 BZV462 CJR462 CTN462 DDJ462 DNF462 DXB462 EGX462 EQT462 FAP462 FKL462 FUH462 GED462 GNZ462 GXV462 HHR462 HRN462 IBJ462 ILF462 IVB462 JEX462 JOT462 JYP462 KIL462 KSH462 LCD462 LLZ462 LVV462 MFR462 MPN462 MZJ462 NJF462 NTB462 OCX462 OMT462 OWP462 PGL462 PQH462 QAD462 QJZ462 QTV462 RDR462 RNN462 RXJ462 SHF462 SRB462 TAX462 TKT462 TUP462 UEL462 UOH462 UYD462 VHZ462 VRV462 WBR462 WLN462 WVJ462 IX462 R462 R470:R479">
      <formula1>0</formula1>
    </dataValidation>
    <dataValidation type="whole" allowBlank="1" showInputMessage="1" showErrorMessage="1" errorTitle="Letna stopnja izkoriščenosti" error="odstotek (celoštevilska vrednost)" sqref="V80 V116 V498:V507 V489:V496 WVN470:WVN479 AF116 WVN457:WVN458 WLR457:WLR458 WBV457:WBV458 VRZ457:VRZ458 VID457:VID458 UYH457:UYH458 UOL457:UOL458 UEP457:UEP458 TUT457:TUT458 TKX457:TKX458 TBB457:TBB458 SRF457:SRF458 SHJ457:SHJ458 RXN457:RXN458 RNR457:RNR458 RDV457:RDV458 QTZ457:QTZ458 QKD457:QKD458 QAH457:QAH458 PQL457:PQL458 PGP457:PGP458 OWT457:OWT458 OMX457:OMX458 ODB457:ODB458 NTF457:NTF458 NJJ457:NJJ458 MZN457:MZN458 MPR457:MPR458 MFV457:MFV458 LVZ457:LVZ458 LMD457:LMD458 LCH457:LCH458 KSL457:KSL458 KIP457:KIP458 JYT457:JYT458 JOX457:JOX458 JFB457:JFB458 IVF457:IVF458 ILJ457:ILJ458 IBN457:IBN458 HRR457:HRR458 HHV457:HHV458 GXZ457:GXZ458 GOD457:GOD458 GEH457:GEH458 FUL457:FUL458 FKP457:FKP458 FAT457:FAT458 EQX457:EQX458 EHB457:EHB458 DXF457:DXF458 DNJ457:DNJ458 DDN457:DDN458 CTR457:CTR458 CJV457:CJV458 BZZ457:BZZ458 BQD457:BQD458 BGH457:BGH458 AWL457:AWL458 AMP457:AMP458 ACT457:ACT458 SX457:SX458 JB457:JB458 WLR470:WLR479 WBV470:WBV479 VRZ470:VRZ479 VID470:VID479 UYH470:UYH479 UOL470:UOL479 UEP470:UEP479 TUT470:TUT479 TKX470:TKX479 TBB470:TBB479 SRF470:SRF479 SHJ470:SHJ479 RXN470:RXN479 RNR470:RNR479 RDV470:RDV479 QTZ470:QTZ479 QKD470:QKD479 QAH470:QAH479 PQL470:PQL479 PGP470:PGP479 OWT470:OWT479 OMX470:OMX479 ODB470:ODB479 NTF470:NTF479 NJJ470:NJJ479 MZN470:MZN479 MPR470:MPR479 MFV470:MFV479 LVZ470:LVZ479 LMD470:LMD479 LCH470:LCH479 KSL470:KSL479 KIP470:KIP479 JYT470:JYT479 JOX470:JOX479 JFB470:JFB479 IVF470:IVF479 ILJ470:ILJ479 IBN470:IBN479 HRR470:HRR479 HHV470:HHV479 GXZ470:GXZ479 GOD470:GOD479 GEH470:GEH479 FUL470:FUL479 FKP470:FKP479 FAT470:FAT479 EQX470:EQX479 EHB470:EHB479 DXF470:DXF479 DNJ470:DNJ479 DDN470:DDN479 CTR470:CTR479 CJV470:CJV479 BZZ470:BZZ479 BQD470:BQD479 BGH470:BGH479 AWL470:AWL479 AMP470:AMP479 ACT470:ACT479 SX470:SX479 V481:V486 JB523:JB542 SX523:SX542 ACT523:ACT542 AMP523:AMP542 AWL523:AWL542 BGH523:BGH542 BQD523:BQD542 BZZ523:BZZ542 CJV523:CJV542 CTR523:CTR542 DDN523:DDN542 DNJ523:DNJ542 DXF523:DXF542 EHB523:EHB542 EQX523:EQX542 FAT523:FAT542 FKP523:FKP542 FUL523:FUL542 GEH523:GEH542 GOD523:GOD542 GXZ523:GXZ542 HHV523:HHV542 HRR523:HRR542 IBN523:IBN542 ILJ523:ILJ542 IVF523:IVF542 JFB523:JFB542 JOX523:JOX542 JYT523:JYT542 KIP523:KIP542 KSL523:KSL542 LCH523:LCH542 LMD523:LMD542 LVZ523:LVZ542 MFV523:MFV542 MPR523:MPR542 MZN523:MZN542 NJJ523:NJJ542 NTF523:NTF542 ODB523:ODB542 OMX523:OMX542 OWT523:OWT542 PGP523:PGP542 PQL523:PQL542 QAH523:QAH542 QKD523:QKD542 QTZ523:QTZ542 RDV523:RDV542 RNR523:RNR542 RXN523:RXN542 SHJ523:SHJ542 SRF523:SRF542 TBB523:TBB542 TKX523:TKX542 TUT523:TUT542 UEP523:UEP542 UOL523:UOL542 UYH523:UYH542 VID523:VID542 VRZ523:VRZ542 WBV523:WBV542 WLR523:WLR542 WVN523:WVN542 V519:V542 AF597 GO597 QK597 AAG597 AKC597 ATY597 BDU597 BNQ597 BXM597 CHI597 CRE597 DBA597 DKW597 DUS597 EEO597 EOK597 EYG597 FIC597 FRY597 GBU597 GLQ597 GVM597 HFI597 HPE597 HZA597 IIW597 ISS597 JCO597 JMK597 JWG597 KGC597 KPY597 KZU597 LJQ597 LTM597 MDI597 MNE597 MXA597 NGW597 NQS597 OAO597 OKK597 OUG597 PEC597 PNY597 PXU597 QHQ597 QRM597 RBI597 RLE597 RVA597 SEW597 SOS597 RUQ590:RUQ628 RKU590:RKU628 RAY590:RAY628 QRC590:QRC628 QHG590:QHG628 PXK590:PXK628 PNO590:PNO628 PDS590:PDS628 OTW590:OTW628 OKA590:OKA628 OAE590:OAE628 NQI590:NQI628 NGM590:NGM628 MWQ590:MWQ628 MMU590:MMU628 MCY590:MCY628 LTC590:LTC628 LJG590:LJG628 KZK590:KZK628 KPO590:KPO628 KFS590:KFS628 JVW590:JVW628 JMA590:JMA628 JCE590:JCE628 ISI590:ISI628 IIM590:IIM628 HYQ590:HYQ628 HOU590:HOU628 HEY590:HEY628 GVC590:GVC628 GLG590:GLG628 GBK590:GBK628 FRO590:FRO628 FHS590:FHS628 EXW590:EXW628 EOA590:EOA628 EEE590:EEE628 DUI590:DUI628 DKM590:DKM628 DAQ590:DAQ628 CQU590:CQU628 CGY590:CGY628 BXC590:BXC628 BNG590:BNG628 BDK590:BDK628 ATO590:ATO628 AJS590:AJS628 ZW590:ZW628 QA590:QA628 GE590:GE628 V590:V628 SOI590:SOI628 V580:V588 GE580:GE588 QA580:QA588 ZW580:ZW588 AJS580:AJS588 ATO580:ATO588 BDK580:BDK588 BNG580:BNG588 BXC580:BXC588 CGY580:CGY588 CQU580:CQU588 DAQ580:DAQ588 DKM580:DKM588 DUI580:DUI588 EEE580:EEE588 EOA580:EOA588 EXW580:EXW588 FHS580:FHS588 FRO580:FRO588 GBK580:GBK588 GLG580:GLG588 GVC580:GVC588 HEY580:HEY588 HOU580:HOU588 HYQ580:HYQ588 IIM580:IIM588 ISI580:ISI588 JCE580:JCE588 JMA580:JMA588 JVW580:JVW588 KFS580:KFS588 KPO580:KPO588 KZK580:KZK588 LJG580:LJG588 LTC580:LTC588 MCY580:MCY588 MMU580:MMU588 MWQ580:MWQ588 NGM580:NGM588 NQI580:NQI588 OAE580:OAE588 OKA580:OKA588 OTW580:OTW588 PDS580:PDS588 PNO580:PNO588 PXK580:PXK588 QHG580:QHG588 QRC580:QRC588 RAY580:RAY588 RKU580:RKU588 RUQ580:RUQ588 SEM580:SEM588 SOI580:SOI588 JB470:JB479 SEM590:SEM628 SX462 ACT462 AMP462 AWL462 BGH462 BQD462 BZZ462 CJV462 CTR462 DDN462 DNJ462 DXF462 EHB462 EQX462 FAT462 FKP462 FUL462 GEH462 GOD462 GXZ462 HHV462 HRR462 IBN462 ILJ462 IVF462 JFB462 JOX462 JYT462 KIP462 KSL462 LCH462 LMD462 LVZ462 MFV462 MPR462 MZN462 NJJ462 NTF462 ODB462 OMX462 OWT462 PGP462 PQL462 QAH462 QKD462 QTZ462 RDV462 RNR462 RXN462 SHJ462 SRF462 TBB462 TKX462 TUT462 UEP462 UOL462 UYH462 VID462 VRZ462 WBV462 WLR462 WVN462 JB462 V462 V470:V479">
      <formula1>0</formula1>
      <formula2>100</formula2>
    </dataValidation>
    <dataValidation type="whole" allowBlank="1" showErrorMessage="1" errorTitle="Stopnja odpisanosti" error="odstotek (celoštevilska vrednost)" sqref="W51 W55 W281:W287 JC281:JC287 SY281:SY287 ACU281:ACU287 AMQ281:AMQ287 AWM281:AWM287 BGI281:BGI287 BQE281:BQE287 CAA281:CAA287 CJW281:CJW287 CTS281:CTS287 DDO281:DDO287 DNK281:DNK287 DXG281:DXG287 EHC281:EHC287 EQY281:EQY287 FAU281:FAU287 FKQ281:FKQ287 FUM281:FUM287 GEI281:GEI287 GOE281:GOE287 GYA281:GYA287 HHW281:HHW287 HRS281:HRS287 IBO281:IBO287 ILK281:ILK287 IVG281:IVG287 JFC281:JFC287 JOY281:JOY287 JYU281:JYU287 KIQ281:KIQ287 KSM281:KSM287 LCI281:LCI287 LME281:LME287 LWA281:LWA287 MFW281:MFW287 MPS281:MPS287 MZO281:MZO287 NJK281:NJK287 NTG281:NTG287 ODC281:ODC287 OMY281:OMY287 OWU281:OWU287 PGQ281:PGQ287 PQM281:PQM287 QAI281:QAI287 QKE281:QKE287 QUA281:QUA287 RDW281:RDW287 RNS281:RNS287 RXO281:RXO287 SHK281:SHK287 SRG281:SRG287 TBC281:TBC287 TKY281:TKY287 TUU281:TUU287 UEQ281:UEQ287 UOM281:UOM287 UYI281:UYI287 VIE281:VIE287 VSA281:VSA287 WBW281:WBW287 WLS281:WLS287 WVO281:WVO287">
      <formula1>0</formula1>
      <formula2>100</formula2>
    </dataValidation>
    <dataValidation type="textLength" allowBlank="1" showErrorMessage="1" sqref="X72:X75 X51 X90 X55 X281:X287 JD281:JD287 SZ281:SZ287 ACV281:ACV287 AMR281:AMR287 AWN281:AWN287 BGJ281:BGJ287 BQF281:BQF287 CAB281:CAB287 CJX281:CJX287 CTT281:CTT287 DDP281:DDP287 DNL281:DNL287 DXH281:DXH287 EHD281:EHD287 EQZ281:EQZ287 FAV281:FAV287 FKR281:FKR287 FUN281:FUN287 GEJ281:GEJ287 GOF281:GOF287 GYB281:GYB287 HHX281:HHX287 HRT281:HRT287 IBP281:IBP287 ILL281:ILL287 IVH281:IVH287 JFD281:JFD287 JOZ281:JOZ287 JYV281:JYV287 KIR281:KIR287 KSN281:KSN287 LCJ281:LCJ287 LMF281:LMF287 LWB281:LWB287 MFX281:MFX287 MPT281:MPT287 MZP281:MZP287 NJL281:NJL287 NTH281:NTH287 ODD281:ODD287 OMZ281:OMZ287 OWV281:OWV287 PGR281:PGR287 PQN281:PQN287 QAJ281:QAJ287 QKF281:QKF287 QUB281:QUB287 RDX281:RDX287 RNT281:RNT287 RXP281:RXP287 SHL281:SHL287 SRH281:SRH287 TBD281:TBD287 TKZ281:TKZ287 TUV281:TUV287 UER281:UER287 UON281:UON287 UYJ281:UYJ287 VIF281:VIF287 VSB281:VSB287 WBX281:WBX287 WLT281:WLT287 WVP281:WVP287">
      <formula1>0</formula1>
      <formula2>100</formula2>
    </dataValidation>
    <dataValidation type="whole" allowBlank="1" showInputMessage="1" showErrorMessage="1" errorTitle="Stopnja odpisanosti" error="odstotek (celoštevilska vrednost)" sqref="W84:W88 W65:W80 W52:W54 W56:W61 W517:W519 W39:W50 W119:W120 W90:W98 W106 W113:W115 W108 W100:W101 W103:W104 W117 WVO457:WVO458 WLS457:WLS458 WBW457:WBW458 VSA457:VSA458 VIE457:VIE458 UYI457:UYI458 UOM457:UOM458 UEQ457:UEQ458 TUU457:TUU458 TKY457:TKY458 TBC457:TBC458 SRG457:SRG458 SHK457:SHK458 RXO457:RXO458 RNS457:RNS458 RDW457:RDW458 QUA457:QUA458 QKE457:QKE458 QAI457:QAI458 PQM457:PQM458 PGQ457:PGQ458 OWU457:OWU458 OMY457:OMY458 ODC457:ODC458 NTG457:NTG458 NJK457:NJK458 MZO457:MZO458 MPS457:MPS458 MFW457:MFW458 LWA457:LWA458 LME457:LME458 LCI457:LCI458 KSM457:KSM458 KIQ457:KIQ458 JYU457:JYU458 JOY457:JOY458 JFC457:JFC458 IVG457:IVG458 ILK457:ILK458 IBO457:IBO458 HRS457:HRS458 HHW457:HHW458 GYA457:GYA458 GOE457:GOE458 GEI457:GEI458 FUM457:FUM458 FKQ457:FKQ458 FAU457:FAU458 EQY457:EQY458 EHC457:EHC458 DXG457:DXG458 DNK457:DNK458 DDO457:DDO458 CTS457:CTS458 CJW457:CJW458 CAA457:CAA458 BQE457:BQE458 BGI457:BGI458 AWM457:AWM458 AMQ457:AMQ458 ACU457:ACU458 SY457:SY458 JC457:JC458 WLS470:WLS479 WBW470:WBW479 VSA470:VSA479 VIE470:VIE479 UYI470:UYI479 UOM470:UOM479 UEQ470:UEQ479 TUU470:TUU479 TKY470:TKY479 TBC470:TBC479 SRG470:SRG479 SHK470:SHK479 RXO470:RXO479 RNS470:RNS479 RDW470:RDW479 QUA470:QUA479 QKE470:QKE479 QAI470:QAI479 PQM470:PQM479 PGQ470:PGQ479 OWU470:OWU479 OMY470:OMY479 ODC470:ODC479 NTG470:NTG479 NJK470:NJK479 MZO470:MZO479 MPS470:MPS479 MFW470:MFW479 LWA470:LWA479 LME470:LME479 LCI470:LCI479 KSM470:KSM479 KIQ470:KIQ479 JYU470:JYU479 JOY470:JOY479 JFC470:JFC479 IVG470:IVG479 ILK470:ILK479 IBO470:IBO479 HRS470:HRS479 HHW470:HHW479 GYA470:GYA479 GOE470:GOE479 GEI470:GEI479 FUM470:FUM479 FKQ470:FKQ479 FAU470:FAU479 EQY470:EQY479 EHC470:EHC479 DXG470:DXG479 DNK470:DNK479 DDO470:DDO479 CTS470:CTS479 CJW470:CJW479 CAA470:CAA479 BQE470:BQE479 BGI470:BGI479 AWM470:AWM479 AMQ470:AMQ479 ACU470:ACU479 SY470:SY479 W481:W507 JC470:JC479 JC523:JC542 SY523:SY542 ACU523:ACU542 AMQ523:AMQ542 AWM523:AWM542 BGI523:BGI542 BQE523:BQE542 CAA523:CAA542 CJW523:CJW542 CTS523:CTS542 DDO523:DDO542 DNK523:DNK542 DXG523:DXG542 EHC523:EHC542 EQY523:EQY542 FAU523:FAU542 FKQ523:FKQ542 FUM523:FUM542 GEI523:GEI542 GOE523:GOE542 GYA523:GYA542 HHW523:HHW542 HRS523:HRS542 IBO523:IBO542 ILK523:ILK542 IVG523:IVG542 JFC523:JFC542 JOY523:JOY542 JYU523:JYU542 KIQ523:KIQ542 KSM523:KSM542 LCI523:LCI542 LME523:LME542 LWA523:LWA542 MFW523:MFW542 MPS523:MPS542 MZO523:MZO542 NJK523:NJK542 NTG523:NTG542 ODC523:ODC542 OMY523:OMY542 OWU523:OWU542 PGQ523:PGQ542 PQM523:PQM542 QAI523:QAI542 QKE523:QKE542 QUA523:QUA542 RDW523:RDW542 RNS523:RNS542 RXO523:RXO542 SHK523:SHK542 SRG523:SRG542 TBC523:TBC542 TKY523:TKY542 TUU523:TUU542 UEQ523:UEQ542 UOM523:UOM542 UYI523:UYI542 VIE523:VIE542 VSA523:VSA542 WBW523:WBW542 WLS523:WLS542 WVO523:WVO542 W523:W542 RUR590:RUR628 RKV590:RKV628 RAZ590:RAZ628 QRD590:QRD628 QHH590:QHH628 PXL590:PXL628 PNP590:PNP628 PDT590:PDT628 OTX590:OTX628 OKB590:OKB628 OAF590:OAF628 NQJ590:NQJ628 NGN590:NGN628 MWR590:MWR628 MMV590:MMV628 MCZ590:MCZ628 LTD590:LTD628 LJH590:LJH628 KZL590:KZL628 KPP590:KPP628 KFT590:KFT628 JVX590:JVX628 JMB590:JMB628 JCF590:JCF628 ISJ590:ISJ628 IIN590:IIN628 HYR590:HYR628 HOV590:HOV628 HEZ590:HEZ628 GVD590:GVD628 GLH590:GLH628 GBL590:GBL628 FRP590:FRP628 FHT590:FHT628 EXX590:EXX628 EOB590:EOB628 EEF590:EEF628 DUJ590:DUJ628 DKN590:DKN628 DAR590:DAR628 CQV590:CQV628 CGZ590:CGZ628 BXD590:BXD628 BNH590:BNH628 BDL590:BDL628 ATP590:ATP628 AJT590:AJT628 ZX590:ZX628 QB590:QB628 GF590:GF628 W590:W628 SOJ590:SOJ628 W580:W588 GF580:GF588 QB580:QB588 ZX580:ZX588 AJT580:AJT588 ATP580:ATP588 BDL580:BDL588 BNH580:BNH588 BXD580:BXD588 CGZ580:CGZ588 CQV580:CQV588 DAR580:DAR588 DKN580:DKN588 DUJ580:DUJ588 EEF580:EEF588 EOB580:EOB588 EXX580:EXX588 FHT580:FHT588 FRP580:FRP588 GBL580:GBL588 GLH580:GLH588 GVD580:GVD588 HEZ580:HEZ588 HOV580:HOV588 HYR580:HYR588 IIN580:IIN588 ISJ580:ISJ588 JCF580:JCF588 JMB580:JMB588 JVX580:JVX588 KFT580:KFT588 KPP580:KPP588 KZL580:KZL588 LJH580:LJH588 LTD580:LTD588 MCZ580:MCZ588 MMV580:MMV588 MWR580:MWR588 NGN580:NGN588 NQJ580:NQJ588 OAF580:OAF588 OKB580:OKB588 OTX580:OTX588 PDT580:PDT588 PNP580:PNP588 PXL580:PXL588 QHH580:QHH588 QRD580:QRD588 RAZ580:RAZ588 RKV580:RKV588 RUR580:RUR588 SEN580:SEN588 SOJ580:SOJ588 WVO470:WVO479 SEN590:SEN628 W462 SY462 ACU462 AMQ462 AWM462 BGI462 BQE462 CAA462 CJW462 CTS462 DDO462 DNK462 DXG462 EHC462 EQY462 FAU462 FKQ462 FUM462 GEI462 GOE462 GYA462 HHW462 HRS462 IBO462 ILK462 IVG462 JFC462 JOY462 JYU462 KIQ462 KSM462 LCI462 LME462 LWA462 MFW462 MPS462 MZO462 NJK462 NTG462 ODC462 OMY462 OWU462 PGQ462 PQM462 QAI462 QKE462 QUA462 RDW462 RNS462 RXO462 SHK462 SRG462 TBC462 TKY462 TUU462 UEQ462 UOM462 UYI462 VIE462 VSA462 WBW462 WLS462 WVO462 JC462 W470:W479">
      <formula1>0</formula1>
      <formula2>100</formula2>
    </dataValidation>
    <dataValidation type="textLength" allowBlank="1" showInputMessage="1" showErrorMessage="1" sqref="X93:X94 X76:X89 X52 X56:X64 X48:X49 X54 X40:X44 ACV470:ACV479 AMR470:AMR479 AWN470:AWN479 BGJ470:BGJ479 BQF470:BQF479 CAB470:CAB479 CJX470:CJX479 CTT470:CTT479 DDP470:DDP479 DNL470:DNL479 DXH470:DXH479 EHD470:EHD479 EQZ470:EQZ479 FAV470:FAV479 FKR470:FKR479 FUN470:FUN479 GEJ470:GEJ479 GOF470:GOF479 GYB470:GYB479 HHX470:HHX479 HRT470:HRT479 IBP470:IBP479 ILL470:ILL479 IVH470:IVH479 JFD470:JFD479 JOZ470:JOZ479 JYV470:JYV479 KIR470:KIR479 KSN470:KSN479 LCJ470:LCJ479 LMF470:LMF479 LWB470:LWB479 MFX470:MFX479 MPT470:MPT479 MZP470:MZP479 NJL470:NJL479 NTH470:NTH479 ODD470:ODD479 OMZ470:OMZ479 OWV470:OWV479 PGR470:PGR479 PQN470:PQN479 QAJ470:QAJ479 QKF470:QKF479 QUB470:QUB479 RDX470:RDX479 RNT470:RNT479 RXP470:RXP479 SHL470:SHL479 SRH470:SRH479 TBD470:TBD479 TKZ470:TKZ479 TUV470:TUV479 UER470:UER479 UON470:UON479 UYJ470:UYJ479 VIF470:VIF479 VSB470:VSB479 WBX470:WBX479 WLT470:WLT479 WVP470:WVP479 JD470:JD479 X517:X518 AF504:AF506 AF484 AF487 AR499 AF481 AF493 AF489 AF495:AF499 AI505:AI506 X714:X734 SZ714:SZ732 ACV714:ACV732 AMR714:AMR732 AWN714:AWN732 BGJ714:BGJ732 BQF714:BQF732 CAB714:CAB732 CJX714:CJX732 CTT714:CTT732 DDP714:DDP732 DNL714:DNL732 DXH714:DXH732 EHD714:EHD732 EQZ714:EQZ732 FAV714:FAV732 FKR714:FKR732 FUN714:FUN732 GEJ714:GEJ732 GOF714:GOF732 GYB714:GYB732 HHX714:HHX732 HRT714:HRT732 IBP714:IBP732 ILL714:ILL732 IVH714:IVH732 JFD714:JFD732 JOZ714:JOZ732 JYV714:JYV732 KIR714:KIR732 KSN714:KSN732 LCJ714:LCJ732 LMF714:LMF732 LWB714:LWB732 MFX714:MFX732 MPT714:MPT732 MZP714:MZP732 NJL714:NJL732 NTH714:NTH732 ODD714:ODD732 OMZ714:OMZ732 OWV714:OWV732 PGR714:PGR732 PQN714:PQN732 QAJ714:QAJ732 QKF714:QKF732 QUB714:QUB732 RDX714:RDX732 RNT714:RNT732 RXP714:RXP732 SHL714:SHL732 SRH714:SRH732 TBD714:TBD732 TKZ714:TKZ732 TUV714:TUV732 UER714:UER732 UON714:UON732 UYJ714:UYJ732 VIF714:VIF732 VSB714:VSB732 WBX714:WBX732 WLT714:WLT732 WVP714:WVP732 SEO590:SEO628 WVP457:WVP458 WLT457:WLT458 WBX457:WBX458 VSB457:VSB458 VIF457:VIF458 UYJ457:UYJ458 UON457:UON458 UER457:UER458 TUV457:TUV458 TKZ457:TKZ458 TBD457:TBD458 SRH457:SRH458 SHL457:SHL458 RXP457:RXP458 RNT457:RNT458 RDX457:RDX458 QUB457:QUB458 QKF457:QKF458 QAJ457:QAJ458 PQN457:PQN458 PGR457:PGR458 OWV457:OWV458 OMZ457:OMZ458 ODD457:ODD458 NTH457:NTH458 NJL457:NJL458 MZP457:MZP458 MPT457:MPT458 MFX457:MFX458 LWB457:LWB458 LMF457:LMF458 LCJ457:LCJ458 KSN457:KSN458 KIR457:KIR458 JYV457:JYV458 JOZ457:JOZ458 JFD457:JFD458 IVH457:IVH458 ILL457:ILL458 IBP457:IBP458 HRT457:HRT458 HHX457:HHX458 GYB457:GYB458 GOF457:GOF458 GEJ457:GEJ458 FUN457:FUN458 FKR457:FKR458 FAV457:FAV458 EQZ457:EQZ458 EHD457:EHD458 DXH457:DXH458 DNL457:DNL458 DDP457:DDP458 CTT457:CTT458 CJX457:CJX458 CAB457:CAB458 BQF457:BQF458 BGJ457:BGJ458 AWN457:AWN458 AMR457:AMR458 ACV457:ACV458 SZ457:SZ458 JD457:JD458 X481:X508 X113:X128 RUS590:RUS628 RKW590:RKW628 RBA590:RBA628 QRE590:QRE628 QHI590:QHI628 PXM590:PXM628 PNQ590:PNQ628 PDU590:PDU628 OTY590:OTY628 OKC590:OKC628 OAG590:OAG628 NQK590:NQK628 NGO590:NGO628 MWS590:MWS628 MMW590:MMW628 MDA590:MDA628 LTE590:LTE628 LJI590:LJI628 KZM590:KZM628 KPQ590:KPQ628 KFU590:KFU628 JVY590:JVY628 JMC590:JMC628 JCG590:JCG628 ISK590:ISK628 IIO590:IIO628 HYS590:HYS628 HOW590:HOW628 HFA590:HFA628 GVE590:GVE628 GLI590:GLI628 GBM590:GBM628 FRQ590:FRQ628 FHU590:FHU628 EXY590:EXY628 EOC590:EOC628 EEG590:EEG628 DUK590:DUK628 DKO590:DKO628 DAS590:DAS628 CQW590:CQW628 CHA590:CHA628 BXE590:BXE628 BNI590:BNI628 BDM590:BDM628 ATQ590:ATQ628 AJU590:AJU628 ZY590:ZY628 QC590:QC628 GG590:GG628 X590:X628 SZ470:SZ479 X580:X588 GG580:GG588 QC580:QC588 ZY580:ZY588 AJU580:AJU588 ATQ580:ATQ588 BDM580:BDM588 BNI580:BNI588 BXE580:BXE588 CHA580:CHA588 CQW580:CQW588 DAS580:DAS588 DKO580:DKO588 DUK580:DUK588 EEG580:EEG588 EOC580:EOC588 EXY580:EXY588 FHU580:FHU588 FRQ580:FRQ588 GBM580:GBM588 GLI580:GLI588 GVE580:GVE588 HFA580:HFA588 HOW580:HOW588 HYS580:HYS588 IIO580:IIO588 ISK580:ISK588 JCG580:JCG588 JMC580:JMC588 JVY580:JVY588 KFU580:KFU588 KPQ580:KPQ588 KZM580:KZM588 LJI580:LJI588 LTE580:LTE588 MDA580:MDA588 MMW580:MMW588 MWS580:MWS588 NGO580:NGO588 NQK580:NQK588 OAG580:OAG588 OKC580:OKC588 OTY580:OTY588 PDU580:PDU588 PNQ580:PNQ588 PXM580:PXM588 QHI580:QHI588 QRE580:QRE588 RBA580:RBA588 RKW580:RKW588 RUS580:RUS588 SEO580:SEO588 SOK580:SOK588 WLT670:WLT671 WBX670:WBX671 VSB670:VSB671 VIF670:VIF671 UYJ670:UYJ671 UON670:UON671 UER670:UER671 TUV670:TUV671 TKZ670:TKZ671 TBD670:TBD671 SRH670:SRH671 SHL670:SHL671 RXP670:RXP671 RNT670:RNT671 RDX670:RDX671 QUB670:QUB671 QKF670:QKF671 QAJ670:QAJ671 PQN670:PQN671 PGR670:PGR671 OWV670:OWV671 OMZ670:OMZ671 ODD670:ODD671 NTH670:NTH671 NJL670:NJL671 MZP670:MZP671 MPT670:MPT671 MFX670:MFX671 LWB670:LWB671 LMF670:LMF671 LCJ670:LCJ671 KSN670:KSN671 KIR670:KIR671 JYV670:JYV671 JOZ670:JOZ671 JFD670:JFD671 IVH670:IVH671 ILL670:ILL671 IBP670:IBP671 HRT670:HRT671 HHX670:HHX671 GYB670:GYB671 GOF670:GOF671 GEJ670:GEJ671 FUN670:FUN671 FKR670:FKR671 FAV670:FAV671 EQZ670:EQZ671 EHD670:EHD671 DXH670:DXH671 DNL670:DNL671 DDP670:DDP671 CTT670:CTT671 CJX670:CJX671 CAB670:CAB671 BQF670:BQF671 BGJ670:BGJ671 AWN670:AWN671 AMR670:AMR671 ACV670:ACV671 SZ670:SZ671 JD670:JD671 SOK590:SOK628 JD714:JD732 WVP670:WVP671 X470:X479">
      <formula1>0</formula1>
      <formula2>100</formula2>
    </dataValidation>
    <dataValidation type="whole" allowBlank="1" showErrorMessage="1" errorTitle="Klasifikacija" error="Gl. zavihek Classification ali zavihek Klasifikacija_x000a_" sqref="AA51 AA55:AB55 AT281:AU287 JZ281:KA287 TV281:TW287 ADR281:ADS287 ANN281:ANO287 AXJ281:AXK287 BHF281:BHG287 BRB281:BRC287 CAX281:CAY287 CKT281:CKU287 CUP281:CUQ287 DEL281:DEM287 DOH281:DOI287 DYD281:DYE287 EHZ281:EIA287 ERV281:ERW287 FBR281:FBS287 FLN281:FLO287 FVJ281:FVK287 GFF281:GFG287 GPB281:GPC287 GYX281:GYY287 HIT281:HIU287 HSP281:HSQ287 ICL281:ICM287 IMH281:IMI287 IWD281:IWE287 JFZ281:JGA287 JPV281:JPW287 JZR281:JZS287 KJN281:KJO287 KTJ281:KTK287 LDF281:LDG287 LNB281:LNC287 LWX281:LWY287 MGT281:MGU287 MQP281:MQQ287 NAL281:NAM287 NKH281:NKI287 NUD281:NUE287 ODZ281:OEA287 ONV281:ONW287 OXR281:OXS287 PHN281:PHO287 PRJ281:PRK287 QBF281:QBG287 QLB281:QLC287 QUX281:QUY287 RET281:REU287 ROP281:ROQ287 RYL281:RYM287 SIH281:SII287 SSD281:SSE287 TBZ281:TCA287 TLV281:TLW287 TVR281:TVS287 UFN281:UFO287 UPJ281:UPK287 UZF281:UZG287 VJB281:VJC287 VSX281:VSY287 WCT281:WCU287 WMP281:WMQ287 WWL281:WWM287">
      <formula1>1</formula1>
      <formula2>9</formula2>
    </dataValidation>
    <dataValidation type="whole" allowBlank="1" showErrorMessage="1" errorTitle="Klasifikacija" error="Gl. zavihek Classification ali zavihek Klasifikacija_x000a_" sqref="Z51 Z55 Z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AS281:AS287 JY281:JY287 TU281:TU287 ADQ281:ADQ287 ANM281:ANM287 AXI281:AXI287 BHE281:BHE287 BRA281:BRA287 CAW281:CAW287 CKS281:CKS287 CUO281:CUO287 DEK281:DEK287 DOG281:DOG287 DYC281:DYC287 EHY281:EHY287 ERU281:ERU287 FBQ281:FBQ287 FLM281:FLM287 FVI281:FVI287 GFE281:GFE287 GPA281:GPA287 GYW281:GYW287 HIS281:HIS287 HSO281:HSO287 ICK281:ICK287 IMG281:IMG287 IWC281:IWC287 JFY281:JFY287 JPU281:JPU287 JZQ281:JZQ287 KJM281:KJM287 KTI281:KTI287 LDE281:LDE287 LNA281:LNA287 LWW281:LWW287 MGS281:MGS287 MQO281:MQO287 NAK281:NAK287 NKG281:NKG287 NUC281:NUC287 ODY281:ODY287 ONU281:ONU287 OXQ281:OXQ287 PHM281:PHM287 PRI281:PRI287 QBE281:QBE287 QLA281:QLA287 QUW281:QUW287 RES281:RES287 ROO281:ROO287 RYK281:RYK287 SIG281:SIG287 SSC281:SSC287 TBY281:TBY287 TLU281:TLU287 TVQ281:TVQ287 UFM281:UFM287 UPI281:UPI287 UZE281:UZE287 VJA281:VJA287 VSW281:VSW287 WCS281:WCS287 WMO281:WMO287 WWK281:WWK287 Z706 GI706 QE706 AAA706 AJW706 ATS706 BDO706 BNK706 BXG706 CHC706 CQY706 DAU706 DKQ706 DUM706 EEI706 EOE706 EYA706 FHW706 FRS706 GBO706 GLK706 GVG706 HFC706 HOY706 HYU706 IIQ706 ISM706 JCI706 JME706 JWA706 KFW706 KPS706 KZO706 LJK706 LTG706 MDC706 MMY706 MWU706 NGQ706 NQM706 OAI706 OKE706 OUA706 PDW706 PNS706 PXO706 QHK706 QRG706 RBC706 RKY706 RUU706 SEQ706 SOM706">
      <formula1>1</formula1>
      <formula2>12</formula2>
    </dataValidation>
    <dataValidation type="whole" allowBlank="1" showErrorMessage="1" errorTitle="Klasifikacija" error="Gl. zavihek Classification ali zavihek Klasifikacija_x000a_" sqref="Y51 Y55 AR281:AR287 JX281:JX287 TT281:TT287 ADP281:ADP287 ANL281:ANL287 AXH281:AXH287 BHD281:BHD287 BQZ281:BQZ287 CAV281:CAV287 CKR281:CKR287 CUN281:CUN287 DEJ281:DEJ287 DOF281:DOF287 DYB281:DYB287 EHX281:EHX287 ERT281:ERT287 FBP281:FBP287 FLL281:FLL287 FVH281:FVH287 GFD281:GFD287 GOZ281:GOZ287 GYV281:GYV287 HIR281:HIR287 HSN281:HSN287 ICJ281:ICJ287 IMF281:IMF287 IWB281:IWB287 JFX281:JFX287 JPT281:JPT287 JZP281:JZP287 KJL281:KJL287 KTH281:KTH287 LDD281:LDD287 LMZ281:LMZ287 LWV281:LWV287 MGR281:MGR287 MQN281:MQN287 NAJ281:NAJ287 NKF281:NKF287 NUB281:NUB287 ODX281:ODX287 ONT281:ONT287 OXP281:OXP287 PHL281:PHL287 PRH281:PRH287 QBD281:QBD287 QKZ281:QKZ287 QUV281:QUV287 RER281:RER287 RON281:RON287 RYJ281:RYJ287 SIF281:SIF287 SSB281:SSB287 TBX281:TBX287 TLT281:TLT287 TVP281:TVP287 UFL281:UFL287 UPH281:UPH287 UZD281:UZD287 VIZ281:VIZ287 VSV281:VSV287 WCR281:WCR287 WMN281:WMN287 WWJ281:WWJ287">
      <formula1>1</formula1>
      <formula2>4</formula2>
    </dataValidation>
    <dataValidation type="whole" allowBlank="1" showInputMessage="1" showErrorMessage="1" errorTitle="Klasifikacija" error="Gl. zavihek Classification ali zavihek Klasifikacija_x000a_" sqref="AA48:AB48 AA53 AA54:AB54 AA62:AA64 AA67 AA70:AA71 AA56 AA57:AB61 AA40:AB41 AA42 AA72:AB75 AA90 AA43:AB44 AA517:AA518 AA493:AA508 AA481:AA491 Y98:Z99 AB113 Y106:Z107 AA538:AA542 AA98:AA115 JG538:JG542 TC538:TC542 ACY538:ACY542 AMU538:AMU542 AWQ538:AWQ542 BGM538:BGM542 BQI538:BQI542 CAE538:CAE542 CKA538:CKA542 CTW538:CTW542 DDS538:DDS542 DNO538:DNO542 DXK538:DXK542 EHG538:EHG542 ERC538:ERC542 FAY538:FAY542 FKU538:FKU542 FUQ538:FUQ542 GEM538:GEM542 GOI538:GOI542 GYE538:GYE542 HIA538:HIA542 HRW538:HRW542 IBS538:IBS542 ILO538:ILO542 IVK538:IVK542 JFG538:JFG542 JPC538:JPC542 JYY538:JYY542 KIU538:KIU542 KSQ538:KSQ542 LCM538:LCM542 LMI538:LMI542 LWE538:LWE542 MGA538:MGA542 MPW538:MPW542 MZS538:MZS542 NJO538:NJO542 NTK538:NTK542 ODG538:ODG542 ONC538:ONC542 OWY538:OWY542 PGU538:PGU542 PQQ538:PQQ542 QAM538:QAM542 QKI538:QKI542 QUE538:QUE542 REA538:REA542 RNW538:RNW542 RXS538:RXS542 SHO538:SHO542 SRK538:SRK542 TBG538:TBG542 TLC538:TLC542 TUY538:TUY542 UEU538:UEU542 UOQ538:UOQ542 UYM538:UYM542 VII538:VII542 VSE538:VSE542 WCA538:WCA542 WLW538:WLW542 WVS538:WVS542 AA116:AB128">
      <formula1>1</formula1>
      <formula2>9</formula2>
    </dataValidation>
    <dataValidation type="whole" allowBlank="1" showInputMessage="1" showErrorMessage="1" errorTitle="Klasifikacija" error="Gl. zavihek Classification ali zavihek Klasifikacija_x000a_" sqref="Z48 Z53:Z54 Z67 Z70:Z75 Z56:Z64 Z40:Z44 Z90 ACX459:ACX462 TB232:TB248 ACX232:ACX248 AMT232:AMT248 AWP232:AWP248 BGL232:BGL248 BQH232:BQH248 CAD232:CAD248 CJZ232:CJZ248 CTV232:CTV248 DDR232:DDR248 DNN232:DNN248 DXJ232:DXJ248 EHF232:EHF248 ERB232:ERB248 FAX232:FAX248 FKT232:FKT248 FUP232:FUP248 GEL232:GEL248 GOH232:GOH248 GYD232:GYD248 HHZ232:HHZ248 HRV232:HRV248 IBR232:IBR248 ILN232:ILN248 IVJ232:IVJ248 JFF232:JFF248 JPB232:JPB248 JYX232:JYX248 KIT232:KIT248 KSP232:KSP248 LCL232:LCL248 LMH232:LMH248 LWD232:LWD248 MFZ232:MFZ248 MPV232:MPV248 MZR232:MZR248 NJN232:NJN248 NTJ232:NTJ248 ODF232:ODF248 ONB232:ONB248 OWX232:OWX248 PGT232:PGT248 PQP232:PQP248 QAL232:QAL248 QKH232:QKH248 QUD232:QUD248 RDZ232:RDZ248 RNV232:RNV248 RXR232:RXR248 SHN232:SHN248 SRJ232:SRJ248 TBF232:TBF248 TLB232:TLB248 TUX232:TUX248 UET232:UET248 UOP232:UOP248 UYL232:UYL248 VIH232:VIH248 VSD232:VSD248 WBZ232:WBZ248 WLV232:WLV248 WVR232:WVR248 WVR11:WVR37 TA470:TD479 ACX268 AMT268 AWP268 BGL268 BQH268 CAD268 CJZ268 CTV268 DDR268 DNN268 DXJ268 EHF268 ERB268 FAX268 FKT268 FUP268 GEL268 GOH268 GYD268 HHZ268 HRV268 IBR268 ILN268 IVJ268 JFF268 JPB268 JYX268 KIT268 KSP268 LCL268 LMH268 LWD268 MFZ268 MPV268 MZR268 NJN268 NTJ268 ODF268 ONB268 OWX268 PGT268 PQP268 QAL268 QKH268 QUD268 RDZ268 RNV268 RXR268 SHN268 SRJ268 TBF268 TLB268 TUX268 UET268 UOP268 UYL268 VIH268 VSD268 WBZ268 WLV268 WVR268 JF268 ACW470:ACZ479 AMS470:AMV479 AWO470:AWR479 BGK470:BGN479 BQG470:BQJ479 CAC470:CAF479 CJY470:CKB479 CTU470:CTX479 DDQ470:DDT479 DNM470:DNP479 DXI470:DXL479 EHE470:EHH479 ERA470:ERD479 FAW470:FAZ479 FKS470:FKV479 FUO470:FUR479 GEK470:GEN479 GOG470:GOJ479 GYC470:GYF479 HHY470:HIB479 HRU470:HRX479 IBQ470:IBT479 ILM470:ILP479 IVI470:IVL479 JFE470:JFH479 JPA470:JPD479 JYW470:JYZ479 KIS470:KIV479 KSO470:KSR479 LCK470:LCN479 LMG470:LMJ479 LWC470:LWF479 MFY470:MGB479 MPU470:MPX479 MZQ470:MZT479 NJM470:NJP479 NTI470:NTL479 ODE470:ODH479 ONA470:OND479 OWW470:OWZ479 PGS470:PGV479 PQO470:PQR479 QAK470:QAN479 QKG470:QKJ479 QUC470:QUF479 RDY470:REB479 RNU470:RNX479 RXQ470:RXT479 SHM470:SHP479 SRI470:SRL479 TBE470:TBH479 TLA470:TLD479 TUW470:TUZ479 UES470:UEV479 UOO470:UOR479 UYK470:UYN479 VIG470:VIJ479 VSC470:VSF479 WBY470:WCB479 WLU470:WLX479 WVQ470:WVT479 WVR999 WVR521 Z492:AA492 Z517:Z518 Z493:Z508 Z481:Z491 JE714:JG714 JF661:JF669 TB661:TB669 ACX661:ACX669 AMT661:AMT669 AWP661:AWP669 BGL661:BGL669 BQH661:BQH669 CAD661:CAD669 CJZ661:CJZ669 CTV661:CTV669 DDR661:DDR669 DNN661:DNN669 DXJ661:DXJ669 EHF661:EHF669 ERB661:ERB669 FAX661:FAX669 FKT661:FKT669 FUP661:FUP669 GEL661:GEL669 GOH661:GOH669 GYD661:GYD669 HHZ661:HHZ669 HRV661:HRV669 IBR661:IBR669 ILN661:ILN669 IVJ661:IVJ669 JFF661:JFF669 JPB661:JPB669 JYX661:JYX669 KIT661:KIT669 KSP661:KSP669 LCL661:LCL669 LMH661:LMH669 LWD661:LWD669 MFZ661:MFZ669 MPV661:MPV669 MZR661:MZR669 NJN661:NJN669 NTJ661:NTJ669 ODF661:ODF669 ONB661:ONB669 OWX661:OWX669 PGT661:PGT669 PQP661:PQP669 QAL661:QAL669 QKH661:QKH669 QUD661:QUD669 RDZ661:RDZ669 RNV661:RNV669 RXR661:RXR669 SHN661:SHN669 SRJ661:SRJ669 TBF661:TBF669 TLB661:TLB669 TUX661:TUX669 UET661:UET669 UOP661:UOP669 UYL661:UYL669 VIH661:VIH669 VSD661:VSD669 WBZ661:WBZ669 WLV661:WLV669 WVR661:WVR669 Y714:AA716 TA714:TC714 ACW714:ACY714 AMS714:AMU714 AWO714:AWQ714 BGK714:BGM714 BQG714:BQI714 CAC714:CAE714 CJY714:CKA714 CTU714:CTW714 DDQ714:DDS714 DNM714:DNO714 DXI714:DXK714 EHE714:EHG714 ERA714:ERC714 FAW714:FAY714 FKS714:FKU714 FUO714:FUQ714 GEK714:GEM714 GOG714:GOI714 GYC714:GYE714 HHY714:HIA714 HRU714:HRW714 IBQ714:IBS714 ILM714:ILO714 IVI714:IVK714 JFE714:JFG714 JPA714:JPC714 JYW714:JYY714 KIS714:KIU714 KSO714:KSQ714 LCK714:LCM714 LMG714:LMI714 LWC714:LWE714 MFY714:MGA714 MPU714:MPW714 MZQ714:MZS714 NJM714:NJO714 NTI714:NTK714 ODE714:ODG714 ONA714:ONC714 OWW714:OWY714 PGS714:PGU714 PQO714:PQQ714 QAK714:QAM714 QKG714:QKI714 QUC714:QUE714 RDY714:REA714 RNU714:RNW714 RXQ714:RXS714 SHM714:SHO714 SRI714:SRK714 TBE714:TBG714 TLA714:TLC714 TUW714:TUY714 UES714:UEU714 UOO714:UOQ714 UYK714:UYM714 VIG714:VII714 VSC714:VSE714 WBY714:WCA714 WLU714:WLW714 WVQ714:WVS714 TG671 Y718:AA734 JE716:JG732 TA716:TC732 ACW716:ACY732 AMS716:AMU732 AWO716:AWQ732 BGK716:BGM732 BQG716:BQI732 CAC716:CAE732 CJY716:CKA732 CTU716:CTW732 DDQ716:DDS732 DNM716:DNO732 DXI716:DXK732 EHE716:EHG732 ERA716:ERC732 FAW716:FAY732 FKS716:FKU732 FUO716:FUQ732 GEK716:GEM732 GOG716:GOI732 GYC716:GYE732 HHY716:HIA732 HRU716:HRW732 IBQ716:IBS732 ILM716:ILO732 IVI716:IVK732 JFE716:JFG732 JPA716:JPC732 JYW716:JYY732 KIS716:KIU732 KSO716:KSQ732 LCK716:LCM732 LMG716:LMI732 LWC716:LWE732 MFY716:MGA732 MPU716:MPW732 MZQ716:MZS732 NJM716:NJO732 NTI716:NTK732 ODE716:ODG732 ONA716:ONC732 OWW716:OWY732 PGS716:PGU732 PQO716:PQQ732 QAK716:QAM732 QKG716:QKI732 QUC716:QUE732 RDY716:REA732 RNU716:RNW732 RXQ716:RXS732 SHM716:SHO732 SRI716:SRK732 TBE716:TBG732 TLA716:TLC732 TUW716:TUY732 UES716:UEU732 UOO716:UOQ732 UYK716:UYM732 VIG716:VII732 VSC716:VSE732 WBY716:WCA732 WLU716:WLW732 WVQ716:WVS732 AE715 ADC671 AMY671 AWU671 BGQ671 BQM671 CAI671 CKE671 CUA671 DDW671 DNS671 DXO671 EHK671 ERG671 FBC671 FKY671 FUU671 GEQ671 GOM671 GYI671 HIE671 HSA671 IBW671 ILS671 IVO671 JFK671 JPG671 JZC671 KIY671 KSU671 LCQ671 LMM671 LWI671 MGE671 MQA671 MZW671 NJS671 NTO671 ODK671 ONG671 OXC671 PGY671 PQU671 QAQ671 QKM671 QUI671 REE671 ROA671 RXW671 SHS671 SRO671 TBK671 TLG671 TVC671 UEY671 UOU671 UYQ671 VIM671 VSI671 WCE671 WMA671 WVW671 WVQ670:WVS671 AMT459:AMT462 WVR709:WVR713 JK671 Z454:Z457 Z631 JF521 TB521 ACX521 AMT521 AWP521 BGL521 BQH521 CAD521 CJZ521 CTV521 DDR521 DNN521 DXJ521 EHF521 ERB521 FAX521 FKT521 FUP521 GEL521 GOH521 GYD521 HHZ521 HRV521 IBR521 ILN521 IVJ521 JFF521 JPB521 JYX521 KIT521 KSP521 LCL521 LMH521 LWD521 MFZ521 MPV521 MZR521 NJN521 NTJ521 ODF521 ONB521 OWX521 PGT521 PQP521 QAL521 QKH521 QUD521 RDZ521 RNV521 RXR521 SHN521 SRJ521 TBF521 TLB521 TUX521 UET521 UOP521 UYL521 VIH521 VSD521 WBZ521 WLV521 Z100:Z105 TB268 Z11:Z37 JF11:JF37 TB11:TB37 ACX11:ACX37 AMT11:AMT37 AWP11:AWP37 BGL11:BGL37 BQH11:BQH37 CAD11:CAD37 CJZ11:CJZ37 CTV11:CTV37 DDR11:DDR37 DNN11:DNN37 DXJ11:DXJ37 EHF11:EHF37 ERB11:ERB37 FAX11:FAX37 FKT11:FKT37 FUP11:FUP37 GEL11:GEL37 GOH11:GOH37 GYD11:GYD37 HHZ11:HHZ37 HRV11:HRV37 IBR11:IBR37 ILN11:ILN37 IVJ11:IVJ37 JFF11:JFF37 JPB11:JPB37 JYX11:JYX37 KIT11:KIT37 KSP11:KSP37 LCL11:LCL37 LMH11:LMH37 LWD11:LWD37 MFZ11:MFZ37 MPV11:MPV37 MZR11:MZR37 NJN11:NJN37 NTJ11:NTJ37 ODF11:ODF37 ONB11:ONB37 OWX11:OWX37 PGT11:PGT37 PQP11:PQP37 QAL11:QAL37 QKH11:QKH37 QUD11:QUD37 RDZ11:RDZ37 RNV11:RNV37 RXR11:RXR37 SHN11:SHN37 SRJ11:SRJ37 TBF11:TBF37 TLB11:TLB37 TUX11:TUX37 UET11:UET37 UOP11:UOP37 UYL11:UYL37 VIH11:VIH37 VSD11:VSD37 WBZ11:WBZ37 WLV11:WLV37 WVR96:WVR97 WLV96:WLV97 WBZ96:WBZ97 VSD96:VSD97 VIH96:VIH97 UYL96:UYL97 UOP96:UOP97 UET96:UET97 TUX96:TUX97 TLB96:TLB97 TBF96:TBF97 SRJ96:SRJ97 SHN96:SHN97 RXR96:RXR97 RNV96:RNV97 RDZ96:RDZ97 QUD96:QUD97 QKH96:QKH97 QAL96:QAL97 PQP96:PQP97 PGT96:PGT97 OWX96:OWX97 ONB96:ONB97 ODF96:ODF97 NTJ96:NTJ97 NJN96:NJN97 MZR96:MZR97 MPV96:MPV97 MFZ96:MFZ97 LWD96:LWD97 LMH96:LMH97 LCL96:LCL97 KSP96:KSP97 KIT96:KIT97 JYX96:JYX97 JPB96:JPB97 JFF96:JFF97 IVJ96:IVJ97 ILN96:ILN97 IBR96:IBR97 HRV96:HRV97 HHZ96:HHZ97 GYD96:GYD97 GOH96:GOH97 GEL96:GEL97 FUP96:FUP97 FKT96:FKT97 FAX96:FAX97 ERB96:ERB97 EHF96:EHF97 DXJ96:DXJ97 DNN96:DNN97 DDR96:DDR97 CTV96:CTV97 CJZ96:CJZ97 CAD96:CAD97 BQH96:BQH97 BGL96:BGL97 AWP96:AWP97 AMT96:AMT97 ACX96:ACX97 TB96:TB97 JF96:JF97 JF232:JF248 WLU457:WLX458 WBY457:WCB458 VSC457:VSF458 VIG457:VIJ458 UYK457:UYN458 UOO457:UOR458 UES457:UEV458 TUW457:TUZ458 TLA457:TLD458 TBE457:TBH458 SRI457:SRL458 SHM457:SHP458 RXQ457:RXT458 RNU457:RNX458 RDY457:REB458 QUC457:QUF458 QKG457:QKJ458 QAK457:QAN458 PQO457:PQR458 PGS457:PGV458 OWW457:OWZ458 ONA457:OND458 ODE457:ODH458 NTI457:NTL458 NJM457:NJP458 MZQ457:MZT458 MPU457:MPX458 MFY457:MGB458 LWC457:LWF458 LMG457:LMJ458 LCK457:LCN458 KSO457:KSR458 KIS457:KIV458 JYW457:JYZ458 JPA457:JPD458 JFE457:JFH458 IVI457:IVL458 ILM457:ILP458 IBQ457:IBT458 HRU457:HRX458 HHY457:HIB458 GYC457:GYF458 GOG457:GOJ458 GEK457:GEN458 FUO457:FUR458 FKS457:FKV458 FAW457:FAZ458 ERA457:ERD458 EHE457:EHH458 DXI457:DXL458 DNM457:DNP458 DDQ457:DDT458 CTU457:CTX458 CJY457:CKB458 CAC457:CAF458 BQG457:BQJ458 BGK457:BGN458 AWO457:AWR458 AMS457:AMV458 ACW457:ACZ458 TA457:TD458 JE457:JH458 WVQ457:WVT458 Y470:AB479 AWP459:AWP462 BGL459:BGL462 BQH459:BQH462 CAD459:CAD462 CJZ459:CJZ462 CTV459:CTV462 DDR459:DDR462 DNN459:DNN462 DXJ459:DXJ462 EHF459:EHF462 ERB459:ERB462 FAX459:FAX462 FKT459:FKT462 FUP459:FUP462 GEL459:GEL462 GOH459:GOH462 GYD459:GYD462 HHZ459:HHZ462 HRV459:HRV462 IBR459:IBR462 ILN459:ILN462 IVJ459:IVJ462 JFF459:JFF462 JPB459:JPB462 JYX459:JYX462 KIT459:KIT462 KSP459:KSP462 LCL459:LCL462 LMH459:LMH462 LWD459:LWD462 MFZ459:MFZ462 MPV459:MPV462 MZR459:MZR462 NJN459:NJN462 NTJ459:NTJ462 ODF459:ODF462 ONB459:ONB462 OWX459:OWX462 PGT459:PGT462 PQP459:PQP462 QAL459:QAL462 QKH459:QKH462 QUD459:QUD462 RDZ459:RDZ462 RNV459:RNV462 RXR459:RXR462 SHN459:SHN462 SRJ459:SRJ462 TBF459:TBF462 TLB459:TLB462 TUX459:TUX462 UET459:UET462 UOP459:UOP462 UYL459:UYL462 VIH459:VIH462 VSD459:VSD462 WBZ459:WBZ462 WLV459:WLV462 WVR459:WVR462 Z459:Z462 JF459:JF462 Z268:Z271 Z365 Z538:Z542 TB459:TB462 Y523:AA537 JE523:JG537 TA523:TC537 ACW523:ACY537 AMS523:AMU537 AWO523:AWQ537 BGK523:BGM537 BQG523:BQI537 CAC523:CAE537 CJY523:CKA537 CTU523:CTW537 DDQ523:DDS537 DNM523:DNO537 DXI523:DXK537 EHE523:EHG537 ERA523:ERC537 FAW523:FAY537 FKS523:FKU537 FUO523:FUQ537 GEK523:GEM537 GOG523:GOI537 GYC523:GYE537 HHY523:HIA537 HRU523:HRW537 IBQ523:IBS537 ILM523:ILO537 IVI523:IVK537 JFE523:JFG537 JPA523:JPC537 JYW523:JYY537 KIS523:KIU537 KSO523:KSQ537 LCK523:LCM537 LMG523:LMI537 LWC523:LWE537 MFY523:MGA537 MPU523:MPW537 MZQ523:MZS537 NJM523:NJO537 NTI523:NTK537 ODE523:ODG537 ONA523:ONC537 OWW523:OWY537 PGS523:PGU537 PQO523:PQQ537 QAK523:QAM537 QKG523:QKI537 QUC523:QUE537 RDY523:REA537 RNU523:RNW537 RXQ523:RXS537 SHM523:SHO537 SRI523:SRK537 TBE523:TBG537 TLA523:TLC537 TUW523:TUY537 UES523:UEU537 UOO523:UOQ537 UYK523:UYM537 VIG523:VII537 VSC523:VSE537 WBY523:WCA537 WLU523:WLW537 WVQ523:WVS537 JF538:JF542 TB538:TB542 ACX538:ACX542 AMT538:AMT542 AWP538:AWP542 BGL538:BGL542 BQH538:BQH542 CAD538:CAD542 CJZ538:CJZ542 CTV538:CTV542 DDR538:DDR542 DNN538:DNN542 DXJ538:DXJ542 EHF538:EHF542 ERB538:ERB542 FAX538:FAX542 FKT538:FKT542 FUP538:FUP542 GEL538:GEL542 GOH538:GOH542 GYD538:GYD542 HHZ538:HHZ542 HRV538:HRV542 IBR538:IBR542 ILN538:ILN542 IVJ538:IVJ542 JFF538:JFF542 JPB538:JPB542 JYX538:JYX542 KIT538:KIT542 KSP538:KSP542 LCL538:LCL542 LMH538:LMH542 LWD538:LWD542 MFZ538:MFZ542 MPV538:MPV542 MZR538:MZR542 NJN538:NJN542 NTJ538:NTJ542 ODF538:ODF542 ONB538:ONB542 OWX538:OWX542 PGT538:PGT542 PQP538:PQP542 QAL538:QAL542 QKH538:QKH542 QUD538:QUD542 RDZ538:RDZ542 RNV538:RNV542 RXR538:RXR542 SHN538:SHN542 SRJ538:SRJ542 TBF538:TBF542 TLB538:TLB542 TUX538:TUX542 UET538:UET542 UOP538:UOP542 UYL538:UYL542 VIH538:VIH542 VSD538:VSD542 WBZ538:WBZ542 WLV538:WLV542 WVR538:WVR542 WLU670:WLW671 WBY670:WCA671 VSC670:VSE671 VIG670:VII671 UYK670:UYM671 UOO670:UOQ671 UES670:UEU671 TUW670:TUY671 TLA670:TLC671 TBE670:TBG671 SRI670:SRK671 SHM670:SHO671 RXQ670:RXS671 RNU670:RNW671 RDY670:REA671 QUC670:QUE671 QKG670:QKI671 QAK670:QAM671 PQO670:PQQ671 PGS670:PGU671 OWW670:OWY671 ONA670:ONC671 ODE670:ODG671 NTI670:NTK671 NJM670:NJO671 MZQ670:MZS671 MPU670:MPW671 MFY670:MGA671 LWC670:LWE671 LMG670:LMI671 LCK670:LCM671 KSO670:KSQ671 KIS670:KIU671 JYW670:JYY671 JPA670:JPC671 JFE670:JFG671 IVI670:IVK671 ILM670:ILO671 IBQ670:IBS671 HRU670:HRW671 HHY670:HIA671 GYC670:GYE671 GOG670:GOI671 GEK670:GEM671 FUO670:FUQ671 FKS670:FKU671 FAW670:FAY671 ERA670:ERC671 EHE670:EHG671 DXI670:DXK671 DNM670:DNO671 DDQ670:DDS671 CTU670:CTW671 CJY670:CKA671 CAC670:CAE671 BQG670:BQI671 BGK670:BGM671 AWO670:AWQ671 AMS670:AMU671 ACW670:ACY671 TA670:TC671 JE670:JG671 Z709:Z713 JE470:JH479 JF709:JF713 TB709:TB713 ACX709:ACX713 AMT709:AMT713 AWP709:AWP713 BGL709:BGL713 BQH709:BQH713 CAD709:CAD713 CJZ709:CJZ713 CTV709:CTV713 DDR709:DDR713 DNN709:DNN713 DXJ709:DXJ713 EHF709:EHF713 ERB709:ERB713 FAX709:FAX713 FKT709:FKT713 FUP709:FUP713 GEL709:GEL713 GOH709:GOH713 GYD709:GYD713 HHZ709:HHZ713 HRV709:HRV713 IBR709:IBR713 ILN709:ILN713 IVJ709:IVJ713 JFF709:JFF713 JPB709:JPB713 JYX709:JYX713 KIT709:KIT713 KSP709:KSP713 LCL709:LCL713 LMH709:LMH713 LWD709:LWD713 MFZ709:MFZ713 MPV709:MPV713 MZR709:MZR713 NJN709:NJN713 NTJ709:NTJ713 ODF709:ODF713 ONB709:ONB713 OWX709:OWX713 PGT709:PGT713 PQP709:PQP713 QAL709:QAL713 QKH709:QKH713 QUD709:QUD713 RDZ709:RDZ713 RNV709:RNV713 RXR709:RXR713 SHN709:SHN713 SRJ709:SRJ713 TBF709:TBF713 TLB709:TLB713 TUX709:TUX713 UET709:UET713 UOP709:UOP713 UYL709:UYL713 VIH709:VIH713 VSD709:VSD713 WBZ709:WBZ713 WLV709:WLV713 WVR734:WVR747 WLV734:WLV747 WBZ734:WBZ747 VSD734:VSD747 VIH734:VIH747 UYL734:UYL747 UOP734:UOP747 UET734:UET747 TUX734:TUX747 TLB734:TLB747 TBF734:TBF747 SRJ734:SRJ747 SHN734:SHN747 RXR734:RXR747 RNV734:RNV747 RDZ734:RDZ747 QUD734:QUD747 QKH734:QKH747 QAL734:QAL747 PQP734:PQP747 PGT734:PGT747 OWX734:OWX747 ONB734:ONB747 ODF734:ODF747 NTJ734:NTJ747 NJN734:NJN747 MZR734:MZR747 MPV734:MPV747 MFZ734:MFZ747 LWD734:LWD747 LMH734:LMH747 LCL734:LCL747 KSP734:KSP747 KIT734:KIT747 JYX734:JYX747 JPB734:JPB747 JFF734:JFF747 IVJ734:IVJ747 ILN734:ILN747 IBR734:IBR747 HRV734:HRV747 HHZ734:HHZ747 GYD734:GYD747 GOH734:GOH747 GEL734:GEL747 FUP734:FUP747 FKT734:FKT747 FAX734:FAX747 ERB734:ERB747 EHF734:EHF747 DXJ734:DXJ747 DNN734:DNN747 DDR734:DDR747 CTV734:CTV747 CJZ734:CJZ747 CAD734:CAD747 BQH734:BQH747 BGL734:BGL747 AWP734:AWP747 AMT734:AMT747 ACX734:ACX747 TB734:TB747 JF734:JF747 Z999 JF999 TB999 ACX999 AMT999 AWP999 BGL999 BQH999 CAD999 CJZ999 CTV999 DDR999 DNN999 DXJ999 EHF999 ERB999 FAX999 FKT999 FUP999 GEL999 GOH999 GYD999 HHZ999 HRV999 IBR999 ILN999 IVJ999 JFF999 JPB999 JYX999 KIT999 KSP999 LCL999 LMH999 LWD999 MFZ999 MPV999 MZR999 NJN999 NTJ999 ODF999 ONB999 OWX999 PGT999 PQP999 QAL999 QKH999 QUD999 RDZ999 RNV999 RXR999 SHN999 SRJ999 TBF999 TLB999 TUX999 UET999 UOP999 UYL999 VIH999 VSD999 WBZ999 WLV999 Z232:Z250 Z108:Z128 Z261:Z263 JF259:JF263 WVR259:WVR263 WLV259:WLV263 WBZ259:WBZ263 VSD259:VSD263 VIH259:VIH263 UYL259:UYL263 UOP259:UOP263 UET259:UET263 TUX259:TUX263 TLB259:TLB263 TBF259:TBF263 SRJ259:SRJ263 SHN259:SHN263 RXR259:RXR263 RNV259:RNV263 RDZ259:RDZ263 QUD259:QUD263 QKH259:QKH263 QAL259:QAL263 PQP259:PQP263 PGT259:PGT263 OWX259:OWX263 ONB259:ONB263 ODF259:ODF263 NTJ259:NTJ263 NJN259:NJN263 MZR259:MZR263 MPV259:MPV263 MFZ259:MFZ263 LWD259:LWD263 LMH259:LMH263 LCL259:LCL263 KSP259:KSP263 KIT259:KIT263 JYX259:JYX263 JPB259:JPB263 JFF259:JFF263 IVJ259:IVJ263 ILN259:ILN263 IBR259:IBR263 HRV259:HRV263 HHZ259:HHZ263 GYD259:GYD263 GOH259:GOH263 GEL259:GEL263 FUP259:FUP263 FKT259:FKT263 FAX259:FAX263 ERB259:ERB263 EHF259:EHF263 DXJ259:DXJ263 DNN259:DNN263 DDR259:DDR263 CTV259:CTV263 CJZ259:CJZ263 CAD259:CAD263 BQH259:BQH263 BGL259:BGL263 AWP259:AWP263 AMT259:AMT263 ACX259:ACX263 TB259:TB263 Z663:Z671 Z736:Z749">
      <formula1>1</formula1>
      <formula2>12</formula2>
    </dataValidation>
    <dataValidation type="whole" allowBlank="1" showInputMessage="1" showErrorMessage="1" errorTitle="Klasifikacija" error="Gl. zavihek Classification ali zavihek Klasifikacija_x000a_" sqref="Y48 Y53:Y54 Y67 Y70:Y75 Y56:Y64 Y40:Y44 Y90 Y488 Y497 Y100:Y105 Y108:Y128">
      <formula1>1</formula1>
      <formula2>4</formula2>
    </dataValidation>
    <dataValidation type="whole" allowBlank="1" showInputMessage="1" showErrorMessage="1" errorTitle="Klasifikacija" error="Gl. zavihek Classification ali zavihek Klasifikacija_x000d_" sqref="Y94 Y88">
      <formula1>1</formula1>
      <formula2>6</formula2>
    </dataValidation>
    <dataValidation type="decimal" allowBlank="1" showErrorMessage="1" errorTitle="Stroški dela operaterja" error="decimalno število!" sqref="AD51:AE51 AD55:AE55 JJ9:JK10 TF9:TG10 ADB9:ADC10 AMX9:AMY10 AWT9:AWU10 BGP9:BGQ10 BQL9:BQM10 CAH9:CAI10 CKD9:CKE10 CTZ9:CUA10 DDV9:DDW10 DNR9:DNS10 DXN9:DXO10 EHJ9:EHK10 ERF9:ERG10 FBB9:FBC10 FKX9:FKY10 FUT9:FUU10 GEP9:GEQ10 GOL9:GOM10 GYH9:GYI10 HID9:HIE10 HRZ9:HSA10 IBV9:IBW10 ILR9:ILS10 IVN9:IVO10 JFJ9:JFK10 JPF9:JPG10 JZB9:JZC10 KIX9:KIY10 KST9:KSU10 LCP9:LCQ10 LML9:LMM10 LWH9:LWI10 MGD9:MGE10 MPZ9:MQA10 MZV9:MZW10 NJR9:NJS10 NTN9:NTO10 ODJ9:ODK10 ONF9:ONG10 OXB9:OXC10 PGX9:PGY10 PQT9:PQU10 QAP9:QAQ10 QKL9:QKM10 QUH9:QUI10 RED9:REE10 RNZ9:ROA10 RXV9:RXW10 SHR9:SHS10 SRN9:SRO10 TBJ9:TBK10 TLF9:TLG10 TVB9:TVC10 UEX9:UEY10 UOT9:UOU10 UYP9:UYQ10 VIL9:VIM10 VSH9:VSI10 WCD9:WCE10 WLZ9:WMA10 WVV9:WVW10 AD9:AE10 AW281:AX287 KC281:KD287 TY281:TZ287 ADU281:ADV287 ANQ281:ANR287 AXM281:AXN287 BHI281:BHJ287 BRE281:BRF287 CBA281:CBB287 CKW281:CKX287 CUS281:CUT287 DEO281:DEP287 DOK281:DOL287 DYG281:DYH287 EIC281:EID287 ERY281:ERZ287 FBU281:FBV287 FLQ281:FLR287 FVM281:FVN287 GFI281:GFJ287 GPE281:GPF287 GZA281:GZB287 HIW281:HIX287 HSS281:HST287 ICO281:ICP287 IMK281:IML287 IWG281:IWH287 JGC281:JGD287 JPY281:JPZ287 JZU281:JZV287 KJQ281:KJR287 KTM281:KTN287 LDI281:LDJ287 LNE281:LNF287 LXA281:LXB287 MGW281:MGX287 MQS281:MQT287 NAO281:NAP287 NKK281:NKL287 NUG281:NUH287 OEC281:OED287 ONY281:ONZ287 OXU281:OXV287 PHQ281:PHR287 PRM281:PRN287 QBI281:QBJ287 QLE281:QLF287 QVA281:QVB287 REW281:REX287 ROS281:ROT287 RYO281:RYP287 SIK281:SIL287 SSG281:SSH287 TCC281:TCD287 TLY281:TLZ287 TVU281:TVV287 UFQ281:UFR287 UPM281:UPN287 UZI281:UZJ287 VJE281:VJF287 VTA281:VTB287 WCW281:WCX287 WMS281:WMT287 WWO281:WWP287 AD706:AE706 GM706:GN706 QI706:QJ706 AAE706:AAF706 AKA706:AKB706 ATW706:ATX706 BDS706:BDT706 BNO706:BNP706 BXK706:BXL706 CHG706:CHH706 CRC706:CRD706 DAY706:DAZ706 DKU706:DKV706 DUQ706:DUR706 EEM706:EEN706 EOI706:EOJ706 EYE706:EYF706 FIA706:FIB706 FRW706:FRX706 GBS706:GBT706 GLO706:GLP706 GVK706:GVL706 HFG706:HFH706 HPC706:HPD706 HYY706:HYZ706 IIU706:IIV706 ISQ706:ISR706 JCM706:JCN706 JMI706:JMJ706 JWE706:JWF706 KGA706:KGB706 KPW706:KPX706 KZS706:KZT706 LJO706:LJP706 LTK706:LTL706 MDG706:MDH706 MNC706:MND706 MWY706:MWZ706 NGU706:NGV706 NQQ706:NQR706 OAM706:OAN706 OKI706:OKJ706 OUE706:OUF706 PEA706:PEB706 PNW706:PNX706 PXS706:PXT706 QHO706:QHP706 QRK706:QRL706 RBG706:RBH706 RLC706:RLD706 RUY706:RUZ706 SEU706:SEV706 SOQ706:SOR706">
      <formula1>0</formula1>
      <formula2>200</formula2>
    </dataValidation>
    <dataValidation type="whole" allowBlank="1" showInputMessage="1" showErrorMessage="1" errorTitle="Klasifikacija" error="Gl. zavihek Classification ali zavihek Klasifikacija_x000d_" sqref="AA39:AB39 AA84 AA91:AA94 AA95:AB95 AA49 AA65:AA66 AA68:AA69 AA46:AB47 AA52:AB52 AA77:AB80 AA85:AB88 AA45 AA50:AB50 AA76 AA96:AA97">
      <formula1>1</formula1>
      <formula2>9</formula2>
    </dataValidation>
    <dataValidation type="whole" allowBlank="1" showInputMessage="1" showErrorMessage="1" errorTitle="Klasifikacija" error="Gl. zavihek Classification ali zavihek Klasifikacija_x000d_" sqref="Y52 Y84:Y87 Y45:Y47 Y49:Y50 Y76:Y80 Y68:Y69 Y91:Y93 Y65:Y66 Y39 Y95:Y97">
      <formula1>1</formula1>
      <formula2>4</formula2>
    </dataValidation>
    <dataValidation type="whole" allowBlank="1" showErrorMessage="1" errorTitle="Mesečna stopnja izkoriščenosti" error="odstotek (celoštevilska vrednost)" sqref="AF51 AF55 Y281:Y287 JE281:JE287 TA281:TA287 ACW281:ACW287 AMS281:AMS287 AWO281:AWO287 BGK281:BGK287 BQG281:BQG287 CAC281:CAC287 CJY281:CJY287 CTU281:CTU287 DDQ281:DDQ287 DNM281:DNM287 DXI281:DXI287 EHE281:EHE287 ERA281:ERA287 FAW281:FAW287 FKS281:FKS287 FUO281:FUO287 GEK281:GEK287 GOG281:GOG287 GYC281:GYC287 HHY281:HHY287 HRU281:HRU287 IBQ281:IBQ287 ILM281:ILM287 IVI281:IVI287 JFE281:JFE287 JPA281:JPA287 JYW281:JYW287 KIS281:KIS287 KSO281:KSO287 LCK281:LCK287 LMG281:LMG287 LWC281:LWC287 MFY281:MFY287 MPU281:MPU287 MZQ281:MZQ287 NJM281:NJM287 NTI281:NTI287 ODE281:ODE287 ONA281:ONA287 OWW281:OWW287 PGS281:PGS287 PQO281:PQO287 QAK281:QAK287 QKG281:QKG287 QUC281:QUC287 RDY281:RDY287 RNU281:RNU287 RXQ281:RXQ287 SHM281:SHM287 SRI281:SRI287 TBE281:TBE287 TLA281:TLA287 TUW281:TUW287 UES281:UES287 UOO281:UOO287 UYK281:UYK287 VIG281:VIG287 VSC281:VSC287 WBY281:WBY287 WLU281:WLU287 WVQ281:WVQ287">
      <formula1>0</formula1>
      <formula2>100</formula2>
    </dataValidation>
    <dataValidation type="whole" allowBlank="1" showInputMessage="1" showErrorMessage="1" errorTitle="Mesečna stopnja izkoriščenosti" error="odstotek (celoštevilska vrednost)" sqref="AF52:AF54 AF84:AF88 AF56:AF80 AF39:AF40 AF482 AF42:AF50 ADD470:ADD479 AMZ470:AMZ479 AWV470:AWV479 BGR470:BGR479 BQN470:BQN479 CAJ470:CAJ479 CKF470:CKF479 CUB470:CUB479 DDX470:DDX479 DNT470:DNT479 DXP470:DXP479 EHL470:EHL479 ERH470:ERH479 FBD470:FBD479 FKZ470:FKZ479 FUV470:FUV479 GER470:GER479 GON470:GON479 GYJ470:GYJ479 HIF470:HIF479 HSB470:HSB479 IBX470:IBX479 ILT470:ILT479 IVP470:IVP479 JFL470:JFL479 JPH470:JPH479 JZD470:JZD479 KIZ470:KIZ479 KSV470:KSV479 LCR470:LCR479 LMN470:LMN479 LWJ470:LWJ479 MGF470:MGF479 MQB470:MQB479 MZX470:MZX479 NJT470:NJT479 NTP470:NTP479 ODL470:ODL479 ONH470:ONH479 OXD470:OXD479 PGZ470:PGZ479 PQV470:PQV479 QAR470:QAR479 QKN470:QKN479 QUJ470:QUJ479 REF470:REF479 ROB470:ROB479 RXX470:RXX479 SHT470:SHT479 SRP470:SRP479 TBL470:TBL479 TLH470:TLH479 TVD470:TVD479 UEZ470:UEZ479 UOV470:UOV479 UYR470:UYR479 VIN470:VIN479 VSJ470:VSJ479 WCF470:WCF479 WMB470:WMB479 WVX470:WVX479 JL470:JL479 AF90:AF97 AF491 AF494 AF503 WVX457:WVX458 WMB457:WMB458 WCF457:WCF458 VSJ457:VSJ458 VIN457:VIN458 UYR457:UYR458 UOV457:UOV458 UEZ457:UEZ458 TVD457:TVD458 TLH457:TLH458 TBL457:TBL458 SRP457:SRP458 SHT457:SHT458 RXX457:RXX458 ROB457:ROB458 REF457:REF458 QUJ457:QUJ458 QKN457:QKN458 QAR457:QAR458 PQV457:PQV458 PGZ457:PGZ458 OXD457:OXD458 ONH457:ONH458 ODL457:ODL458 NTP457:NTP458 NJT457:NJT458 MZX457:MZX458 MQB457:MQB458 MGF457:MGF458 LWJ457:LWJ458 LMN457:LMN458 LCR457:LCR458 KSV457:KSV458 KIZ457:KIZ458 JZD457:JZD458 JPH457:JPH458 JFL457:JFL458 IVP457:IVP458 ILT457:ILT458 IBX457:IBX458 HSB457:HSB458 HIF457:HIF458 GYJ457:GYJ458 GON457:GON458 GER457:GER458 FUV457:FUV458 FKZ457:FKZ458 FBD457:FBD458 ERH457:ERH458 EHL457:EHL458 DXP457:DXP458 DNT457:DNT458 DDX457:DDX458 CUB457:CUB458 CKF457:CKF458 CAJ457:CAJ458 BQN457:BQN458 BGR457:BGR458 AWV457:AWV458 AMZ457:AMZ458 ADD457:ADD458 TH457:TH458 JL457:JL458 AF470:AF479 AF590:AF596 AF523:AF528 JL523:JL528 TH523:TH528 ADD523:ADD528 AMZ523:AMZ528 AWV523:AWV528 BGR523:BGR528 BQN523:BQN528 CAJ523:CAJ528 CKF523:CKF528 CUB523:CUB528 DDX523:DDX528 DNT523:DNT528 DXP523:DXP528 EHL523:EHL528 ERH523:ERH528 FBD523:FBD528 FKZ523:FKZ528 FUV523:FUV528 GER523:GER528 GON523:GON528 GYJ523:GYJ528 HIF523:HIF528 HSB523:HSB528 IBX523:IBX528 ILT523:ILT528 IVP523:IVP528 JFL523:JFL528 JPH523:JPH528 JZD523:JZD528 KIZ523:KIZ528 KSV523:KSV528 LCR523:LCR528 LMN523:LMN528 LWJ523:LWJ528 MGF523:MGF528 MQB523:MQB528 MZX523:MZX528 NJT523:NJT528 NTP523:NTP528 ODL523:ODL528 ONH523:ONH528 OXD523:OXD528 PGZ523:PGZ528 PQV523:PQV528 QAR523:QAR528 QKN523:QKN528 QUJ523:QUJ528 REF523:REF528 ROB523:ROB528 RXX523:RXX528 SHT523:SHT528 SRP523:SRP528 TBL523:TBL528 TLH523:TLH528 TVD523:TVD528 UEZ523:UEZ528 UOV523:UOV528 UYR523:UYR528 VIN523:VIN528 VSJ523:VSJ528 WCF523:WCF528 WMB523:WMB528 WVX523:WVX528 AF530 JL530 TH530 ADD530 AMZ530 AWV530 BGR530 BQN530 CAJ530 CKF530 CUB530 DDX530 DNT530 DXP530 EHL530 ERH530 FBD530 FKZ530 FUV530 GER530 GON530 GYJ530 HIF530 HSB530 IBX530 ILT530 IVP530 JFL530 JPH530 JZD530 KIZ530 KSV530 LCR530 LMN530 LWJ530 MGF530 MQB530 MZX530 NJT530 NTP530 ODL530 ONH530 OXD530 PGZ530 PQV530 QAR530 QKN530 QUJ530 REF530 ROB530 RXX530 SHT530 SRP530 TBL530 TLH530 TVD530 UEZ530 UOV530 UYR530 VIN530 VSJ530 WCF530 WMB530 WVX530 JL532:JL542 TH532:TH542 ADD532:ADD542 AMZ532:AMZ542 AWV532:AWV542 BGR532:BGR542 BQN532:BQN542 CAJ532:CAJ542 CKF532:CKF542 CUB532:CUB542 DDX532:DDX542 DNT532:DNT542 DXP532:DXP542 EHL532:EHL542 ERH532:ERH542 FBD532:FBD542 FKZ532:FKZ542 FUV532:FUV542 GER532:GER542 GON532:GON542 GYJ532:GYJ542 HIF532:HIF542 HSB532:HSB542 IBX532:IBX542 ILT532:ILT542 IVP532:IVP542 JFL532:JFL542 JPH532:JPH542 JZD532:JZD542 KIZ532:KIZ542 KSV532:KSV542 LCR532:LCR542 LMN532:LMN542 LWJ532:LWJ542 MGF532:MGF542 MQB532:MQB542 MZX532:MZX542 NJT532:NJT542 NTP532:NTP542 ODL532:ODL542 ONH532:ONH542 OXD532:OXD542 PGZ532:PGZ542 PQV532:PQV542 QAR532:QAR542 QKN532:QKN542 QUJ532:QUJ542 REF532:REF542 ROB532:ROB542 RXX532:RXX542 SHT532:SHT542 SRP532:SRP542 TBL532:TBL542 TLH532:TLH542 TVD532:TVD542 UEZ532:UEZ542 UOV532:UOV542 UYR532:UYR542 VIN532:VIN542 VSJ532:VSJ542 WCF532:WCF542 WMB532:WMB542 WVX532:WVX542 AF532:AF542 GO590:GO596 QK590:QK596 AAG590:AAG596 AKC590:AKC596 ATY590:ATY596 BDU590:BDU596 BNQ590:BNQ596 BXM590:BXM596 CHI590:CHI596 CRE590:CRE596 DBA590:DBA596 DKW590:DKW596 DUS590:DUS596 EEO590:EEO596 EOK590:EOK596 EYG590:EYG596 FIC590:FIC596 FRY590:FRY596 GBU590:GBU596 GLQ590:GLQ596 GVM590:GVM596 HFI590:HFI596 HPE590:HPE596 HZA590:HZA596 IIW590:IIW596 ISS590:ISS596 JCO590:JCO596 JMK590:JMK596 JWG590:JWG596 KGC590:KGC596 KPY590:KPY596 KZU590:KZU596 LJQ590:LJQ596 LTM590:LTM596 MDI590:MDI596 MNE590:MNE596 MXA590:MXA596 NGW590:NGW596 NQS590:NQS596 OAO590:OAO596 OKK590:OKK596 OUG590:OUG596 PEC590:PEC596 PNY590:PNY596 PXU590:PXU596 QHQ590:QHQ596 QRM590:QRM596 RBI590:RBI596 RLE590:RLE596 RVA590:RVA596 SEW590:SEW596 SOS590:SOS596 SOS598:SOS628 SEW598:SEW628 RVA598:RVA628 RLE598:RLE628 RBI598:RBI628 QRM598:QRM628 QHQ598:QHQ628 PXU598:PXU628 PNY598:PNY628 PEC598:PEC628 OUG598:OUG628 OKK598:OKK628 OAO598:OAO628 NQS598:NQS628 NGW598:NGW628 MXA598:MXA628 MNE598:MNE628 MDI598:MDI628 LTM598:LTM628 LJQ598:LJQ628 KZU598:KZU628 KPY598:KPY628 KGC598:KGC628 JWG598:JWG628 JMK598:JMK628 JCO598:JCO628 ISS598:ISS628 IIW598:IIW628 HZA598:HZA628 HPE598:HPE628 HFI598:HFI628 GVM598:GVM628 GLQ598:GLQ628 GBU598:GBU628 FRY598:FRY628 FIC598:FIC628 EYG598:EYG628 EOK598:EOK628 EEO598:EEO628 DUS598:DUS628 DKW598:DKW628 DBA598:DBA628 CRE598:CRE628 CHI598:CHI628 BXM598:BXM628 BNQ598:BNQ628 BDU598:BDU628 ATY598:ATY628 AKC598:AKC628 AAG598:AAG628 QK598:QK628 GO598:GO628 TH470:TH479 SOS580:SOS588 SEW580:SEW588 RVA580:RVA588 RLE580:RLE588 RBI580:RBI588 QRM580:QRM588 QHQ580:QHQ588 PXU580:PXU588 PNY580:PNY588 PEC580:PEC588 OUG580:OUG588 OKK580:OKK588 OAO580:OAO588 NQS580:NQS588 NGW580:NGW588 MXA580:MXA588 MNE580:MNE588 MDI580:MDI588 LTM580:LTM588 LJQ580:LJQ588 KZU580:KZU588 KPY580:KPY588 KGC580:KGC588 JWG580:JWG588 JMK580:JMK588 JCO580:JCO588 ISS580:ISS588 IIW580:IIW588 HZA580:HZA588 HPE580:HPE588 HFI580:HFI588 GVM580:GVM588 GLQ580:GLQ588 GBU580:GBU588 FRY580:FRY588 FIC580:FIC588 EYG580:EYG588 EOK580:EOK588 EEO580:EEO588 DUS580:DUS588 DKW580:DKW588 DBA580:DBA588 CRE580:CRE588 CHI580:CHI588 BXM580:BXM588 BNQ580:BNQ588 BDU580:BDU588 ATY580:ATY588 AKC580:AKC588 AAG580:AAG588 QK580:QK588 GO580:GO588 AF580:AF588 AF598:AF628">
      <formula1>0</formula1>
      <formula2>100</formula2>
    </dataValidation>
    <dataValidation type="whole" allowBlank="1" showErrorMessage="1" errorTitle="Odstotek uporabe" error="odstotek (celoštevilska vrednost)" sqref="AM72 AX90 AX51 AI51 AL51 AO51 AR51 AU51 AO72 AU90 AI55 AL55 AO55 AR55 AU55 AX55 AB281:AB287 JH281:JH287 TD281:TD287 ACZ281:ACZ287 AMV281:AMV287 AWR281:AWR287 BGN281:BGN287 BQJ281:BQJ287 CAF281:CAF287 CKB281:CKB287 CTX281:CTX287 DDT281:DDT287 DNP281:DNP287 DXL281:DXL287 EHH281:EHH287 ERD281:ERD287 FAZ281:FAZ287 FKV281:FKV287 FUR281:FUR287 GEN281:GEN287 GOJ281:GOJ287 GYF281:GYF287 HIB281:HIB287 HRX281:HRX287 IBT281:IBT287 ILP281:ILP287 IVL281:IVL287 JFH281:JFH287 JPD281:JPD287 JYZ281:JYZ287 KIV281:KIV287 KSR281:KSR287 LCN281:LCN287 LMJ281:LMJ287 LWF281:LWF287 MGB281:MGB287 MPX281:MPX287 MZT281:MZT287 NJP281:NJP287 NTL281:NTL287 ODH281:ODH287 OND281:OND287 OWZ281:OWZ287 PGV281:PGV287 PQR281:PQR287 QAN281:QAN287 QKJ281:QKJ287 QUF281:QUF287 REB281:REB287 RNX281:RNX287 RXT281:RXT287 SHP281:SHP287 SRL281:SRL287 TBH281:TBH287 TLD281:TLD287 TUZ281:TUZ287 UEV281:UEV287 UOR281:UOR287 UYN281:UYN287 VIJ281:VIJ287 VSF281:VSF287 WCB281:WCB287 WLX281:WLX287 WVT281:WVT287 AE281:AE287 JK281:JK287 TG281:TG287 ADC281:ADC287 AMY281:AMY287 AWU281:AWU287 BGQ281:BGQ287 BQM281:BQM287 CAI281:CAI287 CKE281:CKE287 CUA281:CUA287 DDW281:DDW287 DNS281:DNS287 DXO281:DXO287 EHK281:EHK287 ERG281:ERG287 FBC281:FBC287 FKY281:FKY287 FUU281:FUU287 GEQ281:GEQ287 GOM281:GOM287 GYI281:GYI287 HIE281:HIE287 HSA281:HSA287 IBW281:IBW287 ILS281:ILS287 IVO281:IVO287 JFK281:JFK287 JPG281:JPG287 JZC281:JZC287 KIY281:KIY287 KSU281:KSU287 LCQ281:LCQ287 LMM281:LMM287 LWI281:LWI287 MGE281:MGE287 MQA281:MQA287 MZW281:MZW287 NJS281:NJS287 NTO281:NTO287 ODK281:ODK287 ONG281:ONG287 OXC281:OXC287 PGY281:PGY287 PQU281:PQU287 QAQ281:QAQ287 QKM281:QKM287 QUI281:QUI287 REE281:REE287 ROA281:ROA287 RXW281:RXW287 SHS281:SHS287 SRO281:SRO287 TBK281:TBK287 TLG281:TLG287 TVC281:TVC287 UEY281:UEY287 UOU281:UOU287 UYQ281:UYQ287 VIM281:VIM287 VSI281:VSI287 WCE281:WCE287 WMA281:WMA287 WVW281:WVW287 AH281:AH287 JN281:JN287 TJ281:TJ287 ADF281:ADF287 ANB281:ANB287 AWX281:AWX287 BGT281:BGT287 BQP281:BQP287 CAL281:CAL287 CKH281:CKH287 CUD281:CUD287 DDZ281:DDZ287 DNV281:DNV287 DXR281:DXR287 EHN281:EHN287 ERJ281:ERJ287 FBF281:FBF287 FLB281:FLB287 FUX281:FUX287 GET281:GET287 GOP281:GOP287 GYL281:GYL287 HIH281:HIH287 HSD281:HSD287 IBZ281:IBZ287 ILV281:ILV287 IVR281:IVR287 JFN281:JFN287 JPJ281:JPJ287 JZF281:JZF287 KJB281:KJB287 KSX281:KSX287 LCT281:LCT287 LMP281:LMP287 LWL281:LWL287 MGH281:MGH287 MQD281:MQD287 MZZ281:MZZ287 NJV281:NJV287 NTR281:NTR287 ODN281:ODN287 ONJ281:ONJ287 OXF281:OXF287 PHB281:PHB287 PQX281:PQX287 QAT281:QAT287 QKP281:QKP287 QUL281:QUL287 REH281:REH287 ROD281:ROD287 RXZ281:RXZ287 SHV281:SHV287 SRR281:SRR287 TBN281:TBN287 TLJ281:TLJ287 TVF281:TVF287 UFB281:UFB287 UOX281:UOX287 UYT281:UYT287 VIP281:VIP287 VSL281:VSL287 WCH281:WCH287 WMD281:WMD287 WVZ281:WVZ287 AK281:AK287 JQ281:JQ287 TM281:TM287 ADI281:ADI287 ANE281:ANE287 AXA281:AXA287 BGW281:BGW287 BQS281:BQS287 CAO281:CAO287 CKK281:CKK287 CUG281:CUG287 DEC281:DEC287 DNY281:DNY287 DXU281:DXU287 EHQ281:EHQ287 ERM281:ERM287 FBI281:FBI287 FLE281:FLE287 FVA281:FVA287 GEW281:GEW287 GOS281:GOS287 GYO281:GYO287 HIK281:HIK287 HSG281:HSG287 ICC281:ICC287 ILY281:ILY287 IVU281:IVU287 JFQ281:JFQ287 JPM281:JPM287 JZI281:JZI287 KJE281:KJE287 KTA281:KTA287 LCW281:LCW287 LMS281:LMS287 LWO281:LWO287 MGK281:MGK287 MQG281:MQG287 NAC281:NAC287 NJY281:NJY287 NTU281:NTU287 ODQ281:ODQ287 ONM281:ONM287 OXI281:OXI287 PHE281:PHE287 PRA281:PRA287 QAW281:QAW287 QKS281:QKS287 QUO281:QUO287 REK281:REK287 ROG281:ROG287 RYC281:RYC287 SHY281:SHY287 SRU281:SRU287 TBQ281:TBQ287 TLM281:TLM287 TVI281:TVI287 UFE281:UFE287 UPA281:UPA287 UYW281:UYW287 VIS281:VIS287 VSO281:VSO287 WCK281:WCK287 WMG281:WMG287 WWC281:WWC287 AN281:AN287 JT281:JT287 TP281:TP287 ADL281:ADL287 ANH281:ANH287 AXD281:AXD287 BGZ281:BGZ287 BQV281:BQV287 CAR281:CAR287 CKN281:CKN287 CUJ281:CUJ287 DEF281:DEF287 DOB281:DOB287 DXX281:DXX287 EHT281:EHT287 ERP281:ERP287 FBL281:FBL287 FLH281:FLH287 FVD281:FVD287 GEZ281:GEZ287 GOV281:GOV287 GYR281:GYR287 HIN281:HIN287 HSJ281:HSJ287 ICF281:ICF287 IMB281:IMB287 IVX281:IVX287 JFT281:JFT287 JPP281:JPP287 JZL281:JZL287 KJH281:KJH287 KTD281:KTD287 LCZ281:LCZ287 LMV281:LMV287 LWR281:LWR287 MGN281:MGN287 MQJ281:MQJ287 NAF281:NAF287 NKB281:NKB287 NTX281:NTX287 ODT281:ODT287 ONP281:ONP287 OXL281:OXL287 PHH281:PHH287 PRD281:PRD287 QAZ281:QAZ287 QKV281:QKV287 QUR281:QUR287 REN281:REN287 ROJ281:ROJ287 RYF281:RYF287 SIB281:SIB287 SRX281:SRX287 TBT281:TBT287 TLP281:TLP287 TVL281:TVL287 UFH281:UFH287 UPD281:UPD287 UYZ281:UYZ287 VIV281:VIV287 VSR281:VSR287 WCN281:WCN287 WMJ281:WMJ287 WWF281:WWF287 AQ281:AQ287 JW281:JW287 TS281:TS287 ADO281:ADO287 ANK281:ANK287 AXG281:AXG287 BHC281:BHC287 BQY281:BQY287 CAU281:CAU287 CKQ281:CKQ287 CUM281:CUM287 DEI281:DEI287 DOE281:DOE287 DYA281:DYA287 EHW281:EHW287 ERS281:ERS287 FBO281:FBO287 FLK281:FLK287 FVG281:FVG287 GFC281:GFC287 GOY281:GOY287 GYU281:GYU287 HIQ281:HIQ287 HSM281:HSM287 ICI281:ICI287 IME281:IME287 IWA281:IWA287 JFW281:JFW287 JPS281:JPS287 JZO281:JZO287 KJK281:KJK287 KTG281:KTG287 LDC281:LDC287 LMY281:LMY287 LWU281:LWU287 MGQ281:MGQ287 MQM281:MQM287 NAI281:NAI287 NKE281:NKE287 NUA281:NUA287 ODW281:ODW287 ONS281:ONS287 OXO281:OXO287 PHK281:PHK287 PRG281:PRG287 QBC281:QBC287 QKY281:QKY287 QUU281:QUU287 REQ281:REQ287 ROM281:ROM287 RYI281:RYI287 SIE281:SIE287 SSA281:SSA287 TBW281:TBW287 TLS281:TLS287 TVO281:TVO287 UFK281:UFK287 UPG281:UPG287 UZC281:UZC287 VIY281:VIY287 VSU281:VSU287 WCQ281:WCQ287 WMM281:WMM287 WWI281:WWI287">
      <formula1>0</formula1>
      <formula2>100</formula2>
    </dataValidation>
    <dataValidation type="whole" allowBlank="1" showInputMessage="1" showErrorMessage="1" errorTitle="Odstotek uporabe" error="odstotek (celoštevilska vrednost)" sqref="AX91:AX97 AL84:AL86 AU91:AU97 AI84:AI88 AO90:AO97 AL90:AL97 AI90:AI97 AX65:AX80 AR50 AU48:AU50 AR84:AR88 AL88 AO84:AO88 AX84:AX88 AU84:AU88 AO73:AO80 AL52:AL54 AX56:AX61 AR47:AR48 AO52:AO54 AX52:AX54 AU52:AU54 AR52:AR54 AI52:AI54 AU56:AU61 AR56:AR61 AL56:AL61 AO56:AO61 AO65:AO71 AL65:AL71 AL73:AL80 AI56:AI80 AU65:AU80 AR65:AR80 WWB667:WWD667 AR90 AI39:AI50 AR39:AR45 AU39:AU45 AO39:AO50 AL39:AL50 AX39:AX50 TZ470:TZ479 ADV470:ADV479 ANR470:ANR479 AXN470:AXN479 BHJ470:BHJ479 BRF470:BRF479 CBB470:CBB479 CKX470:CKX479 CUT470:CUT479 DEP470:DEP479 DOL470:DOL479 DYH470:DYH479 EID470:EID479 ERZ470:ERZ479 FBV470:FBV479 FLR470:FLR479 FVN470:FVN479 GFJ470:GFJ479 GPF470:GPF479 GZB470:GZB479 HIX470:HIX479 HST470:HST479 ICP470:ICP479 IML470:IML479 IWH470:IWH479 JGD470:JGD479 JPZ470:JPZ479 JZV470:JZV479 KJR470:KJR479 KTN470:KTN479 LDJ470:LDJ479 LNF470:LNF479 LXB470:LXB479 MGX470:MGX479 MQT470:MQT479 NAP470:NAP479 NKL470:NKL479 NUH470:NUH479 OED470:OED479 ONZ470:ONZ479 OXV470:OXV479 PHR470:PHR479 PRN470:PRN479 QBJ470:QBJ479 QLF470:QLF479 QVB470:QVB479 REX470:REX479 ROT470:ROT479 RYP470:RYP479 SIL470:SIL479 SSH470:SSH479 TCD470:TCD479 TLZ470:TLZ479 TVV470:TVV479 UFR470:UFR479 UPN470:UPN479 UZJ470:UZJ479 VJF470:VJF479 VTB470:VTB479 WCX470:WCX479 WMT470:WMT479 WWP470:WWP479 WWA470:WWA479 AR92:AR97 Y481:Y487 Y517:Y518 AO503 AR496:AR497 AL491 AO491 AI491 AR484 AO484 AR491 AO505:AO506 AR505:AR506 AL505 AO496:AO497 AM495 AP495 AS495 AL493 AR493:AR494 AO493:AO494 AR502:AR503 AL489 AO488:AO489 AR488:AR489 Y498:Y508 Y489:Y496 AI667 JO665 TK665 ADG665 ANC665 AWY665 BGU665 BQQ665 CAM665 CKI665 CUE665 DEA665 DNW665 DXS665 EHO665 ERK665 FBG665 FLC665 FUY665 GEU665 GOQ665 GYM665 HII665 HSE665 ICA665 ILW665 IVS665 JFO665 JPK665 JZG665 KJC665 KSY665 LCU665 LMQ665 LWM665 MGI665 MQE665 NAA665 NJW665 NTS665 ODO665 ONK665 OXG665 PHC665 PQY665 QAU665 QKQ665 QUM665 REI665 ROE665 RYA665 SHW665 SRS665 TBO665 TLK665 TVG665 UFC665 UOY665 UYU665 VIQ665 VSM665 WCI665 WME665 WWA665 AJ669:AL669 JP667:JR667 TL667:TN667 ADH667:ADJ667 AND667:ANF667 AWZ667:AXB667 BGV667:BGX667 BQR667:BQT667 CAN667:CAP667 CKJ667:CKL667 CUF667:CUH667 DEB667:DED667 DNX667:DNZ667 DXT667:DXV667 EHP667:EHR667 ERL667:ERN667 FBH667:FBJ667 FLD667:FLF667 FUZ667:FVB667 GEV667:GEX667 GOR667:GOT667 GYN667:GYP667 HIJ667:HIL667 HSF667:HSH667 ICB667:ICD667 ILX667:ILZ667 IVT667:IVV667 JFP667:JFR667 JPL667:JPN667 JZH667:JZJ667 KJD667:KJF667 KSZ667:KTB667 LCV667:LCX667 LMR667:LMT667 LWN667:LWP667 MGJ667:MGL667 MQF667:MQH667 NAB667:NAD667 NJX667:NJZ667 NTT667:NTV667 ODP667:ODR667 ONL667:ONN667 OXH667:OXJ667 PHD667:PHF667 PQZ667:PRB667 QAV667:QAX667 QKR667:QKT667 QUN667:QUP667 REJ667:REL667 ROF667:ROH667 RYB667:RYD667 SHX667:SHZ667 SRT667:SRV667 TBP667:TBR667 TLL667:TLN667 TVH667:TVJ667 UFD667:UFF667 UOZ667:UPB667 UYV667:UYX667 VIR667:VIT667 VSN667:VSP667 WCJ667:WCL667 WMF667:WMH667 WWA457:WWA458 WME457:WME458 WCI457:WCI458 VSM457:VSM458 VIQ457:VIQ458 UYU457:UYU458 UOY457:UOY458 UFC457:UFC458 TVG457:TVG458 TLK457:TLK458 TBO457:TBO458 SRS457:SRS458 SHW457:SHW458 RYA457:RYA458 ROE457:ROE458 REI457:REI458 QUM457:QUM458 QKQ457:QKQ458 QAU457:QAU458 PQY457:PQY458 PHC457:PHC458 OXG457:OXG458 ONK457:ONK458 ODO457:ODO458 NTS457:NTS458 NJW457:NJW458 NAA457:NAA458 MQE457:MQE458 MGI457:MGI458 LWM457:LWM458 LMQ457:LMQ458 LCU457:LCU458 KSY457:KSY458 KJC457:KJC458 JZG457:JZG458 JPK457:JPK458 JFO457:JFO458 IVS457:IVS458 ILW457:ILW458 ICA457:ICA458 HSE457:HSE458 HII457:HII458 GYM457:GYM458 GOQ457:GOQ458 GEU457:GEU458 FUY457:FUY458 FLC457:FLC458 FBG457:FBG458 ERK457:ERK458 EHO457:EHO458 DXS457:DXS458 DNW457:DNW458 DEA457:DEA458 CUE457:CUE458 CKI457:CKI458 CAM457:CAM458 BQQ457:BQQ458 BGU457:BGU458 AWY457:AWY458 ANC457:ANC458 ADG457:ADG458 TK457:TK458 JO457:JO458 WWM457:WWM458 WMQ457:WMQ458 WCU457:WCU458 VSY457:VSY458 VJC457:VJC458 UZG457:UZG458 UPK457:UPK458 UFO457:UFO458 TVS457:TVS458 TLW457:TLW458 TCA457:TCA458 SSE457:SSE458 SII457:SII458 RYM457:RYM458 ROQ457:ROQ458 REU457:REU458 QUY457:QUY458 QLC457:QLC458 QBG457:QBG458 PRK457:PRK458 PHO457:PHO458 OXS457:OXS458 ONW457:ONW458 OEA457:OEA458 NUE457:NUE458 NKI457:NKI458 NAM457:NAM458 MQQ457:MQQ458 MGU457:MGU458 LWY457:LWY458 LNC457:LNC458 LDG457:LDG458 KTK457:KTK458 KJO457:KJO458 JZS457:JZS458 JPW457:JPW458 JGA457:JGA458 IWE457:IWE458 IMI457:IMI458 ICM457:ICM458 HSQ457:HSQ458 HIU457:HIU458 GYY457:GYY458 GPC457:GPC458 GFG457:GFG458 FVK457:FVK458 FLO457:FLO458 FBS457:FBS458 ERW457:ERW458 EIA457:EIA458 DYE457:DYE458 DOI457:DOI458 DEM457:DEM458 CUQ457:CUQ458 CKU457:CKU458 CAY457:CAY458 BRC457:BRC458 BHG457:BHG458 AXK457:AXK458 ANO457:ANO458 ADS457:ADS458 TW457:TW458 KA457:KA458 WWJ457:WWJ458 WMN457:WMN458 WCR457:WCR458 VSV457:VSV458 VIZ457:VIZ458 UZD457:UZD458 UPH457:UPH458 UFL457:UFL458 TVP457:TVP458 TLT457:TLT458 TBX457:TBX458 SSB457:SSB458 SIF457:SIF458 RYJ457:RYJ458 RON457:RON458 RER457:RER458 QUV457:QUV458 QKZ457:QKZ458 QBD457:QBD458 PRH457:PRH458 PHL457:PHL458 OXP457:OXP458 ONT457:ONT458 ODX457:ODX458 NUB457:NUB458 NKF457:NKF458 NAJ457:NAJ458 MQN457:MQN458 MGR457:MGR458 LWV457:LWV458 LMZ457:LMZ458 LDD457:LDD458 KTH457:KTH458 KJL457:KJL458 JZP457:JZP458 JPT457:JPT458 JFX457:JFX458 IWB457:IWB458 IMF457:IMF458 ICJ457:ICJ458 HSN457:HSN458 HIR457:HIR458 GYV457:GYV458 GOZ457:GOZ458 GFD457:GFD458 FVH457:FVH458 FLL457:FLL458 FBP457:FBP458 ERT457:ERT458 EHX457:EHX458 DYB457:DYB458 DOF457:DOF458 DEJ457:DEJ458 CUN457:CUN458 CKR457:CKR458 CAV457:CAV458 BQZ457:BQZ458 BHD457:BHD458 AXH457:AXH458 ANL457:ANL458 ADP457:ADP458 TT457:TT458 JX457:JX458 WWD457:WWD458 WMH457:WMH458 WCL457:WCL458 VSP457:VSP458 VIT457:VIT458 UYX457:UYX458 UPB457:UPB458 UFF457:UFF458 TVJ457:TVJ458 TLN457:TLN458 TBR457:TBR458 SRV457:SRV458 SHZ457:SHZ458 RYD457:RYD458 ROH457:ROH458 REL457:REL458 QUP457:QUP458 QKT457:QKT458 QAX457:QAX458 PRB457:PRB458 PHF457:PHF458 OXJ457:OXJ458 ONN457:ONN458 ODR457:ODR458 NTV457:NTV458 NJZ457:NJZ458 NAD457:NAD458 MQH457:MQH458 MGL457:MGL458 LWP457:LWP458 LMT457:LMT458 LCX457:LCX458 KTB457:KTB458 KJF457:KJF458 JZJ457:JZJ458 JPN457:JPN458 JFR457:JFR458 IVV457:IVV458 ILZ457:ILZ458 ICD457:ICD458 HSH457:HSH458 HIL457:HIL458 GYP457:GYP458 GOT457:GOT458 GEX457:GEX458 FVB457:FVB458 FLF457:FLF458 FBJ457:FBJ458 ERN457:ERN458 EHR457:EHR458 DXV457:DXV458 DNZ457:DNZ458 DED457:DED458 CUH457:CUH458 CKL457:CKL458 CAP457:CAP458 BQT457:BQT458 BGX457:BGX458 AXB457:AXB458 ANF457:ANF458 ADJ457:ADJ458 TN457:TN458 JR457:JR458 WWP457:WWP458 WMT457:WMT458 WCX457:WCX458 VTB457:VTB458 VJF457:VJF458 UZJ457:UZJ458 UPN457:UPN458 UFR457:UFR458 TVV457:TVV458 TLZ457:TLZ458 TCD457:TCD458 SSH457:SSH458 SIL457:SIL458 RYP457:RYP458 ROT457:ROT458 REX457:REX458 QVB457:QVB458 QLF457:QLF458 QBJ457:QBJ458 PRN457:PRN458 PHR457:PHR458 OXV457:OXV458 ONZ457:ONZ458 OED457:OED458 NUH457:NUH458 NKL457:NKL458 NAP457:NAP458 MQT457:MQT458 MGX457:MGX458 LXB457:LXB458 LNF457:LNF458 LDJ457:LDJ458 KTN457:KTN458 KJR457:KJR458 JZV457:JZV458 JPZ457:JPZ458 JGD457:JGD458 IWH457:IWH458 IML457:IML458 ICP457:ICP458 HST457:HST458 HIX457:HIX458 GZB457:GZB458 GPF457:GPF458 GFJ457:GFJ458 FVN457:FVN458 FLR457:FLR458 FBV457:FBV458 ERZ457:ERZ458 EID457:EID458 DYH457:DYH458 DOL457:DOL458 DEP457:DEP458 CUT457:CUT458 CKX457:CKX458 CBB457:CBB458 BRF457:BRF458 BHJ457:BHJ458 AXN457:AXN458 ANR457:ANR458 ADV457:ADV458 TZ457:TZ458 KD457:KD458 WWG457:WWG458 WMK457:WMK458 WCO457:WCO458 VSS457:VSS458 VIW457:VIW458 UZA457:UZA458 UPE457:UPE458 UFI457:UFI458 TVM457:TVM458 TLQ457:TLQ458 TBU457:TBU458 SRY457:SRY458 SIC457:SIC458 RYG457:RYG458 ROK457:ROK458 REO457:REO458 QUS457:QUS458 QKW457:QKW458 QBA457:QBA458 PRE457:PRE458 PHI457:PHI458 OXM457:OXM458 ONQ457:ONQ458 ODU457:ODU458 NTY457:NTY458 NKC457:NKC458 NAG457:NAG458 MQK457:MQK458 MGO457:MGO458 LWS457:LWS458 LMW457:LMW458 LDA457:LDA458 KTE457:KTE458 KJI457:KJI458 JZM457:JZM458 JPQ457:JPQ458 JFU457:JFU458 IVY457:IVY458 IMC457:IMC458 ICG457:ICG458 HSK457:HSK458 HIO457:HIO458 GYS457:GYS458 GOW457:GOW458 GFA457:GFA458 FVE457:FVE458 FLI457:FLI458 FBM457:FBM458 ERQ457:ERQ458 EHU457:EHU458 DXY457:DXY458 DOC457:DOC458 DEG457:DEG458 CUK457:CUK458 CKO457:CKO458 CAS457:CAS458 BQW457:BQW458 BHA457:BHA458 AXE457:AXE458 ANI457:ANI458 ADM457:ADM458 TQ457:TQ458 JU457:JU458 WME470:WME479 WCI470:WCI479 VSM470:VSM479 VIQ470:VIQ479 UYU470:UYU479 UOY470:UOY479 UFC470:UFC479 TVG470:TVG479 TLK470:TLK479 TBO470:TBO479 SRS470:SRS479 SHW470:SHW479 RYA470:RYA479 ROE470:ROE479 REI470:REI479 QUM470:QUM479 QKQ470:QKQ479 QAU470:QAU479 PQY470:PQY479 PHC470:PHC479 OXG470:OXG479 ONK470:ONK479 ODO470:ODO479 NTS470:NTS479 NJW470:NJW479 NAA470:NAA479 MQE470:MQE479 MGI470:MGI479 LWM470:LWM479 LMQ470:LMQ479 LCU470:LCU479 KSY470:KSY479 KJC470:KJC479 JZG470:JZG479 JPK470:JPK479 JFO470:JFO479 IVS470:IVS479 ILW470:ILW479 ICA470:ICA479 HSE470:HSE479 HII470:HII479 GYM470:GYM479 GOQ470:GOQ479 GEU470:GEU479 FUY470:FUY479 FLC470:FLC479 FBG470:FBG479 ERK470:ERK479 EHO470:EHO479 DXS470:DXS479 DNW470:DNW479 DEA470:DEA479 CUE470:CUE479 CKI470:CKI479 CAM470:CAM479 BQQ470:BQQ479 BGU470:BGU479 AWY470:AWY479 ANC470:ANC479 ADG470:ADG479 TK470:TK479 JO470:JO479 WWM470:WWM479 WMQ470:WMQ479 WCU470:WCU479 VSY470:VSY479 VJC470:VJC479 UZG470:UZG479 UPK470:UPK479 UFO470:UFO479 TVS470:TVS479 TLW470:TLW479 TCA470:TCA479 SSE470:SSE479 SII470:SII479 RYM470:RYM479 ROQ470:ROQ479 REU470:REU479 QUY470:QUY479 QLC470:QLC479 QBG470:QBG479 PRK470:PRK479 PHO470:PHO479 OXS470:OXS479 ONW470:ONW479 OEA470:OEA479 NUE470:NUE479 NKI470:NKI479 NAM470:NAM479 MQQ470:MQQ479 MGU470:MGU479 LWY470:LWY479 LNC470:LNC479 LDG470:LDG479 KTK470:KTK479 KJO470:KJO479 JZS470:JZS479 JPW470:JPW479 JGA470:JGA479 IWE470:IWE479 IMI470:IMI479 ICM470:ICM479 HSQ470:HSQ479 HIU470:HIU479 GYY470:GYY479 GPC470:GPC479 GFG470:GFG479 FVK470:FVK479 FLO470:FLO479 FBS470:FBS479 ERW470:ERW479 EIA470:EIA479 DYE470:DYE479 DOI470:DOI479 DEM470:DEM479 CUQ470:CUQ479 CKU470:CKU479 CAY470:CAY479 BRC470:BRC479 BHG470:BHG479 AXK470:AXK479 ANO470:ANO479 ADS470:ADS479 TW470:TW479 KA470:KA479 WWJ470:WWJ479 WMN470:WMN479 WCR470:WCR479 VSV470:VSV479 VIZ470:VIZ479 UZD470:UZD479 UPH470:UPH479 UFL470:UFL479 TVP470:TVP479 TLT470:TLT479 TBX470:TBX479 SSB470:SSB479 SIF470:SIF479 RYJ470:RYJ479 RON470:RON479 RER470:RER479 QUV470:QUV479 QKZ470:QKZ479 QBD470:QBD479 PRH470:PRH479 PHL470:PHL479 OXP470:OXP479 ONT470:ONT479 ODX470:ODX479 NUB470:NUB479 NKF470:NKF479 NAJ470:NAJ479 MQN470:MQN479 MGR470:MGR479 LWV470:LWV479 LMZ470:LMZ479 LDD470:LDD479 KTH470:KTH479 KJL470:KJL479 JZP470:JZP479 JPT470:JPT479 JFX470:JFX479 IWB470:IWB479 IMF470:IMF479 ICJ470:ICJ479 HSN470:HSN479 HIR470:HIR479 GYV470:GYV479 GOZ470:GOZ479 GFD470:GFD479 FVH470:FVH479 FLL470:FLL479 FBP470:FBP479 ERT470:ERT479 EHX470:EHX479 DYB470:DYB479 DOF470:DOF479 DEJ470:DEJ479 CUN470:CUN479 CKR470:CKR479 CAV470:CAV479 BQZ470:BQZ479 BHD470:BHD479 AXH470:AXH479 ANL470:ANL479 ADP470:ADP479 TT470:TT479 JX470:JX479 WWD470:WWD479 WMH470:WMH479 WCL470:WCL479 VSP470:VSP479 VIT470:VIT479 UYX470:UYX479 UPB470:UPB479 UFF470:UFF479 TVJ470:TVJ479 TLN470:TLN479 TBR470:TBR479 SRV470:SRV479 SHZ470:SHZ479 RYD470:RYD479 ROH470:ROH479 REL470:REL479 QUP470:QUP479 QKT470:QKT479 QAX470:QAX479 PRB470:PRB479 PHF470:PHF479 OXJ470:OXJ479 ONN470:ONN479 ODR470:ODR479 NTV470:NTV479 NJZ470:NJZ479 NAD470:NAD479 MQH470:MQH479 MGL470:MGL479 LWP470:LWP479 LMT470:LMT479 LCX470:LCX479 KTB470:KTB479 KJF470:KJF479 JZJ470:JZJ479 JPN470:JPN479 JFR470:JFR479 IVV470:IVV479 ILZ470:ILZ479 ICD470:ICD479 HSH470:HSH479 HIL470:HIL479 GYP470:GYP479 GOT470:GOT479 GEX470:GEX479 FVB470:FVB479 FLF470:FLF479 FBJ470:FBJ479 ERN470:ERN479 EHR470:EHR479 DXV470:DXV479 DNZ470:DNZ479 DED470:DED479 CUH470:CUH479 CKL470:CKL479 CAP470:CAP479 BQT470:BQT479 BGX470:BGX479 AXB470:AXB479 ANF470:ANF479 ADJ470:ADJ479 TN470:TN479 JR470:JR479 WWG470:WWG479 WMK470:WMK479 WCO470:WCO479 VSS470:VSS479 VIW470:VIW479 UZA470:UZA479 UPE470:UPE479 UFI470:UFI479 TVM470:TVM479 TLQ470:TLQ479 TBU470:TBU479 SRY470:SRY479 SIC470:SIC479 RYG470:RYG479 ROK470:ROK479 REO470:REO479 QUS470:QUS479 QKW470:QKW479 QBA470:QBA479 PRE470:PRE479 PHI470:PHI479 OXM470:OXM479 ONQ470:ONQ479 ODU470:ODU479 NTY470:NTY479 NKC470:NKC479 NAG470:NAG479 MQK470:MQK479 MGO470:MGO479 LWS470:LWS479 LMW470:LMW479 LDA470:LDA479 KTE470:KTE479 KJI470:KJI479 JZM470:JZM479 JPQ470:JPQ479 JFU470:JFU479 IVY470:IVY479 IMC470:IMC479 ICG470:ICG479 HSK470:HSK479 HIO470:HIO479 GYS470:GYS479 GOW470:GOW479 GFA470:GFA479 FVE470:FVE479 FLI470:FLI479 FBM470:FBM479 ERQ470:ERQ479 EHU470:EHU479 DXY470:DXY479 DOC470:DOC479 DEG470:DEG479 CUK470:CUK479 CKO470:CKO479 CAS470:CAS479 BQW470:BQW479 BHA470:BHA479 AXE470:AXE479 ANI470:ANI479 ADM470:ADM479 TQ470:TQ479 AU470:AU479 AI470:AI479 AR481:AR482 AX470:AX479 AL481 AO481:AO482 JU470:JU479 SEZ590:SEZ628 AO531:AO532 JU531:JU532 TQ531:TQ532 ADM531:ADM532 ANI531:ANI532 AXE531:AXE532 BHA531:BHA532 BQW531:BQW532 CAS531:CAS532 CKO531:CKO532 CUK531:CUK532 DEG531:DEG532 DOC531:DOC532 DXY531:DXY532 EHU531:EHU532 ERQ531:ERQ532 FBM531:FBM532 FLI531:FLI532 FVE531:FVE532 GFA531:GFA532 GOW531:GOW532 GYS531:GYS532 HIO531:HIO532 HSK531:HSK532 ICG531:ICG532 IMC531:IMC532 IVY531:IVY532 JFU531:JFU532 JPQ531:JPQ532 JZM531:JZM532 KJI531:KJI532 KTE531:KTE532 LDA531:LDA532 LMW531:LMW532 LWS531:LWS532 MGO531:MGO532 MQK531:MQK532 NAG531:NAG532 NKC531:NKC532 NTY531:NTY532 ODU531:ODU532 ONQ531:ONQ532 OXM531:OXM532 PHI531:PHI532 PRE531:PRE532 QBA531:QBA532 QKW531:QKW532 QUS531:QUS532 REO531:REO532 ROK531:ROK532 RYG531:RYG532 SIC531:SIC532 SRY531:SRY532 TBU531:TBU532 TLQ531:TLQ532 TVM531:TVM532 UFI531:UFI532 UPE531:UPE532 UZA531:UZA532 VIW531:VIW532 VSS531:VSS532 WCO531:WCO532 WMK531:WMK532 WWG531:WWG532 AI523:AI528 JO523:JO528 TK523:TK528 ADG523:ADG528 ANC523:ANC528 AWY523:AWY528 BGU523:BGU528 BQQ523:BQQ528 CAM523:CAM528 CKI523:CKI528 CUE523:CUE528 DEA523:DEA528 DNW523:DNW528 DXS523:DXS528 EHO523:EHO528 ERK523:ERK528 FBG523:FBG528 FLC523:FLC528 FUY523:FUY528 GEU523:GEU528 GOQ523:GOQ528 GYM523:GYM528 HII523:HII528 HSE523:HSE528 ICA523:ICA528 ILW523:ILW528 IVS523:IVS528 JFO523:JFO528 JPK523:JPK528 JZG523:JZG528 KJC523:KJC528 KSY523:KSY528 LCU523:LCU528 LMQ523:LMQ528 LWM523:LWM528 MGI523:MGI528 MQE523:MQE528 NAA523:NAA528 NJW523:NJW528 NTS523:NTS528 ODO523:ODO528 ONK523:ONK528 OXG523:OXG528 PHC523:PHC528 PQY523:PQY528 QAU523:QAU528 QKQ523:QKQ528 QUM523:QUM528 REI523:REI528 ROE523:ROE528 RYA523:RYA528 SHW523:SHW528 SRS523:SRS528 TBO523:TBO528 TLK523:TLK528 TVG523:TVG528 UFC523:UFC528 UOY523:UOY528 UYU523:UYU528 VIQ523:VIQ528 VSM523:VSM528 WCI523:WCI528 WME523:WME528 WWA523:WWA528 AL523:AL528 JR523:JR528 TN523:TN528 ADJ523:ADJ528 ANF523:ANF528 AXB523:AXB528 BGX523:BGX528 BQT523:BQT528 CAP523:CAP528 CKL523:CKL528 CUH523:CUH528 DED523:DED528 DNZ523:DNZ528 DXV523:DXV528 EHR523:EHR528 ERN523:ERN528 FBJ523:FBJ528 FLF523:FLF528 FVB523:FVB528 GEX523:GEX528 GOT523:GOT528 GYP523:GYP528 HIL523:HIL528 HSH523:HSH528 ICD523:ICD528 ILZ523:ILZ528 IVV523:IVV528 JFR523:JFR528 JPN523:JPN528 JZJ523:JZJ528 KJF523:KJF528 KTB523:KTB528 LCX523:LCX528 LMT523:LMT528 LWP523:LWP528 MGL523:MGL528 MQH523:MQH528 NAD523:NAD528 NJZ523:NJZ528 NTV523:NTV528 ODR523:ODR528 ONN523:ONN528 OXJ523:OXJ528 PHF523:PHF528 PRB523:PRB528 QAX523:QAX528 QKT523:QKT528 QUP523:QUP528 REL523:REL528 ROH523:ROH528 RYD523:RYD528 SHZ523:SHZ528 SRV523:SRV528 TBR523:TBR528 TLN523:TLN528 TVJ523:TVJ528 UFF523:UFF528 UPB523:UPB528 UYX523:UYX528 VIT523:VIT528 VSP523:VSP528 WCL523:WCL528 WMH523:WMH528 WWD523:WWD528 AO523:AO528 JU523:JU528 TQ523:TQ528 ADM523:ADM528 ANI523:ANI528 AXE523:AXE528 BHA523:BHA528 BQW523:BQW528 CAS523:CAS528 CKO523:CKO528 CUK523:CUK528 DEG523:DEG528 DOC523:DOC528 DXY523:DXY528 EHU523:EHU528 ERQ523:ERQ528 FBM523:FBM528 FLI523:FLI528 FVE523:FVE528 GFA523:GFA528 GOW523:GOW528 GYS523:GYS528 HIO523:HIO528 HSK523:HSK528 ICG523:ICG528 IMC523:IMC528 IVY523:IVY528 JFU523:JFU528 JPQ523:JPQ528 JZM523:JZM528 KJI523:KJI528 KTE523:KTE528 LDA523:LDA528 LMW523:LMW528 LWS523:LWS528 MGO523:MGO528 MQK523:MQK528 NAG523:NAG528 NKC523:NKC528 NTY523:NTY528 ODU523:ODU528 ONQ523:ONQ528 OXM523:OXM528 PHI523:PHI528 PRE523:PRE528 QBA523:QBA528 QKW523:QKW528 QUS523:QUS528 REO523:REO528 ROK523:ROK528 RYG523:RYG528 SIC523:SIC528 SRY523:SRY528 TBU523:TBU528 TLQ523:TLQ528 TVM523:TVM528 UFI523:UFI528 UPE523:UPE528 UZA523:UZA528 VIW523:VIW528 VSS523:VSS528 WCO523:WCO528 WMK523:WMK528 WWG523:WWG528 AR523:AR525 JX523:JX525 TT523:TT525 ADP523:ADP525 ANL523:ANL525 AXH523:AXH525 BHD523:BHD525 BQZ523:BQZ525 CAV523:CAV525 CKR523:CKR525 CUN523:CUN525 DEJ523:DEJ525 DOF523:DOF525 DYB523:DYB525 EHX523:EHX525 ERT523:ERT525 FBP523:FBP525 FLL523:FLL525 FVH523:FVH525 GFD523:GFD525 GOZ523:GOZ525 GYV523:GYV525 HIR523:HIR525 HSN523:HSN525 ICJ523:ICJ525 IMF523:IMF525 IWB523:IWB525 JFX523:JFX525 JPT523:JPT525 JZP523:JZP525 KJL523:KJL525 KTH523:KTH525 LDD523:LDD525 LMZ523:LMZ525 LWV523:LWV525 MGR523:MGR525 MQN523:MQN525 NAJ523:NAJ525 NKF523:NKF525 NUB523:NUB525 ODX523:ODX525 ONT523:ONT525 OXP523:OXP525 PHL523:PHL525 PRH523:PRH525 QBD523:QBD525 QKZ523:QKZ525 QUV523:QUV525 RER523:RER525 RON523:RON525 RYJ523:RYJ525 SIF523:SIF525 SSB523:SSB525 TBX523:TBX525 TLT523:TLT525 TVP523:TVP525 UFL523:UFL525 UPH523:UPH525 UZD523:UZD525 VIZ523:VIZ525 VSV523:VSV525 WCR523:WCR525 WMN523:WMN525 WWJ523:WWJ525 JX530:JX542 TT530:TT542 ADP530:ADP542 ANL530:ANL542 AXH530:AXH542 BHD530:BHD542 BQZ530:BQZ542 CAV530:CAV542 CKR530:CKR542 CUN530:CUN542 DEJ530:DEJ542 DOF530:DOF542 DYB530:DYB542 EHX530:EHX542 ERT530:ERT542 FBP530:FBP542 FLL530:FLL542 FVH530:FVH542 GFD530:GFD542 GOZ530:GOZ542 GYV530:GYV542 HIR530:HIR542 HSN530:HSN542 ICJ530:ICJ542 IMF530:IMF542 IWB530:IWB542 JFX530:JFX542 JPT530:JPT542 JZP530:JZP542 KJL530:KJL542 KTH530:KTH542 LDD530:LDD542 LMZ530:LMZ542 LWV530:LWV542 MGR530:MGR542 MQN530:MQN542 NAJ530:NAJ542 NKF530:NKF542 NUB530:NUB542 ODX530:ODX542 ONT530:ONT542 OXP530:OXP542 PHL530:PHL542 PRH530:PRH542 QBD530:QBD542 QKZ530:QKZ542 QUV530:QUV542 RER530:RER542 RON530:RON542 RYJ530:RYJ542 SIF530:SIF542 SSB530:SSB542 TBX530:TBX542 TLT530:TLT542 TVP530:TVP542 UFL530:UFL542 UPH530:UPH542 UZD530:UZD542 VIZ530:VIZ542 VSV530:VSV542 WCR530:WCR542 WMN530:WMN542 WWJ530:WWJ542 AU538:AU542 AU531:AU536 KA531:KA536 TW531:TW536 ADS531:ADS536 ANO531:ANO536 AXK531:AXK536 BHG531:BHG536 BRC531:BRC536 CAY531:CAY536 CKU531:CKU536 CUQ531:CUQ536 DEM531:DEM536 DOI531:DOI536 DYE531:DYE536 EIA531:EIA536 ERW531:ERW536 FBS531:FBS536 FLO531:FLO536 FVK531:FVK536 GFG531:GFG536 GPC531:GPC536 GYY531:GYY536 HIU531:HIU536 HSQ531:HSQ536 ICM531:ICM536 IMI531:IMI536 IWE531:IWE536 JGA531:JGA536 JPW531:JPW536 JZS531:JZS536 KJO531:KJO536 KTK531:KTK536 LDG531:LDG536 LNC531:LNC536 LWY531:LWY536 MGU531:MGU536 MQQ531:MQQ536 NAM531:NAM536 NKI531:NKI536 NUE531:NUE536 OEA531:OEA536 ONW531:ONW536 OXS531:OXS536 PHO531:PHO536 PRK531:PRK536 QBG531:QBG536 QLC531:QLC536 QUY531:QUY536 REU531:REU536 ROQ531:ROQ536 RYM531:RYM536 SII531:SII536 SSE531:SSE536 TCA531:TCA536 TLW531:TLW536 TVS531:TVS536 UFO531:UFO536 UPK531:UPK536 UZG531:UZG536 VJC531:VJC536 VSY531:VSY536 WCU531:WCU536 WMQ531:WMQ536 WWM531:WWM536 KA538:KA542 TW538:TW542 ADS538:ADS542 ANO538:ANO542 AXK538:AXK542 BHG538:BHG542 BRC538:BRC542 CAY538:CAY542 CKU538:CKU542 CUQ538:CUQ542 DEM538:DEM542 DOI538:DOI542 DYE538:DYE542 EIA538:EIA542 ERW538:ERW542 FBS538:FBS542 FLO538:FLO542 FVK538:FVK542 GFG538:GFG542 GPC538:GPC542 GYY538:GYY542 HIU538:HIU542 HSQ538:HSQ542 ICM538:ICM542 IMI538:IMI542 IWE538:IWE542 JGA538:JGA542 JPW538:JPW542 JZS538:JZS542 KJO538:KJO542 KTK538:KTK542 LDG538:LDG542 LNC538:LNC542 LWY538:LWY542 MGU538:MGU542 MQQ538:MQQ542 NAM538:NAM542 NKI538:NKI542 NUE538:NUE542 OEA538:OEA542 ONW538:ONW542 OXS538:OXS542 PHO538:PHO542 PRK538:PRK542 QBG538:QBG542 QLC538:QLC542 QUY538:QUY542 REU538:REU542 ROQ538:ROQ542 RYM538:RYM542 SII538:SII542 SSE538:SSE542 TCA538:TCA542 TLW538:TLW542 TVS538:TVS542 UFO538:UFO542 UPK538:UPK542 UZG538:UZG542 VJC538:VJC542 VSY538:VSY542 WCU538:WCU542 WMQ538:WMQ542 WWM538:WWM542 AX523:AX542 KD523:KD542 TZ523:TZ542 ADV523:ADV542 ANR523:ANR542 AXN523:AXN542 BHJ523:BHJ542 BRF523:BRF542 CBB523:CBB542 CKX523:CKX542 CUT523:CUT542 DEP523:DEP542 DOL523:DOL542 DYH523:DYH542 EID523:EID542 ERZ523:ERZ542 FBV523:FBV542 FLR523:FLR542 FVN523:FVN542 GFJ523:GFJ542 GPF523:GPF542 GZB523:GZB542 HIX523:HIX542 HST523:HST542 ICP523:ICP542 IML523:IML542 IWH523:IWH542 JGD523:JGD542 JPZ523:JPZ542 JZV523:JZV542 KJR523:KJR542 KTN523:KTN542 LDJ523:LDJ542 LNF523:LNF542 LXB523:LXB542 MGX523:MGX542 MQT523:MQT542 NAP523:NAP542 NKL523:NKL542 NUH523:NUH542 OED523:OED542 ONZ523:ONZ542 OXV523:OXV542 PHR523:PHR542 PRN523:PRN542 QBJ523:QBJ542 QLF523:QLF542 QVB523:QVB542 REX523:REX542 ROT523:ROT542 RYP523:RYP542 SIL523:SIL542 SSH523:SSH542 TCD523:TCD542 TLZ523:TLZ542 TVV523:TVV542 UFR523:UFR542 UPN523:UPN542 UZJ523:UZJ542 VJF523:VJF542 VTB523:VTB542 WCX523:WCX542 WMT523:WMT542 WWP523:WWP542 AI530:AI542 JO530:JO542 TK530:TK542 ADG530:ADG542 ANC530:ANC542 AWY530:AWY542 BGU530:BGU542 BQQ530:BQQ542 CAM530:CAM542 CKI530:CKI542 CUE530:CUE542 DEA530:DEA542 DNW530:DNW542 DXS530:DXS542 EHO530:EHO542 ERK530:ERK542 FBG530:FBG542 FLC530:FLC542 FUY530:FUY542 GEU530:GEU542 GOQ530:GOQ542 GYM530:GYM542 HII530:HII542 HSE530:HSE542 ICA530:ICA542 ILW530:ILW542 IVS530:IVS542 JFO530:JFO542 JPK530:JPK542 JZG530:JZG542 KJC530:KJC542 KSY530:KSY542 LCU530:LCU542 LMQ530:LMQ542 LWM530:LWM542 MGI530:MGI542 MQE530:MQE542 NAA530:NAA542 NJW530:NJW542 NTS530:NTS542 ODO530:ODO542 ONK530:ONK542 OXG530:OXG542 PHC530:PHC542 PQY530:PQY542 QAU530:QAU542 QKQ530:QKQ542 QUM530:QUM542 REI530:REI542 ROE530:ROE542 RYA530:RYA542 SHW530:SHW542 SRS530:SRS542 TBO530:TBO542 TLK530:TLK542 TVG530:TVG542 UFC530:UFC542 UOY530:UOY542 UYU530:UYU542 VIQ530:VIQ542 VSM530:VSM542 WCI530:WCI542 WME530:WME542 WWA530:WWA542 AL530:AL542 JR530:JR542 TN530:TN542 ADJ530:ADJ542 ANF530:ANF542 AXB530:AXB542 BGX530:BGX542 BQT530:BQT542 CAP530:CAP542 CKL530:CKL542 CUH530:CUH542 DED530:DED542 DNZ530:DNZ542 DXV530:DXV542 EHR530:EHR542 ERN530:ERN542 FBJ530:FBJ542 FLF530:FLF542 FVB530:FVB542 GEX530:GEX542 GOT530:GOT542 GYP530:GYP542 HIL530:HIL542 HSH530:HSH542 ICD530:ICD542 ILZ530:ILZ542 IVV530:IVV542 JFR530:JFR542 JPN530:JPN542 JZJ530:JZJ542 KJF530:KJF542 KTB530:KTB542 LCX530:LCX542 LMT530:LMT542 LWP530:LWP542 MGL530:MGL542 MQH530:MQH542 NAD530:NAD542 NJZ530:NJZ542 NTV530:NTV542 ODR530:ODR542 ONN530:ONN542 OXJ530:OXJ542 PHF530:PHF542 PRB530:PRB542 QAX530:QAX542 QKT530:QKT542 QUP530:QUP542 REL530:REL542 ROH530:ROH542 RYD530:RYD542 SHZ530:SHZ542 SRV530:SRV542 TBR530:TBR542 TLN530:TLN542 TVJ530:TVJ542 UFF530:UFF542 UPB530:UPB542 UYX530:UYX542 VIT530:VIT542 VSP530:VSP542 WCL530:WCL542 WMH530:WMH542 WWD530:WWD542 AO534:AO542 JU534:JU542 TQ534:TQ542 ADM534:ADM542 ANI534:ANI542 AXE534:AXE542 BHA534:BHA542 BQW534:BQW542 CAS534:CAS542 CKO534:CKO542 CUK534:CUK542 DEG534:DEG542 DOC534:DOC542 DXY534:DXY542 EHU534:EHU542 ERQ534:ERQ542 FBM534:FBM542 FLI534:FLI542 FVE534:FVE542 GFA534:GFA542 GOW534:GOW542 GYS534:GYS542 HIO534:HIO542 HSK534:HSK542 ICG534:ICG542 IMC534:IMC542 IVY534:IVY542 JFU534:JFU542 JPQ534:JPQ542 JZM534:JZM542 KJI534:KJI542 KTE534:KTE542 LDA534:LDA542 LMW534:LMW542 LWS534:LWS542 MGO534:MGO542 MQK534:MQK542 NAG534:NAG542 NKC534:NKC542 NTY534:NTY542 ODU534:ODU542 ONQ534:ONQ542 OXM534:OXM542 PHI534:PHI542 PRE534:PRE542 QBA534:QBA542 QKW534:QKW542 QUS534:QUS542 REO534:REO542 ROK534:ROK542 RYG534:RYG542 SIC534:SIC542 SRY534:SRY542 TBU534:TBU542 TLQ534:TLQ542 TVM534:TVM542 UFI534:UFI542 UPE534:UPE542 UZA534:UZA542 VIW534:VIW542 VSS534:VSS542 WCO534:WCO542 WMK534:WMK542 WWG534:WWG542 WWM523:WWM528 AR527:AR528 JX527:JX528 TT527:TT528 ADP527:ADP528 ANL527:ANL528 AXH527:AXH528 BHD527:BHD528 BQZ527:BQZ528 CAV527:CAV528 CKR527:CKR528 CUN527:CUN528 DEJ527:DEJ528 DOF527:DOF528 DYB527:DYB528 EHX527:EHX528 ERT527:ERT528 FBP527:FBP528 FLL527:FLL528 FVH527:FVH528 GFD527:GFD528 GOZ527:GOZ528 GYV527:GYV528 HIR527:HIR528 HSN527:HSN528 ICJ527:ICJ528 IMF527:IMF528 IWB527:IWB528 JFX527:JFX528 JPT527:JPT528 JZP527:JZP528 KJL527:KJL528 KTH527:KTH528 LDD527:LDD528 LMZ527:LMZ528 LWV527:LWV528 MGR527:MGR528 MQN527:MQN528 NAJ527:NAJ528 NKF527:NKF528 NUB527:NUB528 ODX527:ODX528 ONT527:ONT528 OXP527:OXP528 PHL527:PHL528 PRH527:PRH528 QBD527:QBD528 QKZ527:QKZ528 QUV527:QUV528 RER527:RER528 RON527:RON528 RYJ527:RYJ528 SIF527:SIF528 SSB527:SSB528 TBX527:TBX528 TLT527:TLT528 TVP527:TVP528 UFL527:UFL528 UPH527:UPH528 UZD527:UZD528 VIZ527:VIZ528 VSV527:VSV528 WCR527:WCR528 WMN527:WMN528 WWJ527:WWJ528 AU523:AU528 KA523:KA528 TW523:TW528 ADS523:ADS528 ANO523:ANO528 AXK523:AXK528 BHG523:BHG528 BRC523:BRC528 CAY523:CAY528 CKU523:CKU528 CUQ523:CUQ528 DEM523:DEM528 DOI523:DOI528 DYE523:DYE528 EIA523:EIA528 ERW523:ERW528 FBS523:FBS528 FLO523:FLO528 FVK523:FVK528 GFG523:GFG528 GPC523:GPC528 GYY523:GYY528 HIU523:HIU528 HSQ523:HSQ528 ICM523:ICM528 IMI523:IMI528 IWE523:IWE528 JGA523:JGA528 JPW523:JPW528 JZS523:JZS528 KJO523:KJO528 KTK523:KTK528 LDG523:LDG528 LNC523:LNC528 LWY523:LWY528 MGU523:MGU528 MQQ523:MQQ528 NAM523:NAM528 NKI523:NKI528 NUE523:NUE528 OEA523:OEA528 ONW523:ONW528 OXS523:OXS528 PHO523:PHO528 PRK523:PRK528 QBG523:QBG528 QLC523:QLC528 QUY523:QUY528 REU523:REU528 ROQ523:ROQ528 RYM523:RYM528 SII523:SII528 SSE523:SSE528 TCA523:TCA528 TLW523:TLW528 TVS523:TVS528 UFO523:UFO528 UPK523:UPK528 UZG523:UZG528 VJC523:VJC528 VSY523:VSY528 WCU523:WCU528 WMQ523:WMQ528 AR530:AR542 AI445 JO445 TK445 ADG445 ANC445 AWY445 BGU445 BQQ445 CAM445 CKI445 CUE445 DEA445 DNW445 DXS445 EHO445 ERK445 FBG445 FLC445 FUY445 GEU445 GOQ445 GYM445 HII445 HSE445 ICA445 ILW445 IVS445 JFO445 JPK445 JZG445 KJC445 KSY445 LCU445 LMQ445 LWM445 MGI445 MQE445 NAA445 NJW445 NTS445 ODO445 ONK445 OXG445 PHC445 PQY445 QAU445 QKQ445 QUM445 REI445 ROE445 RYA445 SHW445 SRS445 TBO445 TLK445 TVG445 UFC445 UOY445 UYU445 VIQ445 VSM445 WCI445 WME445 WWA445 AI441:AI442 JO441:JO442 TK441:TK442 ADG441:ADG442 ANC441:ANC442 AWY441:AWY442 BGU441:BGU442 BQQ441:BQQ442 CAM441:CAM442 CKI441:CKI442 CUE441:CUE442 DEA441:DEA442 DNW441:DNW442 DXS441:DXS442 EHO441:EHO442 ERK441:ERK442 FBG441:FBG442 FLC441:FLC442 FUY441:FUY442 GEU441:GEU442 GOQ441:GOQ442 GYM441:GYM442 HII441:HII442 HSE441:HSE442 ICA441:ICA442 ILW441:ILW442 IVS441:IVS442 JFO441:JFO442 JPK441:JPK442 JZG441:JZG442 KJC441:KJC442 KSY441:KSY442 LCU441:LCU442 LMQ441:LMQ442 LWM441:LWM442 MGI441:MGI442 MQE441:MQE442 NAA441:NAA442 NJW441:NJW442 NTS441:NTS442 ODO441:ODO442 ONK441:ONK442 OXG441:OXG442 PHC441:PHC442 PQY441:PQY442 QAU441:QAU442 QKQ441:QKQ442 QUM441:QUM442 REI441:REI442 ROE441:ROE442 RYA441:RYA442 SHW441:SHW442 SRS441:SRS442 TBO441:TBO442 TLK441:TLK442 TVG441:TVG442 UFC441:UFC442 UOY441:UOY442 UYU441:UYU442 VIQ441:VIQ442 VSM441:VSM442 WCI441:WCI442 WME441:WME442 WWA441:WWA442 RVD590:RVD628 RLH590:RLH628 RBL590:RBL628 QRP590:QRP628 QHT590:QHT628 PXX590:PXX628 POB590:POB628 PEF590:PEF628 OUJ590:OUJ628 OKN590:OKN628 OAR590:OAR628 NQV590:NQV628 NGZ590:NGZ628 MXD590:MXD628 MNH590:MNH628 MDL590:MDL628 LTP590:LTP628 LJT590:LJT628 KZX590:KZX628 KQB590:KQB628 KGF590:KGF628 JWJ590:JWJ628 JMN590:JMN628 JCR590:JCR628 ISV590:ISV628 IIZ590:IIZ628 HZD590:HZD628 HPH590:HPH628 HFL590:HFL628 GVP590:GVP628 GLT590:GLT628 GBX590:GBX628 FSB590:FSB628 FIF590:FIF628 EYJ590:EYJ628 EON590:EON628 EER590:EER628 DUV590:DUV628 DKZ590:DKZ628 DBD590:DBD628 CRH590:CRH628 CHL590:CHL628 BXP590:BXP628 BNT590:BNT628 BDX590:BDX628 AUB590:AUB628 AKF590:AKF628 AAJ590:AAJ628 QN590:QN628 GR590:GR628 AI590:AI628 SPH590:SPH628 SFL590:SFL628 RVP590:RVP628 RLT590:RLT628 RBX590:RBX628 QSB590:QSB628 QIF590:QIF628 PYJ590:PYJ628 PON590:PON628 PER590:PER628 OUV590:OUV628 OKZ590:OKZ628 OBD590:OBD628 NRH590:NRH628 NHL590:NHL628 MXP590:MXP628 MNT590:MNT628 MDX590:MDX628 LUB590:LUB628 LKF590:LKF628 LAJ590:LAJ628 KQN590:KQN628 KGR590:KGR628 JWV590:JWV628 JMZ590:JMZ628 JDD590:JDD628 ITH590:ITH628 IJL590:IJL628 HZP590:HZP628 HPT590:HPT628 HFX590:HFX628 GWB590:GWB628 GMF590:GMF628 GCJ590:GCJ628 FSN590:FSN628 FIR590:FIR628 EYV590:EYV628 EOZ590:EOZ628 EFD590:EFD628 DVH590:DVH628 DLL590:DLL628 DBP590:DBP628 CRT590:CRT628 CHX590:CHX628 BYB590:BYB628 BOF590:BOF628 BEJ590:BEJ628 AUN590:AUN628 AKR590:AKR628 AAV590:AAV628 QZ590:QZ628 HD590:HD628 AU590:AU628 SPE590:SPE628 SFI590:SFI628 RVM590:RVM628 RLQ590:RLQ628 RBU590:RBU628 QRY590:QRY628 QIC590:QIC628 PYG590:PYG628 POK590:POK628 PEO590:PEO628 OUS590:OUS628 OKW590:OKW628 OBA590:OBA628 NRE590:NRE628 NHI590:NHI628 MXM590:MXM628 MNQ590:MNQ628 MDU590:MDU628 LTY590:LTY628 LKC590:LKC628 LAG590:LAG628 KQK590:KQK628 KGO590:KGO628 JWS590:JWS628 JMW590:JMW628 JDA590:JDA628 ITE590:ITE628 IJI590:IJI628 HZM590:HZM628 HPQ590:HPQ628 HFU590:HFU628 GVY590:GVY628 GMC590:GMC628 GCG590:GCG628 FSK590:FSK628 FIO590:FIO628 EYS590:EYS628 EOW590:EOW628 EFA590:EFA628 DVE590:DVE628 DLI590:DLI628 DBM590:DBM628 CRQ590:CRQ628 CHU590:CHU628 BXY590:BXY628 BOC590:BOC628 BEG590:BEG628 AUK590:AUK628 AKO590:AKO628 AAS590:AAS628 QW590:QW628 HA590:HA628 AR590:AR628 SPB590:SPB628 SFF590:SFF628 RVJ590:RVJ628 RLN590:RLN628 RBR590:RBR628 QRV590:QRV628 QHZ590:QHZ628 PYD590:PYD628 POH590:POH628 PEL590:PEL628 OUP590:OUP628 OKT590:OKT628 OAX590:OAX628 NRB590:NRB628 NHF590:NHF628 MXJ590:MXJ628 MNN590:MNN628 MDR590:MDR628 LTV590:LTV628 LJZ590:LJZ628 LAD590:LAD628 KQH590:KQH628 KGL590:KGL628 JWP590:JWP628 JMT590:JMT628 JCX590:JCX628 ITB590:ITB628 IJF590:IJF628 HZJ590:HZJ628 HPN590:HPN628 HFR590:HFR628 GVV590:GVV628 GLZ590:GLZ628 GCD590:GCD628 FSH590:FSH628 FIL590:FIL628 EYP590:EYP628 EOT590:EOT628 EEX590:EEX628 DVB590:DVB628 DLF590:DLF628 DBJ590:DBJ628 CRN590:CRN628 CHR590:CHR628 BXV590:BXV628 BNZ590:BNZ628 BED590:BED628 AUH590:AUH628 AKL590:AKL628 AAP590:AAP628 QT590:QT628 GX590:GX628 AO590:AO628 SOY590:SOY628 SFC590:SFC628 RVG590:RVG628 RLK590:RLK628 RBO590:RBO628 QRS590:QRS628 QHW590:QHW628 PYA590:PYA628 POE590:POE628 PEI590:PEI628 OUM590:OUM628 OKQ590:OKQ628 OAU590:OAU628 NQY590:NQY628 NHC590:NHC628 MXG590:MXG628 MNK590:MNK628 MDO590:MDO628 LTS590:LTS628 LJW590:LJW628 LAA590:LAA628 KQE590:KQE628 KGI590:KGI628 JWM590:JWM628 JMQ590:JMQ628 JCU590:JCU628 ISY590:ISY628 IJC590:IJC628 HZG590:HZG628 HPK590:HPK628 HFO590:HFO628 GVS590:GVS628 GLW590:GLW628 GCA590:GCA628 FSE590:FSE628 FII590:FII628 EYM590:EYM628 EOQ590:EOQ628 EEU590:EEU628 DUY590:DUY628 DLC590:DLC628 DBG590:DBG628 CRK590:CRK628 CHO590:CHO628 BXS590:BXS628 BNW590:BNW628 BEA590:BEA628 AUE590:AUE628 AKI590:AKI628 AAM590:AAM628 QQ590:QQ628 GU590:GU628 AL590:AL628 SPK590:SPK628 SFO590:SFO628 RVS590:RVS628 RLW590:RLW628 RCA590:RCA628 QSE590:QSE628 QII590:QII628 PYM590:PYM628 POQ590:POQ628 PEU590:PEU628 OUY590:OUY628 OLC590:OLC628 OBG590:OBG628 NRK590:NRK628 NHO590:NHO628 MXS590:MXS628 MNW590:MNW628 MEA590:MEA628 LUE590:LUE628 LKI590:LKI628 LAM590:LAM628 KQQ590:KQQ628 KGU590:KGU628 JWY590:JWY628 JNC590:JNC628 JDG590:JDG628 ITK590:ITK628 IJO590:IJO628 HZS590:HZS628 HPW590:HPW628 HGA590:HGA628 GWE590:GWE628 GMI590:GMI628 GCM590:GCM628 FSQ590:FSQ628 FIU590:FIU628 EYY590:EYY628 EPC590:EPC628 EFG590:EFG628 DVK590:DVK628 DLO590:DLO628 DBS590:DBS628 CRW590:CRW628 CIA590:CIA628 BYE590:BYE628 BOI590:BOI628 BEM590:BEM628 AUQ590:AUQ628 AKU590:AKU628 AAY590:AAY628 RC590:RC628 HG590:HG628 AX590:AX628 KD470:KD479 AX580:AX588 HG580:HG588 RC580:RC588 AAY580:AAY588 AKU580:AKU588 AUQ580:AUQ588 BEM580:BEM588 BOI580:BOI588 BYE580:BYE588 CIA580:CIA588 CRW580:CRW588 DBS580:DBS588 DLO580:DLO588 DVK580:DVK588 EFG580:EFG588 EPC580:EPC588 EYY580:EYY588 FIU580:FIU588 FSQ580:FSQ588 GCM580:GCM588 GMI580:GMI588 GWE580:GWE588 HGA580:HGA588 HPW580:HPW588 HZS580:HZS588 IJO580:IJO588 ITK580:ITK588 JDG580:JDG588 JNC580:JNC588 JWY580:JWY588 KGU580:KGU588 KQQ580:KQQ588 LAM580:LAM588 LKI580:LKI588 LUE580:LUE588 MEA580:MEA588 MNW580:MNW588 MXS580:MXS588 NHO580:NHO588 NRK580:NRK588 OBG580:OBG588 OLC580:OLC588 OUY580:OUY588 PEU580:PEU588 POQ580:POQ588 PYM580:PYM588 QII580:QII588 QSE580:QSE588 RCA580:RCA588 RLW580:RLW588 RVS580:RVS588 SFO580:SFO588 SPK580:SPK588 AL580:AL588 GU580:GU588 QQ580:QQ588 AAM580:AAM588 AKI580:AKI588 AUE580:AUE588 BEA580:BEA588 BNW580:BNW588 BXS580:BXS588 CHO580:CHO588 CRK580:CRK588 DBG580:DBG588 DLC580:DLC588 DUY580:DUY588 EEU580:EEU588 EOQ580:EOQ588 EYM580:EYM588 FII580:FII588 FSE580:FSE588 GCA580:GCA588 GLW580:GLW588 GVS580:GVS588 HFO580:HFO588 HPK580:HPK588 HZG580:HZG588 IJC580:IJC588 ISY580:ISY588 JCU580:JCU588 JMQ580:JMQ588 JWM580:JWM588 KGI580:KGI588 KQE580:KQE588 LAA580:LAA588 LJW580:LJW588 LTS580:LTS588 MDO580:MDO588 MNK580:MNK588 MXG580:MXG588 NHC580:NHC588 NQY580:NQY588 OAU580:OAU588 OKQ580:OKQ588 OUM580:OUM588 PEI580:PEI588 POE580:POE588 PYA580:PYA588 QHW580:QHW588 QRS580:QRS588 RBO580:RBO588 RLK580:RLK588 RVG580:RVG588 SFC580:SFC588 SOY580:SOY588 AO580:AO588 GX580:GX588 QT580:QT588 AAP580:AAP588 AKL580:AKL588 AUH580:AUH588 BED580:BED588 BNZ580:BNZ588 BXV580:BXV588 CHR580:CHR588 CRN580:CRN588 DBJ580:DBJ588 DLF580:DLF588 DVB580:DVB588 EEX580:EEX588 EOT580:EOT588 EYP580:EYP588 FIL580:FIL588 FSH580:FSH588 GCD580:GCD588 GLZ580:GLZ588 GVV580:GVV588 HFR580:HFR588 HPN580:HPN588 HZJ580:HZJ588 IJF580:IJF588 ITB580:ITB588 JCX580:JCX588 JMT580:JMT588 JWP580:JWP588 KGL580:KGL588 KQH580:KQH588 LAD580:LAD588 LJZ580:LJZ588 LTV580:LTV588 MDR580:MDR588 MNN580:MNN588 MXJ580:MXJ588 NHF580:NHF588 NRB580:NRB588 OAX580:OAX588 OKT580:OKT588 OUP580:OUP588 PEL580:PEL588 POH580:POH588 PYD580:PYD588 QHZ580:QHZ588 QRV580:QRV588 RBR580:RBR588 RLN580:RLN588 RVJ580:RVJ588 SFF580:SFF588 SPB580:SPB588 AR580:AR588 HA580:HA588 QW580:QW588 AAS580:AAS588 AKO580:AKO588 AUK580:AUK588 BEG580:BEG588 BOC580:BOC588 BXY580:BXY588 CHU580:CHU588 CRQ580:CRQ588 DBM580:DBM588 DLI580:DLI588 DVE580:DVE588 EFA580:EFA588 EOW580:EOW588 EYS580:EYS588 FIO580:FIO588 FSK580:FSK588 GCG580:GCG588 GMC580:GMC588 GVY580:GVY588 HFU580:HFU588 HPQ580:HPQ588 HZM580:HZM588 IJI580:IJI588 ITE580:ITE588 JDA580:JDA588 JMW580:JMW588 JWS580:JWS588 KGO580:KGO588 KQK580:KQK588 LAG580:LAG588 LKC580:LKC588 LTY580:LTY588 MDU580:MDU588 MNQ580:MNQ588 MXM580:MXM588 NHI580:NHI588 NRE580:NRE588 OBA580:OBA588 OKW580:OKW588 OUS580:OUS588 PEO580:PEO588 POK580:POK588 PYG580:PYG588 QIC580:QIC588 QRY580:QRY588 RBU580:RBU588 RLQ580:RLQ588 RVM580:RVM588 SFI580:SFI588 SPE580:SPE588 AU580:AU588 HD580:HD588 QZ580:QZ588 AAV580:AAV588 AKR580:AKR588 AUN580:AUN588 BEJ580:BEJ588 BOF580:BOF588 BYB580:BYB588 CHX580:CHX588 CRT580:CRT588 DBP580:DBP588 DLL580:DLL588 DVH580:DVH588 EFD580:EFD588 EOZ580:EOZ588 EYV580:EYV588 FIR580:FIR588 FSN580:FSN588 GCJ580:GCJ588 GMF580:GMF588 GWB580:GWB588 HFX580:HFX588 HPT580:HPT588 HZP580:HZP588 IJL580:IJL588 ITH580:ITH588 JDD580:JDD588 JMZ580:JMZ588 JWV580:JWV588 KGR580:KGR588 KQN580:KQN588 LAJ580:LAJ588 LKF580:LKF588 LUB580:LUB588 MDX580:MDX588 MNT580:MNT588 MXP580:MXP588 NHL580:NHL588 NRH580:NRH588 OBD580:OBD588 OKZ580:OKZ588 OUV580:OUV588 PER580:PER588 PON580:PON588 PYJ580:PYJ588 QIF580:QIF588 QSB580:QSB588 RBX580:RBX588 RLT580:RLT588 RVP580:RVP588 SFL580:SFL588 SPH580:SPH588 AI580:AI588 GR580:GR588 QN580:QN588 AAJ580:AAJ588 AKF580:AKF588 AUB580:AUB588 BDX580:BDX588 BNT580:BNT588 BXP580:BXP588 CHL580:CHL588 CRH580:CRH588 DBD580:DBD588 DKZ580:DKZ588 DUV580:DUV588 EER580:EER588 EON580:EON588 EYJ580:EYJ588 FIF580:FIF588 FSB580:FSB588 GBX580:GBX588 GLT580:GLT588 GVP580:GVP588 HFL580:HFL588 HPH580:HPH588 HZD580:HZD588 IIZ580:IIZ588 ISV580:ISV588 JCR580:JCR588 JMN580:JMN588 JWJ580:JWJ588 KGF580:KGF588 KQB580:KQB588 KZX580:KZX588 LJT580:LJT588 LTP580:LTP588 MDL580:MDL588 MNH580:MNH588 MXD580:MXD588 NGZ580:NGZ588 NQV580:NQV588 OAR580:OAR588 OKN580:OKN588 OUJ580:OUJ588 PEF580:PEF588 POB580:POB588 PXX580:PXX588 QHT580:QHT588 QRP580:QRP588 RBL580:RBL588 RLH580:RLH588 RVD580:RVD588 SEZ580:SEZ588 SOV580:SOV588 AO462 AL462 AR462 AI462 AU462 TQ462 ADM462 ANI462 AXE462 BHA462 BQW462 CAS462 CKO462 CUK462 DEG462 DOC462 DXY462 EHU462 ERQ462 FBM462 FLI462 FVE462 GFA462 GOW462 GYS462 HIO462 HSK462 ICG462 IMC462 IVY462 JFU462 JPQ462 JZM462 KJI462 KTE462 LDA462 LMW462 LWS462 MGO462 MQK462 NAG462 NKC462 NTY462 ODU462 ONQ462 OXM462 PHI462 PRE462 QBA462 QKW462 QUS462 REO462 ROK462 RYG462 SIC462 SRY462 TBU462 TLQ462 TVM462 UFI462 UPE462 UZA462 VIW462 VSS462 WCO462 WMK462 WWG462 JR462 TN462 ADJ462 ANF462 AXB462 BGX462 BQT462 CAP462 CKL462 CUH462 DED462 DNZ462 DXV462 EHR462 ERN462 FBJ462 FLF462 FVB462 GEX462 GOT462 GYP462 HIL462 HSH462 ICD462 ILZ462 IVV462 JFR462 JPN462 JZJ462 KJF462 KTB462 LCX462 LMT462 LWP462 MGL462 MQH462 NAD462 NJZ462 NTV462 ODR462 ONN462 OXJ462 PHF462 PRB462 QAX462 QKT462 QUP462 REL462 ROH462 RYD462 SHZ462 SRV462 TBR462 TLN462 TVJ462 UFF462 UPB462 UYX462 VIT462 VSP462 WCL462 WMH462 WWD462 JX462 TT462 ADP462 ANL462 AXH462 BHD462 BQZ462 CAV462 CKR462 CUN462 DEJ462 DOF462 DYB462 EHX462 ERT462 FBP462 FLL462 FVH462 GFD462 GOZ462 GYV462 HIR462 HSN462 ICJ462 IMF462 IWB462 JFX462 JPT462 JZP462 KJL462 KTH462 LDD462 LMZ462 LWV462 MGR462 MQN462 NAJ462 NKF462 NUB462 ODX462 ONT462 OXP462 PHL462 PRH462 QBD462 QKZ462 QUV462 RER462 RON462 RYJ462 SIF462 SSB462 TBX462 TLT462 TVP462 UFL462 UPH462 UZD462 VIZ462 VSV462 WCR462 WMN462 WWJ462 KA462 TW462 ADS462 ANO462 AXK462 BHG462 BRC462 CAY462 CKU462 CUQ462 DEM462 DOI462 DYE462 EIA462 ERW462 FBS462 FLO462 FVK462 GFG462 GPC462 GYY462 HIU462 HSQ462 ICM462 IMI462 IWE462 JGA462 JPW462 JZS462 KJO462 KTK462 LDG462 LNC462 LWY462 MGU462 MQQ462 NAM462 NKI462 NUE462 OEA462 ONW462 OXS462 PHO462 PRK462 QBG462 QLC462 QUY462 REU462 ROQ462 RYM462 SII462 SSE462 TCA462 TLW462 TVS462 UFO462 UPK462 UZG462 VJC462 VSY462 WCU462 WMQ462 WWM462 JO462 TK462 ADG462 ANC462 AWY462 BGU462 BQQ462 CAM462 CKI462 CUE462 DEA462 DNW462 DXS462 EHO462 ERK462 FBG462 FLC462 FUY462 GEU462 GOQ462 GYM462 HII462 HSE462 ICA462 ILW462 IVS462 JFO462 JPK462 JZG462 KJC462 KSY462 LCU462 LMQ462 LWM462 MGI462 MQE462 NAA462 NJW462 NTS462 ODO462 ONK462 OXG462 PHC462 PQY462 QAU462 QKQ462 QUM462 REI462 ROE462 RYA462 SHW462 SRS462 TBO462 TLK462 TVG462 UFC462 UOY462 UYU462 VIQ462 VSM462 WCI462 WME462 WWA462 JU462 AO470:AO479 AL470:AL479 AR470:AR479 SOV590:SOV628">
      <formula1>0</formula1>
      <formula2>100</formula2>
    </dataValidation>
    <dataValidation type="textLength" allowBlank="1" showInputMessage="1" showErrorMessage="1" promptTitle="Šifra programa oz. projekta" prompt="Vpišite šifro programa oz. projekta, ki je opremo uporabljal, npr. P1-0000_x000a_" sqref="AJ232:AJ250 TL232:TL248 ADH232:ADH248 AND232:AND248 AWZ232:AWZ248 BGV232:BGV248 BQR232:BQR248 CAN232:CAN248 CKJ232:CKJ248 CUF232:CUF248 DEB232:DEB248 DNX232:DNX248 DXT232:DXT248 EHP232:EHP248 ERL232:ERL248 FBH232:FBH248 FLD232:FLD248 FUZ232:FUZ248 GEV232:GEV248 GOR232:GOR248 GYN232:GYN248 HIJ232:HIJ248 HSF232:HSF248 ICB232:ICB248 ILX232:ILX248 IVT232:IVT248 JFP232:JFP248 JPL232:JPL248 JZH232:JZH248 KJD232:KJD248 KSZ232:KSZ248 LCV232:LCV248 LMR232:LMR248 LWN232:LWN248 MGJ232:MGJ248 MQF232:MQF248 NAB232:NAB248 NJX232:NJX248 NTT232:NTT248 ODP232:ODP248 ONL232:ONL248 OXH232:OXH248 PHD232:PHD248 PQZ232:PQZ248 QAV232:QAV248 QKR232:QKR248 QUN232:QUN248 REJ232:REJ248 ROF232:ROF248 RYB232:RYB248 SHX232:SHX248 SRT232:SRT248 TBP232:TBP248 TLL232:TLL248 TVH232:TVH248 UFD232:UFD248 UOZ232:UOZ248 UYV232:UYV248 VIR232:VIR248 VSN232:VSN248 WCJ232:WCJ248 WMF232:WMF248 WWB232:WWB248 JV232:JV248 AP232:AP250 TR232:TR248 ADN232:ADN248 ANJ232:ANJ248 AXF232:AXF248 BHB232:BHB248 BQX232:BQX248 CAT232:CAT248 CKP232:CKP248 CUL232:CUL248 DEH232:DEH248 DOD232:DOD248 DXZ232:DXZ248 EHV232:EHV248 ERR232:ERR248 FBN232:FBN248 FLJ232:FLJ248 FVF232:FVF248 GFB232:GFB248 GOX232:GOX248 GYT232:GYT248 HIP232:HIP248 HSL232:HSL248 ICH232:ICH248 IMD232:IMD248 IVZ232:IVZ248 JFV232:JFV248 JPR232:JPR248 JZN232:JZN248 KJJ232:KJJ248 KTF232:KTF248 LDB232:LDB248 LMX232:LMX248 LWT232:LWT248 MGP232:MGP248 MQL232:MQL248 NAH232:NAH248 NKD232:NKD248 NTZ232:NTZ248 ODV232:ODV248 ONR232:ONR248 OXN232:OXN248 PHJ232:PHJ248 PRF232:PRF248 QBB232:QBB248 QKX232:QKX248 QUT232:QUT248 REP232:REP248 ROL232:ROL248 RYH232:RYH248 SID232:SID248 SRZ232:SRZ248 TBV232:TBV248 TLR232:TLR248 TVN232:TVN248 UFJ232:UFJ248 UPF232:UPF248 UZB232:UZB248 VIX232:VIX248 VST232:VST248 WCP232:WCP248 WML232:WML248 WWH232:WWH248 JS232:JS248 AM232:AM250 TO232:TO248 ADK232:ADK248 ANG232:ANG248 AXC232:AXC248 BGY232:BGY248 BQU232:BQU248 CAQ232:CAQ248 CKM232:CKM248 CUI232:CUI248 DEE232:DEE248 DOA232:DOA248 DXW232:DXW248 EHS232:EHS248 ERO232:ERO248 FBK232:FBK248 FLG232:FLG248 FVC232:FVC248 GEY232:GEY248 GOU232:GOU248 GYQ232:GYQ248 HIM232:HIM248 HSI232:HSI248 ICE232:ICE248 IMA232:IMA248 IVW232:IVW248 JFS232:JFS248 JPO232:JPO248 JZK232:JZK248 KJG232:KJG248 KTC232:KTC248 LCY232:LCY248 LMU232:LMU248 LWQ232:LWQ248 MGM232:MGM248 MQI232:MQI248 NAE232:NAE248 NKA232:NKA248 NTW232:NTW248 ODS232:ODS248 ONO232:ONO248 OXK232:OXK248 PHG232:PHG248 PRC232:PRC248 QAY232:QAY248 QKU232:QKU248 QUQ232:QUQ248 REM232:REM248 ROI232:ROI248 RYE232:RYE248 SIA232:SIA248 SRW232:SRW248 TBS232:TBS248 TLO232:TLO248 TVK232:TVK248 UFG232:UFG248 UPC232:UPC248 UYY232:UYY248 VIU232:VIU248 VSQ232:VSQ248 WCM232:WCM248 WMI232:WMI248 WWE232:WWE248 JM232:JM248 AG232:AG250 TI232:TI248 ADE232:ADE248 ANA232:ANA248 AWW232:AWW248 BGS232:BGS248 BQO232:BQO248 CAK232:CAK248 CKG232:CKG248 CUC232:CUC248 DDY232:DDY248 DNU232:DNU248 DXQ232:DXQ248 EHM232:EHM248 ERI232:ERI248 FBE232:FBE248 FLA232:FLA248 FUW232:FUW248 GES232:GES248 GOO232:GOO248 GYK232:GYK248 HIG232:HIG248 HSC232:HSC248 IBY232:IBY248 ILU232:ILU248 IVQ232:IVQ248 JFM232:JFM248 JPI232:JPI248 JZE232:JZE248 KJA232:KJA248 KSW232:KSW248 LCS232:LCS248 LMO232:LMO248 LWK232:LWK248 MGG232:MGG248 MQC232:MQC248 MZY232:MZY248 NJU232:NJU248 NTQ232:NTQ248 ODM232:ODM248 ONI232:ONI248 OXE232:OXE248 PHA232:PHA248 PQW232:PQW248 QAS232:QAS248 QKO232:QKO248 QUK232:QUK248 REG232:REG248 ROC232:ROC248 RXY232:RXY248 SHU232:SHU248 SRQ232:SRQ248 TBM232:TBM248 TLI232:TLI248 TVE232:TVE248 UFA232:UFA248 UOW232:UOW248 UYS232:UYS248 VIO232:VIO248 VSK232:VSK248 WCG232:WCG248 WMC232:WMC248 WVY232:WVY248 WWE11:WWE36 TR268 ADN268 ANJ268 AXF268 BHB268 BQX268 CAT268 CKP268 CUL268 DEH268 DOD268 DXZ268 EHV268 ERR268 FBN268 FLJ268 FVF268 GFB268 GOX268 GYT268 HIP268 HSL268 ICH268 IMD268 IVZ268 JFV268 JPR268 JZN268 KJJ268 KTF268 LDB268 LMX268 LWT268 MGP268 MQL268 NAH268 NKD268 NTZ268 ODV268 ONR268 OXN268 PHJ268 PRF268 QBB268 QKX268 QUT268 REP268 ROL268 RYH268 SID268 SRZ268 TBV268 TLR268 TVN268 UFJ268 UPF268 UZB268 VIX268 VST268 WCP268 WML268 WWH268 JS268 TO268 ADK268 ANG268 AXC268 BGY268 BQU268 CAQ268 CKM268 CUI268 DEE268 DOA268 DXW268 EHS268 ERO268 FBK268 FLG268 FVC268 GEY268 GOU268 GYQ268 HIM268 HSI268 ICE268 IMA268 IVW268 JFS268 JPO268 JZK268 KJG268 KTC268 LCY268 LMU268 LWQ268 MGM268 MQI268 NAE268 NKA268 NTW268 ODS268 ONO268 OXK268 PHG268 PRC268 QAY268 QKU268 QUQ268 REM268 ROI268 RYE268 SIA268 SRW268 TBS268 TLO268 TVK268 UFG268 UPC268 UYY268 VIU268 VSQ268 WCM268 WMI268 WWE268 JP268 TL268 ADH268 AND268 AWZ268 BGV268 BQR268 CAN268 CKJ268 CUF268 DEB268 DNX268 DXT268 EHP268 ERL268 FBH268 FLD268 FUZ268 GEV268 GOR268 GYN268 HIJ268 HSF268 ICB268 ILX268 IVT268 JFP268 JPL268 JZH268 KJD268 KSZ268 LCV268 LMR268 LWN268 MGJ268 MQF268 NAB268 NJX268 NTT268 ODP268 ONL268 OXH268 PHD268 PQZ268 QAV268 QKR268 QUN268 REJ268 ROF268 RYB268 SHX268 SRT268 TBP268 TLL268 TVH268 UFD268 UOZ268 UYV268 VIR268 VSN268 WCJ268 WMF268 WWB268 WVY268 JM268 TI268 ADE268 ANA268 AWW268 BGS268 BQO268 CAK268 CKG268 CUC268 DDY268 DNU268 DXQ268 EHM268 ERI268 FBE268 FLA268 FUW268 GES268 GOO268 GYK268 HIG268 HSC268 IBY268 ILU268 IVQ268 JFM268 JPI268 JZE268 KJA268 KSW268 LCS268 LMO268 LWK268 MGG268 MQC268 MZY268 NJU268 NTQ268 ODM268 ONI268 OXE268 PHA268 PQW268 QAS268 QKO268 QUK268 REG268 ROC268 RXY268 SHU268 SRQ268 TBM268 TLI268 TVE268 UFA268 UOW268 UYS268 VIO268 VSK268 WCG268 WMC268 AJ268:AJ271 WWB657 AM663:AM669 JS661:JS667 TO661:TO667 ADK661:ADK667 ANG661:ANG667 AXC661:AXC667 BGY661:BGY667 BQU661:BQU667 CAQ661:CAQ667 CKM661:CKM667 CUI661:CUI667 DEE661:DEE667 DOA661:DOA667 DXW661:DXW667 EHS661:EHS667 ERO661:ERO667 FBK661:FBK667 FLG661:FLG667 FVC661:FVC667 GEY661:GEY667 GOU661:GOU667 GYQ661:GYQ667 HIM661:HIM667 HSI661:HSI667 ICE661:ICE667 IMA661:IMA667 IVW661:IVW667 JFS661:JFS667 JPO661:JPO667 JZK661:JZK667 KJG661:KJG667 KTC661:KTC667 LCY661:LCY667 LMU661:LMU667 LWQ661:LWQ667 MGM661:MGM667 MQI661:MQI667 NAE661:NAE667 NKA661:NKA667 NTW661:NTW667 ODS661:ODS667 ONO661:ONO667 OXK661:OXK667 PHG661:PHG667 PRC661:PRC667 QAY661:QAY667 QKU661:QKU667 QUQ661:QUQ667 REM661:REM667 ROI661:ROI667 RYE661:RYE667 SIA661:SIA667 SRW661:SRW667 TBS661:TBS667 TLO661:TLO667 TVK661:TVK667 UFG661:UFG667 UPC661:UPC667 UYY661:UYY667 VIU661:VIU667 VSQ661:VSQ667 WCM661:WCM667 WMI661:WMI667 WWE661:WWE667 AG663:AG666 JM661:JM664 TI661:TI664 ADE661:ADE664 ANA661:ANA664 AWW661:AWW664 BGS661:BGS664 BQO661:BQO664 CAK661:CAK664 CKG661:CKG664 CUC661:CUC664 DDY661:DDY664 DNU661:DNU664 DXQ661:DXQ664 EHM661:EHM664 ERI661:ERI664 FBE661:FBE664 FLA661:FLA664 FUW661:FUW664 GES661:GES664 GOO661:GOO664 GYK661:GYK664 HIG661:HIG664 HSC661:HSC664 IBY661:IBY664 ILU661:ILU664 IVQ661:IVQ664 JFM661:JFM664 JPI661:JPI664 JZE661:JZE664 KJA661:KJA664 KSW661:KSW664 LCS661:LCS664 LMO661:LMO664 LWK661:LWK664 MGG661:MGG664 MQC661:MQC664 MZY661:MZY664 NJU661:NJU664 NTQ661:NTQ664 ODM661:ODM664 ONI661:ONI664 OXE661:OXE664 PHA661:PHA664 PQW661:PQW664 QAS661:QAS664 QKO661:QKO664 QUK661:QUK664 REG661:REG664 ROC661:ROC664 RXY661:RXY664 SHU661:SHU664 SRQ661:SRQ664 TBM661:TBM664 TLI661:TLI664 TVE661:TVE664 UFA661:UFA664 UOW661:UOW664 UYS661:UYS664 VIO661:VIO664 VSK661:VSK664 WCG661:WCG664 WMC661:WMC664 WVY661:WVY664 AJ663:AJ667 JP661:JP665 TL661:TL665 ADH661:ADH665 AND661:AND665 AWZ661:AWZ665 BGV661:BGV665 BQR661:BQR665 CAN661:CAN665 CKJ661:CKJ665 CUF661:CUF665 DEB661:DEB665 DNX661:DNX665 DXT661:DXT665 EHP661:EHP665 ERL661:ERL665 FBH661:FBH665 FLD661:FLD665 FUZ661:FUZ665 GEV661:GEV665 GOR661:GOR665 GYN661:GYN665 HIJ661:HIJ665 HSF661:HSF665 ICB661:ICB665 ILX661:ILX665 IVT661:IVT665 JFP661:JFP665 JPL661:JPL665 JZH661:JZH665 KJD661:KJD665 KSZ661:KSZ665 LCV661:LCV665 LMR661:LMR665 LWN661:LWN665 MGJ661:MGJ665 MQF661:MQF665 NAB661:NAB665 NJX661:NJX665 NTT661:NTT665 ODP661:ODP665 ONL661:ONL665 OXH661:OXH665 PHD661:PHD665 PQZ661:PQZ665 QAV661:QAV665 QKR661:QKR665 QUN661:QUN665 REJ661:REJ665 ROF661:ROF665 RYB661:RYB665 SHX661:SHX665 SRT661:SRT665 TBP661:TBP665 TLL661:TLL665 TVH661:TVH665 UFD661:UFD665 UOZ661:UOZ665 UYV661:UYV665 VIR661:VIR665 VSN661:VSN665 WCJ661:WCJ665 WMF661:WMF665 WWB661:WWB665 AJ709 JV661:JV669 TR661:TR669 ADN661:ADN669 ANJ661:ANJ669 AXF661:AXF669 BHB661:BHB669 BQX661:BQX669 CAT661:CAT669 CKP661:CKP669 CUL661:CUL669 DEH661:DEH669 DOD661:DOD669 DXZ661:DXZ669 EHV661:EHV669 ERR661:ERR669 FBN661:FBN669 FLJ661:FLJ669 FVF661:FVF669 GFB661:GFB669 GOX661:GOX669 GYT661:GYT669 HIP661:HIP669 HSL661:HSL669 ICH661:ICH669 IMD661:IMD669 IVZ661:IVZ669 JFV661:JFV669 JPR661:JPR669 JZN661:JZN669 KJJ661:KJJ669 KTF661:KTF669 LDB661:LDB669 LMX661:LMX669 LWT661:LWT669 MGP661:MGP669 MQL661:MQL669 NAH661:NAH669 NKD661:NKD669 NTZ661:NTZ669 ODV661:ODV669 ONR661:ONR669 OXN661:OXN669 PHJ661:PHJ669 PRF661:PRF669 QBB661:QBB669 QKX661:QKX669 QUT661:QUT669 REP661:REP669 ROL661:ROL669 RYH661:RYH669 SID661:SID669 SRZ661:SRZ669 TBV661:TBV669 TLR661:TLR669 TVN661:TVN669 UFJ661:UFJ669 UPF661:UPF669 UZB661:UZB669 VIX661:VIX669 VST661:VST669 WCP661:WCP669 WML661:WML669 WWH661:WWH669 AP709 JM666:JM669 TI666:TI669 ADE666:ADE669 ANA666:ANA669 AWW666:AWW669 BGS666:BGS669 BQO666:BQO669 CAK666:CAK669 CKG666:CKG669 CUC666:CUC669 DDY666:DDY669 DNU666:DNU669 DXQ666:DXQ669 EHM666:EHM669 ERI666:ERI669 FBE666:FBE669 FLA666:FLA669 FUW666:FUW669 GES666:GES669 GOO666:GOO669 GYK666:GYK669 HIG666:HIG669 HSC666:HSC669 IBY666:IBY669 ILU666:ILU669 IVQ666:IVQ669 JFM666:JFM669 JPI666:JPI669 JZE666:JZE669 KJA666:KJA669 KSW666:KSW669 LCS666:LCS669 LMO666:LMO669 LWK666:LWK669 MGG666:MGG669 MQC666:MQC669 MZY666:MZY669 NJU666:NJU669 NTQ666:NTQ669 ODM666:ODM669 ONI666:ONI669 OXE666:OXE669 PHA666:PHA669 PQW666:PQW669 QAS666:QAS669 QKO666:QKO669 QUK666:QUK669 REG666:REG669 ROC666:ROC669 RXY666:RXY669 SHU666:SHU669 SRQ666:SRQ669 TBM666:TBM669 TLI666:TLI669 TVE666:TVE669 UFA666:UFA669 UOW666:UOW669 UYS666:UYS669 VIO666:VIO669 VSK666:VSK669 WCG666:WCG669 WMC666:WMC669 WVY666:WVY669 AG454:AG461 JP669 TL669 ADH669 AND669 AWZ669 BGV669 BQR669 CAN669 CKJ669 CUF669 DEB669 DNX669 DXT669 EHP669 ERL669 FBH669 FLD669 FUZ669 GEV669 GOR669 GYN669 HIJ669 HSF669 ICB669 ILX669 IVT669 JFP669 JPL669 JZH669 KJD669 KSZ669 LCV669 LMR669 LWN669 MGJ669 MQF669 NAB669 NJX669 NTT669 ODP669 ONL669 OXH669 PHD669 PQZ669 QAV669 QKR669 QUN669 REJ669 ROF669 RYB669 SHX669 SRT669 TBP669 TLL669 TVH669 UFD669 UOZ669 UYV669 VIR669 VSN669 WCJ669 WMF669 WWB669 AP749 JP747 TL747 ADH747 AND747 AWZ747 BGV747 BQR747 CAN747 CKJ747 CUF747 DEB747 DNX747 DXT747 EHP747 ERL747 FBH747 FLD747 FUZ747 GEV747 GOR747 GYN747 HIJ747 HSF747 ICB747 ILX747 IVT747 JFP747 JPL747 JZH747 KJD747 KSZ747 LCV747 LMR747 LWN747 MGJ747 MQF747 NAB747 NJX747 NTT747 ODP747 ONL747 OXH747 PHD747 PQZ747 QAV747 QKR747 QUN747 REJ747 ROF747 RYB747 SHX747 SRT747 TBP747 TLL747 TVH747 UFD747 UOZ747 UYV747 VIR747 VSN747 WCJ747 WMF747 WWB747 WVY752:WVY754 AJ751:AJ754 JP751:JP754 JV747 TR747 ADN747 ANJ747 AXF747 BHB747 BQX747 CAT747 CKP747 CUL747 DEH747 DOD747 DXZ747 EHV747 ERR747 FBN747 FLJ747 FVF747 GFB747 GOX747 GYT747 HIP747 HSL747 ICH747 IMD747 IVZ747 JFV747 JPR747 JZN747 KJJ747 KTF747 LDB747 LMX747 LWT747 MGP747 MQL747 NAH747 NKD747 NTZ747 ODV747 ONR747 OXN747 PHJ747 PRF747 QBB747 QKX747 QUT747 REP747 ROL747 RYH747 SID747 SRZ747 TBV747 TLR747 TVN747 UFJ747 UPF747 UZB747 VIX747 VST747 WCP747 WML747 WWH747 WVY709 JS747 TO747 ADK747 ANG747 AXC747 BGY747 BQU747 CAQ747 CKM747 CUI747 DEE747 DOA747 DXW747 EHS747 ERO747 FBK747 FLG747 FVC747 GEY747 GOU747 GYQ747 HIM747 HSI747 ICE747 IMA747 IVW747 JFS747 JPO747 JZK747 KJG747 KTC747 LCY747 LMU747 LWQ747 MGM747 MQI747 NAE747 NKA747 NTW747 ODS747 ONO747 OXK747 PHG747 PRC747 QAY747 QKU747 QUQ747 REM747 ROI747 RYE747 SIA747 SRW747 TBS747 TLO747 TVK747 UFG747 UPC747 UYY747 VIU747 VSQ747 WCM747 WMI747 WWE747 AJ454:AJ461 AM454:AM457 AP454:AP457 AG365 AJ631 JP521 TL521 ADH521 AND521 AWZ521 BGV521 BQR521 CAN521 CKJ521 CUF521 DEB521 DNX521 DXT521 EHP521 ERL521 FBH521 FLD521 FUZ521 GEV521 GOR521 GYN521 HIJ521 HSF521 ICB521 ILX521 IVT521 JFP521 JPL521 JZH521 KJD521 KSZ521 LCV521 LMR521 LWN521 MGJ521 MQF521 NAB521 NJX521 NTT521 ODP521 ONL521 OXH521 PHD521 PQZ521 QAV521 QKR521 QUN521 REJ521 ROF521 RYB521 SHX521 SRT521 TBP521 TLL521 TVH521 UFD521 UOZ521 UYV521 VIR521 VSN521 WCJ521 WMF521 WWB521 AG631 JM521 TI521 ADE521 ANA521 AWW521 BGS521 BQO521 CAK521 CKG521 CUC521 DDY521 DNU521 DXQ521 EHM521 ERI521 FBE521 FLA521 FUW521 GES521 GOO521 GYK521 HIG521 HSC521 IBY521 ILU521 IVQ521 JFM521 JPI521 JZE521 KJA521 KSW521 LCS521 LMO521 LWK521 MGG521 MQC521 MZY521 NJU521 NTQ521 ODM521 ONI521 OXE521 PHA521 PQW521 QAS521 QKO521 QUK521 REG521 ROC521 RXY521 SHU521 SRQ521 TBM521 TLI521 TVE521 UFA521 UOW521 UYS521 VIO521 VSK521 WCG521 WMC521 WVY521 AP631 JV521 TR521 ADN521 ANJ521 AXF521 BHB521 BQX521 CAT521 CKP521 CUL521 DEH521 DOD521 DXZ521 EHV521 ERR521 FBN521 FLJ521 FVF521 GFB521 GOX521 GYT521 HIP521 HSL521 ICH521 IMD521 IVZ521 JFV521 JPR521 JZN521 KJJ521 KTF521 LDB521 LMX521 LWT521 MGP521 MQL521 NAH521 NKD521 NTZ521 ODV521 ONR521 OXN521 PHJ521 PRF521 QBB521 QKX521 QUT521 REP521 ROL521 RYH521 SID521 SRZ521 TBV521 TLR521 TVN521 UFJ521 UPF521 UZB521 VIX521 VST521 WCP521 WML521 WWH521 AM631 JS521 TO521 ADK521 ANG521 AXC521 BGY521 BQU521 CAQ521 CKM521 CUI521 DEE521 DOA521 DXW521 EHS521 ERO521 FBK521 FLG521 FVC521 GEY521 GOU521 GYQ521 HIM521 HSI521 ICE521 IMA521 IVW521 JFS521 JPO521 JZK521 KJG521 KTC521 LCY521 LMU521 LWQ521 MGM521 MQI521 NAE521 NKA521 NTW521 ODS521 ONO521 OXK521 PHG521 PRC521 QAY521 QKU521 QUQ521 REM521 ROI521 RYE521 SIA521 SRW521 TBS521 TLO521 TVK521 UFG521 UPC521 UYY521 VIU521 VSQ521 WCM521 WMI521 WWE521 AJ659 JP657 TL657 ADH657 AND657 AWZ657 BGV657 BQR657 CAN657 CKJ657 CUF657 DEB657 DNX657 DXT657 EHP657 ERL657 FBH657 FLD657 FUZ657 GEV657 GOR657 GYN657 HIJ657 HSF657 ICB657 ILX657 IVT657 JFP657 JPL657 JZH657 KJD657 KSZ657 LCV657 LMR657 LWN657 MGJ657 MQF657 NAB657 NJX657 NTT657 ODP657 ONL657 OXH657 PHD657 PQZ657 QAV657 QKR657 QUN657 REJ657 ROF657 RYB657 SHX657 SRT657 TBP657 TLL657 TVH657 UFD657 UOZ657 UYV657 VIR657 VSN657 WCJ657 WMF657 AJ365 AM365 WWH999 JP232:JP248 AJ736:AJ745 JP734 TL734 ADH734 AND734 AWZ734 BGV734 BQR734 CAN734 CKJ734 CUF734 DEB734 DNX734 DXT734 EHP734 ERL734 FBH734 FLD734 FUZ734 GEV734 GOR734 GYN734 HIJ734 HSF734 ICB734 ILX734 IVT734 JFP734 JPL734 JZH734 KJD734 KSZ734 LCV734 LMR734 LWN734 MGJ734 MQF734 NAB734 NJX734 NTT734 ODP734 ONL734 OXH734 PHD734 PQZ734 QAV734 QKR734 QUN734 REJ734 ROF734 RYB734 SHX734 SRT734 TBP734 TLL734 TVH734 UFD734 UOZ734 UYV734 VIR734 VSN734 WCJ734 WMF734 WWB734 AM736:AM745 JS734 TO734 ADK734 ANG734 AXC734 BGY734 BQU734 CAQ734 CKM734 CUI734 DEE734 DOA734 DXW734 EHS734 ERO734 FBK734 FLG734 FVC734 GEY734 GOU734 GYQ734 HIM734 HSI734 ICE734 IMA734 IVW734 JFS734 JPO734 JZK734 KJG734 KTC734 LCY734 LMU734 LWQ734 MGM734 MQI734 NAE734 NKA734 NTW734 ODS734 ONO734 OXK734 PHG734 PRC734 QAY734 QKU734 QUQ734 REM734 ROI734 RYE734 SIA734 SRW734 TBS734 TLO734 TVK734 UFG734 UPC734 UYY734 VIU734 VSQ734 WCM734 WMI734 WWE734 AP736:AP745 JV734 TR734 ADN734 ANJ734 AXF734 BHB734 BQX734 CAT734 CKP734 CUL734 DEH734 DOD734 DXZ734 EHV734 ERR734 FBN734 FLJ734 FVF734 GFB734 GOX734 GYT734 HIP734 HSL734 ICH734 IMD734 IVZ734 JFV734 JPR734 JZN734 KJJ734 KTF734 LDB734 LMX734 LWT734 MGP734 MQL734 NAH734 NKD734 NTZ734 ODV734 ONR734 OXN734 PHJ734 PRF734 QBB734 QKX734 QUT734 REP734 ROL734 RYH734 SID734 SRZ734 TBV734 TLR734 TVN734 UFJ734 UPF734 UZB734 VIX734 VST734 WCP734 WML734 WWH734 JM9:JM37 TI9:TI37 ADE9:ADE37 ANA9:ANA37 AWW9:AWW37 BGS9:BGS37 BQO9:BQO37 CAK9:CAK37 CKG9:CKG37 CUC9:CUC37 DDY9:DDY37 DNU9:DNU37 DXQ9:DXQ37 EHM9:EHM37 ERI9:ERI37 FBE9:FBE37 FLA9:FLA37 FUW9:FUW37 GES9:GES37 GOO9:GOO37 GYK9:GYK37 HIG9:HIG37 HSC9:HSC37 IBY9:IBY37 ILU9:ILU37 IVQ9:IVQ37 JFM9:JFM37 JPI9:JPI37 JZE9:JZE37 KJA9:KJA37 KSW9:KSW37 LCS9:LCS37 LMO9:LMO37 LWK9:LWK37 MGG9:MGG37 MQC9:MQC37 MZY9:MZY37 NJU9:NJU37 NTQ9:NTQ37 ODM9:ODM37 ONI9:ONI37 OXE9:OXE37 PHA9:PHA37 PQW9:PQW37 QAS9:QAS37 QKO9:QKO37 QUK9:QUK37 REG9:REG37 ROC9:ROC37 RXY9:RXY37 SHU9:SHU37 SRQ9:SRQ37 TBM9:TBM37 TLI9:TLI37 TVE9:TVE37 UFA9:UFA37 UOW9:UOW37 UYS9:UYS37 VIO9:VIO37 VSK9:VSK37 WCG9:WCG37 WMC9:WMC37 WVY9:WVY37 WWK9 AJ9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AM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AP9 JV9 TR9 ADN9 ANJ9 AXF9 BHB9 BQX9 CAT9 CKP9 CUL9 DEH9 DOD9 DXZ9 EHV9 ERR9 FBN9 FLJ9 FVF9 GFB9 GOX9 GYT9 HIP9 HSL9 ICH9 IMD9 IVZ9 JFV9 JPR9 JZN9 KJJ9 KTF9 LDB9 LMX9 LWT9 MGP9 MQL9 NAH9 NKD9 NTZ9 ODV9 ONR9 OXN9 PHJ9 PRF9 QBB9 QKX9 QUT9 REP9 ROL9 RYH9 SID9 SRZ9 TBV9 TLR9 TVN9 UFJ9 UPF9 UZB9 VIX9 VST9 WCP9 WML9 WWH9 AS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G9:AG37 AP30:AP36 JV30:JV36 TR30:TR36 ADN30:ADN36 ANJ30:ANJ36 AXF30:AXF36 BHB30:BHB36 BQX30:BQX36 CAT30:CAT36 CKP30:CKP36 CUL30:CUL36 DEH30:DEH36 DOD30:DOD36 DXZ30:DXZ36 EHV30:EHV36 ERR30:ERR36 FBN30:FBN36 FLJ30:FLJ36 FVF30:FVF36 GFB30:GFB36 GOX30:GOX36 GYT30:GYT36 HIP30:HIP36 HSL30:HSL36 ICH30:ICH36 IMD30:IMD36 IVZ30:IVZ36 JFV30:JFV36 JPR30:JPR36 JZN30:JZN36 KJJ30:KJJ36 KTF30:KTF36 LDB30:LDB36 LMX30:LMX36 LWT30:LWT36 MGP30:MGP36 MQL30:MQL36 NAH30:NAH36 NKD30:NKD36 NTZ30:NTZ36 ODV30:ODV36 ONR30:ONR36 OXN30:OXN36 PHJ30:PHJ36 PRF30:PRF36 QBB30:QBB36 QKX30:QKX36 QUT30:QUT36 REP30:REP36 ROL30:ROL36 RYH30:RYH36 SID30:SID36 SRZ30:SRZ36 TBV30:TBV36 TLR30:TLR36 TVN30:TVN36 UFJ30:UFJ36 UPF30:UPF36 UZB30:UZB36 VIX30:VIX36 VST30:VST36 WCP30:WCP36 WML30:WML36 WWH30:WWH36 AP11:AP28 JV11:JV28 TR11:TR28 ADN11:ADN28 ANJ11:ANJ28 AXF11:AXF28 BHB11:BHB28 BQX11:BQX28 CAT11:CAT28 CKP11:CKP28 CUL11:CUL28 DEH11:DEH28 DOD11:DOD28 DXZ11:DXZ28 EHV11:EHV28 ERR11:ERR28 FBN11:FBN28 FLJ11:FLJ28 FVF11:FVF28 GFB11:GFB28 GOX11:GOX28 GYT11:GYT28 HIP11:HIP28 HSL11:HSL28 ICH11:ICH28 IMD11:IMD28 IVZ11:IVZ28 JFV11:JFV28 JPR11:JPR28 JZN11:JZN28 KJJ11:KJJ28 KTF11:KTF28 LDB11:LDB28 LMX11:LMX28 LWT11:LWT28 MGP11:MGP28 MQL11:MQL28 NAH11:NAH28 NKD11:NKD28 NTZ11:NTZ28 ODV11:ODV28 ONR11:ONR28 OXN11:OXN28 PHJ11:PHJ28 PRF11:PRF28 QBB11:QBB28 QKX11:QKX28 QUT11:QUT28 REP11:REP28 ROL11:ROL28 RYH11:RYH28 SID11:SID28 SRZ11:SRZ28 TBV11:TBV28 TLR11:TLR28 TVN11:TVN28 UFJ11:UFJ28 UPF11:UPF28 UZB11:UZB28 VIX11:VIX28 VST11:VST28 WCP11:WCP28 WML11:WML28 WWH11:WWH28 AJ11:AJ36 JP11:JP36 TL11:TL36 ADH11:ADH36 AND11:AND36 AWZ11:AWZ36 BGV11:BGV36 BQR11:BQR36 CAN11:CAN36 CKJ11:CKJ36 CUF11:CUF36 DEB11:DEB36 DNX11:DNX36 DXT11:DXT36 EHP11:EHP36 ERL11:ERL36 FBH11:FBH36 FLD11:FLD36 FUZ11:FUZ36 GEV11:GEV36 GOR11:GOR36 GYN11:GYN36 HIJ11:HIJ36 HSF11:HSF36 ICB11:ICB36 ILX11:ILX36 IVT11:IVT36 JFP11:JFP36 JPL11:JPL36 JZH11:JZH36 KJD11:KJD36 KSZ11:KSZ36 LCV11:LCV36 LMR11:LMR36 LWN11:LWN36 MGJ11:MGJ36 MQF11:MQF36 NAB11:NAB36 NJX11:NJX36 NTT11:NTT36 ODP11:ODP36 ONL11:ONL36 OXH11:OXH36 PHD11:PHD36 PQZ11:PQZ36 QAV11:QAV36 QKR11:QKR36 QUN11:QUN36 REJ11:REJ36 ROF11:ROF36 RYB11:RYB36 SHX11:SHX36 SRT11:SRT36 TBP11:TBP36 TLL11:TLL36 TVH11:TVH36 UFD11:UFD36 UOZ11:UOZ36 UYV11:UYV36 VIR11:VIR36 VSN11:VSN36 WCJ11:WCJ36 WMF11:WMF36 WWB11:WWB36 AM11:AM36 JS11:JS36 TO11:TO36 ADK11:ADK36 ANG11:ANG36 AXC11:AXC36 BGY11:BGY36 BQU11:BQU36 CAQ11:CAQ36 CKM11:CKM36 CUI11:CUI36 DEE11:DEE36 DOA11:DOA36 DXW11:DXW36 EHS11:EHS36 ERO11:ERO36 FBK11:FBK36 FLG11:FLG36 FVC11:FVC36 GEY11:GEY36 GOU11:GOU36 GYQ11:GYQ36 HIM11:HIM36 HSI11:HSI36 ICE11:ICE36 IMA11:IMA36 IVW11:IVW36 JFS11:JFS36 JPO11:JPO36 JZK11:JZK36 KJG11:KJG36 KTC11:KTC36 LCY11:LCY36 LMU11:LMU36 LWQ11:LWQ36 MGM11:MGM36 MQI11:MQI36 NAE11:NAE36 NKA11:NKA36 NTW11:NTW36 ODS11:ODS36 ONO11:ONO36 OXK11:OXK36 PHG11:PHG36 PRC11:PRC36 QAY11:QAY36 QKU11:QKU36 QUQ11:QUQ36 REM11:REM36 ROI11:ROI36 RYE11:RYE36 SIA11:SIA36 SRW11:SRW36 TBS11:TBS36 TLO11:TLO36 TVK11:TVK36 UFG11:UFG36 UPC11:UPC36 UYY11:UYY36 VIU11:VIU36 VSQ11:VSQ36 WCM11:WCM36 WMI11:WMI36 WVY96:WVY97 WMC96:WMC97 WCG96:WCG97 VSK96:VSK97 VIO96:VIO97 UYS96:UYS97 UOW96:UOW97 UFA96:UFA97 TVE96:TVE97 TLI96:TLI97 TBM96:TBM97 SRQ96:SRQ97 SHU96:SHU97 RXY96:RXY97 ROC96:ROC97 REG96:REG97 QUK96:QUK97 QKO96:QKO97 QAS96:QAS97 PQW96:PQW97 PHA96:PHA97 OXE96:OXE97 ONI96:ONI97 ODM96:ODM97 NTQ96:NTQ97 NJU96:NJU97 MZY96:MZY97 MQC96:MQC97 MGG96:MGG97 LWK96:LWK97 LMO96:LMO97 LCS96:LCS97 KSW96:KSW97 KJA96:KJA97 JZE96:JZE97 JPI96:JPI97 JFM96:JFM97 IVQ96:IVQ97 ILU96:ILU97 IBY96:IBY97 HSC96:HSC97 HIG96:HIG97 GYK96:GYK97 GOO96:GOO97 GES96:GES97 FUW96:FUW97 FLA96:FLA97 FBE96:FBE97 ERI96:ERI97 EHM96:EHM97 DXQ96:DXQ97 DNU96:DNU97 DDY96:DDY97 CUC96:CUC97 CKG96:CKG97 CAK96:CAK97 BQO96:BQO97 BGS96:BGS97 AWW96:AWW97 ANA96:ANA97 ADE96:ADE97 TI96:TI97 JM96:JM97 WWE96:WWE97 WMI96:WMI97 WCM96:WCM97 VSQ96:VSQ97 VIU96:VIU97 UYY96:UYY97 UPC96:UPC97 UFG96:UFG97 TVK96:TVK97 TLO96:TLO97 TBS96:TBS97 SRW96:SRW97 SIA96:SIA97 RYE96:RYE97 ROI96:ROI97 REM96:REM97 QUQ96:QUQ97 QKU96:QKU97 QAY96:QAY97 PRC96:PRC97 PHG96:PHG97 OXK96:OXK97 ONO96:ONO97 ODS96:ODS97 NTW96:NTW97 NKA96:NKA97 NAE96:NAE97 MQI96:MQI97 MGM96:MGM97 LWQ96:LWQ97 LMU96:LMU97 LCY96:LCY97 KTC96:KTC97 KJG96:KJG97 JZK96:JZK97 JPO96:JPO97 JFS96:JFS97 IVW96:IVW97 IMA96:IMA97 ICE96:ICE97 HSI96:HSI97 HIM96:HIM97 GYQ96:GYQ97 GOU96:GOU97 GEY96:GEY97 FVC96:FVC97 FLG96:FLG97 FBK96:FBK97 ERO96:ERO97 EHS96:EHS97 DXW96:DXW97 DOA96:DOA97 DEE96:DEE97 CUI96:CUI97 CKM96:CKM97 CAQ96:CAQ97 BQU96:BQU97 BGY96:BGY97 AXC96:AXC97 ANG96:ANG97 ADK96:ADK97 TO96:TO97 JS96:JS97 WWH96:WWH97 WML96:WML97 WCP96:WCP97 VST96:VST97 VIX96:VIX97 UZB96:UZB97 UPF96:UPF97 UFJ96:UFJ97 TVN96:TVN97 TLR96:TLR97 TBV96:TBV97 SRZ96:SRZ97 SID96:SID97 RYH96:RYH97 ROL96:ROL97 REP96:REP97 QUT96:QUT97 QKX96:QKX97 QBB96:QBB97 PRF96:PRF97 PHJ96:PHJ97 OXN96:OXN97 ONR96:ONR97 ODV96:ODV97 NTZ96:NTZ97 NKD96:NKD97 NAH96:NAH97 MQL96:MQL97 MGP96:MGP97 LWT96:LWT97 LMX96:LMX97 LDB96:LDB97 KTF96:KTF97 KJJ96:KJJ97 JZN96:JZN97 JPR96:JPR97 JFV96:JFV97 IVZ96:IVZ97 IMD96:IMD97 ICH96:ICH97 HSL96:HSL97 HIP96:HIP97 GYT96:GYT97 GOX96:GOX97 GFB96:GFB97 FVF96:FVF97 FLJ96:FLJ97 FBN96:FBN97 ERR96:ERR97 EHV96:EHV97 DXZ96:DXZ97 DOD96:DOD97 DEH96:DEH97 CUL96:CUL97 CKP96:CKP97 CAT96:CAT97 BQX96:BQX97 BHB96:BHB97 AXF96:AXF97 ANJ96:ANJ97 ADN96:ADN97 TR96:TR97 JV96:JV97 WWB96:WWB97 WMF96:WMF97 WCJ96:WCJ97 VSN96:VSN97 VIR96:VIR97 UYV96:UYV97 UOZ96:UOZ97 UFD96:UFD97 TVH96:TVH97 TLL96:TLL97 TBP96:TBP97 SRT96:SRT97 SHX96:SHX97 RYB96:RYB97 ROF96:ROF97 REJ96:REJ97 QUN96:QUN97 QKR96:QKR97 QAV96:QAV97 PQZ96:PQZ97 PHD96:PHD97 OXH96:OXH97 ONL96:ONL97 ODP96:ODP97 NTT96:NTT97 NJX96:NJX97 NAB96:NAB97 MQF96:MQF97 MGJ96:MGJ97 LWN96:LWN97 LMR96:LMR97 LCV96:LCV97 KSZ96:KSZ97 KJD96:KJD97 JZH96:JZH97 JPL96:JPL97 JFP96:JFP97 IVT96:IVT97 ILX96:ILX97 ICB96:ICB97 HSF96:HSF97 HIJ96:HIJ97 GYN96:GYN97 GOR96:GOR97 GEV96:GEV97 FUZ96:FUZ97 FLD96:FLD97 FBH96:FBH97 ERL96:ERL97 EHP96:EHP97 DXT96:DXT97 DNX96:DNX97 DEB96:DEB97 CUF96:CUF97 CKJ96:CKJ97 CAN96:CAN97 BQR96:BQR97 BGV96:BGV97 AWZ96:AWZ97 AND96:AND97 ADH96:ADH97 TL96:TL97 JP96:JP97 AJ999 JP999 TL999 ADH999 AND999 AWZ999 BGV999 BQR999 CAN999 CKJ999 CUF999 DEB999 DNX999 DXT999 EHP999 ERL999 FBH999 FLD999 FUZ999 GEV999 GOR999 GYN999 HIJ999 HSF999 ICB999 ILX999 IVT999 JFP999 JPL999 JZH999 KJD999 KSZ999 LCV999 LMR999 LWN999 MGJ999 MQF999 NAB999 NJX999 NTT999 ODP999 ONL999 OXH999 PHD999 PQZ999 QAV999 QKR999 QUN999 REJ999 ROF999 RYB999 SHX999 SRT999 TBP999 TLL999 TVH999 UFD999 UOZ999 UYV999 VIR999 VSN999 WCJ999 WMF999 WWB999 AG999 JM999 TI999 ADE999 ANA999 AWW999 BGS999 BQO999 CAK999 CKG999 CUC999 DDY999 DNU999 DXQ999 EHM999 ERI999 FBE999 FLA999 FUW999 GES999 GOO999 GYK999 HIG999 HSC999 IBY999 ILU999 IVQ999 JFM999 JPI999 JZE999 KJA999 KSW999 LCS999 LMO999 LWK999 MGG999 MQC999 MZY999 NJU999 NTQ999 ODM999 ONI999 OXE999 PHA999 PQW999 QAS999 QKO999 QUK999 REG999 ROC999 RXY999 SHU999 SRQ999 TBM999 TLI999 TVE999 UFA999 UOW999 UYS999 VIO999 VSK999 WCG999 WMC999 WVY999 AP999 JV999 TR999 ADN999 ANJ999 AXF999 BHB999 BQX999 CAT999 CKP999 CUL999 DEH999 DOD999 DXZ999 EHV999 ERR999 FBN999 FLJ999 FVF999 GFB999 GOX999 GYT999 HIP999 HSL999 ICH999 IMD999 IVZ999 JFV999 JPR999 JZN999 KJJ999 KTF999 LDB999 LMX999 LWT999 MGP999 MQL999 NAH999 NKD999 NTZ999 ODV999 ONR999 OXN999 PHJ999 PRF999 QBB999 QKX999 QUT999 REP999 ROL999 RYH999 SID999 SRZ999 TBV999 TLR999 TVN999 UFJ999 UPF999 UZB999 VIX999 VST999 WCP999 WML999 AG268:AG271 AP268:AP271 JV268 WWH459:WWH461 AP365 AM268:AM271 JP709 TL709 ADH709 AND709 AWZ709 BGV709 BQR709 CAN709 CKJ709 CUF709 DEB709 DNX709 DXT709 EHP709 ERL709 FBH709 FLD709 FUZ709 GEV709 GOR709 GYN709 HIJ709 HSF709 ICB709 ILX709 IVT709 JFP709 JPL709 JZH709 KJD709 KSZ709 LCV709 LMR709 LWN709 MGJ709 MQF709 NAB709 NJX709 NTT709 ODP709 ONL709 OXH709 PHD709 PQZ709 QAV709 QKR709 QUN709 REJ709 ROF709 RYB709 SHX709 SRT709 TBP709 TLL709 TVH709 UFD709 UOZ709 UYV709 VIR709 VSN709 WCJ709 WMF709 WWB709 AP711 JV711 TR711 ADN711 ANJ711 AXF711 BHB711 BQX711 CAT711 CKP711 CUL711 DEH711 DOD711 DXZ711 EHV711 ERR711 FBN711 FLJ711 FVF711 GFB711 GOX711 GYT711 HIP711 HSL711 ICH711 IMD711 IVZ711 JFV711 JPR711 JZN711 KJJ711 KTF711 LDB711 LMX711 LWT711 MGP711 MQL711 NAH711 NKD711 NTZ711 ODV711 ONR711 OXN711 PHJ711 PRF711 QBB711 QKX711 QUT711 REP711 ROL711 RYH711 SID711 SRZ711 TBV711 TLR711 TVN711 UFJ711 UPF711 UZB711 VIX711 VST711 WCP711 WML711 WWH711 JV709 TR709 ADN709 ANJ709 AXF709 BHB709 BQX709 CAT709 CKP709 CUL709 DEH709 DOD709 DXZ709 EHV709 ERR709 FBN709 FLJ709 FVF709 GFB709 GOX709 GYT709 HIP709 HSL709 ICH709 IMD709 IVZ709 JFV709 JPR709 JZN709 KJJ709 KTF709 LDB709 LMX709 LWT709 MGP709 MQL709 NAH709 NKD709 NTZ709 ODV709 ONR709 OXN709 PHJ709 PRF709 QBB709 QKX709 QUT709 REP709 ROL709 RYH709 SID709 SRZ709 TBV709 TLR709 TVN709 UFJ709 UPF709 UZB709 VIX709 VST709 WCP709 WML709 WWH709 AM709 JS709 TO709 ADK709 ANG709 AXC709 BGY709 BQU709 CAQ709 CKM709 CUI709 DEE709 DOA709 DXW709 EHS709 ERO709 FBK709 FLG709 FVC709 GEY709 GOU709 GYQ709 HIM709 HSI709 ICE709 IMA709 IVW709 JFS709 JPO709 JZK709 KJG709 KTC709 LCY709 LMU709 LWQ709 MGM709 MQI709 NAE709 NKA709 NTW709 ODS709 ONO709 OXK709 PHG709 PRC709 QAY709 QKU709 QUQ709 REM709 ROI709 RYE709 SIA709 SRW709 TBS709 TLO709 TVK709 UFG709 UPC709 UYY709 VIU709 VSQ709 WCM709 WMI709 WWE709 KE709 UA709 ADW709 ANS709 AXO709 BHK709 BRG709 CBC709 CKY709 CUU709 DEQ709 DOM709 DYI709 EIE709 ESA709 FBW709 FLS709 FVO709 GFK709 GPG709 GZC709 HIY709 HSU709 ICQ709 IMM709 IWI709 JGE709 JQA709 JZW709 KJS709 KTO709 LDK709 LNG709 LXC709 MGY709 MQU709 NAQ709 NKM709 NUI709 OEE709 OOA709 OXW709 PHS709 PRO709 QBK709 QLG709 QVC709 REY709 ROU709 RYQ709 SIM709 SSI709 TCE709 TMA709 TVW709 UFS709 UPO709 UZK709 VJG709 VTC709 WCY709 WMU709 WWQ709 AV709 KB709 TX709 ADT709 ANP709 AXL709 BHH709 BRD709 CAZ709 CKV709 CUR709 DEN709 DOJ709 DYF709 EIB709 ERX709 FBT709 FLP709 FVL709 GFH709 GPD709 GYZ709 HIV709 HSR709 ICN709 IMJ709 IWF709 JGB709 JPX709 JZT709 KJP709 KTL709 LDH709 LND709 LWZ709 MGV709 MQR709 NAN709 NKJ709 NUF709 OEB709 ONX709 OXT709 PHP709 PRL709 QBH709 QLD709 QUZ709 REV709 ROR709 RYN709 SIJ709 SSF709 TCB709 TLX709 TVT709 UFP709 UPL709 UZH709 VJD709 VSZ709 WCV709 WMR709 WWN709 AS709 JY709 TU709 ADQ709 ANM709 AXI709 BHE709 BRA709 CAW709 CKS709 CUO709 DEK709 DOG709 DYC709 EHY709 ERU709 FBQ709 FLM709 FVI709 GFE709 GPA709 GYW709 HIS709 HSO709 ICK709 IMG709 IWC709 JFY709 JPU709 JZQ709 KJM709 KTI709 LDE709 LNA709 LWW709 MGS709 MQO709 NAK709 NKG709 NUC709 ODY709 ONU709 OXQ709 PHM709 PRI709 QBE709 QLA709 QUW709 RES709 ROO709 RYK709 SIG709 SSC709 TBY709 TLU709 TVQ709 UFM709 UPI709 UZE709 VJA709 VSW709 WCS709 WMO709 WWK709 JM709 TI709 ADE709 ANA709 AWW709 BGS709 BQO709 CAK709 CKG709 CUC709 DDY709 DNU709 DXQ709 EHM709 ERI709 FBE709 FLA709 FUW709 GES709 GOO709 GYK709 HIG709 HSC709 IBY709 ILU709 IVQ709 JFM709 JPI709 JZE709 KJA709 KSW709 LCS709 LMO709 LWK709 MGG709 MQC709 MZY709 NJU709 NTQ709 ODM709 ONI709 OXE709 PHA709 PQW709 QAS709 QKO709 QUK709 REG709 ROC709 RXY709 SHU709 SRQ709 TBM709 TLI709 TVE709 UFA709 UOW709 UYS709 VIO709 VSK709 WCG709 WMC709 SPC706 TL751:TL754 ADH751:ADH754 AND751:AND754 AWZ751:AWZ754 BGV751:BGV754 BQR751:BQR754 CAN751:CAN754 CKJ751:CKJ754 CUF751:CUF754 DEB751:DEB754 DNX751:DNX754 DXT751:DXT754 EHP751:EHP754 ERL751:ERL754 FBH751:FBH754 FLD751:FLD754 FUZ751:FUZ754 GEV751:GEV754 GOR751:GOR754 GYN751:GYN754 HIJ751:HIJ754 HSF751:HSF754 ICB751:ICB754 ILX751:ILX754 IVT751:IVT754 JFP751:JFP754 JPL751:JPL754 JZH751:JZH754 KJD751:KJD754 KSZ751:KSZ754 LCV751:LCV754 LMR751:LMR754 LWN751:LWN754 MGJ751:MGJ754 MQF751:MQF754 NAB751:NAB754 NJX751:NJX754 NTT751:NTT754 ODP751:ODP754 ONL751:ONL754 OXH751:OXH754 PHD751:PHD754 PQZ751:PQZ754 QAV751:QAV754 QKR751:QKR754 QUN751:QUN754 REJ751:REJ754 ROF751:ROF754 RYB751:RYB754 SHX751:SHX754 SRT751:SRT754 TBP751:TBP754 TLL751:TLL754 TVH751:TVH754 UFD751:UFD754 UOZ751:UOZ754 UYV751:UYV754 VIR751:VIR754 VSN751:VSN754 WCJ751:WCJ754 WMF751:WMF754 WWB751:WWB754 JS751:JS754 TO751:TO754 ADK751:ADK754 ANG751:ANG754 AXC751:AXC754 BGY751:BGY754 BQU751:BQU754 CAQ751:CAQ754 CKM751:CKM754 CUI751:CUI754 DEE751:DEE754 DOA751:DOA754 DXW751:DXW754 EHS751:EHS754 ERO751:ERO754 FBK751:FBK754 FLG751:FLG754 FVC751:FVC754 GEY751:GEY754 GOU751:GOU754 GYQ751:GYQ754 HIM751:HIM754 HSI751:HSI754 ICE751:ICE754 IMA751:IMA754 IVW751:IVW754 JFS751:JFS754 JPO751:JPO754 JZK751:JZK754 KJG751:KJG754 KTC751:KTC754 LCY751:LCY754 LMU751:LMU754 LWQ751:LWQ754 MGM751:MGM754 MQI751:MQI754 NAE751:NAE754 NKA751:NKA754 NTW751:NTW754 ODS751:ODS754 ONO751:ONO754 OXK751:OXK754 PHG751:PHG754 PRC751:PRC754 QAY751:QAY754 QKU751:QKU754 QUQ751:QUQ754 REM751:REM754 ROI751:ROI754 RYE751:RYE754 SIA751:SIA754 SRW751:SRW754 TBS751:TBS754 TLO751:TLO754 TVK751:TVK754 UFG751:UFG754 UPC751:UPC754 UYY751:UYY754 VIU751:VIU754 VSQ751:VSQ754 WCM751:WCM754 WMI751:WMI754 WWE751:WWE754 AG752:AG754 JM752:JM754 TI752:TI754 ADE752:ADE754 ANA752:ANA754 AWW752:AWW754 BGS752:BGS754 BQO752:BQO754 CAK752:CAK754 CKG752:CKG754 CUC752:CUC754 DDY752:DDY754 DNU752:DNU754 DXQ752:DXQ754 EHM752:EHM754 ERI752:ERI754 FBE752:FBE754 FLA752:FLA754 FUW752:FUW754 GES752:GES754 GOO752:GOO754 GYK752:GYK754 HIG752:HIG754 HSC752:HSC754 IBY752:IBY754 ILU752:ILU754 IVQ752:IVQ754 JFM752:JFM754 JPI752:JPI754 JZE752:JZE754 KJA752:KJA754 KSW752:KSW754 LCS752:LCS754 LMO752:LMO754 LWK752:LWK754 MGG752:MGG754 MQC752:MQC754 MZY752:MZY754 NJU752:NJU754 NTQ752:NTQ754 ODM752:ODM754 ONI752:ONI754 OXE752:OXE754 PHA752:PHA754 PQW752:PQW754 QAS752:QAS754 QKO752:QKO754 QUK752:QUK754 REG752:REG754 ROC752:ROC754 RXY752:RXY754 SHU752:SHU754 SRQ752:SRQ754 TBM752:TBM754 TLI752:TLI754 TVE752:TVE754 UFA752:UFA754 UOW752:UOW754 UYS752:UYS754 VIO752:VIO754 VSK752:VSK754 WCG752:WCG754 WMC752:WMC754 AG736:AG749 WVY734:WVY747 WMC734:WMC747 WCG734:WCG747 VSK734:VSK747 VIO734:VIO747 UYS734:UYS747 UOW734:UOW747 UFA734:UFA747 TVE734:TVE747 TLI734:TLI747 TBM734:TBM747 SRQ734:SRQ747 SHU734:SHU747 RXY734:RXY747 ROC734:ROC747 REG734:REG747 QUK734:QUK747 QKO734:QKO747 QAS734:QAS747 PQW734:PQW747 PHA734:PHA747 OXE734:OXE747 ONI734:ONI747 ODM734:ODM747 NTQ734:NTQ747 NJU734:NJU747 MZY734:MZY747 MQC734:MQC747 MGG734:MGG747 LWK734:LWK747 LMO734:LMO747 LCS734:LCS747 KSW734:KSW747 KJA734:KJA747 JZE734:JZE747 JPI734:JPI747 JFM734:JFM747 IVQ734:IVQ747 ILU734:ILU747 IBY734:IBY747 HSC734:HSC747 HIG734:HIG747 GYK734:GYK747 GOO734:GOO747 GES734:GES747 FUW734:FUW747 FLA734:FLA747 FBE734:FBE747 ERI734:ERI747 EHM734:EHM747 DXQ734:DXQ747 DNU734:DNU747 DDY734:DDY747 CUC734:CUC747 CKG734:CKG747 CAK734:CAK747 BQO734:BQO747 BGS734:BGS747 AWW734:AWW747 ANA734:ANA747 ADE734:ADE747 TI734:TI747 JM734:JM747 JP736:JP744 TL736:TL744 ADH736:ADH744 AND736:AND744 AWZ736:AWZ744 BGV736:BGV744 BQR736:BQR744 CAN736:CAN744 CKJ736:CKJ744 CUF736:CUF744 DEB736:DEB744 DNX736:DNX744 DXT736:DXT744 EHP736:EHP744 ERL736:ERL744 FBH736:FBH744 FLD736:FLD744 FUZ736:FUZ744 GEV736:GEV744 GOR736:GOR744 GYN736:GYN744 HIJ736:HIJ744 HSF736:HSF744 ICB736:ICB744 ILX736:ILX744 IVT736:IVT744 JFP736:JFP744 JPL736:JPL744 JZH736:JZH744 KJD736:KJD744 KSZ736:KSZ744 LCV736:LCV744 LMR736:LMR744 LWN736:LWN744 MGJ736:MGJ744 MQF736:MQF744 NAB736:NAB744 NJX736:NJX744 NTT736:NTT744 ODP736:ODP744 ONL736:ONL744 OXH736:OXH744 PHD736:PHD744 PQZ736:PQZ744 QAV736:QAV744 QKR736:QKR744 QUN736:QUN744 REJ736:REJ744 ROF736:ROF744 RYB736:RYB744 SHX736:SHX744 SRT736:SRT744 TBP736:TBP744 TLL736:TLL744 TVH736:TVH744 UFD736:UFD744 UOZ736:UOZ744 UYV736:UYV744 VIR736:VIR744 VSN736:VSN744 WCJ736:WCJ744 WMF736:WMF744 WWB736:WWB744 JV736:JV744 TR736:TR744 ADN736:ADN744 ANJ736:ANJ744 AXF736:AXF744 BHB736:BHB744 BQX736:BQX744 CAT736:CAT744 CKP736:CKP744 CUL736:CUL744 DEH736:DEH744 DOD736:DOD744 DXZ736:DXZ744 EHV736:EHV744 ERR736:ERR744 FBN736:FBN744 FLJ736:FLJ744 FVF736:FVF744 GFB736:GFB744 GOX736:GOX744 GYT736:GYT744 HIP736:HIP744 HSL736:HSL744 ICH736:ICH744 IMD736:IMD744 IVZ736:IVZ744 JFV736:JFV744 JPR736:JPR744 JZN736:JZN744 KJJ736:KJJ744 KTF736:KTF744 LDB736:LDB744 LMX736:LMX744 LWT736:LWT744 MGP736:MGP744 MQL736:MQL744 NAH736:NAH744 NKD736:NKD744 NTZ736:NTZ744 ODV736:ODV744 ONR736:ONR744 OXN736:OXN744 PHJ736:PHJ744 PRF736:PRF744 QBB736:QBB744 QKX736:QKX744 QUT736:QUT744 REP736:REP744 ROL736:ROL744 RYH736:RYH744 SID736:SID744 SRZ736:SRZ744 TBV736:TBV744 TLR736:TLR744 TVN736:TVN744 UFJ736:UFJ744 UPF736:UPF744 UZB736:UZB744 VIX736:VIX744 VST736:VST744 WCP736:WCP744 WML736:WML744 WWH736:WWH744 AS737 JY737 TU737 ADQ737 ANM737 AXI737 BHE737 BRA737 CAW737 CKS737 CUO737 DEK737 DOG737 DYC737 EHY737 ERU737 FBQ737 FLM737 FVI737 GFE737 GPA737 GYW737 HIS737 HSO737 ICK737 IMG737 IWC737 JFY737 JPU737 JZQ737 KJM737 KTI737 LDE737 LNA737 LWW737 MGS737 MQO737 NAK737 NKG737 NUC737 ODY737 ONU737 OXQ737 PHM737 PRI737 QBE737 QLA737 QUW737 RES737 ROO737 RYK737 SIG737 SSC737 TBY737 TLU737 TVQ737 UFM737 UPI737 UZE737 VJA737 VSW737 WCS737 WMO737 WWK737 JS736:JS744 TO736:TO744 ADK736:ADK744 ANG736:ANG744 AXC736:AXC744 BGY736:BGY744 BQU736:BQU744 CAQ736:CAQ744 CKM736:CKM744 CUI736:CUI744 DEE736:DEE744 DOA736:DOA744 DXW736:DXW744 EHS736:EHS744 ERO736:ERO744 FBK736:FBK744 FLG736:FLG744 FVC736:FVC744 GEY736:GEY744 GOU736:GOU744 GYQ736:GYQ744 HIM736:HIM744 HSI736:HSI744 ICE736:ICE744 IMA736:IMA744 IVW736:IVW744 JFS736:JFS744 JPO736:JPO744 JZK736:JZK744 KJG736:KJG744 KTC736:KTC744 LCY736:LCY744 LMU736:LMU744 LWQ736:LWQ744 MGM736:MGM744 MQI736:MQI744 NAE736:NAE744 NKA736:NKA744 NTW736:NTW744 ODS736:ODS744 ONO736:ONO744 OXK736:OXK744 PHG736:PHG744 PRC736:PRC744 QAY736:QAY744 QKU736:QKU744 QUQ736:QUQ744 REM736:REM744 ROI736:ROI744 RYE736:RYE744 SIA736:SIA744 SRW736:SRW744 TBS736:TBS744 TLO736:TLO744 TVK736:TVK744 UFG736:UFG744 UPC736:UPC744 UYY736:UYY744 VIU736:VIU744 VSQ736:VSQ744 WCM736:WCM744 WMI736:WMI744 WWE736:WWE744 AS739:AS740 JY739:JY740 TU739:TU740 ADQ739:ADQ740 ANM739:ANM740 AXI739:AXI740 BHE739:BHE740 BRA739:BRA740 CAW739:CAW740 CKS739:CKS740 CUO739:CUO740 DEK739:DEK740 DOG739:DOG740 DYC739:DYC740 EHY739:EHY740 ERU739:ERU740 FBQ739:FBQ740 FLM739:FLM740 FVI739:FVI740 GFE739:GFE740 GPA739:GPA740 GYW739:GYW740 HIS739:HIS740 HSO739:HSO740 ICK739:ICK740 IMG739:IMG740 IWC739:IWC740 JFY739:JFY740 JPU739:JPU740 JZQ739:JZQ740 KJM739:KJM740 KTI739:KTI740 LDE739:LDE740 LNA739:LNA740 LWW739:LWW740 MGS739:MGS740 MQO739:MQO740 NAK739:NAK740 NKG739:NKG740 NUC739:NUC740 ODY739:ODY740 ONU739:ONU740 OXQ739:OXQ740 PHM739:PHM740 PRI739:PRI740 QBE739:QBE740 QLA739:QLA740 QUW739:QUW740 RES739:RES740 ROO739:ROO740 RYK739:RYK740 SIG739:SIG740 SSC739:SSC740 TBY739:TBY740 TLU739:TLU740 TVQ739:TVQ740 UFM739:UFM740 UPI739:UPI740 UZE739:UZE740 VJA739:VJA740 VSW739:VSW740 WCS739:WCS740 WMO739:WMO740 WWK739:WWK740 JP459:JP461 TL459:TL461 ADH459:ADH461 AND459:AND461 AWZ459:AWZ461 BGV459:BGV461 BQR459:BQR461 CAN459:CAN461 CKJ459:CKJ461 CUF459:CUF461 DEB459:DEB461 DNX459:DNX461 DXT459:DXT461 EHP459:EHP461 ERL459:ERL461 FBH459:FBH461 FLD459:FLD461 FUZ459:FUZ461 GEV459:GEV461 GOR459:GOR461 GYN459:GYN461 HIJ459:HIJ461 HSF459:HSF461 ICB459:ICB461 ILX459:ILX461 IVT459:IVT461 JFP459:JFP461 JPL459:JPL461 JZH459:JZH461 KJD459:KJD461 KSZ459:KSZ461 LCV459:LCV461 LMR459:LMR461 LWN459:LWN461 MGJ459:MGJ461 MQF459:MQF461 NAB459:NAB461 NJX459:NJX461 NTT459:NTT461 ODP459:ODP461 ONL459:ONL461 OXH459:OXH461 PHD459:PHD461 PQZ459:PQZ461 QAV459:QAV461 QKR459:QKR461 QUN459:QUN461 REJ459:REJ461 ROF459:ROF461 RYB459:RYB461 SHX459:SHX461 SRT459:SRT461 TBP459:TBP461 TLL459:TLL461 TVH459:TVH461 UFD459:UFD461 UOZ459:UOZ461 UYV459:UYV461 VIR459:VIR461 VSN459:VSN461 WCJ459:WCJ461 WMF459:WMF461 WWB459:WWB461 JM459:JM461 TI459:TI461 ADE459:ADE461 ANA459:ANA461 AWW459:AWW461 BGS459:BGS461 BQO459:BQO461 CAK459:CAK461 CKG459:CKG461 CUC459:CUC461 DDY459:DDY461 DNU459:DNU461 DXQ459:DXQ461 EHM459:EHM461 ERI459:ERI461 FBE459:FBE461 FLA459:FLA461 FUW459:FUW461 GES459:GES461 GOO459:GOO461 GYK459:GYK461 HIG459:HIG461 HSC459:HSC461 IBY459:IBY461 ILU459:ILU461 IVQ459:IVQ461 JFM459:JFM461 JPI459:JPI461 JZE459:JZE461 KJA459:KJA461 KSW459:KSW461 LCS459:LCS461 LMO459:LMO461 LWK459:LWK461 MGG459:MGG461 MQC459:MQC461 MZY459:MZY461 NJU459:NJU461 NTQ459:NTQ461 ODM459:ODM461 ONI459:ONI461 OXE459:OXE461 PHA459:PHA461 PQW459:PQW461 QAS459:QAS461 QKO459:QKO461 QUK459:QUK461 REG459:REG461 ROC459:ROC461 RXY459:RXY461 SHU459:SHU461 SRQ459:SRQ461 TBM459:TBM461 TLI459:TLI461 TVE459:TVE461 UFA459:UFA461 UOW459:UOW461 UYS459:UYS461 VIO459:VIO461 VSK459:VSK461 WCG459:WCG461 WMC459:WMC461 WVY459:WVY461 AM459:AM461 JS459:JS461 TO459:TO461 ADK459:ADK461 ANG459:ANG461 AXC459:AXC461 BGY459:BGY461 BQU459:BQU461 CAQ459:CAQ461 CKM459:CKM461 CUI459:CUI461 DEE459:DEE461 DOA459:DOA461 DXW459:DXW461 EHS459:EHS461 ERO459:ERO461 FBK459:FBK461 FLG459:FLG461 FVC459:FVC461 GEY459:GEY461 GOU459:GOU461 GYQ459:GYQ461 HIM459:HIM461 HSI459:HSI461 ICE459:ICE461 IMA459:IMA461 IVW459:IVW461 JFS459:JFS461 JPO459:JPO461 JZK459:JZK461 KJG459:KJG461 KTC459:KTC461 LCY459:LCY461 LMU459:LMU461 LWQ459:LWQ461 MGM459:MGM461 MQI459:MQI461 NAE459:NAE461 NKA459:NKA461 NTW459:NTW461 ODS459:ODS461 ONO459:ONO461 OXK459:OXK461 PHG459:PHG461 PRC459:PRC461 QAY459:QAY461 QKU459:QKU461 QUQ459:QUQ461 REM459:REM461 ROI459:ROI461 RYE459:RYE461 SIA459:SIA461 SRW459:SRW461 TBS459:TBS461 TLO459:TLO461 TVK459:TVK461 UFG459:UFG461 UPC459:UPC461 UYY459:UYY461 VIU459:VIU461 VSQ459:VSQ461 WCM459:WCM461 WMI459:WMI461 WWE459:WWE461 AP459:AP461 JV459:JV461 TR459:TR461 ADN459:ADN461 ANJ459:ANJ461 AXF459:AXF461 BHB459:BHB461 BQX459:BQX461 CAT459:CAT461 CKP459:CKP461 CUL459:CUL461 DEH459:DEH461 DOD459:DOD461 DXZ459:DXZ461 EHV459:EHV461 ERR459:ERR461 FBN459:FBN461 FLJ459:FLJ461 FVF459:FVF461 GFB459:GFB461 GOX459:GOX461 GYT459:GYT461 HIP459:HIP461 HSL459:HSL461 ICH459:ICH461 IMD459:IMD461 IVZ459:IVZ461 JFV459:JFV461 JPR459:JPR461 JZN459:JZN461 KJJ459:KJJ461 KTF459:KTF461 LDB459:LDB461 LMX459:LMX461 LWT459:LWT461 MGP459:MGP461 MQL459:MQL461 NAH459:NAH461 NKD459:NKD461 NTZ459:NTZ461 ODV459:ODV461 ONR459:ONR461 OXN459:OXN461 PHJ459:PHJ461 PRF459:PRF461 QBB459:QBB461 QKX459:QKX461 QUT459:QUT461 REP459:REP461 ROL459:ROL461 RYH459:RYH461 SID459:SID461 SRZ459:SRZ461 TBV459:TBV461 TLR459:TLR461 TVN459:TVN461 UFJ459:UFJ461 UPF459:UPF461 UZB459:UZB461 VIX459:VIX461 VST459:VST461 WCP459:WCP461 WML459:WML461 AP262:AP263 AG261:AG263 AJ262:AJ263 AM262:AM263 WMC259:WMC263 WCG259:WCG263 VSK259:VSK263 VIO259:VIO263 UYS259:UYS263 UOW259:UOW263 UFA259:UFA263 TVE259:TVE263 TLI259:TLI263 TBM259:TBM263 SRQ259:SRQ263 SHU259:SHU263 RXY259:RXY263 ROC259:ROC263 REG259:REG263 QUK259:QUK263 QKO259:QKO263 QAS259:QAS263 PQW259:PQW263 PHA259:PHA263 OXE259:OXE263 ONI259:ONI263 ODM259:ODM263 NTQ259:NTQ263 NJU259:NJU263 MZY259:MZY263 MQC259:MQC263 MGG259:MGG263 LWK259:LWK263 LMO259:LMO263 LCS259:LCS263 KSW259:KSW263 KJA259:KJA263 JZE259:JZE263 JPI259:JPI263 JFM259:JFM263 IVQ259:IVQ263 ILU259:ILU263 IBY259:IBY263 HSC259:HSC263 HIG259:HIG263 GYK259:GYK263 GOO259:GOO263 GES259:GES263 FUW259:FUW263 FLA259:FLA263 FBE259:FBE263 ERI259:ERI263 EHM259:EHM263 DXQ259:DXQ263 DNU259:DNU263 DDY259:DDY263 CUC259:CUC263 CKG259:CKG263 CAK259:CAK263 BQO259:BQO263 BGS259:BGS263 AWW259:AWW263 ANA259:ANA263 ADE259:ADE263 TI259:TI263 JM259:JM263 WVY259:WVY263 WWB260:WWB263 WMF260:WMF263 WCJ260:WCJ263 VSN260:VSN263 VIR260:VIR263 UYV260:UYV263 UOZ260:UOZ263 UFD260:UFD263 TVH260:TVH263 TLL260:TLL263 TBP260:TBP263 SRT260:SRT263 SHX260:SHX263 RYB260:RYB263 ROF260:ROF263 REJ260:REJ263 QUN260:QUN263 QKR260:QKR263 QAV260:QAV263 PQZ260:PQZ263 PHD260:PHD263 OXH260:OXH263 ONL260:ONL263 ODP260:ODP263 NTT260:NTT263 NJX260:NJX263 NAB260:NAB263 MQF260:MQF263 MGJ260:MGJ263 LWN260:LWN263 LMR260:LMR263 LCV260:LCV263 KSZ260:KSZ263 KJD260:KJD263 JZH260:JZH263 JPL260:JPL263 JFP260:JFP263 IVT260:IVT263 ILX260:ILX263 ICB260:ICB263 HSF260:HSF263 HIJ260:HIJ263 GYN260:GYN263 GOR260:GOR263 GEV260:GEV263 FUZ260:FUZ263 FLD260:FLD263 FBH260:FBH263 ERL260:ERL263 EHP260:EHP263 DXT260:DXT263 DNX260:DNX263 DEB260:DEB263 CUF260:CUF263 CKJ260:CKJ263 CAN260:CAN263 BQR260:BQR263 BGV260:BGV263 AWZ260:AWZ263 AND260:AND263 ADH260:ADH263 TL260:TL263 JP260:JP263 WWE260:WWE263 WMI260:WMI263 WCM260:WCM263 VSQ260:VSQ263 VIU260:VIU263 UYY260:UYY263 UPC260:UPC263 UFG260:UFG263 TVK260:TVK263 TLO260:TLO263 TBS260:TBS263 SRW260:SRW263 SIA260:SIA263 RYE260:RYE263 ROI260:ROI263 REM260:REM263 QUQ260:QUQ263 QKU260:QKU263 QAY260:QAY263 PRC260:PRC263 PHG260:PHG263 OXK260:OXK263 ONO260:ONO263 ODS260:ODS263 NTW260:NTW263 NKA260:NKA263 NAE260:NAE263 MQI260:MQI263 MGM260:MGM263 LWQ260:LWQ263 LMU260:LMU263 LCY260:LCY263 KTC260:KTC263 KJG260:KJG263 JZK260:JZK263 JPO260:JPO263 JFS260:JFS263 IVW260:IVW263 IMA260:IMA263 ICE260:ICE263 HSI260:HSI263 HIM260:HIM263 GYQ260:GYQ263 GOU260:GOU263 GEY260:GEY263 FVC260:FVC263 FLG260:FLG263 FBK260:FBK263 ERO260:ERO263 EHS260:EHS263 DXW260:DXW263 DOA260:DOA263 DEE260:DEE263 CUI260:CUI263 CKM260:CKM263 CAQ260:CAQ263 BQU260:BQU263 BGY260:BGY263 AXC260:AXC263 ANG260:ANG263 ADK260:ADK263 TO260:TO263 JS260:JS263 WWH260:WWH263 WML260:WML263 WCP260:WCP263 VST260:VST263 VIX260:VIX263 UZB260:UZB263 UPF260:UPF263 UFJ260:UFJ263 TVN260:TVN263 TLR260:TLR263 TBV260:TBV263 SRZ260:SRZ263 SID260:SID263 RYH260:RYH263 ROL260:ROL263 REP260:REP263 QUT260:QUT263 QKX260:QKX263 QBB260:QBB263 PRF260:PRF263 PHJ260:PHJ263 OXN260:OXN263 ONR260:ONR263 ODV260:ODV263 NTZ260:NTZ263 NKD260:NKD263 NAH260:NAH263 MQL260:MQL263 MGP260:MGP263 LWT260:LWT263 LMX260:LMX263 LDB260:LDB263 KTF260:KTF263 KJJ260:KJJ263 JZN260:JZN263 JPR260:JPR263 JFV260:JFV263 IVZ260:IVZ263 IMD260:IMD263 ICH260:ICH263 HSL260:HSL263 HIP260:HIP263 GYT260:GYT263 GOX260:GOX263 GFB260:GFB263 FVF260:FVF263 FLJ260:FLJ263 FBN260:FBN263 ERR260:ERR263 EHV260:EHV263 DXZ260:DXZ263 DOD260:DOD263 DEH260:DEH263 CUL260:CUL263 CKP260:CKP263 CAT260:CAT263 BQX260:BQX263 BHB260:BHB263 AXF260:AXF263 ANJ260:ANJ263 ADN260:ADN263 TR260:TR263 JV260:JV263 AP663:AP671 AJ671 AG668:AG671 AG709 AG706 GP706 QL706 AAH706 AKD706 ATZ706 BDV706 BNR706 BXN706 CHJ706 CRF706 DBB706 DKX706 DUT706 EEP706 EOL706 EYH706 FID706 FRZ706 GBV706 GLR706 GVN706 HFJ706 HPF706 HZB706 IIX706 IST706 JCP706 JML706 JWH706 KGD706 KPZ706 KZV706 LJR706 LTN706 MDJ706 MNF706 MXB706 NGX706 NQT706 OAP706 OKL706 OUH706 PED706 PNZ706 PXV706 QHR706 QRN706 RBJ706 RLF706 RVB706 SEX706 SOT706 AJ706 GS706 QO706 AAK706 AKG706 AUC706 BDY706 BNU706 BXQ706 CHM706 CRI706 DBE706 DLA706 DUW706 EES706 EOO706 EYK706 FIG706 FSC706 GBY706 GLU706 GVQ706 HFM706 HPI706 HZE706 IJA706 ISW706 JCS706 JMO706 JWK706 KGG706 KQC706 KZY706 LJU706 LTQ706 MDM706 MNI706 MXE706 NHA706 NQW706 OAS706 OKO706 OUK706 PEG706 POC706 PXY706 QHU706 QRQ706 RBM706 RLI706 RVE706 SFA706 SOW706 AM706 GV706 QR706 AAN706 AKJ706 AUF706 BEB706 BNX706 BXT706 CHP706 CRL706 DBH706 DLD706 DUZ706 EEV706 EOR706 EYN706 FIJ706 FSF706 GCB706 GLX706 GVT706 HFP706 HPL706 HZH706 IJD706 ISZ706 JCV706 JMR706 JWN706 KGJ706 KQF706 LAB706 LJX706 LTT706 MDP706 MNL706 MXH706 NHD706 NQZ706 OAV706 OKR706 OUN706 PEJ706 POF706 PYB706 QHX706 QRT706 RBP706 RLL706 RVH706 SFD706 SOZ706 AP706 GY706 QU706 AAQ706 AKM706 AUI706 BEE706 BOA706 BXW706 CHS706 CRO706 DBK706 DLG706 DVC706 EEY706 EOU706 EYQ706 FIM706 FSI706 GCE706 GMA706 GVW706 HFS706 HPO706 HZK706 IJG706 ITC706 JCY706 JMU706 JWQ706 KGM706 KQI706 LAE706 LKA706 LTW706 MDS706 MNO706 MXK706 NHG706 NRC706 OAY706 OKU706 OUQ706 PEM706 POI706 PYE706 QIA706 QRW706 RBS706 RLO706 RVK706 SFG706 AJ749 AM749 AM751:AM754">
      <formula1>0</formula1>
      <formula2>7</formula2>
    </dataValidation>
    <dataValidation type="whole" allowBlank="1" showInputMessage="1" showErrorMessage="1" errorTitle="Odstotek uporabe" error="odstotek (celoštevilska vrednost)" prompt="vpišite kolikšna je bila angažiranost v procentih, oblika besedila je celoštevilska vrednost" sqref="AL232:AL250 TN232:TN248 ADJ232:ADJ248 ANF232:ANF248 AXB232:AXB248 BGX232:BGX248 BQT232:BQT248 CAP232:CAP248 CKL232:CKL248 CUH232:CUH248 DED232:DED248 DNZ232:DNZ248 DXV232:DXV248 EHR232:EHR248 ERN232:ERN248 FBJ232:FBJ248 FLF232:FLF248 FVB232:FVB248 GEX232:GEX248 GOT232:GOT248 GYP232:GYP248 HIL232:HIL248 HSH232:HSH248 ICD232:ICD248 ILZ232:ILZ248 IVV232:IVV248 JFR232:JFR248 JPN232:JPN248 JZJ232:JZJ248 KJF232:KJF248 KTB232:KTB248 LCX232:LCX248 LMT232:LMT248 LWP232:LWP248 MGL232:MGL248 MQH232:MQH248 NAD232:NAD248 NJZ232:NJZ248 NTV232:NTV248 ODR232:ODR248 ONN232:ONN248 OXJ232:OXJ248 PHF232:PHF248 PRB232:PRB248 QAX232:QAX248 QKT232:QKT248 QUP232:QUP248 REL232:REL248 ROH232:ROH248 RYD232:RYD248 SHZ232:SHZ248 SRV232:SRV248 TBR232:TBR248 TLN232:TLN248 TVJ232:TVJ248 UFF232:UFF248 UPB232:UPB248 UYX232:UYX248 VIT232:VIT248 VSP232:VSP248 WCL232:WCL248 WMH232:WMH248 WWD232:WWD248 WWD11:WWD34 TN268 ADJ268 ANF268 AXB268 BGX268 BQT268 CAP268 CKL268 CUH268 DED268 DNZ268 DXV268 EHR268 ERN268 FBJ268 FLF268 FVB268 GEX268 GOT268 GYP268 HIL268 HSH268 ICD268 ILZ268 IVV268 JFR268 JPN268 JZJ268 KJF268 KTB268 LCX268 LMT268 LWP268 MGL268 MQH268 NAD268 NJZ268 NTV268 ODR268 ONN268 OXJ268 PHF268 PRB268 QAX268 QKT268 QUP268 REL268 ROH268 RYD268 SHZ268 SRV268 TBR268 TLN268 TVJ268 UFF268 UPB268 UYX268 VIT268 VSP268 WCL268 WMH268 WWD268 WWD521 AL454:AL461 JR668:JR670 TN668:TN670 ADJ668:ADJ670 ANF668:ANF670 AXB668:AXB670 BGX668:BGX670 BQT668:BQT670 CAP668:CAP670 CKL668:CKL670 CUH668:CUH670 DED668:DED670 DNZ668:DNZ670 DXV668:DXV670 EHR668:EHR670 ERN668:ERN670 FBJ668:FBJ670 FLF668:FLF670 FVB668:FVB670 GEX668:GEX670 GOT668:GOT670 GYP668:GYP670 HIL668:HIL670 HSH668:HSH670 ICD668:ICD670 ILZ668:ILZ670 IVV668:IVV670 JFR668:JFR670 JPN668:JPN670 JZJ668:JZJ670 KJF668:KJF670 KTB668:KTB670 LCX668:LCX670 LMT668:LMT670 LWP668:LWP670 MGL668:MGL670 MQH668:MQH670 NAD668:NAD670 NJZ668:NJZ670 NTV668:NTV670 ODR668:ODR670 ONN668:ONN670 OXJ668:OXJ670 PHF668:PHF670 PRB668:PRB670 QAX668:QAX670 QKT668:QKT670 QUP668:QUP670 REL668:REL670 ROH668:ROH670 RYD668:RYD670 SHZ668:SHZ670 SRV668:SRV670 TBR668:TBR670 TLN668:TLN670 TVJ668:TVJ670 UFF668:UFF670 UPB668:UPB670 UYX668:UYX670 VIT668:VIT670 VSP668:VSP670 WCL668:WCL670 WMH668:WMH670 WWD668:WWD670 AI669 JO667 TK667 ADG667 ANC667 AWY667 BGU667 BQQ667 CAM667 CKI667 CUE667 DEA667 DNW667 DXS667 EHO667 ERK667 FBG667 FLC667 FUY667 GEU667 GOQ667 GYM667 HII667 HSE667 ICA667 ILW667 IVS667 JFO667 JPK667 JZG667 KJC667 KSY667 LCU667 LMQ667 LWM667 MGI667 MQE667 NAA667 NJW667 NTS667 ODO667 ONK667 OXG667 PHC667 PQY667 QAU667 QKQ667 QUM667 REI667 ROE667 RYA667 SHW667 SRS667 TBO667 TLK667 TVG667 UFC667 UOY667 UYU667 VIQ667 VSM667 WCI667 WME667 WWA667 AL663:AL667 JR661:JR665 TN661:TN665 ADJ661:ADJ665 ANF661:ANF665 AXB661:AXB665 BGX661:BGX665 BQT661:BQT665 CAP661:CAP665 CKL661:CKL665 CUH661:CUH665 DED661:DED665 DNZ661:DNZ665 DXV661:DXV665 EHR661:EHR665 ERN661:ERN665 FBJ661:FBJ665 FLF661:FLF665 FVB661:FVB665 GEX661:GEX665 GOT661:GOT665 GYP661:GYP665 HIL661:HIL665 HSH661:HSH665 ICD661:ICD665 ILZ661:ILZ665 IVV661:IVV665 JFR661:JFR665 JPN661:JPN665 JZJ661:JZJ665 KJF661:KJF665 KTB661:KTB665 LCX661:LCX665 LMT661:LMT665 LWP661:LWP665 MGL661:MGL665 MQH661:MQH665 NAD661:NAD665 NJZ661:NJZ665 NTV661:NTV665 ODR661:ODR665 ONN661:ONN665 OXJ661:OXJ665 PHF661:PHF665 PRB661:PRB665 QAX661:QAX665 QKT661:QKT665 QUP661:QUP665 REL661:REL665 ROH661:ROH665 RYD661:RYD665 SHZ661:SHZ665 SRV661:SRV665 TBR661:TBR665 TLN661:TLN665 TVJ661:TVJ665 UFF661:UFF665 UPB661:UPB665 UYX661:UYX665 VIT661:VIT665 VSP661:VSP665 WCL661:WCL665 WMH661:WMH665 WWD661:WWD665 WWD709 JR747 TN747 ADJ747 ANF747 AXB747 BGX747 BQT747 CAP747 CKL747 CUH747 DED747 DNZ747 DXV747 EHR747 ERN747 FBJ747 FLF747 FVB747 GEX747 GOT747 GYP747 HIL747 HSH747 ICD747 ILZ747 IVV747 JFR747 JPN747 JZJ747 KJF747 KTB747 LCX747 LMT747 LWP747 MGL747 MQH747 NAD747 NJZ747 NTV747 ODR747 ONN747 OXJ747 PHF747 PRB747 QAX747 QKT747 QUP747 REL747 ROH747 RYD747 SHZ747 SRV747 TBR747 TLN747 TVJ747 UFF747 UPB747 UYX747 VIT747 VSP747 WCL747 WMH747 WWD747 WWD999 AL631 JR521 TN521 ADJ521 ANF521 AXB521 BGX521 BQT521 CAP521 CKL521 CUH521 DED521 DNZ521 DXV521 EHR521 ERN521 FBJ521 FLF521 FVB521 GEX521 GOT521 GYP521 HIL521 HSH521 ICD521 ILZ521 IVV521 JFR521 JPN521 JZJ521 KJF521 KTB521 LCX521 LMT521 LWP521 MGL521 MQH521 NAD521 NJZ521 NTV521 ODR521 ONN521 OXJ521 PHF521 PRB521 QAX521 QKT521 QUP521 REL521 ROH521 RYD521 SHZ521 SRV521 TBR521 TLN521 TVJ521 UFF521 UPB521 UYX521 VIT521 VSP521 WCL521 WMH521 JR232:JR248 JR268 AL736:AL745 JR734 TN734 ADJ734 ANF734 AXB734 BGX734 BQT734 CAP734 CKL734 CUH734 DED734 DNZ734 DXV734 EHR734 ERN734 FBJ734 FLF734 FVB734 GEX734 GOT734 GYP734 HIL734 HSH734 ICD734 ILZ734 IVV734 JFR734 JPN734 JZJ734 KJF734 KTB734 LCX734 LMT734 LWP734 MGL734 MQH734 NAD734 NJZ734 NTV734 ODR734 ONN734 OXJ734 PHF734 PRB734 QAX734 QKT734 QUP734 REL734 ROH734 RYD734 SHZ734 SRV734 TBR734 TLN734 TVJ734 UFF734 UPB734 UYX734 VIT734 VSP734 WCL734 WMH734 WWD734 AL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AL36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AL11:AL34 JR11:JR34 TN11:TN34 ADJ11:ADJ34 ANF11:ANF34 AXB11:AXB34 BGX11:BGX34 BQT11:BQT34 CAP11:CAP34 CKL11:CKL34 CUH11:CUH34 DED11:DED34 DNZ11:DNZ34 DXV11:DXV34 EHR11:EHR34 ERN11:ERN34 FBJ11:FBJ34 FLF11:FLF34 FVB11:FVB34 GEX11:GEX34 GOT11:GOT34 GYP11:GYP34 HIL11:HIL34 HSH11:HSH34 ICD11:ICD34 ILZ11:ILZ34 IVV11:IVV34 JFR11:JFR34 JPN11:JPN34 JZJ11:JZJ34 KJF11:KJF34 KTB11:KTB34 LCX11:LCX34 LMT11:LMT34 LWP11:LWP34 MGL11:MGL34 MQH11:MQH34 NAD11:NAD34 NJZ11:NJZ34 NTV11:NTV34 ODR11:ODR34 ONN11:ONN34 OXJ11:OXJ34 PHF11:PHF34 PRB11:PRB34 QAX11:QAX34 QKT11:QKT34 QUP11:QUP34 REL11:REL34 ROH11:ROH34 RYD11:RYD34 SHZ11:SHZ34 SRV11:SRV34 TBR11:TBR34 TLN11:TLN34 TVJ11:TVJ34 UFF11:UFF34 UPB11:UPB34 UYX11:UYX34 VIT11:VIT34 VSP11:VSP34 WCL11:WCL34 WMH11:WMH34 WWD96:WWD97 WMH96:WMH97 WCL96:WCL97 VSP96:VSP97 VIT96:VIT97 UYX96:UYX97 UPB96:UPB97 UFF96:UFF97 TVJ96:TVJ97 TLN96:TLN97 TBR96:TBR97 SRV96:SRV97 SHZ96:SHZ97 RYD96:RYD97 ROH96:ROH97 REL96:REL97 QUP96:QUP97 QKT96:QKT97 QAX96:QAX97 PRB96:PRB97 PHF96:PHF97 OXJ96:OXJ97 ONN96:ONN97 ODR96:ODR97 NTV96:NTV97 NJZ96:NJZ97 NAD96:NAD97 MQH96:MQH97 MGL96:MGL97 LWP96:LWP97 LMT96:LMT97 LCX96:LCX97 KTB96:KTB97 KJF96:KJF97 JZJ96:JZJ97 JPN96:JPN97 JFR96:JFR97 IVV96:IVV97 ILZ96:ILZ97 ICD96:ICD97 HSH96:HSH97 HIL96:HIL97 GYP96:GYP97 GOT96:GOT97 GEX96:GEX97 FVB96:FVB97 FLF96:FLF97 FBJ96:FBJ97 ERN96:ERN97 EHR96:EHR97 DXV96:DXV97 DNZ96:DNZ97 DED96:DED97 CUH96:CUH97 CKL96:CKL97 CAP96:CAP97 BQT96:BQT97 BGX96:BGX97 AXB96:AXB97 ANF96:ANF97 ADJ96:ADJ97 TN96:TN97 JR96:JR97 TN999 ADJ999 ANF999 AXB999 BGX999 BQT999 CAP999 CKL999 CUH999 DED999 DNZ999 DXV999 EHR999 ERN999 FBJ999 FLF999 FVB999 GEX999 GOT999 GYP999 HIL999 HSH999 ICD999 ILZ999 IVV999 JFR999 JPN999 JZJ999 KJF999 KTB999 LCX999 LMT999 LWP999 MGL999 MQH999 NAD999 NJZ999 NTV999 ODR999 ONN999 OXJ999 PHF999 PRB999 QAX999 QKT999 QUP999 REL999 ROH999 RYD999 SHZ999 SRV999 TBR999 TLN999 TVJ999 UFF999 UPB999 UYX999 VIT999 VSP999 WCL999 WMH999 WWD459:WWD461 AL365 AL268:AL271 AL714 JR709 TN709 ADJ709 ANF709 AXB709 BGX709 BQT709 CAP709 CKL709 CUH709 DED709 DNZ709 DXV709 EHR709 ERN709 FBJ709 FLF709 FVB709 GEX709 GOT709 GYP709 HIL709 HSH709 ICD709 ILZ709 IVV709 JFR709 JPN709 JZJ709 KJF709 KTB709 LCX709 LMT709 LWP709 MGL709 MQH709 NAD709 NJZ709 NTV709 ODR709 ONN709 OXJ709 PHF709 PRB709 QAX709 QKT709 QUP709 REL709 ROH709 RYD709 SHZ709 SRV709 TBR709 TLN709 TVJ709 UFF709 UPB709 UYX709 VIT709 VSP709 WCL709 WMH709 SOY706 JR736:JR744 TN736:TN744 ADJ736:ADJ744 ANF736:ANF744 AXB736:AXB744 BGX736:BGX744 BQT736:BQT744 CAP736:CAP744 CKL736:CKL744 CUH736:CUH744 DED736:DED744 DNZ736:DNZ744 DXV736:DXV744 EHR736:EHR744 ERN736:ERN744 FBJ736:FBJ744 FLF736:FLF744 FVB736:FVB744 GEX736:GEX744 GOT736:GOT744 GYP736:GYP744 HIL736:HIL744 HSH736:HSH744 ICD736:ICD744 ILZ736:ILZ744 IVV736:IVV744 JFR736:JFR744 JPN736:JPN744 JZJ736:JZJ744 KJF736:KJF744 KTB736:KTB744 LCX736:LCX744 LMT736:LMT744 LWP736:LWP744 MGL736:MGL744 MQH736:MQH744 NAD736:NAD744 NJZ736:NJZ744 NTV736:NTV744 ODR736:ODR744 ONN736:ONN744 OXJ736:OXJ744 PHF736:PHF744 PRB736:PRB744 QAX736:QAX744 QKT736:QKT744 QUP736:QUP744 REL736:REL744 ROH736:ROH744 RYD736:RYD744 SHZ736:SHZ744 SRV736:SRV744 TBR736:TBR744 TLN736:TLN744 TVJ736:TVJ744 UFF736:UFF744 UPB736:UPB744 UYX736:UYX744 VIT736:VIT744 VSP736:VSP744 WCL736:WCL744 WMH736:WMH744 WWD736:WWD744 AL999 JR999 JR459:JR461 TN459:TN461 ADJ459:ADJ461 ANF459:ANF461 AXB459:AXB461 BGX459:BGX461 BQT459:BQT461 CAP459:CAP461 CKL459:CKL461 CUH459:CUH461 DED459:DED461 DNZ459:DNZ461 DXV459:DXV461 EHR459:EHR461 ERN459:ERN461 FBJ459:FBJ461 FLF459:FLF461 FVB459:FVB461 GEX459:GEX461 GOT459:GOT461 GYP459:GYP461 HIL459:HIL461 HSH459:HSH461 ICD459:ICD461 ILZ459:ILZ461 IVV459:IVV461 JFR459:JFR461 JPN459:JPN461 JZJ459:JZJ461 KJF459:KJF461 KTB459:KTB461 LCX459:LCX461 LMT459:LMT461 LWP459:LWP461 MGL459:MGL461 MQH459:MQH461 NAD459:NAD461 NJZ459:NJZ461 NTV459:NTV461 ODR459:ODR461 ONN459:ONN461 OXJ459:OXJ461 PHF459:PHF461 PRB459:PRB461 QAX459:QAX461 QKT459:QKT461 QUP459:QUP461 REL459:REL461 ROH459:ROH461 RYD459:RYD461 SHZ459:SHZ461 SRV459:SRV461 TBR459:TBR461 TLN459:TLN461 TVJ459:TVJ461 UFF459:UFF461 UPB459:UPB461 UYX459:UYX461 VIT459:VIT461 VSP459:VSP461 WCL459:WCL461 WMH459:WMH461 AL262:AL263 WWD260:WWD263 WMH260:WMH263 WCL260:WCL263 VSP260:VSP263 VIT260:VIT263 UYX260:UYX263 UPB260:UPB263 UFF260:UFF263 TVJ260:TVJ263 TLN260:TLN263 TBR260:TBR263 SRV260:SRV263 SHZ260:SHZ263 RYD260:RYD263 ROH260:ROH263 REL260:REL263 QUP260:QUP263 QKT260:QKT263 QAX260:QAX263 PRB260:PRB263 PHF260:PHF263 OXJ260:OXJ263 ONN260:ONN263 ODR260:ODR263 NTV260:NTV263 NJZ260:NJZ263 NAD260:NAD263 MQH260:MQH263 MGL260:MGL263 LWP260:LWP263 LMT260:LMT263 LCX260:LCX263 KTB260:KTB263 KJF260:KJF263 JZJ260:JZJ263 JPN260:JPN263 JFR260:JFR263 IVV260:IVV263 ILZ260:ILZ263 ICD260:ICD263 HSH260:HSH263 HIL260:HIL263 GYP260:GYP263 GOT260:GOT263 GEX260:GEX263 FVB260:FVB263 FLF260:FLF263 FBJ260:FBJ263 ERN260:ERN263 EHR260:EHR263 DXV260:DXV263 DNZ260:DNZ263 DED260:DED263 CUH260:CUH263 CKL260:CKL263 CAP260:CAP263 BQT260:BQT263 BGX260:BGX263 AXB260:AXB263 ANF260:ANF263 ADJ260:ADJ263 TN260:TN263 JR260:JR263 AL670:AL671 AL709 AL706 GU706 QQ706 AAM706 AKI706 AUE706 BEA706 BNW706 BXS706 CHO706 CRK706 DBG706 DLC706 DUY706 EEU706 EOQ706 EYM706 FII706 FSE706 GCA706 GLW706 GVS706 HFO706 HPK706 HZG706 IJC706 ISY706 JCU706 JMQ706 JWM706 KGI706 KQE706 LAA706 LJW706 LTS706 MDO706 MNK706 MXG706 NHC706 NQY706 OAU706 OKQ706 OUM706 PEI706 POE706 PYA706 QHW706 QRS706 RBO706 RLK706 RVG706 SFC706 AL749">
      <formula1>0</formula1>
      <formula2>100</formula2>
    </dataValidation>
    <dataValidation type="whole" allowBlank="1" showInputMessage="1" showErrorMessage="1" errorTitle="Odstotek uporabe" error="odstotek (celoštevilska vrednost)" prompt="vpišite kolikšna je bila angažiranost v procentih,  celoštevilska vrednost" sqref="AR232:AR250 TT232:TT248 ADP232:ADP248 ANL232:ANL248 AXH232:AXH248 BHD232:BHD248 BQZ232:BQZ248 CAV232:CAV248 CKR232:CKR248 CUN232:CUN248 DEJ232:DEJ248 DOF232:DOF248 DYB232:DYB248 EHX232:EHX248 ERT232:ERT248 FBP232:FBP248 FLL232:FLL248 FVH232:FVH248 GFD232:GFD248 GOZ232:GOZ248 GYV232:GYV248 HIR232:HIR248 HSN232:HSN248 ICJ232:ICJ248 IMF232:IMF248 IWB232:IWB248 JFX232:JFX248 JPT232:JPT248 JZP232:JZP248 KJL232:KJL248 KTH232:KTH248 LDD232:LDD248 LMZ232:LMZ248 LWV232:LWV248 MGR232:MGR248 MQN232:MQN248 NAJ232:NAJ248 NKF232:NKF248 NUB232:NUB248 ODX232:ODX248 ONT232:ONT248 OXP232:OXP248 PHL232:PHL248 PRH232:PRH248 QBD232:QBD248 QKZ232:QKZ248 QUV232:QUV248 RER232:RER248 RON232:RON248 RYJ232:RYJ248 SIF232:SIF248 SSB232:SSB248 TBX232:TBX248 TLT232:TLT248 TVP232:TVP248 UFL232:UFL248 UPH232:UPH248 UZD232:UZD248 VIZ232:VIZ248 VSV232:VSV248 WCR232:WCR248 WMN232:WMN248 WWJ232:WWJ248 JU232:JU248 AO232:AO250 TQ232:TQ248 ADM232:ADM248 ANI232:ANI248 AXE232:AXE248 BHA232:BHA248 BQW232:BQW248 CAS232:CAS248 CKO232:CKO248 CUK232:CUK248 DEG232:DEG248 DOC232:DOC248 DXY232:DXY248 EHU232:EHU248 ERQ232:ERQ248 FBM232:FBM248 FLI232:FLI248 FVE232:FVE248 GFA232:GFA248 GOW232:GOW248 GYS232:GYS248 HIO232:HIO248 HSK232:HSK248 ICG232:ICG248 IMC232:IMC248 IVY232:IVY248 JFU232:JFU248 JPQ232:JPQ248 JZM232:JZM248 KJI232:KJI248 KTE232:KTE248 LDA232:LDA248 LMW232:LMW248 LWS232:LWS248 MGO232:MGO248 MQK232:MQK248 NAG232:NAG248 NKC232:NKC248 NTY232:NTY248 ODU232:ODU248 ONQ232:ONQ248 OXM232:OXM248 PHI232:PHI248 PRE232:PRE248 QBA232:QBA248 QKW232:QKW248 QUS232:QUS248 REO232:REO248 ROK232:ROK248 RYG232:RYG248 SIC232:SIC248 SRY232:SRY248 TBU232:TBU248 TLQ232:TLQ248 TVM232:TVM248 UFI232:UFI248 UPE232:UPE248 UZA232:UZA248 VIW232:VIW248 VSS232:VSS248 WCO232:WCO248 WMK232:WMK248 WWG232:WWG248 JO232:JO248 AI232:AI250 TK232:TK248 ADG232:ADG248 ANC232:ANC248 AWY232:AWY248 BGU232:BGU248 BQQ232:BQQ248 CAM232:CAM248 CKI232:CKI248 CUE232:CUE248 DEA232:DEA248 DNW232:DNW248 DXS232:DXS248 EHO232:EHO248 ERK232:ERK248 FBG232:FBG248 FLC232:FLC248 FUY232:FUY248 GEU232:GEU248 GOQ232:GOQ248 GYM232:GYM248 HII232:HII248 HSE232:HSE248 ICA232:ICA248 ILW232:ILW248 IVS232:IVS248 JFO232:JFO248 JPK232:JPK248 JZG232:JZG248 KJC232:KJC248 KSY232:KSY248 LCU232:LCU248 LMQ232:LMQ248 LWM232:LWM248 MGI232:MGI248 MQE232:MQE248 NAA232:NAA248 NJW232:NJW248 NTS232:NTS248 ODO232:ODO248 ONK232:ONK248 OXG232:OXG248 PHC232:PHC248 PQY232:PQY248 QAU232:QAU248 QKQ232:QKQ248 QUM232:QUM248 REI232:REI248 ROE232:ROE248 RYA232:RYA248 SHW232:SHW248 SRS232:SRS248 TBO232:TBO248 TLK232:TLK248 TVG232:TVG248 UFC232:UFC248 UOY232:UOY248 UYU232:UYU248 VIQ232:VIQ248 VSM232:VSM248 WCI232:WCI248 WME232:WME248 WWA232:WWA248 WWG11:WWG36 TT268 ADP268 ANL268 AXH268 BHD268 BQZ268 CAV268 CKR268 CUN268 DEJ268 DOF268 DYB268 EHX268 ERT268 FBP268 FLL268 FVH268 GFD268 GOZ268 GYV268 HIR268 HSN268 ICJ268 IMF268 IWB268 JFX268 JPT268 JZP268 KJL268 KTH268 LDD268 LMZ268 LWV268 MGR268 MQN268 NAJ268 NKF268 NUB268 ODX268 ONT268 OXP268 PHL268 PRH268 QBD268 QKZ268 QUV268 RER268 RON268 RYJ268 SIF268 SSB268 TBX268 TLT268 TVP268 UFL268 UPH268 UZD268 VIZ268 VSV268 WCR268 WMN268 WWJ268 JU268 TQ268 ADM268 ANI268 AXE268 BHA268 BQW268 CAS268 CKO268 CUK268 DEG268 DOC268 DXY268 EHU268 ERQ268 FBM268 FLI268 FVE268 GFA268 GOW268 GYS268 HIO268 HSK268 ICG268 IMC268 IVY268 JFU268 JPQ268 JZM268 KJI268 KTE268 LDA268 LMW268 LWS268 MGO268 MQK268 NAG268 NKC268 NTY268 ODU268 ONQ268 OXM268 PHI268 PRE268 QBA268 QKW268 QUS268 REO268 ROK268 RYG268 SIC268 SRY268 TBU268 TLQ268 TVM268 UFI268 UPE268 UZA268 VIW268 VSS268 WCO268 WMK268 WWG268 WWA268 JO268 TK268 ADG268 ANC268 AWY268 BGU268 BQQ268 CAM268 CKI268 CUE268 DEA268 DNW268 DXS268 EHO268 ERK268 FBG268 FLC268 FUY268 GEU268 GOQ268 GYM268 HII268 HSE268 ICA268 ILW268 IVS268 JFO268 JPK268 JZG268 KJC268 KSY268 LCU268 LMQ268 LWM268 MGI268 MQE268 NAA268 NJW268 NTS268 ODO268 ONK268 OXG268 PHC268 PQY268 QAU268 QKQ268 QUM268 REI268 ROE268 RYA268 SHW268 SRS268 TBO268 TLK268 TVG268 UFC268 UOY268 UYU268 VIQ268 VSM268 WCI268 WME268 AI268:AI271 WWA521 AR714 JO668:JO670 TK668:TK670 ADG668:ADG670 ANC668:ANC670 AWY668:AWY670 BGU668:BGU670 BQQ668:BQQ670 CAM668:CAM670 CKI668:CKI670 CUE668:CUE670 DEA668:DEA670 DNW668:DNW670 DXS668:DXS670 EHO668:EHO670 ERK668:ERK670 FBG668:FBG670 FLC668:FLC670 FUY668:FUY670 GEU668:GEU670 GOQ668:GOQ670 GYM668:GYM670 HII668:HII670 HSE668:HSE670 ICA668:ICA670 ILW668:ILW670 IVS668:IVS670 JFO668:JFO670 JPK668:JPK670 JZG668:JZG670 KJC668:KJC670 KSY668:KSY670 LCU668:LCU670 LMQ668:LMQ670 LWM668:LWM670 MGI668:MGI670 MQE668:MQE670 NAA668:NAA670 NJW668:NJW670 NTS668:NTS670 ODO668:ODO670 ONK668:ONK670 OXG668:OXG670 PHC668:PHC670 PQY668:PQY670 QAU668:QAU670 QKQ668:QKQ670 QUM668:QUM670 REI668:REI670 ROE668:ROE670 RYA668:RYA670 SHW668:SHW670 SRS668:SRS670 TBO668:TBO670 TLK668:TLK670 TVG668:TVG670 UFC668:UFC670 UOY668:UOY670 UYU668:UYU670 VIQ668:VIQ670 VSM668:VSM670 WCI668:WCI670 WME668:WME670 WWA668:WWA670 AO714 JX661:JX670 TT661:TT670 ADP661:ADP670 ANL661:ANL670 AXH661:AXH670 BHD661:BHD670 BQZ661:BQZ670 CAV661:CAV670 CKR661:CKR670 CUN661:CUN670 DEJ661:DEJ670 DOF661:DOF670 DYB661:DYB670 EHX661:EHX670 ERT661:ERT670 FBP661:FBP670 FLL661:FLL670 FVH661:FVH670 GFD661:GFD670 GOZ661:GOZ670 GYV661:GYV670 HIR661:HIR670 HSN661:HSN670 ICJ661:ICJ670 IMF661:IMF670 IWB661:IWB670 JFX661:JFX670 JPT661:JPT670 JZP661:JZP670 KJL661:KJL670 KTH661:KTH670 LDD661:LDD670 LMZ661:LMZ670 LWV661:LWV670 MGR661:MGR670 MQN661:MQN670 NAJ661:NAJ670 NKF661:NKF670 NUB661:NUB670 ODX661:ODX670 ONT661:ONT670 OXP661:OXP670 PHL661:PHL670 PRH661:PRH670 QBD661:QBD670 QKZ661:QKZ670 QUV661:QUV670 RER661:RER670 RON661:RON670 RYJ661:RYJ670 SIF661:SIF670 SSB661:SSB670 TBX661:TBX670 TLT661:TLT670 TVP661:TVP670 UFL661:UFL670 UPH661:UPH670 UZD661:UZD670 VIZ661:VIZ670 VSV661:VSV670 WCR661:WCR670 WMN661:WMN670 WWJ661:WWJ670 AI454:AI461 JU661:JU670 TQ661:TQ670 ADM661:ADM670 ANI661:ANI670 AXE661:AXE670 BHA661:BHA670 BQW661:BQW670 CAS661:CAS670 CKO661:CKO670 CUK661:CUK670 DEG661:DEG670 DOC661:DOC670 DXY661:DXY670 EHU661:EHU670 ERQ661:ERQ670 FBM661:FBM670 FLI661:FLI670 FVE661:FVE670 GFA661:GFA670 GOW661:GOW670 GYS661:GYS670 HIO661:HIO670 HSK661:HSK670 ICG661:ICG670 IMC661:IMC670 IVY661:IVY670 JFU661:JFU670 JPQ661:JPQ670 JZM661:JZM670 KJI661:KJI670 KTE661:KTE670 LDA661:LDA670 LMW661:LMW670 LWS661:LWS670 MGO661:MGO670 MQK661:MQK670 NAG661:NAG670 NKC661:NKC670 NTY661:NTY670 ODU661:ODU670 ONQ661:ONQ670 OXM661:OXM670 PHI661:PHI670 PRE661:PRE670 QBA661:QBA670 QKW661:QKW670 QUS661:QUS670 REO661:REO670 ROK661:ROK670 RYG661:RYG670 SIC661:SIC670 SRY661:SRY670 TBU661:TBU670 TLQ661:TLQ670 TVM661:TVM670 UFI661:UFI670 UPE661:UPE670 UZA661:UZA670 VIW661:VIW670 VSS661:VSS670 WCO661:WCO670 WMK661:WMK670 WWG661:WWG670 AI663:AI666 JO661:JO664 TK661:TK664 ADG661:ADG664 ANC661:ANC664 AWY661:AWY664 BGU661:BGU664 BQQ661:BQQ664 CAM661:CAM664 CKI661:CKI664 CUE661:CUE664 DEA661:DEA664 DNW661:DNW664 DXS661:DXS664 EHO661:EHO664 ERK661:ERK664 FBG661:FBG664 FLC661:FLC664 FUY661:FUY664 GEU661:GEU664 GOQ661:GOQ664 GYM661:GYM664 HII661:HII664 HSE661:HSE664 ICA661:ICA664 ILW661:ILW664 IVS661:IVS664 JFO661:JFO664 JPK661:JPK664 JZG661:JZG664 KJC661:KJC664 KSY661:KSY664 LCU661:LCU664 LMQ661:LMQ664 LWM661:LWM664 MGI661:MGI664 MQE661:MQE664 NAA661:NAA664 NJW661:NJW664 NTS661:NTS664 ODO661:ODO664 ONK661:ONK664 OXG661:OXG664 PHC661:PHC664 PQY661:PQY664 QAU661:QAU664 QKQ661:QKQ664 QUM661:QUM664 REI661:REI664 ROE661:ROE664 RYA661:RYA664 SHW661:SHW664 SRS661:SRS664 TBO661:TBO664 TLK661:TLK664 TVG661:TVG664 UFC661:UFC664 UOY661:UOY664 UYU661:UYU664 VIQ661:VIQ664 VSM661:VSM664 WCI661:WCI664 WME661:WME664 WWA661:WWA664 AI668 JO666 TK666 ADG666 ANC666 AWY666 BGU666 BQQ666 CAM666 CKI666 CUE666 DEA666 DNW666 DXS666 EHO666 ERK666 FBG666 FLC666 FUY666 GEU666 GOQ666 GYM666 HII666 HSE666 ICA666 ILW666 IVS666 JFO666 JPK666 JZG666 KJC666 KSY666 LCU666 LMQ666 LWM666 MGI666 MQE666 NAA666 NJW666 NTS666 ODO666 ONK666 OXG666 PHC666 PQY666 QAU666 QKQ666 QUM666 REI666 ROE666 RYA666 SHW666 SRS666 TBO666 TLK666 TVG666 UFC666 UOY666 UYU666 VIQ666 VSM666 WCI666 WME666 WWA666 AI736:AI749 JX747 TT747 ADP747 ANL747 AXH747 BHD747 BQZ747 CAV747 CKR747 CUN747 DEJ747 DOF747 DYB747 EHX747 ERT747 FBP747 FLL747 FVH747 GFD747 GOZ747 GYV747 HIR747 HSN747 ICJ747 IMF747 IWB747 JFX747 JPT747 JZP747 KJL747 KTH747 LDD747 LMZ747 LWV747 MGR747 MQN747 NAJ747 NKF747 NUB747 ODX747 ONT747 OXP747 PHL747 PRH747 QBD747 QKZ747 QUV747 RER747 RON747 RYJ747 SIF747 SSB747 TBX747 TLT747 TVP747 UFL747 UPH747 UZD747 VIZ747 VSV747 WCR747 WMN747 WWJ747 AR749 JU747 TQ747 ADM747 ANI747 AXE747 BHA747 BQW747 CAS747 CKO747 CUK747 DEG747 DOC747 DXY747 EHU747 ERQ747 FBM747 FLI747 FVE747 GFA747 GOW747 GYS747 HIO747 HSK747 ICG747 IMC747 IVY747 JFU747 JPQ747 JZM747 KJI747 KTE747 LDA747 LMW747 LWS747 MGO747 MQK747 NAG747 NKC747 NTY747 ODU747 ONQ747 OXM747 PHI747 PRE747 QBA747 QKW747 QUS747 REO747 ROK747 RYG747 SIC747 SRY747 TBU747 TLQ747 TVM747 UFI747 UPE747 UZA747 VIW747 VSS747 WCO747 WMK747 WWG747 WWJ711 SPE706 AR454:AR457 AO454:AO457 AI365 AR631 JX521 TT521 ADP521 ANL521 AXH521 BHD521 BQZ521 CAV521 CKR521 CUN521 DEJ521 DOF521 DYB521 EHX521 ERT521 FBP521 FLL521 FVH521 GFD521 GOZ521 GYV521 HIR521 HSN521 ICJ521 IMF521 IWB521 JFX521 JPT521 JZP521 KJL521 KTH521 LDD521 LMZ521 LWV521 MGR521 MQN521 NAJ521 NKF521 NUB521 ODX521 ONT521 OXP521 PHL521 PRH521 QBD521 QKZ521 QUV521 RER521 RON521 RYJ521 SIF521 SSB521 TBX521 TLT521 TVP521 UFL521 UPH521 UZD521 VIZ521 VSV521 WCR521 WMN521 WWJ521 AO631 JU521 TQ521 ADM521 ANI521 AXE521 BHA521 BQW521 CAS521 CKO521 CUK521 DEG521 DOC521 DXY521 EHU521 ERQ521 FBM521 FLI521 FVE521 GFA521 GOW521 GYS521 HIO521 HSK521 ICG521 IMC521 IVY521 JFU521 JPQ521 JZM521 KJI521 KTE521 LDA521 LMW521 LWS521 MGO521 MQK521 NAG521 NKC521 NTY521 ODU521 ONQ521 OXM521 PHI521 PRE521 QBA521 QKW521 QUS521 REO521 ROK521 RYG521 SIC521 SRY521 TBU521 TLQ521 TVM521 UFI521 UPE521 UZA521 VIW521 VSS521 WCO521 WMK521 WWG521 AI631 JO521 TK521 ADG521 ANC521 AWY521 BGU521 BQQ521 CAM521 CKI521 CUE521 DEA521 DNW521 DXS521 EHO521 ERK521 FBG521 FLC521 FUY521 GEU521 GOQ521 GYM521 HII521 HSE521 ICA521 ILW521 IVS521 JFO521 JPK521 JZG521 KJC521 KSY521 LCU521 LMQ521 LWM521 MGI521 MQE521 NAA521 NJW521 NTS521 ODO521 ONK521 OXG521 PHC521 PQY521 QAU521 QKQ521 QUM521 REI521 ROE521 RYA521 SHW521 SRS521 TBO521 TLK521 TVG521 UFC521 UOY521 UYU521 VIQ521 VSM521 WCI521 WME521 AO365 WWP999 JX232:JX248 AR736:AR745 JX734 TT734 ADP734 ANL734 AXH734 BHD734 BQZ734 CAV734 CKR734 CUN734 DEJ734 DOF734 DYB734 EHX734 ERT734 FBP734 FLL734 FVH734 GFD734 GOZ734 GYV734 HIR734 HSN734 ICJ734 IMF734 IWB734 JFX734 JPT734 JZP734 KJL734 KTH734 LDD734 LMZ734 LWV734 MGR734 MQN734 NAJ734 NKF734 NUB734 ODX734 ONT734 OXP734 PHL734 PRH734 QBD734 QKZ734 QUV734 RER734 RON734 RYJ734 SIF734 SSB734 TBX734 TLT734 TVP734 UFL734 UPH734 UZD734 VIZ734 VSV734 WCR734 WMN734 WWJ734 AO736:AO745 JU734 TQ734 ADM734 ANI734 AXE734 BHA734 BQW734 CAS734 CKO734 CUK734 DEG734 DOC734 DXY734 EHU734 ERQ734 FBM734 FLI734 FVE734 GFA734 GOW734 GYS734 HIO734 HSK734 ICG734 IMC734 IVY734 JFU734 JPQ734 JZM734 KJI734 KTE734 LDA734 LMW734 LWS734 MGO734 MQK734 NAG734 NKC734 NTY734 ODU734 ONQ734 OXM734 PHI734 PRE734 QBA734 QKW734 QUS734 REO734 ROK734 RYG734 SIC734 SRY734 TBU734 TLQ734 TVM734 UFI734 UPE734 UZA734 VIW734 VSS734 WCO734 WMK734 WWG734 AI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AO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AR9 JX9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AL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AR11:AR36 JX11:JX36 TT11:TT36 ADP11:ADP36 ANL11:ANL36 AXH11:AXH36 BHD11:BHD36 BQZ11:BQZ36 CAV11:CAV36 CKR11:CKR36 CUN11:CUN36 DEJ11:DEJ36 DOF11:DOF36 DYB11:DYB36 EHX11:EHX36 ERT11:ERT36 FBP11:FBP36 FLL11:FLL36 FVH11:FVH36 GFD11:GFD36 GOZ11:GOZ36 GYV11:GYV36 HIR11:HIR36 HSN11:HSN36 ICJ11:ICJ36 IMF11:IMF36 IWB11:IWB36 JFX11:JFX36 JPT11:JPT36 JZP11:JZP36 KJL11:KJL36 KTH11:KTH36 LDD11:LDD36 LMZ11:LMZ36 LWV11:LWV36 MGR11:MGR36 MQN11:MQN36 NAJ11:NAJ36 NKF11:NKF36 NUB11:NUB36 ODX11:ODX36 ONT11:ONT36 OXP11:OXP36 PHL11:PHL36 PRH11:PRH36 QBD11:QBD36 QKZ11:QKZ36 QUV11:QUV36 RER11:RER36 RON11:RON36 RYJ11:RYJ36 SIF11:SIF36 SSB11:SSB36 TBX11:TBX36 TLT11:TLT36 TVP11:TVP36 UFL11:UFL36 UPH11:UPH36 UZD11:UZD36 VIZ11:VIZ36 VSV11:VSV36 WCR11:WCR36 WMN11:WMN36 WWJ11:WWJ36 AI11:AI37 JO11:JO37 TK11:TK37 ADG11:ADG37 ANC11:ANC37 AWY11:AWY37 BGU11:BGU37 BQQ11:BQQ37 CAM11:CAM37 CKI11:CKI37 CUE11:CUE37 DEA11:DEA37 DNW11:DNW37 DXS11:DXS37 EHO11:EHO37 ERK11:ERK37 FBG11:FBG37 FLC11:FLC37 FUY11:FUY37 GEU11:GEU37 GOQ11:GOQ37 GYM11:GYM37 HII11:HII37 HSE11:HSE37 ICA11:ICA37 ILW11:ILW37 IVS11:IVS37 JFO11:JFO37 JPK11:JPK37 JZG11:JZG37 KJC11:KJC37 KSY11:KSY37 LCU11:LCU37 LMQ11:LMQ37 LWM11:LWM37 MGI11:MGI37 MQE11:MQE37 NAA11:NAA37 NJW11:NJW37 NTS11:NTS37 ODO11:ODO37 ONK11:ONK37 OXG11:OXG37 PHC11:PHC37 PQY11:PQY37 QAU11:QAU37 QKQ11:QKQ37 QUM11:QUM37 REI11:REI37 ROE11:ROE37 RYA11:RYA37 SHW11:SHW37 SRS11:SRS37 TBO11:TBO37 TLK11:TLK37 TVG11:TVG37 UFC11:UFC37 UOY11:UOY37 UYU11:UYU37 VIQ11:VIQ37 VSM11:VSM37 WCI11:WCI37 WME11:WME37 WWA11:WWA37 AO11:AO36 JU11:JU36 TQ11:TQ36 ADM11:ADM36 ANI11:ANI36 AXE11:AXE36 BHA11:BHA36 BQW11:BQW36 CAS11:CAS36 CKO11:CKO36 CUK11:CUK36 DEG11:DEG36 DOC11:DOC36 DXY11:DXY36 EHU11:EHU36 ERQ11:ERQ36 FBM11:FBM36 FLI11:FLI36 FVE11:FVE36 GFA11:GFA36 GOW11:GOW36 GYS11:GYS36 HIO11:HIO36 HSK11:HSK36 ICG11:ICG36 IMC11:IMC36 IVY11:IVY36 JFU11:JFU36 JPQ11:JPQ36 JZM11:JZM36 KJI11:KJI36 KTE11:KTE36 LDA11:LDA36 LMW11:LMW36 LWS11:LWS36 MGO11:MGO36 MQK11:MQK36 NAG11:NAG36 NKC11:NKC36 NTY11:NTY36 ODU11:ODU36 ONQ11:ONQ36 OXM11:OXM36 PHI11:PHI36 PRE11:PRE36 QBA11:QBA36 QKW11:QKW36 QUS11:QUS36 REO11:REO36 ROK11:ROK36 RYG11:RYG36 SIC11:SIC36 SRY11:SRY36 TBU11:TBU36 TLQ11:TLQ36 TVM11:TVM36 UFI11:UFI36 UPE11:UPE36 UZA11:UZA36 VIW11:VIW36 VSS11:VSS36 WCO11:WCO36 WMK11:WMK36 WWA96:WWA97 WME96:WME97 WCI96:WCI97 VSM96:VSM97 VIQ96:VIQ97 UYU96:UYU97 UOY96:UOY97 UFC96:UFC97 TVG96:TVG97 TLK96:TLK97 TBO96:TBO97 SRS96:SRS97 SHW96:SHW97 RYA96:RYA97 ROE96:ROE97 REI96:REI97 QUM96:QUM97 QKQ96:QKQ97 QAU96:QAU97 PQY96:PQY97 PHC96:PHC97 OXG96:OXG97 ONK96:ONK97 ODO96:ODO97 NTS96:NTS97 NJW96:NJW97 NAA96:NAA97 MQE96:MQE97 MGI96:MGI97 LWM96:LWM97 LMQ96:LMQ97 LCU96:LCU97 KSY96:KSY97 KJC96:KJC97 JZG96:JZG97 JPK96:JPK97 JFO96:JFO97 IVS96:IVS97 ILW96:ILW97 ICA96:ICA97 HSE96:HSE97 HII96:HII97 GYM96:GYM97 GOQ96:GOQ97 GEU96:GEU97 FUY96:FUY97 FLC96:FLC97 FBG96:FBG97 ERK96:ERK97 EHO96:EHO97 DXS96:DXS97 DNW96:DNW97 DEA96:DEA97 CUE96:CUE97 CKI96:CKI97 CAM96:CAM97 BQQ96:BQQ97 BGU96:BGU97 AWY96:AWY97 ANC96:ANC97 ADG96:ADG97 TK96:TK97 JO96:JO97 WWG96:WWG97 WMK96:WMK97 WCO96:WCO97 VSS96:VSS97 VIW96:VIW97 UZA96:UZA97 UPE96:UPE97 UFI96:UFI97 TVM96:TVM97 TLQ96:TLQ97 TBU96:TBU97 SRY96:SRY97 SIC96:SIC97 RYG96:RYG97 ROK96:ROK97 REO96:REO97 QUS96:QUS97 QKW96:QKW97 QBA96:QBA97 PRE96:PRE97 PHI96:PHI97 OXM96:OXM97 ONQ96:ONQ97 ODU96:ODU97 NTY96:NTY97 NKC96:NKC97 NAG96:NAG97 MQK96:MQK97 MGO96:MGO97 LWS96:LWS97 LMW96:LMW97 LDA96:LDA97 KTE96:KTE97 KJI96:KJI97 JZM96:JZM97 JPQ96:JPQ97 JFU96:JFU97 IVY96:IVY97 IMC96:IMC97 ICG96:ICG97 HSK96:HSK97 HIO96:HIO97 GYS96:GYS97 GOW96:GOW97 GFA96:GFA97 FVE96:FVE97 FLI96:FLI97 FBM96:FBM97 ERQ96:ERQ97 EHU96:EHU97 DXY96:DXY97 DOC96:DOC97 DEG96:DEG97 CUK96:CUK97 CKO96:CKO97 CAS96:CAS97 BQW96:BQW97 BHA96:BHA97 AXE96:AXE97 ANI96:ANI97 ADM96:ADM97 TQ96:TQ97 JU96:JU97 WWJ96:WWJ97 WMN96:WMN97 WCR96:WCR97 VSV96:VSV97 VIZ96:VIZ97 UZD96:UZD97 UPH96:UPH97 UFL96:UFL97 TVP96:TVP97 TLT96:TLT97 TBX96:TBX97 SSB96:SSB97 SIF96:SIF97 RYJ96:RYJ97 RON96:RON97 RER96:RER97 QUV96:QUV97 QKZ96:QKZ97 QBD96:QBD97 PRH96:PRH97 PHL96:PHL97 OXP96:OXP97 ONT96:ONT97 ODX96:ODX97 NUB96:NUB97 NKF96:NKF97 NAJ96:NAJ97 MQN96:MQN97 MGR96:MGR97 LWV96:LWV97 LMZ96:LMZ97 LDD96:LDD97 KTH96:KTH97 KJL96:KJL97 JZP96:JZP97 JPT96:JPT97 JFX96:JFX97 IWB96:IWB97 IMF96:IMF97 ICJ96:ICJ97 HSN96:HSN97 HIR96:HIR97 GYV96:GYV97 GOZ96:GOZ97 GFD96:GFD97 FVH96:FVH97 FLL96:FLL97 FBP96:FBP97 ERT96:ERT97 EHX96:EHX97 DYB96:DYB97 DOF96:DOF97 DEJ96:DEJ97 CUN96:CUN97 CKR96:CKR97 CAV96:CAV97 BQZ96:BQZ97 BHD96:BHD97 AXH96:AXH97 ANL96:ANL97 ADP96:ADP97 TT96:TT97 JX96:JX97 ANC999 AWY999 BGU999 BQQ999 CAM999 CKI999 CUE999 DEA999 DNW999 DXS999 EHO999 ERK999 FBG999 FLC999 FUY999 GEU999 GOQ999 GYM999 HII999 HSE999 ICA999 ILW999 IVS999 JFO999 JPK999 JZG999 KJC999 KSY999 LCU999 LMQ999 LWM999 MGI999 MQE999 NAA999 NJW999 NTS999 ODO999 ONK999 OXG999 PHC999 PQY999 QAU999 QKQ999 QUM999 REI999 ROE999 RYA999 SHW999 SRS999 TBO999 TLK999 TVG999 UFC999 UOY999 UYU999 VIQ999 VSM999 WCI999 WME999 WWA999 AU999 KA999 TW999 ADS999 ANO999 AXK999 BHG999 BRC999 CAY999 CKU999 CUQ999 DEM999 DOI999 DYE999 EIA999 ERW999 FBS999 FLO999 FVK999 GFG999 GPC999 GYY999 HIU999 HSQ999 ICM999 IMI999 IWE999 JGA999 JPW999 JZS999 KJO999 KTK999 LDG999 LNC999 LWY999 MGU999 MQQ999 NAM999 NKI999 NUE999 OEA999 ONW999 OXS999 PHO999 PRK999 QBG999 QLC999 QUY999 REU999 ROQ999 RYM999 SII999 SSE999 TCA999 TLW999 TVS999 UFO999 UPK999 UZG999 VJC999 VSY999 WCU999 WMQ999 WWM999 AX999 KD999 TZ999 ADV999 ANR999 AXN999 BHJ999 BRF999 CBB999 CKX999 CUT999 DEP999 DOL999 DYH999 EID999 ERZ999 FBV999 FLR999 FVN999 GFJ999 GPF999 GZB999 HIX999 HST999 ICP999 IML999 IWH999 JGD999 JPZ999 JZV999 KJR999 KTN999 LDJ999 LNF999 LXB999 MGX999 MQT999 NAP999 NKL999 NUH999 OED999 ONZ999 OXV999 PHR999 PRN999 QBJ999 QLF999 QVB999 REX999 ROT999 RYP999 SIL999 SSH999 TCD999 TLZ999 TVV999 UFR999 UPN999 UZJ999 VJF999 VTB999 WCX999 WMT999 AR268:AR271 JX268 WWJ459:WWJ461 AR365 AR709 AI709 AO268:AO271 AI714 JO709 TK709 ADG709 ANC709 AWY709 BGU709 BQQ709 CAM709 CKI709 CUE709 DEA709 DNW709 DXS709 EHO709 ERK709 FBG709 FLC709 FUY709 GEU709 GOQ709 GYM709 HII709 HSE709 ICA709 ILW709 IVS709 JFO709 JPK709 JZG709 KJC709 KSY709 LCU709 LMQ709 LWM709 MGI709 MQE709 NAA709 NJW709 NTS709 ODO709 ONK709 OXG709 PHC709 PQY709 QAU709 QKQ709 QUM709 REI709 ROE709 RYA709 SHW709 SRS709 TBO709 TLK709 TVG709 UFC709 UOY709 UYU709 VIQ709 VSM709 WCI709 WME709 WWA709 JU709 TQ709 ADM709 ANI709 AXE709 BHA709 BQW709 CAS709 CKO709 CUK709 DEG709 DOC709 DXY709 EHU709 ERQ709 FBM709 FLI709 FVE709 GFA709 GOW709 GYS709 HIO709 HSK709 ICG709 IMC709 IVY709 JFU709 JPQ709 JZM709 KJI709 KTE709 LDA709 LMW709 LWS709 MGO709 MQK709 NAG709 NKC709 NTY709 ODU709 ONQ709 OXM709 PHI709 PRE709 QBA709 QKW709 QUS709 REO709 ROK709 RYG709 SIC709 SRY709 TBU709 TLQ709 TVM709 UFI709 UPE709 UZA709 VIW709 VSS709 WCO709 WMK709 WWG709 KG709 UC709 ADY709 ANU709 AXQ709 BHM709 BRI709 CBE709 CLA709 CUW709 DES709 DOO709 DYK709 EIG709 ESC709 FBY709 FLU709 FVQ709 GFM709 GPI709 GZE709 HJA709 HSW709 ICS709 IMO709 IWK709 JGG709 JQC709 JZY709 KJU709 KTQ709 LDM709 LNI709 LXE709 MHA709 MQW709 NAS709 NKO709 NUK709 OEG709 OOC709 OXY709 PHU709 PRQ709 QBM709 QLI709 QVE709 RFA709 ROW709 RYS709 SIO709 SSK709 TCG709 TMC709 TVY709 UFU709 UPQ709 UZM709 VJI709 VTE709 WDA709 WMW709 WWS709 AX709 KD709 TZ709 ADV709 ANR709 AXN709 BHJ709 BRF709 CBB709 CKX709 CUT709 DEP709 DOL709 DYH709 EID709 ERZ709 FBV709 FLR709 FVN709 GFJ709 GPF709 GZB709 HIX709 HST709 ICP709 IML709 IWH709 JGD709 JPZ709 JZV709 KJR709 KTN709 LDJ709 LNF709 LXB709 MGX709 MQT709 NAP709 NKL709 NUH709 OED709 ONZ709 OXV709 PHR709 PRN709 QBJ709 QLF709 QVB709 REX709 ROT709 RYP709 SIL709 SSH709 TCD709 TLZ709 TVV709 UFR709 UPN709 UZJ709 VJF709 VTB709 WCX709 WMT709 WWP709 JX709 TT709 ADP709 ANL709 AXH709 BHD709 BQZ709 CAV709 CKR709 CUN709 DEJ709 DOF709 DYB709 EHX709 ERT709 FBP709 FLL709 FVH709 GFD709 GOZ709 GYV709 HIR709 HSN709 ICJ709 IMF709 IWB709 JFX709 JPT709 JZP709 KJL709 KTH709 LDD709 LMZ709 LWV709 MGR709 MQN709 NAJ709 NKF709 NUB709 ODX709 ONT709 OXP709 PHL709 PRH709 QBD709 QKZ709 QUV709 RER709 RON709 RYJ709 SIF709 SSB709 TBX709 TLT709 TVP709 UFL709 UPH709 UZD709 VIZ709 VSV709 WCR709 WMN709 WWJ709 AU709 KA709 TW709 ADS709 ANO709 AXK709 BHG709 BRC709 CAY709 CKU709 CUQ709 DEM709 DOI709 DYE709 EIA709 ERW709 FBS709 FLO709 FVK709 GFG709 GPC709 GYY709 HIU709 HSQ709 ICM709 IMI709 IWE709 JGA709 JPW709 JZS709 KJO709 KTK709 LDG709 LNC709 LWY709 MGU709 MQQ709 NAM709 NKI709 NUE709 OEA709 ONW709 OXS709 PHO709 PRK709 QBG709 QLC709 QUY709 REU709 ROQ709 RYM709 SII709 SSE709 TCA709 TLW709 TVS709 UFO709 UPK709 UZG709 VJC709 VSY709 WCU709 WMQ709 WWM709 AR711 JX711 TT711 ADP711 ANL711 AXH711 BHD711 BQZ711 CAV711 CKR711 CUN711 DEJ711 DOF711 DYB711 EHX711 ERT711 FBP711 FLL711 FVH711 GFD711 GOZ711 GYV711 HIR711 HSN711 ICJ711 IMF711 IWB711 JFX711 JPT711 JZP711 KJL711 KTH711 LDD711 LMZ711 LWV711 MGR711 MQN711 NAJ711 NKF711 NUB711 ODX711 ONT711 OXP711 PHL711 PRH711 QBD711 QKZ711 QUV711 RER711 RON711 RYJ711 SIF711 SSB711 TBX711 TLT711 TVP711 UFL711 UPH711 UZD711 VIZ711 VSV711 WCR711 WMN711 WWA734:WWA747 WME734:WME747 WCI734:WCI747 VSM734:VSM747 VIQ734:VIQ747 UYU734:UYU747 UOY734:UOY747 UFC734:UFC747 TVG734:TVG747 TLK734:TLK747 TBO734:TBO747 SRS734:SRS747 SHW734:SHW747 RYA734:RYA747 ROE734:ROE747 REI734:REI747 QUM734:QUM747 QKQ734:QKQ747 QAU734:QAU747 PQY734:PQY747 PHC734:PHC747 OXG734:OXG747 ONK734:ONK747 ODO734:ODO747 NTS734:NTS747 NJW734:NJW747 NAA734:NAA747 MQE734:MQE747 MGI734:MGI747 LWM734:LWM747 LMQ734:LMQ747 LCU734:LCU747 KSY734:KSY747 KJC734:KJC747 JZG734:JZG747 JPK734:JPK747 JFO734:JFO747 IVS734:IVS747 ILW734:ILW747 ICA734:ICA747 HSE734:HSE747 HII734:HII747 GYM734:GYM747 GOQ734:GOQ747 GEU734:GEU747 FUY734:FUY747 FLC734:FLC747 FBG734:FBG747 ERK734:ERK747 EHO734:EHO747 DXS734:DXS747 DNW734:DNW747 DEA734:DEA747 CUE734:CUE747 CKI734:CKI747 CAM734:CAM747 BQQ734:BQQ747 BGU734:BGU747 AWY734:AWY747 ANC734:ANC747 ADG734:ADG747 TK734:TK747 JO734:JO747 JU736:JU744 TQ736:TQ744 ADM736:ADM744 ANI736:ANI744 AXE736:AXE744 BHA736:BHA744 BQW736:BQW744 CAS736:CAS744 CKO736:CKO744 CUK736:CUK744 DEG736:DEG744 DOC736:DOC744 DXY736:DXY744 EHU736:EHU744 ERQ736:ERQ744 FBM736:FBM744 FLI736:FLI744 FVE736:FVE744 GFA736:GFA744 GOW736:GOW744 GYS736:GYS744 HIO736:HIO744 HSK736:HSK744 ICG736:ICG744 IMC736:IMC744 IVY736:IVY744 JFU736:JFU744 JPQ736:JPQ744 JZM736:JZM744 KJI736:KJI744 KTE736:KTE744 LDA736:LDA744 LMW736:LMW744 LWS736:LWS744 MGO736:MGO744 MQK736:MQK744 NAG736:NAG744 NKC736:NKC744 NTY736:NTY744 ODU736:ODU744 ONQ736:ONQ744 OXM736:OXM744 PHI736:PHI744 PRE736:PRE744 QBA736:QBA744 QKW736:QKW744 QUS736:QUS744 REO736:REO744 ROK736:ROK744 RYG736:RYG744 SIC736:SIC744 SRY736:SRY744 TBU736:TBU744 TLQ736:TLQ744 TVM736:TVM744 UFI736:UFI744 UPE736:UPE744 UZA736:UZA744 VIW736:VIW744 VSS736:VSS744 WCO736:WCO744 WMK736:WMK744 WWG736:WWG744 JX736:JX744 TT736:TT744 ADP736:ADP744 ANL736:ANL744 AXH736:AXH744 BHD736:BHD744 BQZ736:BQZ744 CAV736:CAV744 CKR736:CKR744 CUN736:CUN744 DEJ736:DEJ744 DOF736:DOF744 DYB736:DYB744 EHX736:EHX744 ERT736:ERT744 FBP736:FBP744 FLL736:FLL744 FVH736:FVH744 GFD736:GFD744 GOZ736:GOZ744 GYV736:GYV744 HIR736:HIR744 HSN736:HSN744 ICJ736:ICJ744 IMF736:IMF744 IWB736:IWB744 JFX736:JFX744 JPT736:JPT744 JZP736:JZP744 KJL736:KJL744 KTH736:KTH744 LDD736:LDD744 LMZ736:LMZ744 LWV736:LWV744 MGR736:MGR744 MQN736:MQN744 NAJ736:NAJ744 NKF736:NKF744 NUB736:NUB744 ODX736:ODX744 ONT736:ONT744 OXP736:OXP744 PHL736:PHL744 PRH736:PRH744 QBD736:QBD744 QKZ736:QKZ744 QUV736:QUV744 RER736:RER744 RON736:RON744 RYJ736:RYJ744 SIF736:SIF744 SSB736:SSB744 TBX736:TBX744 TLT736:TLT744 TVP736:TVP744 UFL736:UFL744 UPH736:UPH744 UZD736:UZD744 VIZ736:VIZ744 VSV736:VSV744 WCR736:WCR744 WMN736:WMN744 WWJ736:WWJ744 AU739:AU740 KA739:KA740 TW739:TW740 ADS739:ADS740 ANO739:ANO740 AXK739:AXK740 BHG739:BHG740 BRC739:BRC740 CAY739:CAY740 CKU739:CKU740 CUQ739:CUQ740 DEM739:DEM740 DOI739:DOI740 DYE739:DYE740 EIA739:EIA740 ERW739:ERW740 FBS739:FBS740 FLO739:FLO740 FVK739:FVK740 GFG739:GFG740 GPC739:GPC740 GYY739:GYY740 HIU739:HIU740 HSQ739:HSQ740 ICM739:ICM740 IMI739:IMI740 IWE739:IWE740 JGA739:JGA740 JPW739:JPW740 JZS739:JZS740 KJO739:KJO740 KTK739:KTK740 LDG739:LDG740 LNC739:LNC740 LWY739:LWY740 MGU739:MGU740 MQQ739:MQQ740 NAM739:NAM740 NKI739:NKI740 NUE739:NUE740 OEA739:OEA740 ONW739:ONW740 OXS739:OXS740 PHO739:PHO740 PRK739:PRK740 QBG739:QBG740 QLC739:QLC740 QUY739:QUY740 REU739:REU740 ROQ739:ROQ740 RYM739:RYM740 SII739:SII740 SSE739:SSE740 TCA739:TCA740 TLW739:TLW740 TVS739:TVS740 UFO739:UFO740 UPK739:UPK740 UZG739:UZG740 VJC739:VJC740 VSY739:VSY740 WCU739:WCU740 WMQ739:WMQ740 WWM739:WWM740 AR999 JX999 TT999 ADP999 ANL999 AXH999 BHD999 BQZ999 CAV999 CKR999 CUN999 DEJ999 DOF999 DYB999 EHX999 ERT999 FBP999 FLL999 FVH999 GFD999 GOZ999 GYV999 HIR999 HSN999 ICJ999 IMF999 IWB999 JFX999 JPT999 JZP999 KJL999 KTH999 LDD999 LMZ999 LWV999 MGR999 MQN999 NAJ999 NKF999 NUB999 ODX999 ONT999 OXP999 PHL999 PRH999 QBD999 QKZ999 QUV999 RER999 RON999 RYJ999 SIF999 SSB999 TBX999 TLT999 TVP999 UFL999 UPH999 UZD999 VIZ999 VSV999 WCR999 WMN999 WWJ999 AI999 JO999 TK999 ADG999 JO459:JO461 TK459:TK461 ADG459:ADG461 ANC459:ANC461 AWY459:AWY461 BGU459:BGU461 BQQ459:BQQ461 CAM459:CAM461 CKI459:CKI461 CUE459:CUE461 DEA459:DEA461 DNW459:DNW461 DXS459:DXS461 EHO459:EHO461 ERK459:ERK461 FBG459:FBG461 FLC459:FLC461 FUY459:FUY461 GEU459:GEU461 GOQ459:GOQ461 GYM459:GYM461 HII459:HII461 HSE459:HSE461 ICA459:ICA461 ILW459:ILW461 IVS459:IVS461 JFO459:JFO461 JPK459:JPK461 JZG459:JZG461 KJC459:KJC461 KSY459:KSY461 LCU459:LCU461 LMQ459:LMQ461 LWM459:LWM461 MGI459:MGI461 MQE459:MQE461 NAA459:NAA461 NJW459:NJW461 NTS459:NTS461 ODO459:ODO461 ONK459:ONK461 OXG459:OXG461 PHC459:PHC461 PQY459:PQY461 QAU459:QAU461 QKQ459:QKQ461 QUM459:QUM461 REI459:REI461 ROE459:ROE461 RYA459:RYA461 SHW459:SHW461 SRS459:SRS461 TBO459:TBO461 TLK459:TLK461 TVG459:TVG461 UFC459:UFC461 UOY459:UOY461 UYU459:UYU461 VIQ459:VIQ461 VSM459:VSM461 WCI459:WCI461 WME459:WME461 WWA459:WWA461 AO459:AO461 JU459:JU461 TQ459:TQ461 ADM459:ADM461 ANI459:ANI461 AXE459:AXE461 BHA459:BHA461 BQW459:BQW461 CAS459:CAS461 CKO459:CKO461 CUK459:CUK461 DEG459:DEG461 DOC459:DOC461 DXY459:DXY461 EHU459:EHU461 ERQ459:ERQ461 FBM459:FBM461 FLI459:FLI461 FVE459:FVE461 GFA459:GFA461 GOW459:GOW461 GYS459:GYS461 HIO459:HIO461 HSK459:HSK461 ICG459:ICG461 IMC459:IMC461 IVY459:IVY461 JFU459:JFU461 JPQ459:JPQ461 JZM459:JZM461 KJI459:KJI461 KTE459:KTE461 LDA459:LDA461 LMW459:LMW461 LWS459:LWS461 MGO459:MGO461 MQK459:MQK461 NAG459:NAG461 NKC459:NKC461 NTY459:NTY461 ODU459:ODU461 ONQ459:ONQ461 OXM459:OXM461 PHI459:PHI461 PRE459:PRE461 QBA459:QBA461 QKW459:QKW461 QUS459:QUS461 REO459:REO461 ROK459:ROK461 RYG459:RYG461 SIC459:SIC461 SRY459:SRY461 TBU459:TBU461 TLQ459:TLQ461 TVM459:TVM461 UFI459:UFI461 UPE459:UPE461 UZA459:UZA461 VIW459:VIW461 VSS459:VSS461 WCO459:WCO461 WMK459:WMK461 WWG459:WWG461 AR459:AR461 JX459:JX461 TT459:TT461 ADP459:ADP461 ANL459:ANL461 AXH459:AXH461 BHD459:BHD461 BQZ459:BQZ461 CAV459:CAV461 CKR459:CKR461 CUN459:CUN461 DEJ459:DEJ461 DOF459:DOF461 DYB459:DYB461 EHX459:EHX461 ERT459:ERT461 FBP459:FBP461 FLL459:FLL461 FVH459:FVH461 GFD459:GFD461 GOZ459:GOZ461 GYV459:GYV461 HIR459:HIR461 HSN459:HSN461 ICJ459:ICJ461 IMF459:IMF461 IWB459:IWB461 JFX459:JFX461 JPT459:JPT461 JZP459:JZP461 KJL459:KJL461 KTH459:KTH461 LDD459:LDD461 LMZ459:LMZ461 LWV459:LWV461 MGR459:MGR461 MQN459:MQN461 NAJ459:NAJ461 NKF459:NKF461 NUB459:NUB461 ODX459:ODX461 ONT459:ONT461 OXP459:OXP461 PHL459:PHL461 PRH459:PRH461 QBD459:QBD461 QKZ459:QKZ461 QUV459:QUV461 RER459:RER461 RON459:RON461 RYJ459:RYJ461 SIF459:SIF461 SSB459:SSB461 TBX459:TBX461 TLT459:TLT461 TVP459:TVP461 UFL459:UFL461 UPH459:UPH461 UZD459:UZD461 VIZ459:VIZ461 VSV459:VSV461 WCR459:WCR461 WMN459:WMN461 AR262:AR263 AI261:AI263 AO262:AO263 WME259:WME263 WCI259:WCI263 VSM259:VSM263 VIQ259:VIQ263 UYU259:UYU263 UOY259:UOY263 UFC259:UFC263 TVG259:TVG263 TLK259:TLK263 TBO259:TBO263 SRS259:SRS263 SHW259:SHW263 RYA259:RYA263 ROE259:ROE263 REI259:REI263 QUM259:QUM263 QKQ259:QKQ263 QAU259:QAU263 PQY259:PQY263 PHC259:PHC263 OXG259:OXG263 ONK259:ONK263 ODO259:ODO263 NTS259:NTS263 NJW259:NJW263 NAA259:NAA263 MQE259:MQE263 MGI259:MGI263 LWM259:LWM263 LMQ259:LMQ263 LCU259:LCU263 KSY259:KSY263 KJC259:KJC263 JZG259:JZG263 JPK259:JPK263 JFO259:JFO263 IVS259:IVS263 ILW259:ILW263 ICA259:ICA263 HSE259:HSE263 HII259:HII263 GYM259:GYM263 GOQ259:GOQ263 GEU259:GEU263 FUY259:FUY263 FLC259:FLC263 FBG259:FBG263 ERK259:ERK263 EHO259:EHO263 DXS259:DXS263 DNW259:DNW263 DEA259:DEA263 CUE259:CUE263 CKI259:CKI263 CAM259:CAM263 BQQ259:BQQ263 BGU259:BGU263 AWY259:AWY263 ANC259:ANC263 ADG259:ADG263 TK259:TK263 JO259:JO263 WWA259:WWA263 WWG260:WWG263 WMK260:WMK263 WCO260:WCO263 VSS260:VSS263 VIW260:VIW263 UZA260:UZA263 UPE260:UPE263 UFI260:UFI263 TVM260:TVM263 TLQ260:TLQ263 TBU260:TBU263 SRY260:SRY263 SIC260:SIC263 RYG260:RYG263 ROK260:ROK263 REO260:REO263 QUS260:QUS263 QKW260:QKW263 QBA260:QBA263 PRE260:PRE263 PHI260:PHI263 OXM260:OXM263 ONQ260:ONQ263 ODU260:ODU263 NTY260:NTY263 NKC260:NKC263 NAG260:NAG263 MQK260:MQK263 MGO260:MGO263 LWS260:LWS263 LMW260:LMW263 LDA260:LDA263 KTE260:KTE263 KJI260:KJI263 JZM260:JZM263 JPQ260:JPQ263 JFU260:JFU263 IVY260:IVY263 IMC260:IMC263 ICG260:ICG263 HSK260:HSK263 HIO260:HIO263 GYS260:GYS263 GOW260:GOW263 GFA260:GFA263 FVE260:FVE263 FLI260:FLI263 FBM260:FBM263 ERQ260:ERQ263 EHU260:EHU263 DXY260:DXY263 DOC260:DOC263 DEG260:DEG263 CUK260:CUK263 CKO260:CKO263 CAS260:CAS263 BQW260:BQW263 BHA260:BHA263 AXE260:AXE263 ANI260:ANI263 ADM260:ADM263 TQ260:TQ263 JU260:JU263 WWJ260:WWJ263 WMN260:WMN263 WCR260:WCR263 VSV260:VSV263 VIZ260:VIZ263 UZD260:UZD263 UPH260:UPH263 UFL260:UFL263 TVP260:TVP263 TLT260:TLT263 TBX260:TBX263 SSB260:SSB263 SIF260:SIF263 RYJ260:RYJ263 RON260:RON263 RER260:RER263 QUV260:QUV263 QKZ260:QKZ263 QBD260:QBD263 PRH260:PRH263 PHL260:PHL263 OXP260:OXP263 ONT260:ONT263 ODX260:ODX263 NUB260:NUB263 NKF260:NKF263 NAJ260:NAJ263 MQN260:MQN263 MGR260:MGR263 LWV260:LWV263 LMZ260:LMZ263 LDD260:LDD263 KTH260:KTH263 KJL260:KJL263 JZP260:JZP263 JPT260:JPT263 JFX260:JFX263 IWB260:IWB263 IMF260:IMF263 ICJ260:ICJ263 HSN260:HSN263 HIR260:HIR263 GYV260:GYV263 GOZ260:GOZ263 GFD260:GFD263 FVH260:FVH263 FLL260:FLL263 FBP260:FBP263 ERT260:ERT263 EHX260:EHX263 DYB260:DYB263 DOF260:DOF263 DEJ260:DEJ263 CUN260:CUN263 CKR260:CKR263 CAV260:CAV263 BQZ260:BQZ263 BHD260:BHD263 AXH260:AXH263 ANL260:ANL263 ADP260:ADP263 TT260:TT263 JX260:JX263 AI670:AI671 AR663:AR671 AO663:AO671 AO709 AI706 GR706 QN706 AAJ706 AKF706 AUB706 BDX706 BNT706 BXP706 CHL706 CRH706 DBD706 DKZ706 DUV706 EER706 EON706 EYJ706 FIF706 FSB706 GBX706 GLT706 GVP706 HFL706 HPH706 HZD706 IIZ706 ISV706 JCR706 JMN706 JWJ706 KGF706 KQB706 KZX706 LJT706 LTP706 MDL706 MNH706 MXD706 NGZ706 NQV706 OAR706 OKN706 OUJ706 PEF706 POB706 PXX706 QHT706 QRP706 RBL706 RLH706 RVD706 SEZ706 SOV706 AO706 GX706 QT706 AAP706 AKL706 AUH706 BED706 BNZ706 BXV706 CHR706 CRN706 DBJ706 DLF706 DVB706 EEX706 EOT706 EYP706 FIL706 FSH706 GCD706 GLZ706 GVV706 HFR706 HPN706 HZJ706 IJF706 ITB706 JCX706 JMT706 JWP706 KGL706 KQH706 LAD706 LJZ706 LTV706 MDR706 MNN706 MXJ706 NHF706 NRB706 OAX706 OKT706 OUP706 PEL706 POH706 PYD706 QHZ706 QRV706 RBR706 RLN706 RVJ706 SFF706 SPB706 AR706 HA706 QW706 AAS706 AKO706 AUK706 BEG706 BOC706 BXY706 CHU706 CRQ706 DBM706 DLI706 DVE706 EFA706 EOW706 EYS706 FIO706 FSK706 GCG706 GMC706 GVY706 HFU706 HPQ706 HZM706 IJI706 ITE706 JDA706 JMW706 JWS706 KGO706 KQK706 LAG706 LKC706 LTY706 MDU706 MNQ706 MXM706 NHI706 NRE706 OBA706 OKW706 OUS706 PEO706 POK706 PYG706 QIC706 QRY706 RBU706 RLQ706 RVM706 SFI706 AO749">
      <formula1>0</formula1>
      <formula2>100</formula2>
    </dataValidation>
    <dataValidation type="whole" allowBlank="1" showInputMessage="1" showErrorMessage="1" errorTitle="Mesečna stopnja izkoriščenosti" error="odstotek (celoštevilska vrednost)" sqref="ADD268 AMZ268 AWV268 BGR268 BQN268 CAJ268 CKF268 CUB268 DDX268 DNT268 DXP268 EHL268 ERH268 FBD268 FKZ268 FUV268 GER268 GON268 GYJ268 HIF268 HSB268 IBX268 ILT268 IVP268 JFL268 JPH268 JZD268 KIZ268 KSV268 LCR268 LMN268 LWJ268 MGF268 MQB268 MZX268 NJT268 NTP268 ODL268 ONH268 OXD268 PGZ268 PQV268 QAR268 QKN268 QUJ268 REF268 ROB268 RXX268 SHT268 SRP268 TBL268 TLH268 TVD268 UEZ268 UOV268 UYR268 VIN268 VSJ268 WCF268 WMB268 WVX268 JL268 WVX521 AMZ459:AMZ462 JL661:JL670 TH661:TH670 ADD661:ADD670 AMZ661:AMZ670 AWV661:AWV670 BGR661:BGR670 BQN661:BQN670 CAJ661:CAJ670 CKF661:CKF670 CUB661:CUB670 DDX661:DDX670 DNT661:DNT670 DXP661:DXP670 EHL661:EHL670 ERH661:ERH670 FBD661:FBD670 FKZ661:FKZ670 FUV661:FUV670 GER661:GER670 GON661:GON670 GYJ661:GYJ670 HIF661:HIF670 HSB661:HSB670 IBX661:IBX670 ILT661:ILT670 IVP661:IVP670 JFL661:JFL670 JPH661:JPH670 JZD661:JZD670 KIZ661:KIZ670 KSV661:KSV670 LCR661:LCR670 LMN661:LMN670 LWJ661:LWJ670 MGF661:MGF670 MQB661:MQB670 MZX661:MZX670 NJT661:NJT670 NTP661:NTP670 ODL661:ODL670 ONH661:ONH670 OXD661:OXD670 PGZ661:PGZ670 PQV661:PQV670 QAR661:QAR670 QKN661:QKN670 QUJ661:QUJ670 REF661:REF670 ROB661:ROB670 RXX661:RXX670 SHT661:SHT670 SRP661:SRP670 TBL661:TBL670 TLH661:TLH670 TVD661:TVD670 UEZ661:UEZ670 UOV661:UOV670 UYR661:UYR670 VIN661:VIN670 VSJ661:VSJ670 WCF661:WCF670 WMB661:WMB670 WVX661:WVX670 WVX709 AF709 AF454:AF457 AF631 JL521 TH521 ADD521 AMZ521 AWV521 BGR521 BQN521 CAJ521 CKF521 CUB521 DDX521 DNT521 DXP521 EHL521 ERH521 FBD521 FKZ521 FUV521 GER521 GON521 GYJ521 HIF521 HSB521 IBX521 ILT521 IVP521 JFL521 JPH521 JZD521 KIZ521 KSV521 LCR521 LMN521 LWJ521 MGF521 MQB521 MZX521 NJT521 NTP521 ODL521 ONH521 OXD521 PGZ521 PQV521 QAR521 QKN521 QUJ521 REF521 ROB521 RXX521 SHT521 SRP521 TBL521 TLH521 TVD521 UEZ521 UOV521 UYR521 VIN521 VSJ521 WCF521 WMB521 TH268 WVX11:WVX37 AF11:AF37 JL11:JL37 TH11:TH37 ADD11:ADD37 AMZ11:AMZ37 AWV11:AWV37 BGR11:BGR37 BQN11:BQN37 CAJ11:CAJ37 CKF11:CKF37 CUB11:CUB37 DDX11:DDX37 DNT11:DNT37 DXP11:DXP37 EHL11:EHL37 ERH11:ERH37 FBD11:FBD37 FKZ11:FKZ37 FUV11:FUV37 GER11:GER37 GON11:GON37 GYJ11:GYJ37 HIF11:HIF37 HSB11:HSB37 IBX11:IBX37 ILT11:ILT37 IVP11:IVP37 JFL11:JFL37 JPH11:JPH37 JZD11:JZD37 KIZ11:KIZ37 KSV11:KSV37 LCR11:LCR37 LMN11:LMN37 LWJ11:LWJ37 MGF11:MGF37 MQB11:MQB37 MZX11:MZX37 NJT11:NJT37 NTP11:NTP37 ODL11:ODL37 ONH11:ONH37 OXD11:OXD37 PGZ11:PGZ37 PQV11:PQV37 QAR11:QAR37 QKN11:QKN37 QUJ11:QUJ37 REF11:REF37 ROB11:ROB37 RXX11:RXX37 SHT11:SHT37 SRP11:SRP37 TBL11:TBL37 TLH11:TLH37 TVD11:TVD37 UEZ11:UEZ37 UOV11:UOV37 UYR11:UYR37 VIN11:VIN37 VSJ11:VSJ37 WCF11:WCF37 WMB11:WMB37 WVX96:WVX97 WMB96:WMB97 WCF96:WCF97 VSJ96:VSJ97 VIN96:VIN97 UYR96:UYR97 UOV96:UOV97 UEZ96:UEZ97 TVD96:TVD97 TLH96:TLH97 TBL96:TBL97 SRP96:SRP97 SHT96:SHT97 RXX96:RXX97 ROB96:ROB97 REF96:REF97 QUJ96:QUJ97 QKN96:QKN97 QAR96:QAR97 PQV96:PQV97 PGZ96:PGZ97 OXD96:OXD97 ONH96:ONH97 ODL96:ODL97 NTP96:NTP97 NJT96:NJT97 MZX96:MZX97 MQB96:MQB97 MGF96:MGF97 LWJ96:LWJ97 LMN96:LMN97 LCR96:LCR97 KSV96:KSV97 KIZ96:KIZ97 JZD96:JZD97 JPH96:JPH97 JFL96:JFL97 IVP96:IVP97 ILT96:ILT97 IBX96:IBX97 HSB96:HSB97 HIF96:HIF97 GYJ96:GYJ97 GON96:GON97 GER96:GER97 FUV96:FUV97 FKZ96:FKZ97 FBD96:FBD97 ERH96:ERH97 EHL96:EHL97 DXP96:DXP97 DNT96:DNT97 DDX96:DDX97 CUB96:CUB97 CKF96:CKF97 CAJ96:CAJ97 BQN96:BQN97 BGR96:BGR97 AWV96:AWV97 AMZ96:AMZ97 ADD96:ADD97 TH96:TH97 JL96:JL97 WVX999 AWV459:AWV462 BGR459:BGR462 BQN459:BQN462 CAJ459:CAJ462 CKF459:CKF462 CUB459:CUB462 DDX459:DDX462 DNT459:DNT462 DXP459:DXP462 EHL459:EHL462 ERH459:ERH462 FBD459:FBD462 FKZ459:FKZ462 FUV459:FUV462 GER459:GER462 GON459:GON462 GYJ459:GYJ462 HIF459:HIF462 HSB459:HSB462 IBX459:IBX462 ILT459:ILT462 IVP459:IVP462 JFL459:JFL462 JPH459:JPH462 JZD459:JZD462 KIZ459:KIZ462 KSV459:KSV462 LCR459:LCR462 LMN459:LMN462 LWJ459:LWJ462 MGF459:MGF462 MQB459:MQB462 MZX459:MZX462 NJT459:NJT462 NTP459:NTP462 ODL459:ODL462 ONH459:ONH462 OXD459:OXD462 PGZ459:PGZ462 PQV459:PQV462 QAR459:QAR462 QKN459:QKN462 QUJ459:QUJ462 REF459:REF462 ROB459:ROB462 RXX459:RXX462 SHT459:SHT462 SRP459:SRP462 TBL459:TBL462 TLH459:TLH462 TVD459:TVD462 UEZ459:UEZ462 UOV459:UOV462 UYR459:UYR462 VIN459:VIN462 VSJ459:VSJ462 WCF459:WCF462 WMB459:WMB462 WVX459:WVX462 AF459:AF462 JL459:JL462 TH459:TH462 AF365 ADD459:ADD462 AF714 JL709 TH709 ADD709 AMZ709 AWV709 BGR709 BQN709 CAJ709 CKF709 CUB709 DDX709 DNT709 DXP709 EHL709 ERH709 FBD709 FKZ709 FUV709 GER709 GON709 GYJ709 HIF709 HSB709 IBX709 ILT709 IVP709 JFL709 JPH709 JZD709 KIZ709 KSV709 LCR709 LMN709 LWJ709 MGF709 MQB709 MZX709 NJT709 NTP709 ODL709 ONH709 OXD709 PGZ709 PQV709 QAR709 QKN709 QUJ709 REF709 ROB709 RXX709 SHT709 SRP709 TBL709 TLH709 TVD709 UEZ709 UOV709 UYR709 VIN709 VSJ709 WCF709 WMB709 WVX734:WVX747 WMB734:WMB747 WCF734:WCF747 VSJ734:VSJ747 VIN734:VIN747 UYR734:UYR747 UOV734:UOV747 UEZ734:UEZ747 TVD734:TVD747 TLH734:TLH747 TBL734:TBL747 SRP734:SRP747 SHT734:SHT747 RXX734:RXX747 ROB734:ROB747 REF734:REF747 QUJ734:QUJ747 QKN734:QKN747 QAR734:QAR747 PQV734:PQV747 PGZ734:PGZ747 OXD734:OXD747 ONH734:ONH747 ODL734:ODL747 NTP734:NTP747 NJT734:NJT747 MZX734:MZX747 MQB734:MQB747 MGF734:MGF747 LWJ734:LWJ747 LMN734:LMN747 LCR734:LCR747 KSV734:KSV747 KIZ734:KIZ747 JZD734:JZD747 JPH734:JPH747 JFL734:JFL747 IVP734:IVP747 ILT734:ILT747 IBX734:IBX747 HSB734:HSB747 HIF734:HIF747 GYJ734:GYJ747 GON734:GON747 GER734:GER747 FUV734:FUV747 FKZ734:FKZ747 FBD734:FBD747 ERH734:ERH747 EHL734:EHL747 DXP734:DXP747 DNT734:DNT747 DDX734:DDX747 CUB734:CUB747 CKF734:CKF747 CAJ734:CAJ747 BQN734:BQN747 BGR734:BGR747 AWV734:AWV747 AMZ734:AMZ747 ADD734:ADD747 TH734:TH747 JL734:JL747 AF999 JL999 TH999 ADD999 AMZ999 AWV999 BGR999 BQN999 CAJ999 CKF999 CUB999 DDX999 DNT999 DXP999 EHL999 ERH999 FBD999 FKZ999 FUV999 GER999 GON999 GYJ999 HIF999 HSB999 IBX999 ILT999 IVP999 JFL999 JPH999 JZD999 KIZ999 KSV999 LCR999 LMN999 LWJ999 MGF999 MQB999 MZX999 NJT999 NTP999 ODL999 ONH999 OXD999 PGZ999 PQV999 QAR999 QKN999 QUJ999 REF999 ROB999 RXX999 SHT999 SRP999 TBL999 TLH999 TVD999 UEZ999 UOV999 UYR999 VIN999 VSJ999 WCF999 WMB999 AF268:AF271 AF232:AF263 JL232:JL263 WVX232:WVX263 WMB232:WMB263 WCF232:WCF263 VSJ232:VSJ263 VIN232:VIN263 UYR232:UYR263 UOV232:UOV263 UEZ232:UEZ263 TVD232:TVD263 TLH232:TLH263 TBL232:TBL263 SRP232:SRP263 SHT232:SHT263 RXX232:RXX263 ROB232:ROB263 REF232:REF263 QUJ232:QUJ263 QKN232:QKN263 QAR232:QAR263 PQV232:PQV263 PGZ232:PGZ263 OXD232:OXD263 ONH232:ONH263 ODL232:ODL263 NTP232:NTP263 NJT232:NJT263 MZX232:MZX263 MQB232:MQB263 MGF232:MGF263 LWJ232:LWJ263 LMN232:LMN263 LCR232:LCR263 KSV232:KSV263 KIZ232:KIZ263 JZD232:JZD263 JPH232:JPH263 JFL232:JFL263 IVP232:IVP263 ILT232:ILT263 IBX232:IBX263 HSB232:HSB263 HIF232:HIF263 GYJ232:GYJ263 GON232:GON263 GER232:GER263 FUV232:FUV263 FKZ232:FKZ263 FBD232:FBD263 ERH232:ERH263 EHL232:EHL263 DXP232:DXP263 DNT232:DNT263 DDX232:DDX263 CUB232:CUB263 CKF232:CKF263 CAJ232:CAJ263 BQN232:BQN263 BGR232:BGR263 AWV232:AWV263 AMZ232:AMZ263 ADD232:ADD263 TH232:TH263 AF663:AF671 AF736:AF749">
      <formula1>0</formula1>
      <formula2>300</formula2>
    </dataValidation>
    <dataValidation type="textLength" allowBlank="1" showInputMessage="1" showErrorMessage="1" errorTitle="Equipment" error="Obvezen podatek!" prompt="Naslov opreme v angleškem jeziku - obvezen podatek_x000a_" sqref="I232:I250 SK232:SK248 ACG232:ACG248 AMC232:AMC248 AVY232:AVY248 BFU232:BFU248 BPQ232:BPQ248 BZM232:BZM248 CJI232:CJI248 CTE232:CTE248 DDA232:DDA248 DMW232:DMW248 DWS232:DWS248 EGO232:EGO248 EQK232:EQK248 FAG232:FAG248 FKC232:FKC248 FTY232:FTY248 GDU232:GDU248 GNQ232:GNQ248 GXM232:GXM248 HHI232:HHI248 HRE232:HRE248 IBA232:IBA248 IKW232:IKW248 IUS232:IUS248 JEO232:JEO248 JOK232:JOK248 JYG232:JYG248 KIC232:KIC248 KRY232:KRY248 LBU232:LBU248 LLQ232:LLQ248 LVM232:LVM248 MFI232:MFI248 MPE232:MPE248 MZA232:MZA248 NIW232:NIW248 NSS232:NSS248 OCO232:OCO248 OMK232:OMK248 OWG232:OWG248 PGC232:PGC248 PPY232:PPY248 PZU232:PZU248 QJQ232:QJQ248 QTM232:QTM248 RDI232:RDI248 RNE232:RNE248 RXA232:RXA248 SGW232:SGW248 SQS232:SQS248 TAO232:TAO248 TKK232:TKK248 TUG232:TUG248 UEC232:UEC248 UNY232:UNY248 UXU232:UXU248 VHQ232:VHQ248 VRM232:VRM248 WBI232:WBI248 WLE232:WLE248 WVA232:WVA248 WVA11:WVA37 IO232:IO248 IO714:IO732 SK714:SK732 ACG714:ACG732 AMC714:AMC732 AVY714:AVY732 BFU714:BFU732 BPQ714:BPQ732 BZM714:BZM732 CJI714:CJI732 CTE714:CTE732 DDA714:DDA732 DMW714:DMW732 DWS714:DWS732 EGO714:EGO732 EQK714:EQK732 FAG714:FAG732 FKC714:FKC732 FTY714:FTY732 GDU714:GDU732 GNQ714:GNQ732 GXM714:GXM732 HHI714:HHI732 HRE714:HRE732 IBA714:IBA732 IKW714:IKW732 IUS714:IUS732 JEO714:JEO732 JOK714:JOK732 JYG714:JYG732 KIC714:KIC732 KRY714:KRY732 LBU714:LBU732 LLQ714:LLQ732 LVM714:LVM732 MFI714:MFI732 MPE714:MPE732 MZA714:MZA732 NIW714:NIW732 NSS714:NSS732 OCO714:OCO732 OMK714:OMK732 OWG714:OWG732 PGC714:PGC732 PPY714:PPY732 PZU714:PZU732 QJQ714:QJQ732 QTM714:QTM732 RDI714:RDI732 RNE714:RNE732 RXA714:RXA732 SGW714:SGW732 SQS714:SQS732 TAO714:TAO732 TKK714:TKK732 TUG714:TUG732 UEC714:UEC732 UNY714:UNY732 UXU714:UXU732 VHQ714:VHQ732 VRM714:VRM732 WBI714:WBI732 WLE714:WLE732 WVA714:WVA732 IO999 I714:I734 SK745:SK747 ACG745:ACG747 AMC745:AMC747 AVY745:AVY747 BFU745:BFU747 BPQ745:BPQ747 BZM745:BZM747 CJI745:CJI747 CTE745:CTE747 DDA745:DDA747 DMW745:DMW747 DWS745:DWS747 EGO745:EGO747 EQK745:EQK747 FAG745:FAG747 FKC745:FKC747 FTY745:FTY747 GDU745:GDU747 GNQ745:GNQ747 GXM745:GXM747 HHI745:HHI747 HRE745:HRE747 IBA745:IBA747 IKW745:IKW747 IUS745:IUS747 JEO745:JEO747 JOK745:JOK747 JYG745:JYG747 KIC745:KIC747 KRY745:KRY747 LBU745:LBU747 LLQ745:LLQ747 LVM745:LVM747 MFI745:MFI747 MPE745:MPE747 MZA745:MZA747 NIW745:NIW747 NSS745:NSS747 OCO745:OCO747 OMK745:OMK747 OWG745:OWG747 PGC745:PGC747 PPY745:PPY747 PZU745:PZU747 QJQ745:QJQ747 QTM745:QTM747 RDI745:RDI747 RNE745:RNE747 RXA745:RXA747 SGW745:SGW747 SQS745:SQS747 TAO745:TAO747 TKK745:TKK747 TUG745:TUG747 UEC745:UEC747 UNY745:UNY747 UXU745:UXU747 VHQ745:VHQ747 VRM745:VRM747 WBI745:WBI747 WLE745:WLE747 WVA745:WVA747 IO751:IO754 I454:I456 I631 IO521 SK521 ACG521 AMC521 AVY521 BFU521 BPQ521 BZM521 CJI521 CTE521 DDA521 DMW521 DWS521 EGO521 EQK521 FAG521 FKC521 FTY521 GDU521 GNQ521 GXM521 HHI521 HRE521 IBA521 IKW521 IUS521 JEO521 JOK521 JYG521 KIC521 KRY521 LBU521 LLQ521 LVM521 MFI521 MPE521 MZA521 NIW521 NSS521 OCO521 OMK521 OWG521 PGC521 PPY521 PZU521 QJQ521 QTM521 RDI521 RNE521 RXA521 SGW521 SQS521 TAO521 TKK521 TUG521 UEC521 UNY521 UXU521 VHQ521 VRM521 WBI521 WLE521 WVA521 SK268 ACG268 AMC268 AVY268 BFU268 BPQ268 BZM268 CJI268 CTE268 DDA268 DMW268 DWS268 EGO268 EQK268 FAG268 FKC268 FTY268 GDU268 GNQ268 GXM268 HHI268 HRE268 IBA268 IKW268 IUS268 JEO268 JOK268 JYG268 KIC268 KRY268 LBU268 LLQ268 LVM268 MFI268 MPE268 MZA268 NIW268 NSS268 OCO268 OMK268 OWG268 PGC268 PPY268 PZU268 QJQ268 QTM268 RDI268 RNE268 RXA268 SGW268 SQS268 TAO268 TKK268 TUG268 UEC268 UNY268 UXU268 VHQ268 VRM268 WBI268 WLE268 WVA268 WVA459:WVA461 I9 IO9 SK9 ACG9 AMC9 AVY9 BFU9 BPQ9 BZM9 CJI9 CTE9 DDA9 DMW9 DWS9 EGO9 EQK9 FAG9 FKC9 FTY9 GDU9 GNQ9 GXM9 HHI9 HRE9 IBA9 IKW9 IUS9 JEO9 JOK9 JYG9 KIC9 KRY9 LBU9 LLQ9 LVM9 MFI9 MPE9 MZA9 NIW9 NSS9 OCO9 OMK9 OWG9 PGC9 PPY9 PZU9 QJQ9 QTM9 RDI9 RNE9 RXA9 SGW9 SQS9 TAO9 TKK9 TUG9 UEC9 UNY9 UXU9 VHQ9 VRM9 WBI9 WLE9 WVA9 I11:I37 IO11:IO37 SK11:SK37 ACG11:ACG37 AMC11:AMC37 AVY11:AVY37 BFU11:BFU37 BPQ11:BPQ37 BZM11:BZM37 CJI11:CJI37 CTE11:CTE37 DDA11:DDA37 DMW11:DMW37 DWS11:DWS37 EGO11:EGO37 EQK11:EQK37 FAG11:FAG37 FKC11:FKC37 FTY11:FTY37 GDU11:GDU37 GNQ11:GNQ37 GXM11:GXM37 HHI11:HHI37 HRE11:HRE37 IBA11:IBA37 IKW11:IKW37 IUS11:IUS37 JEO11:JEO37 JOK11:JOK37 JYG11:JYG37 KIC11:KIC37 KRY11:KRY37 LBU11:LBU37 LLQ11:LLQ37 LVM11:LVM37 MFI11:MFI37 MPE11:MPE37 MZA11:MZA37 NIW11:NIW37 NSS11:NSS37 OCO11:OCO37 OMK11:OMK37 OWG11:OWG37 PGC11:PGC37 PPY11:PPY37 PZU11:PZU37 QJQ11:QJQ37 QTM11:QTM37 RDI11:RDI37 RNE11:RNE37 RXA11:RXA37 SGW11:SGW37 SQS11:SQS37 TAO11:TAO37 TKK11:TKK37 TUG11:TUG37 UEC11:UEC37 UNY11:UNY37 UXU11:UXU37 VHQ11:VHQ37 VRM11:VRM37 WBI11:WBI37 WLE11:WLE37 WVA96:WVA97 WLE96:WLE97 WBI96:WBI97 VRM96:VRM97 VHQ96:VHQ97 UXU96:UXU97 UNY96:UNY97 UEC96:UEC97 TUG96:TUG97 TKK96:TKK97 TAO96:TAO97 SQS96:SQS97 SGW96:SGW97 RXA96:RXA97 RNE96:RNE97 RDI96:RDI97 QTM96:QTM97 QJQ96:QJQ97 PZU96:PZU97 PPY96:PPY97 PGC96:PGC97 OWG96:OWG97 OMK96:OMK97 OCO96:OCO97 NSS96:NSS97 NIW96:NIW97 MZA96:MZA97 MPE96:MPE97 MFI96:MFI97 LVM96:LVM97 LLQ96:LLQ97 LBU96:LBU97 KRY96:KRY97 KIC96:KIC97 JYG96:JYG97 JOK96:JOK97 JEO96:JEO97 IUS96:IUS97 IKW96:IKW97 IBA96:IBA97 HRE96:HRE97 HHI96:HHI97 GXM96:GXM97 GNQ96:GNQ97 GDU96:GDU97 FTY96:FTY97 FKC96:FKC97 FAG96:FAG97 EQK96:EQK97 EGO96:EGO97 DWS96:DWS97 DMW96:DMW97 DDA96:DDA97 CTE96:CTE97 CJI96:CJI97 BZM96:BZM97 BPQ96:BPQ97 BFU96:BFU97 AVY96:AVY97 AMC96:AMC97 ACG96:ACG97 SK96:SK97 IO96:IO97 WVA999 I523 IO523 SK523 ACG523 AMC523 AVY523 BFU523 BPQ523 BZM523 CJI523 CTE523 DDA523 DMW523 DWS523 EGO523 EQK523 FAG523 FKC523 FTY523 GDU523 GNQ523 GXM523 HHI523 HRE523 IBA523 IKW523 IUS523 JEO523 JOK523 JYG523 KIC523 KRY523 LBU523 LLQ523 LVM523 MFI523 MPE523 MZA523 NIW523 NSS523 OCO523 OMK523 OWG523 PGC523 PPY523 PZU523 QJQ523 QTM523 RDI523 RNE523 RXA523 SGW523 SQS523 TAO523 TKK523 TUG523 UEC523 UNY523 UXU523 VHQ523 VRM523 WBI523 WLE523 WVA523 SK999 ACG999 AMC999 AVY999 BFU999 BPQ999 BZM999 CJI999 CTE999 DDA999 DMW999 DWS999 EGO999 EQK999 FAG999 FKC999 FTY999 GDU999 GNQ999 GXM999 HHI999 HRE999 IBA999 IKW999 IUS999 JEO999 JOK999 JYG999 KIC999 KRY999 LBU999 LLQ999 LVM999 MFI999 MPE999 MZA999 NIW999 NSS999 OCO999 OMK999 OWG999 PGC999 PPY999 PZU999 QJQ999 QTM999 RDI999 RNE999 RXA999 SGW999 SQS999 TAO999 TKK999 TUG999 UEC999 UNY999 UXU999 VHQ999 VRM999 WBI999 WLE999 IO268 I365 WLE709 WBI709 VRM709 VHQ709 UXU709 UNY709 UEC709 TUG709 TKK709 TAO709 SQS709 SGW709 RXA709 RNE709 RDI709 QTM709 QJQ709 PZU709 PPY709 PGC709 OWG709 OMK709 OCO709 NSS709 NIW709 MZA709 MPE709 MFI709 LVM709 LLQ709 LBU709 KRY709 KIC709 JYG709 JOK709 JEO709 IUS709 IKW709 IBA709 HRE709 HHI709 GXM709 GNQ709 GDU709 FTY709 FKC709 FAG709 EQK709 EGO709 DWS709 DMW709 DDA709 CTE709 CJI709 BZM709 BPQ709 BFU709 AVY709 AMC709 ACG709 SK709 IO709 I709 I268:I271 SNV706 SK751:SK754 ACG751:ACG754 AMC751:AMC754 AVY751:AVY754 BFU751:BFU754 BPQ751:BPQ754 BZM751:BZM754 CJI751:CJI754 CTE751:CTE754 DDA751:DDA754 DMW751:DMW754 DWS751:DWS754 EGO751:EGO754 EQK751:EQK754 FAG751:FAG754 FKC751:FKC754 FTY751:FTY754 GDU751:GDU754 GNQ751:GNQ754 GXM751:GXM754 HHI751:HHI754 HRE751:HRE754 IBA751:IBA754 IKW751:IKW754 IUS751:IUS754 JEO751:JEO754 JOK751:JOK754 JYG751:JYG754 KIC751:KIC754 KRY751:KRY754 LBU751:LBU754 LLQ751:LLQ754 LVM751:LVM754 MFI751:MFI754 MPE751:MPE754 MZA751:MZA754 NIW751:NIW754 NSS751:NSS754 OCO751:OCO754 OMK751:OMK754 OWG751:OWG754 PGC751:PGC754 PPY751:PPY754 PZU751:PZU754 QJQ751:QJQ754 QTM751:QTM754 RDI751:RDI754 RNE751:RNE754 RXA751:RXA754 SGW751:SGW754 SQS751:SQS754 TAO751:TAO754 TKK751:TKK754 TUG751:TUG754 UEC751:UEC754 UNY751:UNY754 UXU751:UXU754 VHQ751:VHQ754 VRM751:VRM754 WBI751:WBI754 WLE751:WLE754 I751:I754 WVA734:WVA743 WLE734:WLE743 WBI734:WBI743 VRM734:VRM743 VHQ734:VHQ743 UXU734:UXU743 UNY734:UNY743 UEC734:UEC743 TUG734:TUG743 TKK734:TKK743 TAO734:TAO743 SQS734:SQS743 SGW734:SGW743 RXA734:RXA743 RNE734:RNE743 RDI734:RDI743 QTM734:QTM743 QJQ734:QJQ743 PZU734:PZU743 PPY734:PPY743 PGC734:PGC743 OWG734:OWG743 OMK734:OMK743 OCO734:OCO743 NSS734:NSS743 NIW734:NIW743 MZA734:MZA743 MPE734:MPE743 MFI734:MFI743 LVM734:LVM743 LLQ734:LLQ743 LBU734:LBU743 KRY734:KRY743 KIC734:KIC743 JYG734:JYG743 JOK734:JOK743 JEO734:JEO743 IUS734:IUS743 IKW734:IKW743 IBA734:IBA743 HRE734:HRE743 HHI734:HHI743 GXM734:GXM743 GNQ734:GNQ743 GDU734:GDU743 FTY734:FTY743 FKC734:FKC743 FAG734:FAG743 EQK734:EQK743 EGO734:EGO743 DWS734:DWS743 DMW734:DMW743 DDA734:DDA743 CTE734:CTE743 CJI734:CJI743 BZM734:BZM743 BPQ734:BPQ743 BFU734:BFU743 AVY734:AVY743 AMC734:AMC743 ACG734:ACG743 SK734:SK743 IO734:IO743 IO745:IO747 I736:I743 I999 I459:I461 IO459:IO461 SK459:SK461 ACG459:ACG461 AMC459:AMC461 AVY459:AVY461 BFU459:BFU461 BPQ459:BPQ461 BZM459:BZM461 CJI459:CJI461 CTE459:CTE461 DDA459:DDA461 DMW459:DMW461 DWS459:DWS461 EGO459:EGO461 EQK459:EQK461 FAG459:FAG461 FKC459:FKC461 FTY459:FTY461 GDU459:GDU461 GNQ459:GNQ461 GXM459:GXM461 HHI459:HHI461 HRE459:HRE461 IBA459:IBA461 IKW459:IKW461 IUS459:IUS461 JEO459:JEO461 JOK459:JOK461 JYG459:JYG461 KIC459:KIC461 KRY459:KRY461 LBU459:LBU461 LLQ459:LLQ461 LVM459:LVM461 MFI459:MFI461 MPE459:MPE461 MZA459:MZA461 NIW459:NIW461 NSS459:NSS461 OCO459:OCO461 OMK459:OMK461 OWG459:OWG461 PGC459:PGC461 PPY459:PPY461 PZU459:PZU461 QJQ459:QJQ461 QTM459:QTM461 RDI459:RDI461 RNE459:RNE461 RXA459:RXA461 SGW459:SGW461 SQS459:SQS461 TAO459:TAO461 TKK459:TKK461 TUG459:TUG461 UEC459:UEC461 UNY459:UNY461 UXU459:UXU461 VHQ459:VHQ461 VRM459:VRM461 WBI459:WBI461 WLE459:WLE461 WVA262:WVA263 WLE262:WLE263 WBI262:WBI263 VRM262:VRM263 VHQ262:VHQ263 UXU262:UXU263 UNY262:UNY263 UEC262:UEC263 TUG262:TUG263 TKK262:TKK263 TAO262:TAO263 SQS262:SQS263 SGW262:SGW263 RXA262:RXA263 RNE262:RNE263 RDI262:RDI263 QTM262:QTM263 QJQ262:QJQ263 PZU262:PZU263 PPY262:PPY263 PGC262:PGC263 OWG262:OWG263 OMK262:OMK263 OCO262:OCO263 NSS262:NSS263 NIW262:NIW263 MZA262:MZA263 MPE262:MPE263 MFI262:MFI263 LVM262:LVM263 LLQ262:LLQ263 LBU262:LBU263 KRY262:KRY263 KIC262:KIC263 JYG262:JYG263 JOK262:JOK263 JEO262:JEO263 IUS262:IUS263 IKW262:IKW263 IBA262:IBA263 HRE262:HRE263 HHI262:HHI263 GXM262:GXM263 GNQ262:GNQ263 GDU262:GDU263 FTY262:FTY263 FKC262:FKC263 FAG262:FAG263 EQK262:EQK263 EGO262:EGO263 DWS262:DWS263 DMW262:DMW263 DDA262:DDA263 CTE262:CTE263 CJI262:CJI263 BZM262:BZM263 BPQ262:BPQ263 BFU262:BFU263 AVY262:AVY263 AMC262:AMC263 ACG262:ACG263 SK262:SK263 IO262:IO263 I663:I671 IO661:IO671 SK661:SK671 ACG661:ACG671 AMC661:AMC671 AVY661:AVY671 BFU661:BFU671 BPQ661:BPQ671 BZM661:BZM671 CJI661:CJI671 CTE661:CTE671 DDA661:DDA671 DMW661:DMW671 DWS661:DWS671 EGO661:EGO671 EQK661:EQK671 FAG661:FAG671 FKC661:FKC671 FTY661:FTY671 GDU661:GDU671 GNQ661:GNQ671 GXM661:GXM671 HHI661:HHI671 HRE661:HRE671 IBA661:IBA671 IKW661:IKW671 IUS661:IUS671 JEO661:JEO671 JOK661:JOK671 JYG661:JYG671 KIC661:KIC671 KRY661:KRY671 LBU661:LBU671 LLQ661:LLQ671 LVM661:LVM671 MFI661:MFI671 MPE661:MPE671 MZA661:MZA671 NIW661:NIW671 NSS661:NSS671 OCO661:OCO671 OMK661:OMK671 OWG661:OWG671 PGC661:PGC671 PPY661:PPY671 PZU661:PZU671 QJQ661:QJQ671 QTM661:QTM671 RDI661:RDI671 RNE661:RNE671 RXA661:RXA671 SGW661:SGW671 SQS661:SQS671 TAO661:TAO671 TKK661:TKK671 TUG661:TUG671 UEC661:UEC671 UNY661:UNY671 UXU661:UXU671 VHQ661:VHQ671 VRM661:VRM671 WBI661:WBI671 WLE661:WLE671 WVA661:WVA671 WVA709 I706 FR706 PN706 ZJ706 AJF706 ATB706 BCX706 BMT706 BWP706 CGL706 CQH706 DAD706 DJZ706 DTV706 EDR706 ENN706 EXJ706 FHF706 FRB706 GAX706 GKT706 GUP706 HEL706 HOH706 HYD706 IHZ706 IRV706 JBR706 JLN706 JVJ706 KFF706 KPB706 KYX706 LIT706 LSP706 MCL706 MMH706 MWD706 NFZ706 NPV706 NZR706 OJN706 OTJ706 PDF706 PNB706 PWX706 QGT706 QQP706 RAL706 RKH706 RUD706 SDZ706 I745:I749 WVA751:WVA754">
      <formula1>1</formula1>
      <formula2>500</formula2>
    </dataValidation>
    <dataValidation type="textLength" allowBlank="1" showInputMessage="1" showErrorMessage="1" errorTitle="opis dostopa " error="Obvezen podatek!" prompt="Obvezen podatek" sqref="L232:L250 SN232:SN248 ACJ232:ACJ248 AMF232:AMF248 AWB232:AWB248 BFX232:BFX248 BPT232:BPT248 BZP232:BZP248 CJL232:CJL248 CTH232:CTH248 DDD232:DDD248 DMZ232:DMZ248 DWV232:DWV248 EGR232:EGR248 EQN232:EQN248 FAJ232:FAJ248 FKF232:FKF248 FUB232:FUB248 GDX232:GDX248 GNT232:GNT248 GXP232:GXP248 HHL232:HHL248 HRH232:HRH248 IBD232:IBD248 IKZ232:IKZ248 IUV232:IUV248 JER232:JER248 JON232:JON248 JYJ232:JYJ248 KIF232:KIF248 KSB232:KSB248 LBX232:LBX248 LLT232:LLT248 LVP232:LVP248 MFL232:MFL248 MPH232:MPH248 MZD232:MZD248 NIZ232:NIZ248 NSV232:NSV248 OCR232:OCR248 OMN232:OMN248 OWJ232:OWJ248 PGF232:PGF248 PQB232:PQB248 PZX232:PZX248 QJT232:QJT248 QTP232:QTP248 RDL232:RDL248 RNH232:RNH248 RXD232:RXD248 SGZ232:SGZ248 SQV232:SQV248 TAR232:TAR248 TKN232:TKN248 TUJ232:TUJ248 UEF232:UEF248 UOB232:UOB248 UXX232:UXX248 VHT232:VHT248 VRP232:VRP248 WBL232:WBL248 WLH232:WLH248 WVD232:WVD248 L11:L38 L261 IR259 SN259 ACJ259 AMF259 AWB259 BFX259 BPT259 BZP259 CJL259 CTH259 DDD259 DMZ259 DWV259 EGR259 EQN259 FAJ259 FKF259 FUB259 GDX259 GNT259 GXP259 HHL259 HRH259 IBD259 IKZ259 IUV259 JER259 JON259 JYJ259 KIF259 KSB259 LBX259 LLT259 LVP259 MFL259 MPH259 MZD259 NIZ259 NSV259 OCR259 OMN259 OWJ259 PGF259 PQB259 PZX259 QJT259 QTP259 RDL259 RNH259 RXD259 SGZ259 SQV259 TAR259 TKN259 TUJ259 UEF259 UOB259 UXX259 VHT259 VRP259 WBL259 WLH259 WVD259 IR232:IR248 IR714:IR731 SN714:SN731 ACJ714:ACJ731 AMF714:AMF731 AWB714:AWB731 BFX714:BFX731 BPT714:BPT731 BZP714:BZP731 CJL714:CJL731 CTH714:CTH731 DDD714:DDD731 DMZ714:DMZ731 DWV714:DWV731 EGR714:EGR731 EQN714:EQN731 FAJ714:FAJ731 FKF714:FKF731 FUB714:FUB731 GDX714:GDX731 GNT714:GNT731 GXP714:GXP731 HHL714:HHL731 HRH714:HRH731 IBD714:IBD731 IKZ714:IKZ731 IUV714:IUV731 JER714:JER731 JON714:JON731 JYJ714:JYJ731 KIF714:KIF731 KSB714:KSB731 LBX714:LBX731 LLT714:LLT731 LVP714:LVP731 MFL714:MFL731 MPH714:MPH731 MZD714:MZD731 NIZ714:NIZ731 NSV714:NSV731 OCR714:OCR731 OMN714:OMN731 OWJ714:OWJ731 PGF714:PGF731 PQB714:PQB731 PZX714:PZX731 QJT714:QJT731 QTP714:QTP731 RDL714:RDL731 RNH714:RNH731 RXD714:RXD731 SGZ714:SGZ731 SQV714:SQV731 TAR714:TAR731 TKN714:TKN731 TUJ714:TUJ731 UEF714:UEF731 UOB714:UOB731 UXX714:UXX731 VHT714:VHT731 VRP714:VRP731 WBL714:WBL731 WLH714:WLH731 WVD714:WVD731 IR999 L714:L733 SNY706 L454:L457 M455:N456 L631 IR521 SN521 ACJ521 AMF521 AWB521 BFX521 BPT521 BZP521 CJL521 CTH521 DDD521 DMZ521 DWV521 EGR521 EQN521 FAJ521 FKF521 FUB521 GDX521 GNT521 GXP521 HHL521 HRH521 IBD521 IKZ521 IUV521 JER521 JON521 JYJ521 KIF521 KSB521 LBX521 LLT521 LVP521 MFL521 MPH521 MZD521 NIZ521 NSV521 OCR521 OMN521 OWJ521 PGF521 PQB521 PZX521 QJT521 QTP521 RDL521 RNH521 RXD521 SGZ521 SQV521 TAR521 TKN521 TUJ521 UEF521 UOB521 UXX521 VHT521 VRP521 WBL521 WLH521 WVD521 SN268 ACJ268 AMF268 AWB268 BFX268 BPT268 BZP268 CJL268 CTH268 DDD268 DMZ268 DWV268 EGR268 EQN268 FAJ268 FKF268 FUB268 GDX268 GNT268 GXP268 HHL268 HRH268 IBD268 IKZ268 IUV268 JER268 JON268 JYJ268 KIF268 KSB268 LBX268 LLT268 LVP268 MFL268 MPH268 MZD268 NIZ268 NSV268 OCR268 OMN268 OWJ268 PGF268 PQB268 PZX268 QJT268 QTP268 RDL268 RNH268 RXD268 SGZ268 SQV268 TAR268 TKN268 TUJ268 UEF268 UOB268 UXX268 VHT268 VRP268 WBL268 WLH268 WVD268 WVD459:WVD461 L9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9 WLH9 WVD9 WVD11:WVD38 WLH11:WLH38 WBL11:WBL38 VRP11:VRP38 VHT11:VHT38 UXX11:UXX38 UOB11:UOB38 UEF11:UEF38 TUJ11:TUJ38 TKN11:TKN38 TAR11:TAR38 SQV11:SQV38 SGZ11:SGZ38 RXD11:RXD38 RNH11:RNH38 RDL11:RDL38 QTP11:QTP38 QJT11:QJT38 PZX11:PZX38 PQB11:PQB38 PGF11:PGF38 OWJ11:OWJ38 OMN11:OMN38 OCR11:OCR38 NSV11:NSV38 NIZ11:NIZ38 MZD11:MZD38 MPH11:MPH38 MFL11:MFL38 LVP11:LVP38 LLT11:LLT38 LBX11:LBX38 KSB11:KSB38 KIF11:KIF38 JYJ11:JYJ38 JON11:JON38 JER11:JER38 IUV11:IUV38 IKZ11:IKZ38 IBD11:IBD38 HRH11:HRH38 HHL11:HHL38 GXP11:GXP38 GNT11:GNT38 GDX11:GDX38 FUB11:FUB38 FKF11:FKF38 FAJ11:FAJ38 EQN11:EQN38 EGR11:EGR38 DWV11:DWV38 DMZ11:DMZ38 DDD11:DDD38 CTH11:CTH38 CJL11:CJL38 BZP11:BZP38 BPT11:BPT38 BFX11:BFX38 AWB11:AWB38 AMF11:AMF38 ACJ11:ACJ38 SN11:SN38 IR11:IR38 WVD96:WVD97 WLH96:WLH97 WBL96:WBL97 VRP96:VRP97 VHT96:VHT97 UXX96:UXX97 UOB96:UOB97 UEF96:UEF97 TUJ96:TUJ97 TKN96:TKN97 TAR96:TAR97 SQV96:SQV97 SGZ96:SGZ97 RXD96:RXD97 RNH96:RNH97 RDL96:RDL97 QTP96:QTP97 QJT96:QJT97 PZX96:PZX97 PQB96:PQB97 PGF96:PGF97 OWJ96:OWJ97 OMN96:OMN97 OCR96:OCR97 NSV96:NSV97 NIZ96:NIZ97 MZD96:MZD97 MPH96:MPH97 MFL96:MFL97 LVP96:LVP97 LLT96:LLT97 LBX96:LBX97 KSB96:KSB97 KIF96:KIF97 JYJ96:JYJ97 JON96:JON97 JER96:JER97 IUV96:IUV97 IKZ96:IKZ97 IBD96:IBD97 HRH96:HRH97 HHL96:HHL97 GXP96:GXP97 GNT96:GNT97 GDX96:GDX97 FUB96:FUB97 FKF96:FKF97 FAJ96:FAJ97 EQN96:EQN97 EGR96:EGR97 DWV96:DWV97 DMZ96:DMZ97 DDD96:DDD97 CTH96:CTH97 CJL96:CJL97 BZP96:BZP97 BPT96:BPT97 BFX96:BFX97 AWB96:AWB97 AMF96:AMF97 ACJ96:ACJ97 SN96:SN97 IR96:IR97 WVD999 SN999 ACJ999 AMF999 AWB999 BFX999 BPT999 BZP999 CJL999 CTH999 DDD999 DMZ999 DWV999 EGR999 EQN999 FAJ999 FKF999 FUB999 GDX999 GNT999 GXP999 HHL999 HRH999 IBD999 IKZ999 IUV999 JER999 JON999 JYJ999 KIF999 KSB999 LBX999 LLT999 LVP999 MFL999 MPH999 MZD999 NIZ999 NSV999 OCR999 OMN999 OWJ999 PGF999 PQB999 PZX999 QJT999 QTP999 RDL999 RNH999 RXD999 SGZ999 SQV999 TAR999 TKN999 TUJ999 UEF999 UOB999 UXX999 VHT999 VRP999 WBL999 WLH999 IR268 L365 WLH709 WBL709 VRP709 VHT709 UXX709 UOB709 UEF709 TUJ709 TKN709 TAR709 SQV709 SGZ709 RXD709 RNH709 RDL709 QTP709 QJT709 PZX709 PQB709 PGF709 OWJ709 OMN709 OCR709 NSV709 NIZ709 MZD709 MPH709 MFL709 LVP709 LLT709 LBX709 KSB709 KIF709 JYJ709 JON709 JER709 IUV709 IKZ709 IBD709 HRH709 HHL709 GXP709 GNT709 GDX709 FUB709 FKF709 FAJ709 EQN709 EGR709 DWV709 DMZ709 DDD709 CTH709 CJL709 BZP709 BPT709 BFX709 AWB709 AMF709 ACJ709 SN709 IR709 L709 L268:L271 WVD734:WVD747 WLH734:WLH747 WBL734:WBL747 VRP734:VRP747 VHT734:VHT747 UXX734:UXX747 UOB734:UOB747 UEF734:UEF747 TUJ734:TUJ747 TKN734:TKN747 TAR734:TAR747 SQV734:SQV747 SGZ734:SGZ747 RXD734:RXD747 RNH734:RNH747 RDL734:RDL747 QTP734:QTP747 QJT734:QJT747 PZX734:PZX747 PQB734:PQB747 PGF734:PGF747 OWJ734:OWJ747 OMN734:OMN747 OCR734:OCR747 NSV734:NSV747 NIZ734:NIZ747 MZD734:MZD747 MPH734:MPH747 MFL734:MFL747 LVP734:LVP747 LLT734:LLT747 LBX734:LBX747 KSB734:KSB747 KIF734:KIF747 JYJ734:JYJ747 JON734:JON747 JER734:JER747 IUV734:IUV747 IKZ734:IKZ747 IBD734:IBD747 HRH734:HRH747 HHL734:HHL747 GXP734:GXP747 GNT734:GNT747 GDX734:GDX747 FUB734:FUB747 FKF734:FKF747 FAJ734:FAJ747 EQN734:EQN747 EGR734:EGR747 DWV734:DWV747 DMZ734:DMZ747 DDD734:DDD747 CTH734:CTH747 CJL734:CJL747 BZP734:BZP747 BPT734:BPT747 BFX734:BFX747 AWB734:AWB747 AMF734:AMF747 ACJ734:ACJ747 SN734:SN747 IR734:IR747 L999 L459:L461 IR459:IR461 SN459:SN461 ACJ459:ACJ461 AMF459:AMF461 AWB459:AWB461 BFX459:BFX461 BPT459:BPT461 BZP459:BZP461 CJL459:CJL461 CTH459:CTH461 DDD459:DDD461 DMZ459:DMZ461 DWV459:DWV461 EGR459:EGR461 EQN459:EQN461 FAJ459:FAJ461 FKF459:FKF461 FUB459:FUB461 GDX459:GDX461 GNT459:GNT461 GXP459:GXP461 HHL459:HHL461 HRH459:HRH461 IBD459:IBD461 IKZ459:IKZ461 IUV459:IUV461 JER459:JER461 JON459:JON461 JYJ459:JYJ461 KIF459:KIF461 KSB459:KSB461 LBX459:LBX461 LLT459:LLT461 LVP459:LVP461 MFL459:MFL461 MPH459:MPH461 MZD459:MZD461 NIZ459:NIZ461 NSV459:NSV461 OCR459:OCR461 OMN459:OMN461 OWJ459:OWJ461 PGF459:PGF461 PQB459:PQB461 PZX459:PZX461 QJT459:QJT461 QTP459:QTP461 RDL459:RDL461 RNH459:RNH461 RXD459:RXD461 SGZ459:SGZ461 SQV459:SQV461 TAR459:TAR461 TKN459:TKN461 TUJ459:TUJ461 UEF459:UEF461 UOB459:UOB461 UXX459:UXX461 VHT459:VHT461 VRP459:VRP461 WBL459:WBL461 WLH459:WLH461 WVD262:WVD263 WLH262:WLH263 WBL262:WBL263 VRP262:VRP263 VHT262:VHT263 UXX262:UXX263 UOB262:UOB263 UEF262:UEF263 TUJ262:TUJ263 TKN262:TKN263 TAR262:TAR263 SQV262:SQV263 SGZ262:SGZ263 RXD262:RXD263 RNH262:RNH263 RDL262:RDL263 QTP262:QTP263 QJT262:QJT263 PZX262:PZX263 PQB262:PQB263 PGF262:PGF263 OWJ262:OWJ263 OMN262:OMN263 OCR262:OCR263 NSV262:NSV263 NIZ262:NIZ263 MZD262:MZD263 MPH262:MPH263 MFL262:MFL263 LVP262:LVP263 LLT262:LLT263 LBX262:LBX263 KSB262:KSB263 KIF262:KIF263 JYJ262:JYJ263 JON262:JON263 JER262:JER263 IUV262:IUV263 IKZ262:IKZ263 IBD262:IBD263 HRH262:HRH263 HHL262:HHL263 GXP262:GXP263 GNT262:GNT263 GDX262:GDX263 FUB262:FUB263 FKF262:FKF263 FAJ262:FAJ263 EQN262:EQN263 EGR262:EGR263 DWV262:DWV263 DMZ262:DMZ263 DDD262:DDD263 CTH262:CTH263 CJL262:CJL263 BZP262:BZP263 BPT262:BPT263 BFX262:BFX263 AWB262:AWB263 AMF262:AMF263 ACJ262:ACJ263 SN262:SN263 IR262:IR263 L663:L671 IR661:IR671 SN661:SN671 ACJ661:ACJ671 AMF661:AMF671 AWB661:AWB671 BFX661:BFX671 BPT661:BPT671 BZP661:BZP671 CJL661:CJL671 CTH661:CTH671 DDD661:DDD671 DMZ661:DMZ671 DWV661:DWV671 EGR661:EGR671 EQN661:EQN671 FAJ661:FAJ671 FKF661:FKF671 FUB661:FUB671 GDX661:GDX671 GNT661:GNT671 GXP661:GXP671 HHL661:HHL671 HRH661:HRH671 IBD661:IBD671 IKZ661:IKZ671 IUV661:IUV671 JER661:JER671 JON661:JON671 JYJ661:JYJ671 KIF661:KIF671 KSB661:KSB671 LBX661:LBX671 LLT661:LLT671 LVP661:LVP671 MFL661:MFL671 MPH661:MPH671 MZD661:MZD671 NIZ661:NIZ671 NSV661:NSV671 OCR661:OCR671 OMN661:OMN671 OWJ661:OWJ671 PGF661:PGF671 PQB661:PQB671 PZX661:PZX671 QJT661:QJT671 QTP661:QTP671 RDL661:RDL671 RNH661:RNH671 RXD661:RXD671 SGZ661:SGZ671 SQV661:SQV671 TAR661:TAR671 TKN661:TKN671 TUJ661:TUJ671 UEF661:UEF671 UOB661:UOB671 UXX661:UXX671 VHT661:VHT671 VRP661:VRP671 WBL661:WBL671 WLH661:WLH671 WVD661:WVD671 WVD709 L706 FU706 PQ706 ZM706 AJI706 ATE706 BDA706 BMW706 BWS706 CGO706 CQK706 DAG706 DKC706 DTY706 EDU706 ENQ706 EXM706 FHI706 FRE706 GBA706 GKW706 GUS706 HEO706 HOK706 HYG706 IIC706 IRY706 JBU706 JLQ706 JVM706 KFI706 KPE706 KZA706 LIW706 LSS706 MCO706 MMK706 MWG706 NGC706 NPY706 NZU706 OJQ706 OTM706 PDI706 PNE706 PXA706 QGW706 QQS706 RAO706 RKK706 RUG706 SEC706 L736:L749">
      <formula1>1</formula1>
      <formula2>300</formula2>
    </dataValidation>
    <dataValidation type="textLength" allowBlank="1" showInputMessage="1" showErrorMessage="1" errorTitle="Access" error="Obvezen podatek - v angleškem jeziku" prompt="Obvezen podatek" sqref="M232:M250 SO232:SO248 ACK232:ACK248 AMG232:AMG248 AWC232:AWC248 BFY232:BFY248 BPU232:BPU248 BZQ232:BZQ248 CJM232:CJM248 CTI232:CTI248 DDE232:DDE248 DNA232:DNA248 DWW232:DWW248 EGS232:EGS248 EQO232:EQO248 FAK232:FAK248 FKG232:FKG248 FUC232:FUC248 GDY232:GDY248 GNU232:GNU248 GXQ232:GXQ248 HHM232:HHM248 HRI232:HRI248 IBE232:IBE248 ILA232:ILA248 IUW232:IUW248 JES232:JES248 JOO232:JOO248 JYK232:JYK248 KIG232:KIG248 KSC232:KSC248 LBY232:LBY248 LLU232:LLU248 LVQ232:LVQ248 MFM232:MFM248 MPI232:MPI248 MZE232:MZE248 NJA232:NJA248 NSW232:NSW248 OCS232:OCS248 OMO232:OMO248 OWK232:OWK248 PGG232:PGG248 PQC232:PQC248 PZY232:PZY248 QJU232:QJU248 QTQ232:QTQ248 RDM232:RDM248 RNI232:RNI248 RXE232:RXE248 SHA232:SHA248 SQW232:SQW248 TAS232:TAS248 TKO232:TKO248 TUK232:TUK248 UEG232:UEG248 UOC232:UOC248 UXY232:UXY248 VHU232:VHU248 VRQ232:VRQ248 WBM232:WBM248 WLI232:WLI248 WVE232:WVE248 IS9:IS38 M261 IS259 SO259 ACK259 AMG259 AWC259 BFY259 BPU259 BZQ259 CJM259 CTI259 DDE259 DNA259 DWW259 EGS259 EQO259 FAK259 FKG259 FUC259 GDY259 GNU259 GXQ259 HHM259 HRI259 IBE259 ILA259 IUW259 JES259 JOO259 JYK259 KIG259 KSC259 LBY259 LLU259 LVQ259 MFM259 MPI259 MZE259 NJA259 NSW259 OCS259 OMO259 OWK259 PGG259 PQC259 PZY259 QJU259 QTQ259 RDM259 RNI259 RXE259 SHA259 SQW259 TAS259 TKO259 TUK259 UEG259 UOC259 UXY259 VHU259 VRQ259 WBM259 WLI259 WVE259 IS232:IS248 IS714:IS731 SO714:SO731 ACK714:ACK731 AMG714:AMG731 AWC714:AWC731 BFY714:BFY731 BPU714:BPU731 BZQ714:BZQ731 CJM714:CJM731 CTI714:CTI731 DDE714:DDE731 DNA714:DNA731 DWW714:DWW731 EGS714:EGS731 EQO714:EQO731 FAK714:FAK731 FKG714:FKG731 FUC714:FUC731 GDY714:GDY731 GNU714:GNU731 GXQ714:GXQ731 HHM714:HHM731 HRI714:HRI731 IBE714:IBE731 ILA714:ILA731 IUW714:IUW731 JES714:JES731 JOO714:JOO731 JYK714:JYK731 KIG714:KIG731 KSC714:KSC731 LBY714:LBY731 LLU714:LLU731 LVQ714:LVQ731 MFM714:MFM731 MPI714:MPI731 MZE714:MZE731 NJA714:NJA731 NSW714:NSW731 OCS714:OCS731 OMO714:OMO731 OWK714:OWK731 PGG714:PGG731 PQC714:PQC731 PZY714:PZY731 QJU714:QJU731 QTQ714:QTQ731 RDM714:RDM731 RNI714:RNI731 RXE714:RXE731 SHA714:SHA731 SQW714:SQW731 TAS714:TAS731 TKO714:TKO731 TUK714:TUK731 UEG714:UEG731 UOC714:UOC731 UXY714:UXY731 VHU714:VHU731 VRQ714:VRQ731 WBM714:WBM731 WLI714:WLI731 WVE714:WVE731 IS999 M714:M733 SNZ706 M454 M631 IS521 SO521 ACK521 AMG521 AWC521 BFY521 BPU521 BZQ521 CJM521 CTI521 DDE521 DNA521 DWW521 EGS521 EQO521 FAK521 FKG521 FUC521 GDY521 GNU521 GXQ521 HHM521 HRI521 IBE521 ILA521 IUW521 JES521 JOO521 JYK521 KIG521 KSC521 LBY521 LLU521 LVQ521 MFM521 MPI521 MZE521 NJA521 NSW521 OCS521 OMO521 OWK521 PGG521 PQC521 PZY521 QJU521 QTQ521 RDM521 RNI521 RXE521 SHA521 SQW521 TAS521 TKO521 TUK521 UEG521 UOC521 UXY521 VHU521 VRQ521 WBM521 WLI521 WVE521 SO268 ACK268 AMG268 AWC268 BFY268 BPU268 BZQ268 CJM268 CTI268 DDE268 DNA268 DWW268 EGS268 EQO268 FAK268 FKG268 FUC268 GDY268 GNU268 GXQ268 HHM268 HRI268 IBE268 ILA268 IUW268 JES268 JOO268 JYK268 KIG268 KSC268 LBY268 LLU268 LVQ268 MFM268 MPI268 MZE268 NJA268 NSW268 OCS268 OMO268 OWK268 PGG268 PQC268 PZY268 QJU268 QTQ268 RDM268 RNI268 RXE268 SHA268 SQW268 TAS268 TKO268 TUK268 UEG268 UOC268 UXY268 VHU268 VRQ268 WBM268 WLI268 WVE268 WVE459:WVE461 M9:M38 WVE9:WVE38 WLI9:WLI38 WBM9:WBM38 VRQ9:VRQ38 VHU9:VHU38 UXY9:UXY38 UOC9:UOC38 UEG9:UEG38 TUK9:TUK38 TKO9:TKO38 TAS9:TAS38 SQW9:SQW38 SHA9:SHA38 RXE9:RXE38 RNI9:RNI38 RDM9:RDM38 QTQ9:QTQ38 QJU9:QJU38 PZY9:PZY38 PQC9:PQC38 PGG9:PGG38 OWK9:OWK38 OMO9:OMO38 OCS9:OCS38 NSW9:NSW38 NJA9:NJA38 MZE9:MZE38 MPI9:MPI38 MFM9:MFM38 LVQ9:LVQ38 LLU9:LLU38 LBY9:LBY38 KSC9:KSC38 KIG9:KIG38 JYK9:JYK38 JOO9:JOO38 JES9:JES38 IUW9:IUW38 ILA9:ILA38 IBE9:IBE38 HRI9:HRI38 HHM9:HHM38 GXQ9:GXQ38 GNU9:GNU38 GDY9:GDY38 FUC9:FUC38 FKG9:FKG38 FAK9:FAK38 EQO9:EQO38 EGS9:EGS38 DWW9:DWW38 DNA9:DNA38 DDE9:DDE38 CTI9:CTI38 CJM9:CJM38 BZQ9:BZQ38 BPU9:BPU38 BFY9:BFY38 AWC9:AWC38 AMG9:AMG38 ACK9:ACK38 SO9:SO38 WVE96:WVE97 WLI96:WLI97 WBM96:WBM97 VRQ96:VRQ97 VHU96:VHU97 UXY96:UXY97 UOC96:UOC97 UEG96:UEG97 TUK96:TUK97 TKO96:TKO97 TAS96:TAS97 SQW96:SQW97 SHA96:SHA97 RXE96:RXE97 RNI96:RNI97 RDM96:RDM97 QTQ96:QTQ97 QJU96:QJU97 PZY96:PZY97 PQC96:PQC97 PGG96:PGG97 OWK96:OWK97 OMO96:OMO97 OCS96:OCS97 NSW96:NSW97 NJA96:NJA97 MZE96:MZE97 MPI96:MPI97 MFM96:MFM97 LVQ96:LVQ97 LLU96:LLU97 LBY96:LBY97 KSC96:KSC97 KIG96:KIG97 JYK96:JYK97 JOO96:JOO97 JES96:JES97 IUW96:IUW97 ILA96:ILA97 IBE96:IBE97 HRI96:HRI97 HHM96:HHM97 GXQ96:GXQ97 GNU96:GNU97 GDY96:GDY97 FUC96:FUC97 FKG96:FKG97 FAK96:FAK97 EQO96:EQO97 EGS96:EGS97 DWW96:DWW97 DNA96:DNA97 DDE96:DDE97 CTI96:CTI97 CJM96:CJM97 BZQ96:BZQ97 BPU96:BPU97 BFY96:BFY97 AWC96:AWC97 AMG96:AMG97 ACK96:ACK97 SO96:SO97 IS96:IS97 WVE999 SO999 ACK999 AMG999 AWC999 BFY999 BPU999 BZQ999 CJM999 CTI999 DDE999 DNA999 DWW999 EGS999 EQO999 FAK999 FKG999 FUC999 GDY999 GNU999 GXQ999 HHM999 HRI999 IBE999 ILA999 IUW999 JES999 JOO999 JYK999 KIG999 KSC999 LBY999 LLU999 LVQ999 MFM999 MPI999 MZE999 NJA999 NSW999 OCS999 OMO999 OWK999 PGG999 PQC999 PZY999 QJU999 QTQ999 RDM999 RNI999 RXE999 SHA999 SQW999 TAS999 TKO999 TUK999 UEG999 UOC999 UXY999 VHU999 VRQ999 WBM999 WLI999 IS268 M365 WLI709 WBM709 VRQ709 VHU709 UXY709 UOC709 UEG709 TUK709 TKO709 TAS709 SQW709 SHA709 RXE709 RNI709 RDM709 QTQ709 QJU709 PZY709 PQC709 PGG709 OWK709 OMO709 OCS709 NSW709 NJA709 MZE709 MPI709 MFM709 LVQ709 LLU709 LBY709 KSC709 KIG709 JYK709 JOO709 JES709 IUW709 ILA709 IBE709 HRI709 HHM709 GXQ709 GNU709 GDY709 FUC709 FKG709 FAK709 EQO709 EGS709 DWW709 DNA709 DDE709 CTI709 CJM709 BZQ709 BPU709 BFY709 AWC709 AMG709 ACK709 SO709 IS709 M709 M268:M271 WVE734:WVE747 WLI734:WLI747 WBM734:WBM747 VRQ734:VRQ747 VHU734:VHU747 UXY734:UXY747 UOC734:UOC747 UEG734:UEG747 TUK734:TUK747 TKO734:TKO747 TAS734:TAS747 SQW734:SQW747 SHA734:SHA747 RXE734:RXE747 RNI734:RNI747 RDM734:RDM747 QTQ734:QTQ747 QJU734:QJU747 PZY734:PZY747 PQC734:PQC747 PGG734:PGG747 OWK734:OWK747 OMO734:OMO747 OCS734:OCS747 NSW734:NSW747 NJA734:NJA747 MZE734:MZE747 MPI734:MPI747 MFM734:MFM747 LVQ734:LVQ747 LLU734:LLU747 LBY734:LBY747 KSC734:KSC747 KIG734:KIG747 JYK734:JYK747 JOO734:JOO747 JES734:JES747 IUW734:IUW747 ILA734:ILA747 IBE734:IBE747 HRI734:HRI747 HHM734:HHM747 GXQ734:GXQ747 GNU734:GNU747 GDY734:GDY747 FUC734:FUC747 FKG734:FKG747 FAK734:FAK747 EQO734:EQO747 EGS734:EGS747 DWW734:DWW747 DNA734:DNA747 DDE734:DDE747 CTI734:CTI747 CJM734:CJM747 BZQ734:BZQ747 BPU734:BPU747 BFY734:BFY747 AWC734:AWC747 AMG734:AMG747 ACK734:ACK747 SO734:SO747 IS734:IS747 M999 M459:M461 IS459:IS461 SO459:SO461 ACK459:ACK461 AMG459:AMG461 AWC459:AWC461 BFY459:BFY461 BPU459:BPU461 BZQ459:BZQ461 CJM459:CJM461 CTI459:CTI461 DDE459:DDE461 DNA459:DNA461 DWW459:DWW461 EGS459:EGS461 EQO459:EQO461 FAK459:FAK461 FKG459:FKG461 FUC459:FUC461 GDY459:GDY461 GNU459:GNU461 GXQ459:GXQ461 HHM459:HHM461 HRI459:HRI461 IBE459:IBE461 ILA459:ILA461 IUW459:IUW461 JES459:JES461 JOO459:JOO461 JYK459:JYK461 KIG459:KIG461 KSC459:KSC461 LBY459:LBY461 LLU459:LLU461 LVQ459:LVQ461 MFM459:MFM461 MPI459:MPI461 MZE459:MZE461 NJA459:NJA461 NSW459:NSW461 OCS459:OCS461 OMO459:OMO461 OWK459:OWK461 PGG459:PGG461 PQC459:PQC461 PZY459:PZY461 QJU459:QJU461 QTQ459:QTQ461 RDM459:RDM461 RNI459:RNI461 RXE459:RXE461 SHA459:SHA461 SQW459:SQW461 TAS459:TAS461 TKO459:TKO461 TUK459:TUK461 UEG459:UEG461 UOC459:UOC461 UXY459:UXY461 VHU459:VHU461 VRQ459:VRQ461 WBM459:WBM461 WLI459:WLI461 WVE262:WVE263 WLI262:WLI263 WBM262:WBM263 VRQ262:VRQ263 VHU262:VHU263 UXY262:UXY263 UOC262:UOC263 UEG262:UEG263 TUK262:TUK263 TKO262:TKO263 TAS262:TAS263 SQW262:SQW263 SHA262:SHA263 RXE262:RXE263 RNI262:RNI263 RDM262:RDM263 QTQ262:QTQ263 QJU262:QJU263 PZY262:PZY263 PQC262:PQC263 PGG262:PGG263 OWK262:OWK263 OMO262:OMO263 OCS262:OCS263 NSW262:NSW263 NJA262:NJA263 MZE262:MZE263 MPI262:MPI263 MFM262:MFM263 LVQ262:LVQ263 LLU262:LLU263 LBY262:LBY263 KSC262:KSC263 KIG262:KIG263 JYK262:JYK263 JOO262:JOO263 JES262:JES263 IUW262:IUW263 ILA262:ILA263 IBE262:IBE263 HRI262:HRI263 HHM262:HHM263 GXQ262:GXQ263 GNU262:GNU263 GDY262:GDY263 FUC262:FUC263 FKG262:FKG263 FAK262:FAK263 EQO262:EQO263 EGS262:EGS263 DWW262:DWW263 DNA262:DNA263 DDE262:DDE263 CTI262:CTI263 CJM262:CJM263 BZQ262:BZQ263 BPU262:BPU263 BFY262:BFY263 AWC262:AWC263 AMG262:AMG263 ACK262:ACK263 SO262:SO263 IS262:IS263 M663:M671 IS661:IS671 SO661:SO671 ACK661:ACK671 AMG661:AMG671 AWC661:AWC671 BFY661:BFY671 BPU661:BPU671 BZQ661:BZQ671 CJM661:CJM671 CTI661:CTI671 DDE661:DDE671 DNA661:DNA671 DWW661:DWW671 EGS661:EGS671 EQO661:EQO671 FAK661:FAK671 FKG661:FKG671 FUC661:FUC671 GDY661:GDY671 GNU661:GNU671 GXQ661:GXQ671 HHM661:HHM671 HRI661:HRI671 IBE661:IBE671 ILA661:ILA671 IUW661:IUW671 JES661:JES671 JOO661:JOO671 JYK661:JYK671 KIG661:KIG671 KSC661:KSC671 LBY661:LBY671 LLU661:LLU671 LVQ661:LVQ671 MFM661:MFM671 MPI661:MPI671 MZE661:MZE671 NJA661:NJA671 NSW661:NSW671 OCS661:OCS671 OMO661:OMO671 OWK661:OWK671 PGG661:PGG671 PQC661:PQC671 PZY661:PZY671 QJU661:QJU671 QTQ661:QTQ671 RDM661:RDM671 RNI661:RNI671 RXE661:RXE671 SHA661:SHA671 SQW661:SQW671 TAS661:TAS671 TKO661:TKO671 TUK661:TUK671 UEG661:UEG671 UOC661:UOC671 UXY661:UXY671 VHU661:VHU671 VRQ661:VRQ671 WBM661:WBM671 WLI661:WLI671 WVE661:WVE671 WVE709 M706 FV706 PR706 ZN706 AJJ706 ATF706 BDB706 BMX706 BWT706 CGP706 CQL706 DAH706 DKD706 DTZ706 EDV706 ENR706 EXN706 FHJ706 FRF706 GBB706 GKX706 GUT706 HEP706 HOL706 HYH706 IID706 IRZ706 JBV706 JLR706 JVN706 KFJ706 KPF706 KZB706 LIX706 LST706 MCP706 MML706 MWH706 NGD706 NPZ706 NZV706 OJR706 OTN706 PDJ706 PNF706 PXB706 QGX706 QQT706 RAP706 RKL706 RUH706 SED706 M736:M749">
      <formula1>1</formula1>
      <formula2>300</formula2>
    </dataValidation>
    <dataValidation type="textLength" allowBlank="1" showInputMessage="1" showErrorMessage="1" errorTitle="namembnost" error="Obvezen podatek!" prompt="Obvezen podatek" sqref="N232:N250 SP232:SP248 ACL232:ACL248 AMH232:AMH248 AWD232:AWD248 BFZ232:BFZ248 BPV232:BPV248 BZR232:BZR248 CJN232:CJN248 CTJ232:CTJ248 DDF232:DDF248 DNB232:DNB248 DWX232:DWX248 EGT232:EGT248 EQP232:EQP248 FAL232:FAL248 FKH232:FKH248 FUD232:FUD248 GDZ232:GDZ248 GNV232:GNV248 GXR232:GXR248 HHN232:HHN248 HRJ232:HRJ248 IBF232:IBF248 ILB232:ILB248 IUX232:IUX248 JET232:JET248 JOP232:JOP248 JYL232:JYL248 KIH232:KIH248 KSD232:KSD248 LBZ232:LBZ248 LLV232:LLV248 LVR232:LVR248 MFN232:MFN248 MPJ232:MPJ248 MZF232:MZF248 NJB232:NJB248 NSX232:NSX248 OCT232:OCT248 OMP232:OMP248 OWL232:OWL248 PGH232:PGH248 PQD232:PQD248 PZZ232:PZZ248 QJV232:QJV248 QTR232:QTR248 RDN232:RDN248 RNJ232:RNJ248 RXF232:RXF248 SHB232:SHB248 SQX232:SQX248 TAT232:TAT248 TKP232:TKP248 TUL232:TUL248 UEH232:UEH248 UOD232:UOD248 UXZ232:UXZ248 VHV232:VHV248 VRR232:VRR248 WBN232:WBN248 WLJ232:WLJ248 WVF232:WVF248 WVF11:WVF34 N260:N261 IT258:IT259 SP258:SP259 ACL258:ACL259 AMH258:AMH259 AWD258:AWD259 BFZ258:BFZ259 BPV258:BPV259 BZR258:BZR259 CJN258:CJN259 CTJ258:CTJ259 DDF258:DDF259 DNB258:DNB259 DWX258:DWX259 EGT258:EGT259 EQP258:EQP259 FAL258:FAL259 FKH258:FKH259 FUD258:FUD259 GDZ258:GDZ259 GNV258:GNV259 GXR258:GXR259 HHN258:HHN259 HRJ258:HRJ259 IBF258:IBF259 ILB258:ILB259 IUX258:IUX259 JET258:JET259 JOP258:JOP259 JYL258:JYL259 KIH258:KIH259 KSD258:KSD259 LBZ258:LBZ259 LLV258:LLV259 LVR258:LVR259 MFN258:MFN259 MPJ258:MPJ259 MZF258:MZF259 NJB258:NJB259 NSX258:NSX259 OCT258:OCT259 OMP258:OMP259 OWL258:OWL259 PGH258:PGH259 PQD258:PQD259 PZZ258:PZZ259 QJV258:QJV259 QTR258:QTR259 RDN258:RDN259 RNJ258:RNJ259 RXF258:RXF259 SHB258:SHB259 SQX258:SQX259 TAT258:TAT259 TKP258:TKP259 TUL258:TUL259 UEH258:UEH259 UOD258:UOD259 UXZ258:UXZ259 VHV258:VHV259 VRR258:VRR259 WBN258:WBN259 WLJ258:WLJ259 WVF258:WVF259 SP268 ACL268 AMH268 AWD268 BFZ268 BPV268 BZR268 CJN268 CTJ268 DDF268 DNB268 DWX268 EGT268 EQP268 FAL268 FKH268 FUD268 GDZ268 GNV268 GXR268 HHN268 HRJ268 IBF268 ILB268 IUX268 JET268 JOP268 JYL268 KIH268 KSD268 LBZ268 LLV268 LVR268 MFN268 MPJ268 MZF268 NJB268 NSX268 OCT268 OMP268 OWL268 PGH268 PQD268 PZZ268 QJV268 QTR268 RDN268 RNJ268 RXF268 SHB268 SQX268 TAT268 TKP268 TUL268 UEH268 UOD268 UXZ268 VHV268 VRR268 WBN268 WLJ268 WVF268 WVF521 IT714:IT731 SP714:SP731 ACL714:ACL731 AMH714:AMH731 AWD714:AWD731 BFZ714:BFZ731 BPV714:BPV731 BZR714:BZR731 CJN714:CJN731 CTJ714:CTJ731 DDF714:DDF731 DNB714:DNB731 DWX714:DWX731 EGT714:EGT731 EQP714:EQP731 FAL714:FAL731 FKH714:FKH731 FUD714:FUD731 GDZ714:GDZ731 GNV714:GNV731 GXR714:GXR731 HHN714:HHN731 HRJ714:HRJ731 IBF714:IBF731 ILB714:ILB731 IUX714:IUX731 JET714:JET731 JOP714:JOP731 JYL714:JYL731 KIH714:KIH731 KSD714:KSD731 LBZ714:LBZ731 LLV714:LLV731 LVR714:LVR731 MFN714:MFN731 MPJ714:MPJ731 MZF714:MZF731 NJB714:NJB731 NSX714:NSX731 OCT714:OCT731 OMP714:OMP731 OWL714:OWL731 PGH714:PGH731 PQD714:PQD731 PZZ714:PZZ731 QJV714:QJV731 QTR714:QTR731 RDN714:RDN731 RNJ714:RNJ731 RXF714:RXF731 SHB714:SHB731 SQX714:SQX731 TAT714:TAT731 TKP714:TKP731 TUL714:TUL731 UEH714:UEH731 UOD714:UOD731 UXZ714:UXZ731 VHV714:VHV731 VRR714:VRR731 WBN714:WBN731 WLJ714:WLJ731 WVF714:WVF731 IT999 N714:N733 WVF709 N454 N457 N631 IT521 SP521 ACL521 AMH521 AWD521 BFZ521 BPV521 BZR521 CJN521 CTJ521 DDF521 DNB521 DWX521 EGT521 EQP521 FAL521 FKH521 FUD521 GDZ521 GNV521 GXR521 HHN521 HRJ521 IBF521 ILB521 IUX521 JET521 JOP521 JYL521 KIH521 KSD521 LBZ521 LLV521 LVR521 MFN521 MPJ521 MZF521 NJB521 NSX521 OCT521 OMP521 OWL521 PGH521 PQD521 PZZ521 QJV521 QTR521 RDN521 RNJ521 RXF521 SHB521 SQX521 TAT521 TKP521 TUL521 UEH521 UOD521 UXZ521 VHV521 VRR521 WBN521 WLJ521 IT232:IT248 IT268 N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N36:N37 IT36:IT37 SP36:SP37 ACL36:ACL37 AMH36:AMH37 AWD36:AWD37 BFZ36:BFZ37 BPV36:BPV37 BZR36:BZR37 CJN36:CJN37 CTJ36:CTJ37 DDF36:DDF37 DNB36:DNB37 DWX36:DWX37 EGT36:EGT37 EQP36:EQP37 FAL36:FAL37 FKH36:FKH37 FUD36:FUD37 GDZ36:GDZ37 GNV36:GNV37 GXR36:GXR37 HHN36:HHN37 HRJ36:HRJ37 IBF36:IBF37 ILB36:ILB37 IUX36:IUX37 JET36:JET37 JOP36:JOP37 JYL36:JYL37 KIH36:KIH37 KSD36:KSD37 LBZ36:LBZ37 LLV36:LLV37 LVR36:LVR37 MFN36:MFN37 MPJ36:MPJ37 MZF36:MZF37 NJB36:NJB37 NSX36:NSX37 OCT36:OCT37 OMP36:OMP37 OWL36:OWL37 PGH36:PGH37 PQD36:PQD37 PZZ36:PZZ37 QJV36:QJV37 QTR36:QTR37 RDN36:RDN37 RNJ36:RNJ37 RXF36:RXF37 SHB36:SHB37 SQX36:SQX37 TAT36:TAT37 TKP36:TKP37 TUL36:TUL37 UEH36:UEH37 UOD36:UOD37 UXZ36:UXZ37 VHV36:VHV37 VRR36:VRR37 WBN36:WBN37 WLJ36:WLJ37 WVF36:WVF37 N11:N34 IT11:IT34 SP11:SP34 ACL11:ACL34 AMH11:AMH34 AWD11:AWD34 BFZ11:BFZ34 BPV11:BPV34 BZR11:BZR34 CJN11:CJN34 CTJ11:CTJ34 DDF11:DDF34 DNB11:DNB34 DWX11:DWX34 EGT11:EGT34 EQP11:EQP34 FAL11:FAL34 FKH11:FKH34 FUD11:FUD34 GDZ11:GDZ34 GNV11:GNV34 GXR11:GXR34 HHN11:HHN34 HRJ11:HRJ34 IBF11:IBF34 ILB11:ILB34 IUX11:IUX34 JET11:JET34 JOP11:JOP34 JYL11:JYL34 KIH11:KIH34 KSD11:KSD34 LBZ11:LBZ34 LLV11:LLV34 LVR11:LVR34 MFN11:MFN34 MPJ11:MPJ34 MZF11:MZF34 NJB11:NJB34 NSX11:NSX34 OCT11:OCT34 OMP11:OMP34 OWL11:OWL34 PGH11:PGH34 PQD11:PQD34 PZZ11:PZZ34 QJV11:QJV34 QTR11:QTR34 RDN11:RDN34 RNJ11:RNJ34 RXF11:RXF34 SHB11:SHB34 SQX11:SQX34 TAT11:TAT34 TKP11:TKP34 TUL11:TUL34 UEH11:UEH34 UOD11:UOD34 UXZ11:UXZ34 VHV11:VHV34 VRR11:VRR34 WBN11:WBN34 WLJ11:WLJ34 WVF96:WVF97 WLJ96:WLJ97 WBN96:WBN97 VRR96:VRR97 VHV96:VHV97 UXZ96:UXZ97 UOD96:UOD97 UEH96:UEH97 TUL96:TUL97 TKP96:TKP97 TAT96:TAT97 SQX96:SQX97 SHB96:SHB97 RXF96:RXF97 RNJ96:RNJ97 RDN96:RDN97 QTR96:QTR97 QJV96:QJV97 PZZ96:PZZ97 PQD96:PQD97 PGH96:PGH97 OWL96:OWL97 OMP96:OMP97 OCT96:OCT97 NSX96:NSX97 NJB96:NJB97 MZF96:MZF97 MPJ96:MPJ97 MFN96:MFN97 LVR96:LVR97 LLV96:LLV97 LBZ96:LBZ97 KSD96:KSD97 KIH96:KIH97 JYL96:JYL97 JOP96:JOP97 JET96:JET97 IUX96:IUX97 ILB96:ILB97 IBF96:IBF97 HRJ96:HRJ97 HHN96:HHN97 GXR96:GXR97 GNV96:GNV97 GDZ96:GDZ97 FUD96:FUD97 FKH96:FKH97 FAL96:FAL97 EQP96:EQP97 EGT96:EGT97 DWX96:DWX97 DNB96:DNB97 DDF96:DDF97 CTJ96:CTJ97 CJN96:CJN97 BZR96:BZR97 BPV96:BPV97 BFZ96:BFZ97 AWD96:AWD97 AMH96:AMH97 ACL96:ACL97 SP96:SP97 IT96:IT97 WVF999 SP999 ACL999 AMH999 AWD999 BFZ999 BPV999 BZR999 CJN999 CTJ999 DDF999 DNB999 DWX999 EGT999 EQP999 FAL999 FKH999 FUD999 GDZ999 GNV999 GXR999 HHN999 HRJ999 IBF999 ILB999 IUX999 JET999 JOP999 JYL999 KIH999 KSD999 LBZ999 LLV999 LVR999 MFN999 MPJ999 MZF999 NJB999 NSX999 OCT999 OMP999 OWL999 PGH999 PQD999 PZZ999 QJV999 QTR999 RDN999 RNJ999 RXF999 SHB999 SQX999 TAT999 TKP999 TUL999 UEH999 UOD999 UXZ999 VHV999 VRR999 WBN999 WLJ999 WVF459:WVF461 N365 WLJ709 WBN709 VRR709 VHV709 UXZ709 UOD709 UEH709 TUL709 TKP709 TAT709 SQX709 SHB709 RXF709 RNJ709 RDN709 QTR709 QJV709 PZZ709 PQD709 PGH709 OWL709 OMP709 OCT709 NSX709 NJB709 MZF709 MPJ709 MFN709 LVR709 LLV709 LBZ709 KSD709 KIH709 JYL709 JOP709 JET709 IUX709 ILB709 IBF709 HRJ709 HHN709 GXR709 GNV709 GDZ709 FUD709 FKH709 FAL709 EQP709 EGT709 DWX709 DNB709 DDF709 CTJ709 CJN709 BZR709 BPV709 BFZ709 AWD709 AMH709 ACL709 SP709 IT709 N709 N268:N271 WVF734:WVF747 WLJ734:WLJ747 WBN734:WBN747 VRR734:VRR747 VHV734:VHV747 UXZ734:UXZ747 UOD734:UOD747 UEH734:UEH747 TUL734:TUL747 TKP734:TKP747 TAT734:TAT747 SQX734:SQX747 SHB734:SHB747 RXF734:RXF747 RNJ734:RNJ747 RDN734:RDN747 QTR734:QTR747 QJV734:QJV747 PZZ734:PZZ747 PQD734:PQD747 PGH734:PGH747 OWL734:OWL747 OMP734:OMP747 OCT734:OCT747 NSX734:NSX747 NJB734:NJB747 MZF734:MZF747 MPJ734:MPJ747 MFN734:MFN747 LVR734:LVR747 LLV734:LLV747 LBZ734:LBZ747 KSD734:KSD747 KIH734:KIH747 JYL734:JYL747 JOP734:JOP747 JET734:JET747 IUX734:IUX747 ILB734:ILB747 IBF734:IBF747 HRJ734:HRJ747 HHN734:HHN747 GXR734:GXR747 GNV734:GNV747 GDZ734:GDZ747 FUD734:FUD747 FKH734:FKH747 FAL734:FAL747 EQP734:EQP747 EGT734:EGT747 DWX734:DWX747 DNB734:DNB747 DDF734:DDF747 CTJ734:CTJ747 CJN734:CJN747 BZR734:BZR747 BPV734:BPV747 BFZ734:BFZ747 AWD734:AWD747 AMH734:AMH747 ACL734:ACL747 SP734:SP747 IT734:IT747 N999 N459:N461 IT459:IT461 SP459:SP461 ACL459:ACL461 AMH459:AMH461 AWD459:AWD461 BFZ459:BFZ461 BPV459:BPV461 BZR459:BZR461 CJN459:CJN461 CTJ459:CTJ461 DDF459:DDF461 DNB459:DNB461 DWX459:DWX461 EGT459:EGT461 EQP459:EQP461 FAL459:FAL461 FKH459:FKH461 FUD459:FUD461 GDZ459:GDZ461 GNV459:GNV461 GXR459:GXR461 HHN459:HHN461 HRJ459:HRJ461 IBF459:IBF461 ILB459:ILB461 IUX459:IUX461 JET459:JET461 JOP459:JOP461 JYL459:JYL461 KIH459:KIH461 KSD459:KSD461 LBZ459:LBZ461 LLV459:LLV461 LVR459:LVR461 MFN459:MFN461 MPJ459:MPJ461 MZF459:MZF461 NJB459:NJB461 NSX459:NSX461 OCT459:OCT461 OMP459:OMP461 OWL459:OWL461 PGH459:PGH461 PQD459:PQD461 PZZ459:PZZ461 QJV459:QJV461 QTR459:QTR461 RDN459:RDN461 RNJ459:RNJ461 RXF459:RXF461 SHB459:SHB461 SQX459:SQX461 TAT459:TAT461 TKP459:TKP461 TUL459:TUL461 UEH459:UEH461 UOD459:UOD461 UXZ459:UXZ461 VHV459:VHV461 VRR459:VRR461 WBN459:WBN461 WLJ459:WLJ461 N263 WVF261:WVF263 WLJ261:WLJ263 WBN261:WBN263 VRR261:VRR263 VHV261:VHV263 UXZ261:UXZ263 UOD261:UOD263 UEH261:UEH263 TUL261:TUL263 TKP261:TKP263 TAT261:TAT263 SQX261:SQX263 SHB261:SHB263 RXF261:RXF263 RNJ261:RNJ263 RDN261:RDN263 QTR261:QTR263 QJV261:QJV263 PZZ261:PZZ263 PQD261:PQD263 PGH261:PGH263 OWL261:OWL263 OMP261:OMP263 OCT261:OCT263 NSX261:NSX263 NJB261:NJB263 MZF261:MZF263 MPJ261:MPJ263 MFN261:MFN263 LVR261:LVR263 LLV261:LLV263 LBZ261:LBZ263 KSD261:KSD263 KIH261:KIH263 JYL261:JYL263 JOP261:JOP263 JET261:JET263 IUX261:IUX263 ILB261:ILB263 IBF261:IBF263 HRJ261:HRJ263 HHN261:HHN263 GXR261:GXR263 GNV261:GNV263 GDZ261:GDZ263 FUD261:FUD263 FKH261:FKH263 FAL261:FAL263 EQP261:EQP263 EGT261:EGT263 DWX261:DWX263 DNB261:DNB263 DDF261:DDF263 CTJ261:CTJ263 CJN261:CJN263 BZR261:BZR263 BPV261:BPV263 BFZ261:BFZ263 AWD261:AWD263 AMH261:AMH263 ACL261:ACL263 SP261:SP263 IT261:IT263 N663:N671 IT661:IT671 SP661:SP671 ACL661:ACL671 AMH661:AMH671 AWD661:AWD671 BFZ661:BFZ671 BPV661:BPV671 BZR661:BZR671 CJN661:CJN671 CTJ661:CTJ671 DDF661:DDF671 DNB661:DNB671 DWX661:DWX671 EGT661:EGT671 EQP661:EQP671 FAL661:FAL671 FKH661:FKH671 FUD661:FUD671 GDZ661:GDZ671 GNV661:GNV671 GXR661:GXR671 HHN661:HHN671 HRJ661:HRJ671 IBF661:IBF671 ILB661:ILB671 IUX661:IUX671 JET661:JET671 JOP661:JOP671 JYL661:JYL671 KIH661:KIH671 KSD661:KSD671 LBZ661:LBZ671 LLV661:LLV671 LVR661:LVR671 MFN661:MFN671 MPJ661:MPJ671 MZF661:MZF671 NJB661:NJB671 NSX661:NSX671 OCT661:OCT671 OMP661:OMP671 OWL661:OWL671 PGH661:PGH671 PQD661:PQD671 PZZ661:PZZ671 QJV661:QJV671 QTR661:QTR671 RDN661:RDN671 RNJ661:RNJ671 RXF661:RXF671 SHB661:SHB671 SQX661:SQX671 TAT661:TAT671 TKP661:TKP671 TUL661:TUL671 UEH661:UEH671 UOD661:UOD671 UXZ661:UXZ671 VHV661:VHV671 VRR661:VRR671 WBN661:WBN671 WLJ661:WLJ671 WVF661:WVF671 N736:N749">
      <formula1>1</formula1>
      <formula2>300</formula2>
    </dataValidation>
    <dataValidation allowBlank="1" showInputMessage="1" showErrorMessage="1" errorTitle="purpose " error="Obvezen podatek - v angleškem jeziku!" prompt="Obvezen podatek" sqref="O232:O250 SQ232:SQ248 ACM232:ACM248 AMI232:AMI248 AWE232:AWE248 BGA232:BGA248 BPW232:BPW248 BZS232:BZS248 CJO232:CJO248 CTK232:CTK248 DDG232:DDG248 DNC232:DNC248 DWY232:DWY248 EGU232:EGU248 EQQ232:EQQ248 FAM232:FAM248 FKI232:FKI248 FUE232:FUE248 GEA232:GEA248 GNW232:GNW248 GXS232:GXS248 HHO232:HHO248 HRK232:HRK248 IBG232:IBG248 ILC232:ILC248 IUY232:IUY248 JEU232:JEU248 JOQ232:JOQ248 JYM232:JYM248 KII232:KII248 KSE232:KSE248 LCA232:LCA248 LLW232:LLW248 LVS232:LVS248 MFO232:MFO248 MPK232:MPK248 MZG232:MZG248 NJC232:NJC248 NSY232:NSY248 OCU232:OCU248 OMQ232:OMQ248 OWM232:OWM248 PGI232:PGI248 PQE232:PQE248 QAA232:QAA248 QJW232:QJW248 QTS232:QTS248 RDO232:RDO248 RNK232:RNK248 RXG232:RXG248 SHC232:SHC248 SQY232:SQY248 TAU232:TAU248 TKQ232:TKQ248 TUM232:TUM248 UEI232:UEI248 UOE232:UOE248 UYA232:UYA248 VHW232:VHW248 VRS232:VRS248 WBO232:WBO248 WLK232:WLK248 WVG232:WVG248 WVG11:WVG34 O260:O261 IU258:IU259 SQ258:SQ259 ACM258:ACM259 AMI258:AMI259 AWE258:AWE259 BGA258:BGA259 BPW258:BPW259 BZS258:BZS259 CJO258:CJO259 CTK258:CTK259 DDG258:DDG259 DNC258:DNC259 DWY258:DWY259 EGU258:EGU259 EQQ258:EQQ259 FAM258:FAM259 FKI258:FKI259 FUE258:FUE259 GEA258:GEA259 GNW258:GNW259 GXS258:GXS259 HHO258:HHO259 HRK258:HRK259 IBG258:IBG259 ILC258:ILC259 IUY258:IUY259 JEU258:JEU259 JOQ258:JOQ259 JYM258:JYM259 KII258:KII259 KSE258:KSE259 LCA258:LCA259 LLW258:LLW259 LVS258:LVS259 MFO258:MFO259 MPK258:MPK259 MZG258:MZG259 NJC258:NJC259 NSY258:NSY259 OCU258:OCU259 OMQ258:OMQ259 OWM258:OWM259 PGI258:PGI259 PQE258:PQE259 QAA258:QAA259 QJW258:QJW259 QTS258:QTS259 RDO258:RDO259 RNK258:RNK259 RXG258:RXG259 SHC258:SHC259 SQY258:SQY259 TAU258:TAU259 TKQ258:TKQ259 TUM258:TUM259 UEI258:UEI259 UOE258:UOE259 UYA258:UYA259 VHW258:VHW259 VRS258:VRS259 WBO258:WBO259 WLK258:WLK259 WVG258:WVG259 SQ268 ACM268 AMI268 AWE268 BGA268 BPW268 BZS268 CJO268 CTK268 DDG268 DNC268 DWY268 EGU268 EQQ268 FAM268 FKI268 FUE268 GEA268 GNW268 GXS268 HHO268 HRK268 IBG268 ILC268 IUY268 JEU268 JOQ268 JYM268 KII268 KSE268 LCA268 LLW268 LVS268 MFO268 MPK268 MZG268 NJC268 NSY268 OCU268 OMQ268 OWM268 PGI268 PQE268 QAA268 QJW268 QTS268 RDO268 RNK268 RXG268 SHC268 SQY268 TAU268 TKQ268 TUM268 UEI268 UOE268 UYA268 VHW268 VRS268 WBO268 WLK268 WVG268 WVG521 IU714:IU731 SQ714:SQ731 ACM714:ACM731 AMI714:AMI731 AWE714:AWE731 BGA714:BGA731 BPW714:BPW731 BZS714:BZS731 CJO714:CJO731 CTK714:CTK731 DDG714:DDG731 DNC714:DNC731 DWY714:DWY731 EGU714:EGU731 EQQ714:EQQ731 FAM714:FAM731 FKI714:FKI731 FUE714:FUE731 GEA714:GEA731 GNW714:GNW731 GXS714:GXS731 HHO714:HHO731 HRK714:HRK731 IBG714:IBG731 ILC714:ILC731 IUY714:IUY731 JEU714:JEU731 JOQ714:JOQ731 JYM714:JYM731 KII714:KII731 KSE714:KSE731 LCA714:LCA731 LLW714:LLW731 LVS714:LVS731 MFO714:MFO731 MPK714:MPK731 MZG714:MZG731 NJC714:NJC731 NSY714:NSY731 OCU714:OCU731 OMQ714:OMQ731 OWM714:OWM731 PGI714:PGI731 PQE714:PQE731 QAA714:QAA731 QJW714:QJW731 QTS714:QTS731 RDO714:RDO731 RNK714:RNK731 RXG714:RXG731 SHC714:SHC731 SQY714:SQY731 TAU714:TAU731 TKQ714:TKQ731 TUM714:TUM731 UEI714:UEI731 UOE714:UOE731 UYA714:UYA731 VHW714:VHW731 VRS714:VRS731 WBO714:WBO731 WLK714:WLK731 WVG714:WVG731 IU999 O714:O733 WVG709 O454:O457 O631 IU521 SQ521 ACM521 AMI521 AWE521 BGA521 BPW521 BZS521 CJO521 CTK521 DDG521 DNC521 DWY521 EGU521 EQQ521 FAM521 FKI521 FUE521 GEA521 GNW521 GXS521 HHO521 HRK521 IBG521 ILC521 IUY521 JEU521 JOQ521 JYM521 KII521 KSE521 LCA521 LLW521 LVS521 MFO521 MPK521 MZG521 NJC521 NSY521 OCU521 OMQ521 OWM521 PGI521 PQE521 QAA521 QJW521 QTS521 RDO521 RNK521 RXG521 SHC521 SQY521 TAU521 TKQ521 TUM521 UEI521 UOE521 UYA521 VHW521 VRS521 WBO521 WLK521 IU232:IU248 IU268 O36:O37 IU36:IU37 SQ36:SQ37 ACM36:ACM37 AMI36:AMI37 AWE36:AWE37 BGA36:BGA37 BPW36:BPW37 BZS36:BZS37 CJO36:CJO37 CTK36:CTK37 DDG36:DDG37 DNC36:DNC37 DWY36:DWY37 EGU36:EGU37 EQQ36:EQQ37 FAM36:FAM37 FKI36:FKI37 FUE36:FUE37 GEA36:GEA37 GNW36:GNW37 GXS36:GXS37 HHO36:HHO37 HRK36:HRK37 IBG36:IBG37 ILC36:ILC37 IUY36:IUY37 JEU36:JEU37 JOQ36:JOQ37 JYM36:JYM37 KII36:KII37 KSE36:KSE37 LCA36:LCA37 LLW36:LLW37 LVS36:LVS37 MFO36:MFO37 MPK36:MPK37 MZG36:MZG37 NJC36:NJC37 NSY36:NSY37 OCU36:OCU37 OMQ36:OMQ37 OWM36:OWM37 PGI36:PGI37 PQE36:PQE37 QAA36:QAA37 QJW36:QJW37 QTS36:QTS37 RDO36:RDO37 RNK36:RNK37 RXG36:RXG37 SHC36:SHC37 SQY36:SQY37 TAU36:TAU37 TKQ36:TKQ37 TUM36:TUM37 UEI36:UEI37 UOE36:UOE37 UYA36:UYA37 VHW36:VHW37 VRS36:VRS37 WBO36:WBO37 WLK36:WLK37 WVG36:WVG37 O11:O34 IU11:IU34 SQ11:SQ34 ACM11:ACM34 AMI11:AMI34 AWE11:AWE34 BGA11:BGA34 BPW11:BPW34 BZS11:BZS34 CJO11:CJO34 CTK11:CTK34 DDG11:DDG34 DNC11:DNC34 DWY11:DWY34 EGU11:EGU34 EQQ11:EQQ34 FAM11:FAM34 FKI11:FKI34 FUE11:FUE34 GEA11:GEA34 GNW11:GNW34 GXS11:GXS34 HHO11:HHO34 HRK11:HRK34 IBG11:IBG34 ILC11:ILC34 IUY11:IUY34 JEU11:JEU34 JOQ11:JOQ34 JYM11:JYM34 KII11:KII34 KSE11:KSE34 LCA11:LCA34 LLW11:LLW34 LVS11:LVS34 MFO11:MFO34 MPK11:MPK34 MZG11:MZG34 NJC11:NJC34 NSY11:NSY34 OCU11:OCU34 OMQ11:OMQ34 OWM11:OWM34 PGI11:PGI34 PQE11:PQE34 QAA11:QAA34 QJW11:QJW34 QTS11:QTS34 RDO11:RDO34 RNK11:RNK34 RXG11:RXG34 SHC11:SHC34 SQY11:SQY34 TAU11:TAU34 TKQ11:TKQ34 TUM11:TUM34 UEI11:UEI34 UOE11:UOE34 UYA11:UYA34 VHW11:VHW34 VRS11:VRS34 WBO11:WBO34 WLK11:WLK34 WVG96:WVG97 WLK96:WLK97 WBO96:WBO97 VRS96:VRS97 VHW96:VHW97 UYA96:UYA97 UOE96:UOE97 UEI96:UEI97 TUM96:TUM97 TKQ96:TKQ97 TAU96:TAU97 SQY96:SQY97 SHC96:SHC97 RXG96:RXG97 RNK96:RNK97 RDO96:RDO97 QTS96:QTS97 QJW96:QJW97 QAA96:QAA97 PQE96:PQE97 PGI96:PGI97 OWM96:OWM97 OMQ96:OMQ97 OCU96:OCU97 NSY96:NSY97 NJC96:NJC97 MZG96:MZG97 MPK96:MPK97 MFO96:MFO97 LVS96:LVS97 LLW96:LLW97 LCA96:LCA97 KSE96:KSE97 KII96:KII97 JYM96:JYM97 JOQ96:JOQ97 JEU96:JEU97 IUY96:IUY97 ILC96:ILC97 IBG96:IBG97 HRK96:HRK97 HHO96:HHO97 GXS96:GXS97 GNW96:GNW97 GEA96:GEA97 FUE96:FUE97 FKI96:FKI97 FAM96:FAM97 EQQ96:EQQ97 EGU96:EGU97 DWY96:DWY97 DNC96:DNC97 DDG96:DDG97 CTK96:CTK97 CJO96:CJO97 BZS96:BZS97 BPW96:BPW97 BGA96:BGA97 AWE96:AWE97 AMI96:AMI97 ACM96:ACM97 SQ96:SQ97 IU96:IU97 WVG999 SQ999 ACM999 AMI999 AWE999 BGA999 BPW999 BZS999 CJO999 CTK999 DDG999 DNC999 DWY999 EGU999 EQQ999 FAM999 FKI999 FUE999 GEA999 GNW999 GXS999 HHO999 HRK999 IBG999 ILC999 IUY999 JEU999 JOQ999 JYM999 KII999 KSE999 LCA999 LLW999 LVS999 MFO999 MPK999 MZG999 NJC999 NSY999 OCU999 OMQ999 OWM999 PGI999 PQE999 QAA999 QJW999 QTS999 RDO999 RNK999 RXG999 SHC999 SQY999 TAU999 TKQ999 TUM999 UEI999 UOE999 UYA999 VHW999 VRS999 WBO999 WLK999 WVG459:WVG461 O365 WLK709 WBO709 VRS709 VHW709 UYA709 UOE709 UEI709 TUM709 TKQ709 TAU709 SQY709 SHC709 RXG709 RNK709 RDO709 QTS709 QJW709 QAA709 PQE709 PGI709 OWM709 OMQ709 OCU709 NSY709 NJC709 MZG709 MPK709 MFO709 LVS709 LLW709 LCA709 KSE709 KII709 JYM709 JOQ709 JEU709 IUY709 ILC709 IBG709 HRK709 HHO709 GXS709 GNW709 GEA709 FUE709 FKI709 FAM709 EQQ709 EGU709 DWY709 DNC709 DDG709 CTK709 CJO709 BZS709 BPW709 BGA709 AWE709 AMI709 ACM709 SQ709 IU709 O709 O268:O271 WVG734:WVG747 WLK734:WLK747 WBO734:WBO747 VRS734:VRS747 VHW734:VHW747 UYA734:UYA747 UOE734:UOE747 UEI734:UEI747 TUM734:TUM747 TKQ734:TKQ747 TAU734:TAU747 SQY734:SQY747 SHC734:SHC747 RXG734:RXG747 RNK734:RNK747 RDO734:RDO747 QTS734:QTS747 QJW734:QJW747 QAA734:QAA747 PQE734:PQE747 PGI734:PGI747 OWM734:OWM747 OMQ734:OMQ747 OCU734:OCU747 NSY734:NSY747 NJC734:NJC747 MZG734:MZG747 MPK734:MPK747 MFO734:MFO747 LVS734:LVS747 LLW734:LLW747 LCA734:LCA747 KSE734:KSE747 KII734:KII747 JYM734:JYM747 JOQ734:JOQ747 JEU734:JEU747 IUY734:IUY747 ILC734:ILC747 IBG734:IBG747 HRK734:HRK747 HHO734:HHO747 GXS734:GXS747 GNW734:GNW747 GEA734:GEA747 FUE734:FUE747 FKI734:FKI747 FAM734:FAM747 EQQ734:EQQ747 EGU734:EGU747 DWY734:DWY747 DNC734:DNC747 DDG734:DDG747 CTK734:CTK747 CJO734:CJO747 BZS734:BZS747 BPW734:BPW747 BGA734:BGA747 AWE734:AWE747 AMI734:AMI747 ACM734:ACM747 SQ734:SQ747 IU734:IU747 O999 O459:O461 IU459:IU461 SQ459:SQ461 ACM459:ACM461 AMI459:AMI461 AWE459:AWE461 BGA459:BGA461 BPW459:BPW461 BZS459:BZS461 CJO459:CJO461 CTK459:CTK461 DDG459:DDG461 DNC459:DNC461 DWY459:DWY461 EGU459:EGU461 EQQ459:EQQ461 FAM459:FAM461 FKI459:FKI461 FUE459:FUE461 GEA459:GEA461 GNW459:GNW461 GXS459:GXS461 HHO459:HHO461 HRK459:HRK461 IBG459:IBG461 ILC459:ILC461 IUY459:IUY461 JEU459:JEU461 JOQ459:JOQ461 JYM459:JYM461 KII459:KII461 KSE459:KSE461 LCA459:LCA461 LLW459:LLW461 LVS459:LVS461 MFO459:MFO461 MPK459:MPK461 MZG459:MZG461 NJC459:NJC461 NSY459:NSY461 OCU459:OCU461 OMQ459:OMQ461 OWM459:OWM461 PGI459:PGI461 PQE459:PQE461 QAA459:QAA461 QJW459:QJW461 QTS459:QTS461 RDO459:RDO461 RNK459:RNK461 RXG459:RXG461 SHC459:SHC461 SQY459:SQY461 TAU459:TAU461 TKQ459:TKQ461 TUM459:TUM461 UEI459:UEI461 UOE459:UOE461 UYA459:UYA461 VHW459:VHW461 VRS459:VRS461 WBO459:WBO461 WLK459:WLK461 O263 WVG261:WVG263 WLK261:WLK263 WBO261:WBO263 VRS261:VRS263 VHW261:VHW263 UYA261:UYA263 UOE261:UOE263 UEI261:UEI263 TUM261:TUM263 TKQ261:TKQ263 TAU261:TAU263 SQY261:SQY263 SHC261:SHC263 RXG261:RXG263 RNK261:RNK263 RDO261:RDO263 QTS261:QTS263 QJW261:QJW263 QAA261:QAA263 PQE261:PQE263 PGI261:PGI263 OWM261:OWM263 OMQ261:OMQ263 OCU261:OCU263 NSY261:NSY263 NJC261:NJC263 MZG261:MZG263 MPK261:MPK263 MFO261:MFO263 LVS261:LVS263 LLW261:LLW263 LCA261:LCA263 KSE261:KSE263 KII261:KII263 JYM261:JYM263 JOQ261:JOQ263 JEU261:JEU263 IUY261:IUY263 ILC261:ILC263 IBG261:IBG263 HRK261:HRK263 HHO261:HHO263 GXS261:GXS263 GNW261:GNW263 GEA261:GEA263 FUE261:FUE263 FKI261:FKI263 FAM261:FAM263 EQQ261:EQQ263 EGU261:EGU263 DWY261:DWY263 DNC261:DNC263 DDG261:DDG263 CTK261:CTK263 CJO261:CJO263 BZS261:BZS263 BPW261:BPW263 BGA261:BGA263 AWE261:AWE263 AMI261:AMI263 ACM261:ACM263 SQ261:SQ263 IU261:IU263 O663:O671 IU661:IU671 SQ661:SQ671 ACM661:ACM671 AMI661:AMI671 AWE661:AWE671 BGA661:BGA671 BPW661:BPW671 BZS661:BZS671 CJO661:CJO671 CTK661:CTK671 DDG661:DDG671 DNC661:DNC671 DWY661:DWY671 EGU661:EGU671 EQQ661:EQQ671 FAM661:FAM671 FKI661:FKI671 FUE661:FUE671 GEA661:GEA671 GNW661:GNW671 GXS661:GXS671 HHO661:HHO671 HRK661:HRK671 IBG661:IBG671 ILC661:ILC671 IUY661:IUY671 JEU661:JEU671 JOQ661:JOQ671 JYM661:JYM671 KII661:KII671 KSE661:KSE671 LCA661:LCA671 LLW661:LLW671 LVS661:LVS671 MFO661:MFO671 MPK661:MPK671 MZG661:MZG671 NJC661:NJC671 NSY661:NSY671 OCU661:OCU671 OMQ661:OMQ671 OWM661:OWM671 PGI661:PGI671 PQE661:PQE671 QAA661:QAA671 QJW661:QJW671 QTS661:QTS671 RDO661:RDO671 RNK661:RNK671 RXG661:RXG671 SHC661:SHC671 SQY661:SQY671 TAU661:TAU671 TKQ661:TKQ671 TUM661:TUM671 UEI661:UEI671 UOE661:UOE671 UYA661:UYA671 VHW661:VHW671 VRS661:VRS671 WBO661:WBO671 WLK661:WLK671 WVG661:WVG671 O736:O749"/>
    <dataValidation type="whole" showInputMessage="1" showErrorMessage="1" errorTitle="Stopnja odpisanosti" error="odstotek (celoštevilska vrednost)" prompt="Obvezen podatek" sqref="W232:W250 SY232:SY248 ACU232:ACU248 AMQ232:AMQ248 AWM232:AWM248 BGI232:BGI248 BQE232:BQE248 CAA232:CAA248 CJW232:CJW248 CTS232:CTS248 DDO232:DDO248 DNK232:DNK248 DXG232:DXG248 EHC232:EHC248 EQY232:EQY248 FAU232:FAU248 FKQ232:FKQ248 FUM232:FUM248 GEI232:GEI248 GOE232:GOE248 GYA232:GYA248 HHW232:HHW248 HRS232:HRS248 IBO232:IBO248 ILK232:ILK248 IVG232:IVG248 JFC232:JFC248 JOY232:JOY248 JYU232:JYU248 KIQ232:KIQ248 KSM232:KSM248 LCI232:LCI248 LME232:LME248 LWA232:LWA248 MFW232:MFW248 MPS232:MPS248 MZO232:MZO248 NJK232:NJK248 NTG232:NTG248 ODC232:ODC248 OMY232:OMY248 OWU232:OWU248 PGQ232:PGQ248 PQM232:PQM248 QAI232:QAI248 QKE232:QKE248 QUA232:QUA248 RDW232:RDW248 RNS232:RNS248 RXO232:RXO248 SHK232:SHK248 SRG232:SRG248 TBC232:TBC248 TKY232:TKY248 TUU232:TUU248 UEQ232:UEQ248 UOM232:UOM248 UYI232:UYI248 VIE232:VIE248 VSA232:VSA248 WBW232:WBW248 WLS232:WLS248 WVO232:WVO248 WVO11:WVO37 JC232:JC248 JC714:JC732 SY714:SY732 ACU714:ACU732 AMQ714:AMQ732 AWM714:AWM732 BGI714:BGI732 BQE714:BQE732 CAA714:CAA732 CJW714:CJW732 CTS714:CTS732 DDO714:DDO732 DNK714:DNK732 DXG714:DXG732 EHC714:EHC732 EQY714:EQY732 FAU714:FAU732 FKQ714:FKQ732 FUM714:FUM732 GEI714:GEI732 GOE714:GOE732 GYA714:GYA732 HHW714:HHW732 HRS714:HRS732 IBO714:IBO732 ILK714:ILK732 IVG714:IVG732 JFC714:JFC732 JOY714:JOY732 JYU714:JYU732 KIQ714:KIQ732 KSM714:KSM732 LCI714:LCI732 LME714:LME732 LWA714:LWA732 MFW714:MFW732 MPS714:MPS732 MZO714:MZO732 NJK714:NJK732 NTG714:NTG732 ODC714:ODC732 OMY714:OMY732 OWU714:OWU732 PGQ714:PGQ732 PQM714:PQM732 QAI714:QAI732 QKE714:QKE732 QUA714:QUA732 RDW714:RDW732 RNS714:RNS732 RXO714:RXO732 SHK714:SHK732 SRG714:SRG732 TBC714:TBC732 TKY714:TKY732 TUU714:TUU732 UEQ714:UEQ732 UOM714:UOM732 UYI714:UYI732 VIE714:VIE732 VSA714:VSA732 WBW714:WBW732 WLS714:WLS732 WVO714:WVO732 JC999 W714:W734 SOJ706 W454:W457 W631 JC521 SY521 ACU521 AMQ521 AWM521 BGI521 BQE521 CAA521 CJW521 CTS521 DDO521 DNK521 DXG521 EHC521 EQY521 FAU521 FKQ521 FUM521 GEI521 GOE521 GYA521 HHW521 HRS521 IBO521 ILK521 IVG521 JFC521 JOY521 JYU521 KIQ521 KSM521 LCI521 LME521 LWA521 MFW521 MPS521 MZO521 NJK521 NTG521 ODC521 OMY521 OWU521 PGQ521 PQM521 QAI521 QKE521 QUA521 RDW521 RNS521 RXO521 SHK521 SRG521 TBC521 TKY521 TUU521 UEQ521 UOM521 UYI521 VIE521 VSA521 WBW521 WLS521 WVO521 SY268 ACU268 AMQ268 AWM268 BGI268 BQE268 CAA268 CJW268 CTS268 DDO268 DNK268 DXG268 EHC268 EQY268 FAU268 FKQ268 FUM268 GEI268 GOE268 GYA268 HHW268 HRS268 IBO268 ILK268 IVG268 JFC268 JOY268 JYU268 KIQ268 KSM268 LCI268 LME268 LWA268 MFW268 MPS268 MZO268 NJK268 NTG268 ODC268 OMY268 OWU268 PGQ268 PQM268 QAI268 QKE268 QUA268 RDW268 RNS268 RXO268 SHK268 SRG268 TBC268 TKY268 TUU268 UEQ268 UOM268 UYI268 VIE268 VSA268 WBW268 WLS268 WVO268 WVO459:WVO461 W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W11:W37 JC11:JC37 SY11:SY37 ACU11:ACU37 AMQ11:AMQ37 AWM11:AWM37 BGI11:BGI37 BQE11:BQE37 CAA11:CAA37 CJW11:CJW37 CTS11:CTS37 DDO11:DDO37 DNK11:DNK37 DXG11:DXG37 EHC11:EHC37 EQY11:EQY37 FAU11:FAU37 FKQ11:FKQ37 FUM11:FUM37 GEI11:GEI37 GOE11:GOE37 GYA11:GYA37 HHW11:HHW37 HRS11:HRS37 IBO11:IBO37 ILK11:ILK37 IVG11:IVG37 JFC11:JFC37 JOY11:JOY37 JYU11:JYU37 KIQ11:KIQ37 KSM11:KSM37 LCI11:LCI37 LME11:LME37 LWA11:LWA37 MFW11:MFW37 MPS11:MPS37 MZO11:MZO37 NJK11:NJK37 NTG11:NTG37 ODC11:ODC37 OMY11:OMY37 OWU11:OWU37 PGQ11:PGQ37 PQM11:PQM37 QAI11:QAI37 QKE11:QKE37 QUA11:QUA37 RDW11:RDW37 RNS11:RNS37 RXO11:RXO37 SHK11:SHK37 SRG11:SRG37 TBC11:TBC37 TKY11:TKY37 TUU11:TUU37 UEQ11:UEQ37 UOM11:UOM37 UYI11:UYI37 VIE11:VIE37 VSA11:VSA37 WBW11:WBW37 WLS11:WLS37 WVO96:WVO97 WLS96:WLS97 WBW96:WBW97 VSA96:VSA97 VIE96:VIE97 UYI96:UYI97 UOM96:UOM97 UEQ96:UEQ97 TUU96:TUU97 TKY96:TKY97 TBC96:TBC97 SRG96:SRG97 SHK96:SHK97 RXO96:RXO97 RNS96:RNS97 RDW96:RDW97 QUA96:QUA97 QKE96:QKE97 QAI96:QAI97 PQM96:PQM97 PGQ96:PGQ97 OWU96:OWU97 OMY96:OMY97 ODC96:ODC97 NTG96:NTG97 NJK96:NJK97 MZO96:MZO97 MPS96:MPS97 MFW96:MFW97 LWA96:LWA97 LME96:LME97 LCI96:LCI97 KSM96:KSM97 KIQ96:KIQ97 JYU96:JYU97 JOY96:JOY97 JFC96:JFC97 IVG96:IVG97 ILK96:ILK97 IBO96:IBO97 HRS96:HRS97 HHW96:HHW97 GYA96:GYA97 GOE96:GOE97 GEI96:GEI97 FUM96:FUM97 FKQ96:FKQ97 FAU96:FAU97 EQY96:EQY97 EHC96:EHC97 DXG96:DXG97 DNK96:DNK97 DDO96:DDO97 CTS96:CTS97 CJW96:CJW97 CAA96:CAA97 BQE96:BQE97 BGI96:BGI97 AWM96:AWM97 AMQ96:AMQ97 ACU96:ACU97 SY96:SY97 JC96:JC97 WVO999 SY999 ACU999 AMQ999 AWM999 BGI999 BQE999 CAA999 CJW999 CTS999 DDO999 DNK999 DXG999 EHC999 EQY999 FAU999 FKQ999 FUM999 GEI999 GOE999 GYA999 HHW999 HRS999 IBO999 ILK999 IVG999 JFC999 JOY999 JYU999 KIQ999 KSM999 LCI999 LME999 LWA999 MFW999 MPS999 MZO999 NJK999 NTG999 ODC999 OMY999 OWU999 PGQ999 PQM999 QAI999 QKE999 QUA999 RDW999 RNS999 RXO999 SHK999 SRG999 TBC999 TKY999 TUU999 UEQ999 UOM999 UYI999 VIE999 VSA999 WBW999 WLS999 JC268 W365 WLS709 WBW709 VSA709 VIE709 UYI709 UOM709 UEQ709 TUU709 TKY709 TBC709 SRG709 SHK709 RXO709 RNS709 RDW709 QUA709 QKE709 QAI709 PQM709 PGQ709 OWU709 OMY709 ODC709 NTG709 NJK709 MZO709 MPS709 MFW709 LWA709 LME709 LCI709 KSM709 KIQ709 JYU709 JOY709 JFC709 IVG709 ILK709 IBO709 HRS709 HHW709 GYA709 GOE709 GEI709 FUM709 FKQ709 FAU709 EQY709 EHC709 DXG709 DNK709 DDO709 CTS709 CJW709 CAA709 BQE709 BGI709 AWM709 AMQ709 ACU709 SY709 JC709 W709 W268:W271 WVO734:WVO747 WLS734:WLS747 WBW734:WBW747 VSA734:VSA747 VIE734:VIE747 UYI734:UYI747 UOM734:UOM747 UEQ734:UEQ747 TUU734:TUU747 TKY734:TKY747 TBC734:TBC747 SRG734:SRG747 SHK734:SHK747 RXO734:RXO747 RNS734:RNS747 RDW734:RDW747 QUA734:QUA747 QKE734:QKE747 QAI734:QAI747 PQM734:PQM747 PGQ734:PGQ747 OWU734:OWU747 OMY734:OMY747 ODC734:ODC747 NTG734:NTG747 NJK734:NJK747 MZO734:MZO747 MPS734:MPS747 MFW734:MFW747 LWA734:LWA747 LME734:LME747 LCI734:LCI747 KSM734:KSM747 KIQ734:KIQ747 JYU734:JYU747 JOY734:JOY747 JFC734:JFC747 IVG734:IVG747 ILK734:ILK747 IBO734:IBO747 HRS734:HRS747 HHW734:HHW747 GYA734:GYA747 GOE734:GOE747 GEI734:GEI747 FUM734:FUM747 FKQ734:FKQ747 FAU734:FAU747 EQY734:EQY747 EHC734:EHC747 DXG734:DXG747 DNK734:DNK747 DDO734:DDO747 CTS734:CTS747 CJW734:CJW747 CAA734:CAA747 BQE734:BQE747 BGI734:BGI747 AWM734:AWM747 AMQ734:AMQ747 ACU734:ACU747 SY734:SY747 JC734:JC747 W999 W459:W461 JC459:JC461 SY459:SY461 ACU459:ACU461 AMQ459:AMQ461 AWM459:AWM461 BGI459:BGI461 BQE459:BQE461 CAA459:CAA461 CJW459:CJW461 CTS459:CTS461 DDO459:DDO461 DNK459:DNK461 DXG459:DXG461 EHC459:EHC461 EQY459:EQY461 FAU459:FAU461 FKQ459:FKQ461 FUM459:FUM461 GEI459:GEI461 GOE459:GOE461 GYA459:GYA461 HHW459:HHW461 HRS459:HRS461 IBO459:IBO461 ILK459:ILK461 IVG459:IVG461 JFC459:JFC461 JOY459:JOY461 JYU459:JYU461 KIQ459:KIQ461 KSM459:KSM461 LCI459:LCI461 LME459:LME461 LWA459:LWA461 MFW459:MFW461 MPS459:MPS461 MZO459:MZO461 NJK459:NJK461 NTG459:NTG461 ODC459:ODC461 OMY459:OMY461 OWU459:OWU461 PGQ459:PGQ461 PQM459:PQM461 QAI459:QAI461 QKE459:QKE461 QUA459:QUA461 RDW459:RDW461 RNS459:RNS461 RXO459:RXO461 SHK459:SHK461 SRG459:SRG461 TBC459:TBC461 TKY459:TKY461 TUU459:TUU461 UEQ459:UEQ461 UOM459:UOM461 UYI459:UYI461 VIE459:VIE461 VSA459:VSA461 WBW459:WBW461 WLS459:WLS461 WVO262:WVO263 WLS262:WLS263 WBW262:WBW263 VSA262:VSA263 VIE262:VIE263 UYI262:UYI263 UOM262:UOM263 UEQ262:UEQ263 TUU262:TUU263 TKY262:TKY263 TBC262:TBC263 SRG262:SRG263 SHK262:SHK263 RXO262:RXO263 RNS262:RNS263 RDW262:RDW263 QUA262:QUA263 QKE262:QKE263 QAI262:QAI263 PQM262:PQM263 PGQ262:PGQ263 OWU262:OWU263 OMY262:OMY263 ODC262:ODC263 NTG262:NTG263 NJK262:NJK263 MZO262:MZO263 MPS262:MPS263 MFW262:MFW263 LWA262:LWA263 LME262:LME263 LCI262:LCI263 KSM262:KSM263 KIQ262:KIQ263 JYU262:JYU263 JOY262:JOY263 JFC262:JFC263 IVG262:IVG263 ILK262:ILK263 IBO262:IBO263 HRS262:HRS263 HHW262:HHW263 GYA262:GYA263 GOE262:GOE263 GEI262:GEI263 FUM262:FUM263 FKQ262:FKQ263 FAU262:FAU263 EQY262:EQY263 EHC262:EHC263 DXG262:DXG263 DNK262:DNK263 DDO262:DDO263 CTS262:CTS263 CJW262:CJW263 CAA262:CAA263 BQE262:BQE263 BGI262:BGI263 AWM262:AWM263 AMQ262:AMQ263 ACU262:ACU263 SY262:SY263 JC262:JC263 W663:W671 JC661:JC671 SY661:SY671 ACU661:ACU671 AMQ661:AMQ671 AWM661:AWM671 BGI661:BGI671 BQE661:BQE671 CAA661:CAA671 CJW661:CJW671 CTS661:CTS671 DDO661:DDO671 DNK661:DNK671 DXG661:DXG671 EHC661:EHC671 EQY661:EQY671 FAU661:FAU671 FKQ661:FKQ671 FUM661:FUM671 GEI661:GEI671 GOE661:GOE671 GYA661:GYA671 HHW661:HHW671 HRS661:HRS671 IBO661:IBO671 ILK661:ILK671 IVG661:IVG671 JFC661:JFC671 JOY661:JOY671 JYU661:JYU671 KIQ661:KIQ671 KSM661:KSM671 LCI661:LCI671 LME661:LME671 LWA661:LWA671 MFW661:MFW671 MPS661:MPS671 MZO661:MZO671 NJK661:NJK671 NTG661:NTG671 ODC661:ODC671 OMY661:OMY671 OWU661:OWU671 PGQ661:PGQ671 PQM661:PQM671 QAI661:QAI671 QKE661:QKE671 QUA661:QUA671 RDW661:RDW671 RNS661:RNS671 RXO661:RXO671 SHK661:SHK671 SRG661:SRG671 TBC661:TBC671 TKY661:TKY671 TUU661:TUU671 UEQ661:UEQ671 UOM661:UOM671 UYI661:UYI671 VIE661:VIE671 VSA661:VSA671 WBW661:WBW671 WLS661:WLS671 WVO661:WVO671 WVO709 W706 GF706 QB706 ZX706 AJT706 ATP706 BDL706 BNH706 BXD706 CGZ706 CQV706 DAR706 DKN706 DUJ706 EEF706 EOB706 EXX706 FHT706 FRP706 GBL706 GLH706 GVD706 HEZ706 HOV706 HYR706 IIN706 ISJ706 JCF706 JMB706 JVX706 KFT706 KPP706 KZL706 LJH706 LTD706 MCZ706 MMV706 MWR706 NGN706 NQJ706 OAF706 OKB706 OTX706 PDT706 PNP706 PXL706 QHH706 QRD706 RAZ706 RKV706 RUR706 SEN706 W736:W749">
      <formula1>0</formula1>
      <formula2>100</formula2>
    </dataValidation>
    <dataValidation type="whole" allowBlank="1" showInputMessage="1" showErrorMessage="1" errorTitle="Letna stopnja izkoriščenosti" error="odstotek (celoštevilska vrednost)" prompt="Obvezen podatek" sqref="ACT268 AMP268 AWL268 BGH268 BQD268 BZZ268 CJV268 CTR268 DDN268 DNJ268 DXF268 EHB268 EQX268 FAT268 FKP268 FUL268 GEH268 GOD268 GXZ268 HHV268 HRR268 IBN268 ILJ268 IVF268 JFB268 JOX268 JYT268 KIP268 KSL268 LCH268 LMD268 LVZ268 MFV268 MPR268 MZN268 NJJ268 NTF268 ODB268 OMX268 OWT268 PGP268 PQL268 QAH268 QKD268 QTZ268 RDV268 RNR268 RXN268 SHJ268 SRF268 TBB268 TKX268 TUT268 UEP268 UOL268 UYH268 VID268 VRZ268 WBV268 WLR268 WVN268 JB268 WVN521 JB714:JB732 SX714:SX732 ACT714:ACT732 AMP714:AMP732 AWL714:AWL732 BGH714:BGH732 BQD714:BQD732 BZZ714:BZZ732 CJV714:CJV732 CTR714:CTR732 DDN714:DDN732 DNJ714:DNJ732 DXF714:DXF732 EHB714:EHB732 EQX714:EQX732 FAT714:FAT732 FKP714:FKP732 FUL714:FUL732 GEH714:GEH732 GOD714:GOD732 GXZ714:GXZ732 HHV714:HHV732 HRR714:HRR732 IBN714:IBN732 ILJ714:ILJ732 IVF714:IVF732 JFB714:JFB732 JOX714:JOX732 JYT714:JYT732 KIP714:KIP732 KSL714:KSL732 LCH714:LCH732 LMD714:LMD732 LVZ714:LVZ732 MFV714:MFV732 MPR714:MPR732 MZN714:MZN732 NJJ714:NJJ732 NTF714:NTF732 ODB714:ODB732 OMX714:OMX732 OWT714:OWT732 PGP714:PGP732 PQL714:PQL732 QAH714:QAH732 QKD714:QKD732 QTZ714:QTZ732 RDV714:RDV732 RNR714:RNR732 RXN714:RXN732 SHJ714:SHJ732 SRF714:SRF732 TBB714:TBB732 TKX714:TKX732 TUT714:TUT732 UEP714:UEP732 UOL714:UOL732 UYH714:UYH732 VID714:VID732 VRZ714:VRZ732 WBV714:WBV732 WLR714:WLR732 WVN714:WVN732 JB999 V714:V734 SOI706 V454:V457 V631 JB521 SX521 ACT521 AMP521 AWL521 BGH521 BQD521 BZZ521 CJV521 CTR521 DDN521 DNJ521 DXF521 EHB521 EQX521 FAT521 FKP521 FUL521 GEH521 GOD521 GXZ521 HHV521 HRR521 IBN521 ILJ521 IVF521 JFB521 JOX521 JYT521 KIP521 KSL521 LCH521 LMD521 LVZ521 MFV521 MPR521 MZN521 NJJ521 NTF521 ODB521 OMX521 OWT521 PGP521 PQL521 QAH521 QKD521 QTZ521 RDV521 RNR521 RXN521 SHJ521 SRF521 TBB521 TKX521 TUT521 UEP521 UOL521 UYH521 VID521 VRZ521 WBV521 WLR521 SX268 V9:V37 JB9:JB37 SX9:SX37 ACT9:ACT37 AMP9:AMP37 AWL9:AWL37 BGH9:BGH37 BQD9:BQD37 BZZ9:BZZ37 CJV9:CJV37 CTR9:CTR37 DDN9:DDN37 DNJ9:DNJ37 DXF9:DXF37 EHB9:EHB37 EQX9:EQX37 FAT9:FAT37 FKP9:FKP37 FUL9:FUL37 GEH9:GEH37 GOD9:GOD37 GXZ9:GXZ37 HHV9:HHV37 HRR9:HRR37 IBN9:IBN37 ILJ9:ILJ37 IVF9:IVF37 JFB9:JFB37 JOX9:JOX37 JYT9:JYT37 KIP9:KIP37 KSL9:KSL37 LCH9:LCH37 LMD9:LMD37 LVZ9:LVZ37 MFV9:MFV37 MPR9:MPR37 MZN9:MZN37 NJJ9:NJJ37 NTF9:NTF37 ODB9:ODB37 OMX9:OMX37 OWT9:OWT37 PGP9:PGP37 PQL9:PQL37 QAH9:QAH37 QKD9:QKD37 QTZ9:QTZ37 RDV9:RDV37 RNR9:RNR37 RXN9:RXN37 SHJ9:SHJ37 SRF9:SRF37 TBB9:TBB37 TKX9:TKX37 TUT9:TUT37 UEP9:UEP37 UOL9:UOL37 UYH9:UYH37 VID9:VID37 VRZ9:VRZ37 WBV9:WBV37 WLR9:WLR37 WVN9:WVN37 WVN96:WVN97 WLR96:WLR97 WBV96:WBV97 VRZ96:VRZ97 VID96:VID97 UYH96:UYH97 UOL96:UOL97 UEP96:UEP97 TUT96:TUT97 TKX96:TKX97 TBB96:TBB97 SRF96:SRF97 SHJ96:SHJ97 RXN96:RXN97 RNR96:RNR97 RDV96:RDV97 QTZ96:QTZ97 QKD96:QKD97 QAH96:QAH97 PQL96:PQL97 PGP96:PGP97 OWT96:OWT97 OMX96:OMX97 ODB96:ODB97 NTF96:NTF97 NJJ96:NJJ97 MZN96:MZN97 MPR96:MPR97 MFV96:MFV97 LVZ96:LVZ97 LMD96:LMD97 LCH96:LCH97 KSL96:KSL97 KIP96:KIP97 JYT96:JYT97 JOX96:JOX97 JFB96:JFB97 IVF96:IVF97 ILJ96:ILJ97 IBN96:IBN97 HRR96:HRR97 HHV96:HHV97 GXZ96:GXZ97 GOD96:GOD97 GEH96:GEH97 FUL96:FUL97 FKP96:FKP97 FAT96:FAT97 EQX96:EQX97 EHB96:EHB97 DXF96:DXF97 DNJ96:DNJ97 DDN96:DDN97 CTR96:CTR97 CJV96:CJV97 BZZ96:BZZ97 BQD96:BQD97 BGH96:BGH97 AWL96:AWL97 AMP96:AMP97 ACT96:ACT97 SX96:SX97 JB96:JB97 WVN999 SX999 ACT999 AMP999 AWL999 BGH999 BQD999 BZZ999 CJV999 CTR999 DDN999 DNJ999 DXF999 EHB999 EQX999 FAT999 FKP999 FUL999 GEH999 GOD999 GXZ999 HHV999 HRR999 IBN999 ILJ999 IVF999 JFB999 JOX999 JYT999 KIP999 KSL999 LCH999 LMD999 LVZ999 MFV999 MPR999 MZN999 NJJ999 NTF999 ODB999 OMX999 OWT999 PGP999 PQL999 QAH999 QKD999 QTZ999 RDV999 RNR999 RXN999 SHJ999 SRF999 TBB999 TKX999 TUT999 UEP999 UOL999 UYH999 VID999 VRZ999 WBV999 WLR999 WVN459:WVN461 V365 WLR709 WBV709 VRZ709 VID709 UYH709 UOL709 UEP709 TUT709 TKX709 TBB709 SRF709 SHJ709 RXN709 RNR709 RDV709 QTZ709 QKD709 QAH709 PQL709 PGP709 OWT709 OMX709 ODB709 NTF709 NJJ709 MZN709 MPR709 MFV709 LVZ709 LMD709 LCH709 KSL709 KIP709 JYT709 JOX709 JFB709 IVF709 ILJ709 IBN709 HRR709 HHV709 GXZ709 GOD709 GEH709 FUL709 FKP709 FAT709 EQX709 EHB709 DXF709 DNJ709 DDN709 CTR709 CJV709 BZZ709 BQD709 BGH709 AWL709 AMP709 ACT709 SX709 JB709 V709 V268:V271 WVN734:WVN747 WLR734:WLR747 WBV734:WBV747 VRZ734:VRZ747 VID734:VID747 UYH734:UYH747 UOL734:UOL747 UEP734:UEP747 TUT734:TUT747 TKX734:TKX747 TBB734:TBB747 SRF734:SRF747 SHJ734:SHJ747 RXN734:RXN747 RNR734:RNR747 RDV734:RDV747 QTZ734:QTZ747 QKD734:QKD747 QAH734:QAH747 PQL734:PQL747 PGP734:PGP747 OWT734:OWT747 OMX734:OMX747 ODB734:ODB747 NTF734:NTF747 NJJ734:NJJ747 MZN734:MZN747 MPR734:MPR747 MFV734:MFV747 LVZ734:LVZ747 LMD734:LMD747 LCH734:LCH747 KSL734:KSL747 KIP734:KIP747 JYT734:JYT747 JOX734:JOX747 JFB734:JFB747 IVF734:IVF747 ILJ734:ILJ747 IBN734:IBN747 HRR734:HRR747 HHV734:HHV747 GXZ734:GXZ747 GOD734:GOD747 GEH734:GEH747 FUL734:FUL747 FKP734:FKP747 FAT734:FAT747 EQX734:EQX747 EHB734:EHB747 DXF734:DXF747 DNJ734:DNJ747 DDN734:DDN747 CTR734:CTR747 CJV734:CJV747 BZZ734:BZZ747 BQD734:BQD747 BGH734:BGH747 AWL734:AWL747 AMP734:AMP747 ACT734:ACT747 SX734:SX747 JB734:JB747 V999 V459:V461 JB459:JB461 SX459:SX461 ACT459:ACT461 AMP459:AMP461 AWL459:AWL461 BGH459:BGH461 BQD459:BQD461 BZZ459:BZZ461 CJV459:CJV461 CTR459:CTR461 DDN459:DDN461 DNJ459:DNJ461 DXF459:DXF461 EHB459:EHB461 EQX459:EQX461 FAT459:FAT461 FKP459:FKP461 FUL459:FUL461 GEH459:GEH461 GOD459:GOD461 GXZ459:GXZ461 HHV459:HHV461 HRR459:HRR461 IBN459:IBN461 ILJ459:ILJ461 IVF459:IVF461 JFB459:JFB461 JOX459:JOX461 JYT459:JYT461 KIP459:KIP461 KSL459:KSL461 LCH459:LCH461 LMD459:LMD461 LVZ459:LVZ461 MFV459:MFV461 MPR459:MPR461 MZN459:MZN461 NJJ459:NJJ461 NTF459:NTF461 ODB459:ODB461 OMX459:OMX461 OWT459:OWT461 PGP459:PGP461 PQL459:PQL461 QAH459:QAH461 QKD459:QKD461 QTZ459:QTZ461 RDV459:RDV461 RNR459:RNR461 RXN459:RXN461 SHJ459:SHJ461 SRF459:SRF461 TBB459:TBB461 TKX459:TKX461 TUT459:TUT461 UEP459:UEP461 UOL459:UOL461 UYH459:UYH461 VID459:VID461 VRZ459:VRZ461 WBV459:WBV461 WLR459:WLR461 V232:V263 JB232:JB263 WVN232:WVN263 WLR232:WLR263 WBV232:WBV263 VRZ232:VRZ263 VID232:VID263 UYH232:UYH263 UOL232:UOL263 UEP232:UEP263 TUT232:TUT263 TKX232:TKX263 TBB232:TBB263 SRF232:SRF263 SHJ232:SHJ263 RXN232:RXN263 RNR232:RNR263 RDV232:RDV263 QTZ232:QTZ263 QKD232:QKD263 QAH232:QAH263 PQL232:PQL263 PGP232:PGP263 OWT232:OWT263 OMX232:OMX263 ODB232:ODB263 NTF232:NTF263 NJJ232:NJJ263 MZN232:MZN263 MPR232:MPR263 MFV232:MFV263 LVZ232:LVZ263 LMD232:LMD263 LCH232:LCH263 KSL232:KSL263 KIP232:KIP263 JYT232:JYT263 JOX232:JOX263 JFB232:JFB263 IVF232:IVF263 ILJ232:ILJ263 IBN232:IBN263 HRR232:HRR263 HHV232:HHV263 GXZ232:GXZ263 GOD232:GOD263 GEH232:GEH263 FUL232:FUL263 FKP232:FKP263 FAT232:FAT263 EQX232:EQX263 EHB232:EHB263 DXF232:DXF263 DNJ232:DNJ263 DDN232:DDN263 CTR232:CTR263 CJV232:CJV263 BZZ232:BZZ263 BQD232:BQD263 BGH232:BGH263 AWL232:AWL263 AMP232:AMP263 ACT232:ACT263 SX232:SX263 V663:V671 JB661:JB671 SX661:SX671 ACT661:ACT671 AMP661:AMP671 AWL661:AWL671 BGH661:BGH671 BQD661:BQD671 BZZ661:BZZ671 CJV661:CJV671 CTR661:CTR671 DDN661:DDN671 DNJ661:DNJ671 DXF661:DXF671 EHB661:EHB671 EQX661:EQX671 FAT661:FAT671 FKP661:FKP671 FUL661:FUL671 GEH661:GEH671 GOD661:GOD671 GXZ661:GXZ671 HHV661:HHV671 HRR661:HRR671 IBN661:IBN671 ILJ661:ILJ671 IVF661:IVF671 JFB661:JFB671 JOX661:JOX671 JYT661:JYT671 KIP661:KIP671 KSL661:KSL671 LCH661:LCH671 LMD661:LMD671 LVZ661:LVZ671 MFV661:MFV671 MPR661:MPR671 MZN661:MZN671 NJJ661:NJJ671 NTF661:NTF671 ODB661:ODB671 OMX661:OMX671 OWT661:OWT671 PGP661:PGP671 PQL661:PQL671 QAH661:QAH671 QKD661:QKD671 QTZ661:QTZ671 RDV661:RDV671 RNR661:RNR671 RXN661:RXN671 SHJ661:SHJ671 SRF661:SRF671 TBB661:TBB671 TKX661:TKX671 TUT661:TUT671 UEP661:UEP671 UOL661:UOL671 UYH661:UYH671 VID661:VID671 VRZ661:VRZ671 WBV661:WBV671 WLR661:WLR671 WVN661:WVN671 WVN709 V706 GE706 QA706 ZW706 AJS706 ATO706 BDK706 BNG706 BXC706 CGY706 CQU706 DAQ706 DKM706 DUI706 EEE706 EOA706 EXW706 FHS706 FRO706 GBK706 GLG706 GVC706 HEY706 HOU706 HYQ706 IIM706 ISI706 JCE706 JMA706 JVW706 KFS706 KPO706 KZK706 LJG706 LTC706 MCY706 MMU706 MWQ706 NGM706 NQI706 OAE706 OKA706 OTW706 PDS706 PNO706 PXK706 QHG706 QRC706 RAY706 RKU706 RUQ706 SEM706 V736:V749">
      <formula1>0</formula1>
      <formula2>300</formula2>
    </dataValidation>
    <dataValidation allowBlank="1" showInputMessage="1" showErrorMessage="1" errorTitle="Klasifikacija" error="Obvezen podatek_x000a_" sqref="Y232:Y250 TA232:TA248 ACW232:ACW248 AMS232:AMS248 AWO232:AWO248 BGK232:BGK248 BQG232:BQG248 CAC232:CAC248 CJY232:CJY248 CTU232:CTU248 DDQ232:DDQ248 DNM232:DNM248 DXI232:DXI248 EHE232:EHE248 ERA232:ERA248 FAW232:FAW248 FKS232:FKS248 FUO232:FUO248 GEK232:GEK248 GOG232:GOG248 GYC232:GYC248 HHY232:HHY248 HRU232:HRU248 IBQ232:IBQ248 ILM232:ILM248 IVI232:IVI248 JFE232:JFE248 JPA232:JPA248 JYW232:JYW248 KIS232:KIS248 KSO232:KSO248 LCK232:LCK248 LMG232:LMG248 LWC232:LWC248 MFY232:MFY248 MPU232:MPU248 MZQ232:MZQ248 NJM232:NJM248 NTI232:NTI248 ODE232:ODE248 ONA232:ONA248 OWW232:OWW248 PGS232:PGS248 PQO232:PQO248 QAK232:QAK248 QKG232:QKG248 QUC232:QUC248 RDY232:RDY248 RNU232:RNU248 RXQ232:RXQ248 SHM232:SHM248 SRI232:SRI248 TBE232:TBE248 TLA232:TLA248 TUW232:TUW248 UES232:UES248 UOO232:UOO248 UYK232:UYK248 VIG232:VIG248 VSC232:VSC248 WBY232:WBY248 WLU232:WLU248 WVQ232:WVQ248 WVQ11:WVQ37 TA268 ACW268 AMS268 AWO268 BGK268 BQG268 CAC268 CJY268 CTU268 DDQ268 DNM268 DXI268 EHE268 ERA268 FAW268 FKS268 FUO268 GEK268 GOG268 GYC268 HHY268 HRU268 IBQ268 ILM268 IVI268 JFE268 JPA268 JYW268 KIS268 KSO268 LCK268 LMG268 LWC268 MFY268 MPU268 MZQ268 NJM268 NTI268 ODE268 ONA268 OWW268 PGS268 PQO268 QAK268 QKG268 QUC268 RDY268 RNU268 RXQ268 SHM268 SRI268 TBE268 TLA268 TUW268 UES268 UOO268 UYK268 VIG268 VSC268 WBY268 WLU268 WVQ268 WVQ521 AMS459:AMS462 JE661:JE669 TA661:TA669 ACW661:ACW669 AMS661:AMS669 AWO661:AWO669 BGK661:BGK669 BQG661:BQG669 CAC661:CAC669 CJY661:CJY669 CTU661:CTU669 DDQ661:DDQ669 DNM661:DNM669 DXI661:DXI669 EHE661:EHE669 ERA661:ERA669 FAW661:FAW669 FKS661:FKS669 FUO661:FUO669 GEK661:GEK669 GOG661:GOG669 GYC661:GYC669 HHY661:HHY669 HRU661:HRU669 IBQ661:IBQ669 ILM661:ILM669 IVI661:IVI669 JFE661:JFE669 JPA661:JPA669 JYW661:JYW669 KIS661:KIS669 KSO661:KSO669 LCK661:LCK669 LMG661:LMG669 LWC661:LWC669 MFY661:MFY669 MPU661:MPU669 MZQ661:MZQ669 NJM661:NJM669 NTI661:NTI669 ODE661:ODE669 ONA661:ONA669 OWW661:OWW669 PGS661:PGS669 PQO661:PQO669 QAK661:QAK669 QKG661:QKG669 QUC661:QUC669 RDY661:RDY669 RNU661:RNU669 RXQ661:RXQ669 SHM661:SHM669 SRI661:SRI669 TBE661:TBE669 TLA661:TLA669 TUW661:TUW669 UES661:UES669 UOO661:UOO669 UYK661:UYK669 VIG661:VIG669 VSC661:VSC669 WBY661:WBY669 WLU661:WLU669 WVQ661:WVQ669 WVQ709:WVQ713 Y709:Y713 Y454:Y457 Y631 JE521 TA521 ACW521 AMS521 AWO521 BGK521 BQG521 CAC521 CJY521 CTU521 DDQ521 DNM521 DXI521 EHE521 ERA521 FAW521 FKS521 FUO521 GEK521 GOG521 GYC521 HHY521 HRU521 IBQ521 ILM521 IVI521 JFE521 JPA521 JYW521 KIS521 KSO521 LCK521 LMG521 LWC521 MFY521 MPU521 MZQ521 NJM521 NTI521 ODE521 ONA521 OWW521 PGS521 PQO521 QAK521 QKG521 QUC521 RDY521 RNU521 RXQ521 SHM521 SRI521 TBE521 TLA521 TUW521 UES521 UOO521 UYK521 VIG521 VSC521 WBY521 WLU521 JE232:JE248 JE268 Y11:Y37 JE11:JE37 TA11:TA37 ACW11:ACW37 AMS11:AMS37 AWO11:AWO37 BGK11:BGK37 BQG11:BQG37 CAC11:CAC37 CJY11:CJY37 CTU11:CTU37 DDQ11:DDQ37 DNM11:DNM37 DXI11:DXI37 EHE11:EHE37 ERA11:ERA37 FAW11:FAW37 FKS11:FKS37 FUO11:FUO37 GEK11:GEK37 GOG11:GOG37 GYC11:GYC37 HHY11:HHY37 HRU11:HRU37 IBQ11:IBQ37 ILM11:ILM37 IVI11:IVI37 JFE11:JFE37 JPA11:JPA37 JYW11:JYW37 KIS11:KIS37 KSO11:KSO37 LCK11:LCK37 LMG11:LMG37 LWC11:LWC37 MFY11:MFY37 MPU11:MPU37 MZQ11:MZQ37 NJM11:NJM37 NTI11:NTI37 ODE11:ODE37 ONA11:ONA37 OWW11:OWW37 PGS11:PGS37 PQO11:PQO37 QAK11:QAK37 QKG11:QKG37 QUC11:QUC37 RDY11:RDY37 RNU11:RNU37 RXQ11:RXQ37 SHM11:SHM37 SRI11:SRI37 TBE11:TBE37 TLA11:TLA37 TUW11:TUW37 UES11:UES37 UOO11:UOO37 UYK11:UYK37 VIG11:VIG37 VSC11:VSC37 WBY11:WBY37 WLU11:WLU37 WVQ96:WVQ97 WLU96:WLU97 WBY96:WBY97 VSC96:VSC97 VIG96:VIG97 UYK96:UYK97 UOO96:UOO97 UES96:UES97 TUW96:TUW97 TLA96:TLA97 TBE96:TBE97 SRI96:SRI97 SHM96:SHM97 RXQ96:RXQ97 RNU96:RNU97 RDY96:RDY97 QUC96:QUC97 QKG96:QKG97 QAK96:QAK97 PQO96:PQO97 PGS96:PGS97 OWW96:OWW97 ONA96:ONA97 ODE96:ODE97 NTI96:NTI97 NJM96:NJM97 MZQ96:MZQ97 MPU96:MPU97 MFY96:MFY97 LWC96:LWC97 LMG96:LMG97 LCK96:LCK97 KSO96:KSO97 KIS96:KIS97 JYW96:JYW97 JPA96:JPA97 JFE96:JFE97 IVI96:IVI97 ILM96:ILM97 IBQ96:IBQ97 HRU96:HRU97 HHY96:HHY97 GYC96:GYC97 GOG96:GOG97 GEK96:GEK97 FUO96:FUO97 FKS96:FKS97 FAW96:FAW97 ERA96:ERA97 EHE96:EHE97 DXI96:DXI97 DNM96:DNM97 DDQ96:DDQ97 CTU96:CTU97 CJY96:CJY97 CAC96:CAC97 BQG96:BQG97 BGK96:BGK97 AWO96:AWO97 AMS96:AMS97 ACW96:ACW97 TA96:TA97 JE96:JE97 WVQ999 AWO459:AWO462 BGK459:BGK462 BQG459:BQG462 CAC459:CAC462 CJY459:CJY462 CTU459:CTU462 DDQ459:DDQ462 DNM459:DNM462 DXI459:DXI462 EHE459:EHE462 ERA459:ERA462 FAW459:FAW462 FKS459:FKS462 FUO459:FUO462 GEK459:GEK462 GOG459:GOG462 GYC459:GYC462 HHY459:HHY462 HRU459:HRU462 IBQ459:IBQ462 ILM459:ILM462 IVI459:IVI462 JFE459:JFE462 JPA459:JPA462 JYW459:JYW462 KIS459:KIS462 KSO459:KSO462 LCK459:LCK462 LMG459:LMG462 LWC459:LWC462 MFY459:MFY462 MPU459:MPU462 MZQ459:MZQ462 NJM459:NJM462 NTI459:NTI462 ODE459:ODE462 ONA459:ONA462 OWW459:OWW462 PGS459:PGS462 PQO459:PQO462 QAK459:QAK462 QKG459:QKG462 QUC459:QUC462 RDY459:RDY462 RNU459:RNU462 RXQ459:RXQ462 SHM459:SHM462 SRI459:SRI462 TBE459:TBE462 TLA459:TLA462 TUW459:TUW462 UES459:UES462 UOO459:UOO462 UYK459:UYK462 VIG459:VIG462 VSC459:VSC462 WBY459:WBY462 WLU459:WLU462 WVQ459:WVQ462 Y459:Y462 JE459:JE462 TA459:TA462 Y365 ACW459:ACW462 JE709:JE713 TA709:TA713 ACW709:ACW713 AMS709:AMS713 AWO709:AWO713 BGK709:BGK713 BQG709:BQG713 CAC709:CAC713 CJY709:CJY713 CTU709:CTU713 DDQ709:DDQ713 DNM709:DNM713 DXI709:DXI713 EHE709:EHE713 ERA709:ERA713 FAW709:FAW713 FKS709:FKS713 FUO709:FUO713 GEK709:GEK713 GOG709:GOG713 GYC709:GYC713 HHY709:HHY713 HRU709:HRU713 IBQ709:IBQ713 ILM709:ILM713 IVI709:IVI713 JFE709:JFE713 JPA709:JPA713 JYW709:JYW713 KIS709:KIS713 KSO709:KSO713 LCK709:LCK713 LMG709:LMG713 LWC709:LWC713 MFY709:MFY713 MPU709:MPU713 MZQ709:MZQ713 NJM709:NJM713 NTI709:NTI713 ODE709:ODE713 ONA709:ONA713 OWW709:OWW713 PGS709:PGS713 PQO709:PQO713 QAK709:QAK713 QKG709:QKG713 QUC709:QUC713 RDY709:RDY713 RNU709:RNU713 RXQ709:RXQ713 SHM709:SHM713 SRI709:SRI713 TBE709:TBE713 TLA709:TLA713 TUW709:TUW713 UES709:UES713 UOO709:UOO713 UYK709:UYK713 VIG709:VIG713 VSC709:VSC713 WBY709:WBY713 WLU709:WLU713 WVQ734:WVQ747 WLU734:WLU747 WBY734:WBY747 VSC734:VSC747 VIG734:VIG747 UYK734:UYK747 UOO734:UOO747 UES734:UES747 TUW734:TUW747 TLA734:TLA747 TBE734:TBE747 SRI734:SRI747 SHM734:SHM747 RXQ734:RXQ747 RNU734:RNU747 RDY734:RDY747 QUC734:QUC747 QKG734:QKG747 QAK734:QAK747 PQO734:PQO747 PGS734:PGS747 OWW734:OWW747 ONA734:ONA747 ODE734:ODE747 NTI734:NTI747 NJM734:NJM747 MZQ734:MZQ747 MPU734:MPU747 MFY734:MFY747 LWC734:LWC747 LMG734:LMG747 LCK734:LCK747 KSO734:KSO747 KIS734:KIS747 JYW734:JYW747 JPA734:JPA747 JFE734:JFE747 IVI734:IVI747 ILM734:ILM747 IBQ734:IBQ747 HRU734:HRU747 HHY734:HHY747 GYC734:GYC747 GOG734:GOG747 GEK734:GEK747 FUO734:FUO747 FKS734:FKS747 FAW734:FAW747 ERA734:ERA747 EHE734:EHE747 DXI734:DXI747 DNM734:DNM747 DDQ734:DDQ747 CTU734:CTU747 CJY734:CJY747 CAC734:CAC747 BQG734:BQG747 BGK734:BGK747 AWO734:AWO747 AMS734:AMS747 ACW734:ACW747 TA734:TA747 JE734:JE747 Y999 JE999 TA999 ACW999 AMS999 AWO999 BGK999 BQG999 CAC999 CJY999 CTU999 DDQ999 DNM999 DXI999 EHE999 ERA999 FAW999 FKS999 FUO999 GEK999 GOG999 GYC999 HHY999 HRU999 IBQ999 ILM999 IVI999 JFE999 JPA999 JYW999 KIS999 KSO999 LCK999 LMG999 LWC999 MFY999 MPU999 MZQ999 NJM999 NTI999 ODE999 ONA999 OWW999 PGS999 PQO999 QAK999 QKG999 QUC999 RDY999 RNU999 RXQ999 SHM999 SRI999 TBE999 TLA999 TUW999 UES999 UOO999 UYK999 VIG999 VSC999 WBY999 WLU999 Y268:Y271 Y261:Y263 WVQ259:WVQ263 WLU259:WLU263 WBY259:WBY263 VSC259:VSC263 VIG259:VIG263 UYK259:UYK263 UOO259:UOO263 UES259:UES263 TUW259:TUW263 TLA259:TLA263 TBE259:TBE263 SRI259:SRI263 SHM259:SHM263 RXQ259:RXQ263 RNU259:RNU263 RDY259:RDY263 QUC259:QUC263 QKG259:QKG263 QAK259:QAK263 PQO259:PQO263 PGS259:PGS263 OWW259:OWW263 ONA259:ONA263 ODE259:ODE263 NTI259:NTI263 NJM259:NJM263 MZQ259:MZQ263 MPU259:MPU263 MFY259:MFY263 LWC259:LWC263 LMG259:LMG263 LCK259:LCK263 KSO259:KSO263 KIS259:KIS263 JYW259:JYW263 JPA259:JPA263 JFE259:JFE263 IVI259:IVI263 ILM259:ILM263 IBQ259:IBQ263 HRU259:HRU263 HHY259:HHY263 GYC259:GYC263 GOG259:GOG263 GEK259:GEK263 FUO259:FUO263 FKS259:FKS263 FAW259:FAW263 ERA259:ERA263 EHE259:EHE263 DXI259:DXI263 DNM259:DNM263 DDQ259:DDQ263 CTU259:CTU263 CJY259:CJY263 CAC259:CAC263 BQG259:BQG263 BGK259:BGK263 AWO259:AWO263 AMS259:AMS263 ACW259:ACW263 TA259:TA263 JE259:JE263 Y663:Y671 Y736:Y749"/>
    <dataValidation type="textLength" allowBlank="1" showInputMessage="1" showErrorMessage="1" errorTitle="spletna stran" error="obvezen podatek!" promptTitle="spletna stran " prompt="navedite spletno stran, kjer je predstavljena raziskovalna oprema, cenik, pogoji dostopa, OBVEZEN PODATEK!" sqref="ACV268 AMR268 AWN268 BGJ268 BQF268 CAB268 CJX268 CTT268 DDP268 DNL268 DXH268 EHD268 EQZ268 FAV268 FKR268 FUN268 GEJ268 GOF268 GYB268 HHX268 HRT268 IBP268 ILL268 IVH268 JFD268 JOZ268 JYV268 KIR268 KSN268 LCJ268 LMF268 LWB268 MFX268 MPT268 MZP268 NJL268 NTH268 ODD268 OMZ268 OWV268 PGR268 PQN268 QAJ268 QKF268 QUB268 RDX268 RNT268 RXP268 SHL268 SRH268 TBD268 TKZ268 TUV268 UER268 UON268 UYJ268 VIF268 VSB268 WBX268 WLT268 WVP268 JD268 WVP521 AMR459:AMR462 JD661:JD669 SZ661:SZ669 ACV661:ACV669 AMR661:AMR669 AWN661:AWN669 BGJ661:BGJ669 BQF661:BQF669 CAB661:CAB669 CJX661:CJX669 CTT661:CTT669 DDP661:DDP669 DNL661:DNL669 DXH661:DXH669 EHD661:EHD669 EQZ661:EQZ669 FAV661:FAV669 FKR661:FKR669 FUN661:FUN669 GEJ661:GEJ669 GOF661:GOF669 GYB661:GYB669 HHX661:HHX669 HRT661:HRT669 IBP661:IBP669 ILL661:ILL669 IVH661:IVH669 JFD661:JFD669 JOZ661:JOZ669 JYV661:JYV669 KIR661:KIR669 KSN661:KSN669 LCJ661:LCJ669 LMF661:LMF669 LWB661:LWB669 MFX661:MFX669 MPT661:MPT669 MZP661:MZP669 NJL661:NJL669 NTH661:NTH669 ODD661:ODD669 OMZ661:OMZ669 OWV661:OWV669 PGR661:PGR669 PQN661:PQN669 QAJ661:QAJ669 QKF661:QKF669 QUB661:QUB669 RDX661:RDX669 RNT661:RNT669 RXP661:RXP669 SHL661:SHL669 SRH661:SRH669 TBD661:TBD669 TKZ661:TKZ669 TUV661:TUV669 UER661:UER669 UON661:UON669 UYJ661:UYJ669 VIF661:VIF669 VSB661:VSB669 WBX661:WBX669 WLT661:WLT669 WVP661:WVP669 WVP709:WVP713 SOK706 X454:X457 X631 JD521 SZ521 ACV521 AMR521 AWN521 BGJ521 BQF521 CAB521 CJX521 CTT521 DDP521 DNL521 DXH521 EHD521 EQZ521 FAV521 FKR521 FUN521 GEJ521 GOF521 GYB521 HHX521 HRT521 IBP521 ILL521 IVH521 JFD521 JOZ521 JYV521 KIR521 KSN521 LCJ521 LMF521 LWB521 MFX521 MPT521 MZP521 NJL521 NTH521 ODD521 OMZ521 OWV521 PGR521 PQN521 QAJ521 QKF521 QUB521 RDX521 RNT521 RXP521 SHL521 SRH521 TBD521 TKZ521 TUV521 UER521 UON521 UYJ521 VIF521 VSB521 WBX521 WLT521 SZ268 X9:X37 JD9:JD37 SZ9:SZ37 ACV9:ACV37 AMR9:AMR37 AWN9:AWN37 BGJ9:BGJ37 BQF9:BQF37 CAB9:CAB37 CJX9:CJX37 CTT9:CTT37 DDP9:DDP37 DNL9:DNL37 DXH9:DXH37 EHD9:EHD37 EQZ9:EQZ37 FAV9:FAV37 FKR9:FKR37 FUN9:FUN37 GEJ9:GEJ37 GOF9:GOF37 GYB9:GYB37 HHX9:HHX37 HRT9:HRT37 IBP9:IBP37 ILL9:ILL37 IVH9:IVH37 JFD9:JFD37 JOZ9:JOZ37 JYV9:JYV37 KIR9:KIR37 KSN9:KSN37 LCJ9:LCJ37 LMF9:LMF37 LWB9:LWB37 MFX9:MFX37 MPT9:MPT37 MZP9:MZP37 NJL9:NJL37 NTH9:NTH37 ODD9:ODD37 OMZ9:OMZ37 OWV9:OWV37 PGR9:PGR37 PQN9:PQN37 QAJ9:QAJ37 QKF9:QKF37 QUB9:QUB37 RDX9:RDX37 RNT9:RNT37 RXP9:RXP37 SHL9:SHL37 SRH9:SRH37 TBD9:TBD37 TKZ9:TKZ37 TUV9:TUV37 UER9:UER37 UON9:UON37 UYJ9:UYJ37 VIF9:VIF37 VSB9:VSB37 WBX9:WBX37 WLT9:WLT37 WVP9:WVP37 WVP96:WVP97 WLT96:WLT97 WBX96:WBX97 VSB96:VSB97 VIF96:VIF97 UYJ96:UYJ97 UON96:UON97 UER96:UER97 TUV96:TUV97 TKZ96:TKZ97 TBD96:TBD97 SRH96:SRH97 SHL96:SHL97 RXP96:RXP97 RNT96:RNT97 RDX96:RDX97 QUB96:QUB97 QKF96:QKF97 QAJ96:QAJ97 PQN96:PQN97 PGR96:PGR97 OWV96:OWV97 OMZ96:OMZ97 ODD96:ODD97 NTH96:NTH97 NJL96:NJL97 MZP96:MZP97 MPT96:MPT97 MFX96:MFX97 LWB96:LWB97 LMF96:LMF97 LCJ96:LCJ97 KSN96:KSN97 KIR96:KIR97 JYV96:JYV97 JOZ96:JOZ97 JFD96:JFD97 IVH96:IVH97 ILL96:ILL97 IBP96:IBP97 HRT96:HRT97 HHX96:HHX97 GYB96:GYB97 GOF96:GOF97 GEJ96:GEJ97 FUN96:FUN97 FKR96:FKR97 FAV96:FAV97 EQZ96:EQZ97 EHD96:EHD97 DXH96:DXH97 DNL96:DNL97 DDP96:DDP97 CTT96:CTT97 CJX96:CJX97 CAB96:CAB97 BQF96:BQF97 BGJ96:BGJ97 AWN96:AWN97 AMR96:AMR97 ACV96:ACV97 SZ96:SZ97 JD96:JD97 WVP999 AWN459:AWN462 BGJ459:BGJ462 BQF459:BQF462 CAB459:CAB462 CJX459:CJX462 CTT459:CTT462 DDP459:DDP462 DNL459:DNL462 DXH459:DXH462 EHD459:EHD462 EQZ459:EQZ462 FAV459:FAV462 FKR459:FKR462 FUN459:FUN462 GEJ459:GEJ462 GOF459:GOF462 GYB459:GYB462 HHX459:HHX462 HRT459:HRT462 IBP459:IBP462 ILL459:ILL462 IVH459:IVH462 JFD459:JFD462 JOZ459:JOZ462 JYV459:JYV462 KIR459:KIR462 KSN459:KSN462 LCJ459:LCJ462 LMF459:LMF462 LWB459:LWB462 MFX459:MFX462 MPT459:MPT462 MZP459:MZP462 NJL459:NJL462 NTH459:NTH462 ODD459:ODD462 OMZ459:OMZ462 OWV459:OWV462 PGR459:PGR462 PQN459:PQN462 QAJ459:QAJ462 QKF459:QKF462 QUB459:QUB462 RDX459:RDX462 RNT459:RNT462 RXP459:RXP462 SHL459:SHL462 SRH459:SRH462 TBD459:TBD462 TKZ459:TKZ462 TUV459:TUV462 UER459:UER462 UON459:UON462 UYJ459:UYJ462 VIF459:VIF462 VSB459:VSB462 WBX459:WBX462 WLT459:WLT462 WVP459:WVP462 X459:X462 JD459:JD462 SZ459:SZ462 X365 X542 X531 JD531 SZ531 ACV531 AMR531 AWN531 BGJ531 BQF531 CAB531 CJX531 CTT531 DDP531 DNL531 DXH531 EHD531 EQZ531 FAV531 FKR531 FUN531 GEJ531 GOF531 GYB531 HHX531 HRT531 IBP531 ILL531 IVH531 JFD531 JOZ531 JYV531 KIR531 KSN531 LCJ531 LMF531 LWB531 MFX531 MPT531 MZP531 NJL531 NTH531 ODD531 OMZ531 OWV531 PGR531 PQN531 QAJ531 QKF531 QUB531 RDX531 RNT531 RXP531 SHL531 SRH531 TBD531 TKZ531 TUV531 UER531 UON531 UYJ531 VIF531 VSB531 WBX531 WLT531 WVP531 X525 JD525 SZ525 ACV525 AMR525 AWN525 BGJ525 BQF525 CAB525 CJX525 CTT525 DDP525 DNL525 DXH525 EHD525 EQZ525 FAV525 FKR525 FUN525 GEJ525 GOF525 GYB525 HHX525 HRT525 IBP525 ILL525 IVH525 JFD525 JOZ525 JYV525 KIR525 KSN525 LCJ525 LMF525 LWB525 MFX525 MPT525 MZP525 NJL525 NTH525 ODD525 OMZ525 OWV525 PGR525 PQN525 QAJ525 QKF525 QUB525 RDX525 RNT525 RXP525 SHL525 SRH525 TBD525 TKZ525 TUV525 UER525 UON525 UYJ525 VIF525 VSB525 WBX525 WLT525 WVP525 X528 JD528 SZ528 ACV528 AMR528 AWN528 BGJ528 BQF528 CAB528 CJX528 CTT528 DDP528 DNL528 DXH528 EHD528 EQZ528 FAV528 FKR528 FUN528 GEJ528 GOF528 GYB528 HHX528 HRT528 IBP528 ILL528 IVH528 JFD528 JOZ528 JYV528 KIR528 KSN528 LCJ528 LMF528 LWB528 MFX528 MPT528 MZP528 NJL528 NTH528 ODD528 OMZ528 OWV528 PGR528 PQN528 QAJ528 QKF528 QUB528 RDX528 RNT528 RXP528 SHL528 SRH528 TBD528 TKZ528 TUV528 UER528 UON528 UYJ528 VIF528 VSB528 WBX528 WLT528 WVP528 X534 JD534 SZ534 ACV534 AMR534 AWN534 BGJ534 BQF534 CAB534 CJX534 CTT534 DDP534 DNL534 DXH534 EHD534 EQZ534 FAV534 FKR534 FUN534 GEJ534 GOF534 GYB534 HHX534 HRT534 IBP534 ILL534 IVH534 JFD534 JOZ534 JYV534 KIR534 KSN534 LCJ534 LMF534 LWB534 MFX534 MPT534 MZP534 NJL534 NTH534 ODD534 OMZ534 OWV534 PGR534 PQN534 QAJ534 QKF534 QUB534 RDX534 RNT534 RXP534 SHL534 SRH534 TBD534 TKZ534 TUV534 UER534 UON534 UYJ534 VIF534 VSB534 WBX534 WLT534 WVP534 X523 JD523 SZ523 ACV523 AMR523 AWN523 BGJ523 BQF523 CAB523 CJX523 CTT523 DDP523 DNL523 DXH523 EHD523 EQZ523 FAV523 FKR523 FUN523 GEJ523 GOF523 GYB523 HHX523 HRT523 IBP523 ILL523 IVH523 JFD523 JOZ523 JYV523 KIR523 KSN523 LCJ523 LMF523 LWB523 MFX523 MPT523 MZP523 NJL523 NTH523 ODD523 OMZ523 OWV523 PGR523 PQN523 QAJ523 QKF523 QUB523 RDX523 RNT523 RXP523 SHL523 SRH523 TBD523 TKZ523 TUV523 UER523 UON523 UYJ523 VIF523 VSB523 WBX523 WLT523 WVP523 JD542 SZ542 ACV542 AMR542 AWN542 BGJ542 BQF542 CAB542 CJX542 CTT542 DDP542 DNL542 DXH542 EHD542 EQZ542 FAV542 FKR542 FUN542 GEJ542 GOF542 GYB542 HHX542 HRT542 IBP542 ILL542 IVH542 JFD542 JOZ542 JYV542 KIR542 KSN542 LCJ542 LMF542 LWB542 MFX542 MPT542 MZP542 NJL542 NTH542 ODD542 OMZ542 OWV542 PGR542 PQN542 QAJ542 QKF542 QUB542 RDX542 RNT542 RXP542 SHL542 SRH542 TBD542 TKZ542 TUV542 UER542 UON542 UYJ542 VIF542 VSB542 WBX542 WLT542 WVP542 WVP537 X539 JD539 SZ539 ACV539 AMR539 AWN539 BGJ539 BQF539 CAB539 CJX539 CTT539 DDP539 DNL539 DXH539 EHD539 EQZ539 FAV539 FKR539 FUN539 GEJ539 GOF539 GYB539 HHX539 HRT539 IBP539 ILL539 IVH539 JFD539 JOZ539 JYV539 KIR539 KSN539 LCJ539 LMF539 LWB539 MFX539 MPT539 MZP539 NJL539 NTH539 ODD539 OMZ539 OWV539 PGR539 PQN539 QAJ539 QKF539 QUB539 RDX539 RNT539 RXP539 SHL539 SRH539 TBD539 TKZ539 TUV539 UER539 UON539 UYJ539 VIF539 VSB539 WBX539 WLT539 WVP539 X537 JD537 SZ537 ACV537 AMR537 AWN537 BGJ537 BQF537 CAB537 CJX537 CTT537 DDP537 DNL537 DXH537 EHD537 EQZ537 FAV537 FKR537 FUN537 GEJ537 GOF537 GYB537 HHX537 HRT537 IBP537 ILL537 IVH537 JFD537 JOZ537 JYV537 KIR537 KSN537 LCJ537 LMF537 LWB537 MFX537 MPT537 MZP537 NJL537 NTH537 ODD537 OMZ537 OWV537 PGR537 PQN537 QAJ537 QKF537 QUB537 RDX537 RNT537 RXP537 SHL537 SRH537 TBD537 TKZ537 TUV537 UER537 UON537 UYJ537 VIF537 VSB537 WBX537 WLT537 ACV459:ACV462 JD709:JD713 SZ709:SZ713 ACV709:ACV713 AMR709:AMR713 AWN709:AWN713 BGJ709:BGJ713 BQF709:BQF713 CAB709:CAB713 CJX709:CJX713 CTT709:CTT713 DDP709:DDP713 DNL709:DNL713 DXH709:DXH713 EHD709:EHD713 EQZ709:EQZ713 FAV709:FAV713 FKR709:FKR713 FUN709:FUN713 GEJ709:GEJ713 GOF709:GOF713 GYB709:GYB713 HHX709:HHX713 HRT709:HRT713 IBP709:IBP713 ILL709:ILL713 IVH709:IVH713 JFD709:JFD713 JOZ709:JOZ713 JYV709:JYV713 KIR709:KIR713 KSN709:KSN713 LCJ709:LCJ713 LMF709:LMF713 LWB709:LWB713 MFX709:MFX713 MPT709:MPT713 MZP709:MZP713 NJL709:NJL713 NTH709:NTH713 ODD709:ODD713 OMZ709:OMZ713 OWV709:OWV713 PGR709:PGR713 PQN709:PQN713 QAJ709:QAJ713 QKF709:QKF713 QUB709:QUB713 RDX709:RDX713 RNT709:RNT713 RXP709:RXP713 SHL709:SHL713 SRH709:SRH713 TBD709:TBD713 TKZ709:TKZ713 TUV709:TUV713 UER709:UER713 UON709:UON713 UYJ709:UYJ713 VIF709:VIF713 VSB709:VSB713 WBX709:WBX713 WLT709:WLT713 WVP734:WVP747 WLT734:WLT747 WBX734:WBX747 VSB734:VSB747 VIF734:VIF747 UYJ734:UYJ747 UON734:UON747 UER734:UER747 TUV734:TUV747 TKZ734:TKZ747 TBD734:TBD747 SRH734:SRH747 SHL734:SHL747 RXP734:RXP747 RNT734:RNT747 RDX734:RDX747 QUB734:QUB747 QKF734:QKF747 QAJ734:QAJ747 PQN734:PQN747 PGR734:PGR747 OWV734:OWV747 OMZ734:OMZ747 ODD734:ODD747 NTH734:NTH747 NJL734:NJL747 MZP734:MZP747 MPT734:MPT747 MFX734:MFX747 LWB734:LWB747 LMF734:LMF747 LCJ734:LCJ747 KSN734:KSN747 KIR734:KIR747 JYV734:JYV747 JOZ734:JOZ747 JFD734:JFD747 IVH734:IVH747 ILL734:ILL747 IBP734:IBP747 HRT734:HRT747 HHX734:HHX747 GYB734:GYB747 GOF734:GOF747 GEJ734:GEJ747 FUN734:FUN747 FKR734:FKR747 FAV734:FAV747 EQZ734:EQZ747 EHD734:EHD747 DXH734:DXH747 DNL734:DNL747 DDP734:DDP747 CTT734:CTT747 CJX734:CJX747 CAB734:CAB747 BQF734:BQF747 BGJ734:BGJ747 AWN734:AWN747 AMR734:AMR747 ACV734:ACV747 SZ734:SZ747 JD734:JD747 X999 JD999 SZ999 ACV999 AMR999 AWN999 BGJ999 BQF999 CAB999 CJX999 CTT999 DDP999 DNL999 DXH999 EHD999 EQZ999 FAV999 FKR999 FUN999 GEJ999 GOF999 GYB999 HHX999 HRT999 IBP999 ILL999 IVH999 JFD999 JOZ999 JYV999 KIR999 KSN999 LCJ999 LMF999 LWB999 MFX999 MPT999 MZP999 NJL999 NTH999 ODD999 OMZ999 OWV999 PGR999 PQN999 QAJ999 QKF999 QUB999 RDX999 RNT999 RXP999 SHL999 SRH999 TBD999 TKZ999 TUV999 UER999 UON999 UYJ999 VIF999 VSB999 WBX999 WLT999 X268:X271 X232:X263 JD232:JD263 WVP232:WVP263 WLT232:WLT263 WBX232:WBX263 VSB232:VSB263 VIF232:VIF263 UYJ232:UYJ263 UON232:UON263 UER232:UER263 TUV232:TUV263 TKZ232:TKZ263 TBD232:TBD263 SRH232:SRH263 SHL232:SHL263 RXP232:RXP263 RNT232:RNT263 RDX232:RDX263 QUB232:QUB263 QKF232:QKF263 QAJ232:QAJ263 PQN232:PQN263 PGR232:PGR263 OWV232:OWV263 OMZ232:OMZ263 ODD232:ODD263 NTH232:NTH263 NJL232:NJL263 MZP232:MZP263 MPT232:MPT263 MFX232:MFX263 LWB232:LWB263 LMF232:LMF263 LCJ232:LCJ263 KSN232:KSN263 KIR232:KIR263 JYV232:JYV263 JOZ232:JOZ263 JFD232:JFD263 IVH232:IVH263 ILL232:ILL263 IBP232:IBP263 HRT232:HRT263 HHX232:HHX263 GYB232:GYB263 GOF232:GOF263 GEJ232:GEJ263 FUN232:FUN263 FKR232:FKR263 FAV232:FAV263 EQZ232:EQZ263 EHD232:EHD263 DXH232:DXH263 DNL232:DNL263 DDP232:DDP263 CTT232:CTT263 CJX232:CJX263 CAB232:CAB263 BQF232:BQF263 BGJ232:BGJ263 AWN232:AWN263 AMR232:AMR263 ACV232:ACV263 SZ232:SZ263 X663:X671 X709:X713 X706 GG706 QC706 ZY706 AJU706 ATQ706 BDM706 BNI706 BXE706 CHA706 CQW706 DAS706 DKO706 DUK706 EEG706 EOC706 EXY706 FHU706 FRQ706 GBM706 GLI706 GVE706 HFA706 HOW706 HYS706 IIO706 ISK706 JCG706 JMC706 JVY706 KFU706 KPQ706 KZM706 LJI706 LTE706 MDA706 MMW706 MWS706 NGO706 NQK706 OAG706 OKC706 OTY706 PDU706 PNQ706 PXM706 QHI706 QRE706 RBA706 RKW706 RUS706 SEO706 X736:X749">
      <formula1>0</formula1>
      <formula2>200</formula2>
    </dataValidation>
    <dataValidation type="decimal" operator="greaterThanOrEqual" allowBlank="1" showInputMessage="1" showErrorMessage="1" sqref="J232:J250 SL232:SL248 ACH232:ACH248 AMD232:AMD248 AVZ232:AVZ248 BFV232:BFV248 BPR232:BPR248 BZN232:BZN248 CJJ232:CJJ248 CTF232:CTF248 DDB232:DDB248 DMX232:DMX248 DWT232:DWT248 EGP232:EGP248 EQL232:EQL248 FAH232:FAH248 FKD232:FKD248 FTZ232:FTZ248 GDV232:GDV248 GNR232:GNR248 GXN232:GXN248 HHJ232:HHJ248 HRF232:HRF248 IBB232:IBB248 IKX232:IKX248 IUT232:IUT248 JEP232:JEP248 JOL232:JOL248 JYH232:JYH248 KID232:KID248 KRZ232:KRZ248 LBV232:LBV248 LLR232:LLR248 LVN232:LVN248 MFJ232:MFJ248 MPF232:MPF248 MZB232:MZB248 NIX232:NIX248 NST232:NST248 OCP232:OCP248 OML232:OML248 OWH232:OWH248 PGD232:PGD248 PPZ232:PPZ248 PZV232:PZV248 QJR232:QJR248 QTN232:QTN248 RDJ232:RDJ248 RNF232:RNF248 RXB232:RXB248 SGX232:SGX248 SQT232:SQT248 TAP232:TAP248 TKL232:TKL248 TUH232:TUH248 UED232:UED248 UNZ232:UNZ248 UXV232:UXV248 VHR232:VHR248 VRN232:VRN248 WBJ232:WBJ248 WLF232:WLF248 WVB232:WVB248 J11:J38 IP232:IP248 IP714:IP732 SL714:SL732 ACH714:ACH732 AMD714:AMD732 AVZ714:AVZ732 BFV714:BFV732 BPR714:BPR732 BZN714:BZN732 CJJ714:CJJ732 CTF714:CTF732 DDB714:DDB732 DMX714:DMX732 DWT714:DWT732 EGP714:EGP732 EQL714:EQL732 FAH714:FAH732 FKD714:FKD732 FTZ714:FTZ732 GDV714:GDV732 GNR714:GNR732 GXN714:GXN732 HHJ714:HHJ732 HRF714:HRF732 IBB714:IBB732 IKX714:IKX732 IUT714:IUT732 JEP714:JEP732 JOL714:JOL732 JYH714:JYH732 KID714:KID732 KRZ714:KRZ732 LBV714:LBV732 LLR714:LLR732 LVN714:LVN732 MFJ714:MFJ732 MPF714:MPF732 MZB714:MZB732 NIX714:NIX732 NST714:NST732 OCP714:OCP732 OML714:OML732 OWH714:OWH732 PGD714:PGD732 PPZ714:PPZ732 PZV714:PZV732 QJR714:QJR732 QTN714:QTN732 RDJ714:RDJ732 RNF714:RNF732 RXB714:RXB732 SGX714:SGX732 SQT714:SQT732 TAP714:TAP732 TKL714:TKL732 TUH714:TUH732 UED714:UED732 UNZ714:UNZ732 UXV714:UXV732 VHR714:VHR732 VRN714:VRN732 WBJ714:WBJ732 WLF714:WLF732 WVB714:WVB732 IP999 J714:J734 WVB709 J454:J457 J631 IP521 SL521 ACH521 AMD521 AVZ521 BFV521 BPR521 BZN521 CJJ521 CTF521 DDB521 DMX521 DWT521 EGP521 EQL521 FAH521 FKD521 FTZ521 GDV521 GNR521 GXN521 HHJ521 HRF521 IBB521 IKX521 IUT521 JEP521 JOL521 JYH521 KID521 KRZ521 LBV521 LLR521 LVN521 MFJ521 MPF521 MZB521 NIX521 NST521 OCP521 OML521 OWH521 PGD521 PPZ521 PZV521 QJR521 QTN521 RDJ521 RNF521 RXB521 SGX521 SQT521 TAP521 TKL521 TUH521 UED521 UNZ521 UXV521 VHR521 VRN521 WBJ521 WLF521 WVB521 SL268 ACH268 AMD268 AVZ268 BFV268 BPR268 BZN268 CJJ268 CTF268 DDB268 DMX268 DWT268 EGP268 EQL268 FAH268 FKD268 FTZ268 GDV268 GNR268 GXN268 HHJ268 HRF268 IBB268 IKX268 IUT268 JEP268 JOL268 JYH268 KID268 KRZ268 LBV268 LLR268 LVN268 MFJ268 MPF268 MZB268 NIX268 NST268 OCP268 OML268 OWH268 PGD268 PPZ268 PZV268 QJR268 QTN268 RDJ268 RNF268 RXB268 SGX268 SQT268 TAP268 TKL268 TUH268 UED268 UNZ268 UXV268 VHR268 VRN268 WBJ268 WLF268 WVB268 WVB459:WVB461 WVB11:WVB38 WLF11:WLF38 WBJ11:WBJ38 VRN11:VRN38 VHR11:VHR38 UXV11:UXV38 UNZ11:UNZ38 UED11:UED38 TUH11:TUH38 TKL11:TKL38 TAP11:TAP38 SQT11:SQT38 SGX11:SGX38 RXB11:RXB38 RNF11:RNF38 RDJ11:RDJ38 QTN11:QTN38 QJR11:QJR38 PZV11:PZV38 PPZ11:PPZ38 PGD11:PGD38 OWH11:OWH38 OML11:OML38 OCP11:OCP38 NST11:NST38 NIX11:NIX38 MZB11:MZB38 MPF11:MPF38 MFJ11:MFJ38 LVN11:LVN38 LLR11:LLR38 LBV11:LBV38 KRZ11:KRZ38 KID11:KID38 JYH11:JYH38 JOL11:JOL38 JEP11:JEP38 IUT11:IUT38 IKX11:IKX38 IBB11:IBB38 HRF11:HRF38 HHJ11:HHJ38 GXN11:GXN38 GNR11:GNR38 GDV11:GDV38 FTZ11:FTZ38 FKD11:FKD38 FAH11:FAH38 EQL11:EQL38 EGP11:EGP38 DWT11:DWT38 DMX11:DMX38 DDB11:DDB38 CTF11:CTF38 CJJ11:CJJ38 BZN11:BZN38 BPR11:BPR38 BFV11:BFV38 AVZ11:AVZ38 AMD11:AMD38 ACH11:ACH38 SL11:SL38 IP11:IP38 WVB96:WVB97 WLF96:WLF97 WBJ96:WBJ97 VRN96:VRN97 VHR96:VHR97 UXV96:UXV97 UNZ96:UNZ97 UED96:UED97 TUH96:TUH97 TKL96:TKL97 TAP96:TAP97 SQT96:SQT97 SGX96:SGX97 RXB96:RXB97 RNF96:RNF97 RDJ96:RDJ97 QTN96:QTN97 QJR96:QJR97 PZV96:PZV97 PPZ96:PPZ97 PGD96:PGD97 OWH96:OWH97 OML96:OML97 OCP96:OCP97 NST96:NST97 NIX96:NIX97 MZB96:MZB97 MPF96:MPF97 MFJ96:MFJ97 LVN96:LVN97 LLR96:LLR97 LBV96:LBV97 KRZ96:KRZ97 KID96:KID97 JYH96:JYH97 JOL96:JOL97 JEP96:JEP97 IUT96:IUT97 IKX96:IKX97 IBB96:IBB97 HRF96:HRF97 HHJ96:HHJ97 GXN96:GXN97 GNR96:GNR97 GDV96:GDV97 FTZ96:FTZ97 FKD96:FKD97 FAH96:FAH97 EQL96:EQL97 EGP96:EGP97 DWT96:DWT97 DMX96:DMX97 DDB96:DDB97 CTF96:CTF97 CJJ96:CJJ97 BZN96:BZN97 BPR96:BPR97 BFV96:BFV97 AVZ96:AVZ97 AMD96:AMD97 ACH96:ACH97 SL96:SL97 IP96:IP97 WVB999 J523 IP523 SL523 ACH523 AMD523 AVZ523 BFV523 BPR523 BZN523 CJJ523 CTF523 DDB523 DMX523 DWT523 EGP523 EQL523 FAH523 FKD523 FTZ523 GDV523 GNR523 GXN523 HHJ523 HRF523 IBB523 IKX523 IUT523 JEP523 JOL523 JYH523 KID523 KRZ523 LBV523 LLR523 LVN523 MFJ523 MPF523 MZB523 NIX523 NST523 OCP523 OML523 OWH523 PGD523 PPZ523 PZV523 QJR523 QTN523 RDJ523 RNF523 RXB523 SGX523 SQT523 TAP523 TKL523 TUH523 UED523 UNZ523 UXV523 VHR523 VRN523 WBJ523 WLF523 WVB523 SL999 ACH999 AMD999 AVZ999 BFV999 BPR999 BZN999 CJJ999 CTF999 DDB999 DMX999 DWT999 EGP999 EQL999 FAH999 FKD999 FTZ999 GDV999 GNR999 GXN999 HHJ999 HRF999 IBB999 IKX999 IUT999 JEP999 JOL999 JYH999 KID999 KRZ999 LBV999 LLR999 LVN999 MFJ999 MPF999 MZB999 NIX999 NST999 OCP999 OML999 OWH999 PGD999 PPZ999 PZV999 QJR999 QTN999 RDJ999 RNF999 RXB999 SGX999 SQT999 TAP999 TKL999 TUH999 UED999 UNZ999 UXV999 VHR999 VRN999 WBJ999 WLF999 IP268 J365 WLF709 WBJ709 VRN709 VHR709 UXV709 UNZ709 UED709 TUH709 TKL709 TAP709 SQT709 SGX709 RXB709 RNF709 RDJ709 QTN709 QJR709 PZV709 PPZ709 PGD709 OWH709 OML709 OCP709 NST709 NIX709 MZB709 MPF709 MFJ709 LVN709 LLR709 LBV709 KRZ709 KID709 JYH709 JOL709 JEP709 IUT709 IKX709 IBB709 HRF709 HHJ709 GXN709 GNR709 GDV709 FTZ709 FKD709 FAH709 EQL709 EGP709 DWT709 DMX709 DDB709 CTF709 CJJ709 BZN709 BPR709 BFV709 AVZ709 AMD709 ACH709 SL709 IP709 J709 J268:J271 WVB734:WVB747 WLF734:WLF747 WBJ734:WBJ747 VRN734:VRN747 VHR734:VHR747 UXV734:UXV747 UNZ734:UNZ747 UED734:UED747 TUH734:TUH747 TKL734:TKL747 TAP734:TAP747 SQT734:SQT747 SGX734:SGX747 RXB734:RXB747 RNF734:RNF747 RDJ734:RDJ747 QTN734:QTN747 QJR734:QJR747 PZV734:PZV747 PPZ734:PPZ747 PGD734:PGD747 OWH734:OWH747 OML734:OML747 OCP734:OCP747 NST734:NST747 NIX734:NIX747 MZB734:MZB747 MPF734:MPF747 MFJ734:MFJ747 LVN734:LVN747 LLR734:LLR747 LBV734:LBV747 KRZ734:KRZ747 KID734:KID747 JYH734:JYH747 JOL734:JOL747 JEP734:JEP747 IUT734:IUT747 IKX734:IKX747 IBB734:IBB747 HRF734:HRF747 HHJ734:HHJ747 GXN734:GXN747 GNR734:GNR747 GDV734:GDV747 FTZ734:FTZ747 FKD734:FKD747 FAH734:FAH747 EQL734:EQL747 EGP734:EGP747 DWT734:DWT747 DMX734:DMX747 DDB734:DDB747 CTF734:CTF747 CJJ734:CJJ747 BZN734:BZN747 BPR734:BPR747 BFV734:BFV747 AVZ734:AVZ747 AMD734:AMD747 ACH734:ACH747 SL734:SL747 IP734:IP747 J999 J459:J461 IP459:IP461 SL459:SL461 ACH459:ACH461 AMD459:AMD461 AVZ459:AVZ461 BFV459:BFV461 BPR459:BPR461 BZN459:BZN461 CJJ459:CJJ461 CTF459:CTF461 DDB459:DDB461 DMX459:DMX461 DWT459:DWT461 EGP459:EGP461 EQL459:EQL461 FAH459:FAH461 FKD459:FKD461 FTZ459:FTZ461 GDV459:GDV461 GNR459:GNR461 GXN459:GXN461 HHJ459:HHJ461 HRF459:HRF461 IBB459:IBB461 IKX459:IKX461 IUT459:IUT461 JEP459:JEP461 JOL459:JOL461 JYH459:JYH461 KID459:KID461 KRZ459:KRZ461 LBV459:LBV461 LLR459:LLR461 LVN459:LVN461 MFJ459:MFJ461 MPF459:MPF461 MZB459:MZB461 NIX459:NIX461 NST459:NST461 OCP459:OCP461 OML459:OML461 OWH459:OWH461 PGD459:PGD461 PPZ459:PPZ461 PZV459:PZV461 QJR459:QJR461 QTN459:QTN461 RDJ459:RDJ461 RNF459:RNF461 RXB459:RXB461 SGX459:SGX461 SQT459:SQT461 TAP459:TAP461 TKL459:TKL461 TUH459:TUH461 UED459:UED461 UNZ459:UNZ461 UXV459:UXV461 VHR459:VHR461 VRN459:VRN461 WBJ459:WBJ461 WLF459:WLF461 WVB262:WVB263 WLF262:WLF263 WBJ262:WBJ263 VRN262:VRN263 VHR262:VHR263 UXV262:UXV263 UNZ262:UNZ263 UED262:UED263 TUH262:TUH263 TKL262:TKL263 TAP262:TAP263 SQT262:SQT263 SGX262:SGX263 RXB262:RXB263 RNF262:RNF263 RDJ262:RDJ263 QTN262:QTN263 QJR262:QJR263 PZV262:PZV263 PPZ262:PPZ263 PGD262:PGD263 OWH262:OWH263 OML262:OML263 OCP262:OCP263 NST262:NST263 NIX262:NIX263 MZB262:MZB263 MPF262:MPF263 MFJ262:MFJ263 LVN262:LVN263 LLR262:LLR263 LBV262:LBV263 KRZ262:KRZ263 KID262:KID263 JYH262:JYH263 JOL262:JOL263 JEP262:JEP263 IUT262:IUT263 IKX262:IKX263 IBB262:IBB263 HRF262:HRF263 HHJ262:HHJ263 GXN262:GXN263 GNR262:GNR263 GDV262:GDV263 FTZ262:FTZ263 FKD262:FKD263 FAH262:FAH263 EQL262:EQL263 EGP262:EGP263 DWT262:DWT263 DMX262:DMX263 DDB262:DDB263 CTF262:CTF263 CJJ262:CJJ263 BZN262:BZN263 BPR262:BPR263 BFV262:BFV263 AVZ262:AVZ263 AMD262:AMD263 ACH262:ACH263 SL262:SL263 IP262:IP263 J663:J671 IP661:IP671 SL661:SL671 ACH661:ACH671 AMD661:AMD671 AVZ661:AVZ671 BFV661:BFV671 BPR661:BPR671 BZN661:BZN671 CJJ661:CJJ671 CTF661:CTF671 DDB661:DDB671 DMX661:DMX671 DWT661:DWT671 EGP661:EGP671 EQL661:EQL671 FAH661:FAH671 FKD661:FKD671 FTZ661:FTZ671 GDV661:GDV671 GNR661:GNR671 GXN661:GXN671 HHJ661:HHJ671 HRF661:HRF671 IBB661:IBB671 IKX661:IKX671 IUT661:IUT671 JEP661:JEP671 JOL661:JOL671 JYH661:JYH671 KID661:KID671 KRZ661:KRZ671 LBV661:LBV671 LLR661:LLR671 LVN661:LVN671 MFJ661:MFJ671 MPF661:MPF671 MZB661:MZB671 NIX661:NIX671 NST661:NST671 OCP661:OCP671 OML661:OML671 OWH661:OWH671 PGD661:PGD671 PPZ661:PPZ671 PZV661:PZV671 QJR661:QJR671 QTN661:QTN671 RDJ661:RDJ671 RNF661:RNF671 RXB661:RXB671 SGX661:SGX671 SQT661:SQT671 TAP661:TAP671 TKL661:TKL671 TUH661:TUH671 UED661:UED671 UNZ661:UNZ671 UXV661:UXV671 VHR661:VHR671 VRN661:VRN671 WBJ661:WBJ671 WLF661:WLF671 WVB661:WVB671 J736:J749">
      <formula1>0</formula1>
    </dataValidation>
    <dataValidation type="decimal" allowBlank="1" showInputMessage="1" showErrorMessage="1" prompt="obvezen podatek" sqref="U232:U259 SW232:SW257 ACS232:ACS257 AMO232:AMO257 AWK232:AWK257 BGG232:BGG257 BQC232:BQC257 BZY232:BZY257 CJU232:CJU257 CTQ232:CTQ257 DDM232:DDM257 DNI232:DNI257 DXE232:DXE257 EHA232:EHA257 EQW232:EQW257 FAS232:FAS257 FKO232:FKO257 FUK232:FUK257 GEG232:GEG257 GOC232:GOC257 GXY232:GXY257 HHU232:HHU257 HRQ232:HRQ257 IBM232:IBM257 ILI232:ILI257 IVE232:IVE257 JFA232:JFA257 JOW232:JOW257 JYS232:JYS257 KIO232:KIO257 KSK232:KSK257 LCG232:LCG257 LMC232:LMC257 LVY232:LVY257 MFU232:MFU257 MPQ232:MPQ257 MZM232:MZM257 NJI232:NJI257 NTE232:NTE257 ODA232:ODA257 OMW232:OMW257 OWS232:OWS257 PGO232:PGO257 PQK232:PQK257 QAG232:QAG257 QKC232:QKC257 QTY232:QTY257 RDU232:RDU257 RNQ232:RNQ257 RXM232:RXM257 SHI232:SHI257 SRE232:SRE257 TBA232:TBA257 TKW232:TKW257 TUS232:TUS257 UEO232:UEO257 UOK232:UOK257 UYG232:UYG257 VIC232:VIC257 VRY232:VRY257 WBU232:WBU257 WLQ232:WLQ257 WVM232:WVM257 IX232:IZ248 R260:U260 IX258:JA258 ST258:SW258 ACP258:ACS258 AML258:AMO258 AWH258:AWK258 BGD258:BGG258 BPZ258:BQC258 BZV258:BZY258 CJR258:CJU258 CTN258:CTQ258 DDJ258:DDM258 DNF258:DNI258 DXB258:DXE258 EGX258:EHA258 EQT258:EQW258 FAP258:FAS258 FKL258:FKO258 FUH258:FUK258 GED258:GEG258 GNZ258:GOC258 GXV258:GXY258 HHR258:HHU258 HRN258:HRQ258 IBJ258:IBM258 ILF258:ILI258 IVB258:IVE258 JEX258:JFA258 JOT258:JOW258 JYP258:JYS258 KIL258:KIO258 KSH258:KSK258 LCD258:LCG258 LLZ258:LMC258 LVV258:LVY258 MFR258:MFU258 MPN258:MPQ258 MZJ258:MZM258 NJF258:NJI258 NTB258:NTE258 OCX258:ODA258 OMT258:OMW258 OWP258:OWS258 PGL258:PGO258 PQH258:PQK258 QAD258:QAG258 QJZ258:QKC258 QTV258:QTY258 RDR258:RDU258 RNN258:RNQ258 RXJ258:RXM258 SHF258:SHI258 SRB258:SRE258 TAX258:TBA258 TKT258:TKW258 TUP258:TUS258 UEL258:UEO258 UOH258:UOK258 UYD258:UYG258 VHZ258:VIC258 VRV258:VRY258 WBR258:WBU258 WLN258:WLQ258 WVJ258:WVM258 R232:T250 ST232:SV248 ACP232:ACR248 AML232:AMN248 AWH232:AWJ248 BGD232:BGF248 BPZ232:BQB248 BZV232:BZX248 CJR232:CJT248 CTN232:CTP248 DDJ232:DDL248 DNF232:DNH248 DXB232:DXD248 EGX232:EGZ248 EQT232:EQV248 FAP232:FAR248 FKL232:FKN248 FUH232:FUJ248 GED232:GEF248 GNZ232:GOB248 GXV232:GXX248 HHR232:HHT248 HRN232:HRP248 IBJ232:IBL248 ILF232:ILH248 IVB232:IVD248 JEX232:JEZ248 JOT232:JOV248 JYP232:JYR248 KIL232:KIN248 KSH232:KSJ248 LCD232:LCF248 LLZ232:LMB248 LVV232:LVX248 MFR232:MFT248 MPN232:MPP248 MZJ232:MZL248 NJF232:NJH248 NTB232:NTD248 OCX232:OCZ248 OMT232:OMV248 OWP232:OWR248 PGL232:PGN248 PQH232:PQJ248 QAD232:QAF248 QJZ232:QKB248 QTV232:QTX248 RDR232:RDT248 RNN232:RNP248 RXJ232:RXL248 SHF232:SHH248 SRB232:SRD248 TAX232:TAZ248 TKT232:TKV248 TUP232:TUR248 UEL232:UEN248 UOH232:UOJ248 UYD232:UYF248 VHZ232:VIB248 VRV232:VRX248 WBR232:WBT248 WLN232:WLP248 WVJ232:WVL248 IW232:IW261 S261:U261 IY259:JA259 SU259:SW259 ACQ259:ACS259 AMM259:AMO259 AWI259:AWK259 BGE259:BGG259 BQA259:BQC259 BZW259:BZY259 CJS259:CJU259 CTO259:CTQ259 DDK259:DDM259 DNG259:DNI259 DXC259:DXE259 EGY259:EHA259 EQU259:EQW259 FAQ259:FAS259 FKM259:FKO259 FUI259:FUK259 GEE259:GEG259 GOA259:GOC259 GXW259:GXY259 HHS259:HHU259 HRO259:HRQ259 IBK259:IBM259 ILG259:ILI259 IVC259:IVE259 JEY259:JFA259 JOU259:JOW259 JYQ259:JYS259 KIM259:KIO259 KSI259:KSK259 LCE259:LCG259 LMA259:LMC259 LVW259:LVY259 MFS259:MFU259 MPO259:MPQ259 MZK259:MZM259 NJG259:NJI259 NTC259:NTE259 OCY259:ODA259 OMU259:OMW259 OWQ259:OWS259 PGM259:PGO259 PQI259:PQK259 QAE259:QAG259 QKA259:QKC259 QTW259:QTY259 RDS259:RDU259 RNO259:RNQ259 RXK259:RXM259 SHG259:SHI259 SRC259:SRE259 TAY259:TBA259 TKU259:TKW259 TUQ259:TUS259 UEM259:UEO259 UOI259:UOK259 UYE259:UYG259 VIA259:VIC259 VRW259:VRY259 WBS259:WBU259 WLO259:WLQ259 WVK259:WVM259 SS232:SS261 ACO232:ACO261 AMK232:AMK261 AWG232:AWG261 BGC232:BGC261 BPY232:BPY261 BZU232:BZU261 CJQ232:CJQ261 CTM232:CTM261 DDI232:DDI261 DNE232:DNE261 DXA232:DXA261 EGW232:EGW261 EQS232:EQS261 FAO232:FAO261 FKK232:FKK261 FUG232:FUG261 GEC232:GEC261 GNY232:GNY261 GXU232:GXU261 HHQ232:HHQ261 HRM232:HRM261 IBI232:IBI261 ILE232:ILE261 IVA232:IVA261 JEW232:JEW261 JOS232:JOS261 JYO232:JYO261 KIK232:KIK261 KSG232:KSG261 LCC232:LCC261 LLY232:LLY261 LVU232:LVU261 MFQ232:MFQ261 MPM232:MPM261 MZI232:MZI261 NJE232:NJE261 NTA232:NTA261 OCW232:OCW261 OMS232:OMS261 OWO232:OWO261 PGK232:PGK261 PQG232:PQG261 QAC232:QAC261 QJY232:QJY261 QTU232:QTU261 RDQ232:RDQ261 RNM232:RNM261 RXI232:RXI261 SHE232:SHE261 SRA232:SRA261 TAW232:TAW261 TKS232:TKS261 TUO232:TUO261 UEK232:UEK261 UOG232:UOG261 UYC232:UYC261 VHY232:VHY261 VRU232:VRU261 WBQ232:WBQ261 WLM232:WLM261 WVI232:WVI261 IW10:IW38 Q232:Q263 IX260:JA261 ST260:SW261 ACP260:ACS261 AML260:AMO261 AWH260:AWK261 BGD260:BGG261 BPZ260:BQC261 BZV260:BZY261 CJR260:CJU261 CTN260:CTQ261 DDJ260:DDM261 DNF260:DNI261 DXB260:DXE261 EGX260:EHA261 EQT260:EQW261 FAP260:FAS261 FKL260:FKO261 FUH260:FUK261 GED260:GEG261 GNZ260:GOC261 GXV260:GXY261 HHR260:HHU261 HRN260:HRQ261 IBJ260:IBM261 ILF260:ILI261 IVB260:IVE261 JEX260:JFA261 JOT260:JOW261 JYP260:JYS261 KIL260:KIO261 KSH260:KSK261 LCD260:LCG261 LLZ260:LMC261 LVV260:LVY261 MFR260:MFU261 MPN260:MPQ261 MZJ260:MZM261 NJF260:NJI261 NTB260:NTE261 OCX260:ODA261 OMT260:OMW261 OWP260:OWS261 PGL260:PGO261 PQH260:PQK261 QAD260:QAG261 QJZ260:QKC261 QTV260:QTY261 RDR260:RDU261 RNN260:RNQ261 RXJ260:RXM261 SHF260:SHI261 SRB260:SRE261 TAX260:TBA261 TKT260:TKW261 TUP260:TUS261 UEL260:UEO261 UOH260:UOK261 UYD260:UYG261 VHZ260:VIC261 VRV260:VRY261 WBR260:WBU261 WLN260:WLQ261 WVJ260:WVM261 JA631:JA660 JA232:JA257 IW714:JA732 SS714:SW732 ACO714:ACS732 AMK714:AMO732 AWG714:AWK732 BGC714:BGG732 BPY714:BQC732 BZU714:BZY732 CJQ714:CJU732 CTM714:CTQ732 DDI714:DDM732 DNE714:DNI732 DXA714:DXE732 EGW714:EHA732 EQS714:EQW732 FAO714:FAS732 FKK714:FKO732 FUG714:FUK732 GEC714:GEG732 GNY714:GOC732 GXU714:GXY732 HHQ714:HHU732 HRM714:HRQ732 IBI714:IBM732 ILE714:ILI732 IVA714:IVE732 JEW714:JFA732 JOS714:JOW732 JYO714:JYS732 KIK714:KIO732 KSG714:KSK732 LCC714:LCG732 LLY714:LMC732 LVU714:LVY732 MFQ714:MFU732 MPM714:MPQ732 MZI714:MZM732 NJE714:NJI732 NTA714:NTE732 OCW714:ODA732 OMS714:OMW732 OWO714:OWS732 PGK714:PGO732 PQG714:PQK732 QAC714:QAG732 QJY714:QKC732 QTU714:QTY732 RDQ714:RDU732 RNM714:RNQ732 RXI714:RXM732 SHE714:SHI732 SRA714:SRE732 TAW714:TBA732 TKS714:TKW732 TUO714:TUS732 UEK714:UEO732 UOG714:UOK732 UYC714:UYG732 VHY714:VIC732 VRU714:VRY732 WBQ714:WBU732 WLM714:WLQ732 WVI714:WVM732 IW999:JA999 WVJ710:WVK713 SOD706:SOH706 Q454:U457 Q631:U631 IW521:JA521 SS521:SW521 ACO521:ACS521 AMK521:AMO521 AWG521:AWK521 BGC521:BGG521 BPY521:BQC521 BZU521:BZY521 CJQ521:CJU521 CTM521:CTQ521 DDI521:DDM521 DNE521:DNI521 DXA521:DXE521 EGW521:EHA521 EQS521:EQW521 FAO521:FAS521 FKK521:FKO521 FUG521:FUK521 GEC521:GEG521 GNY521:GOC521 GXU521:GXY521 HHQ521:HHU521 HRM521:HRQ521 IBI521:IBM521 ILE521:ILI521 IVA521:IVE521 JEW521:JFA521 JOS521:JOW521 JYO521:JYS521 KIK521:KIO521 KSG521:KSK521 LCC521:LCG521 LLY521:LMC521 LVU521:LVY521 MFQ521:MFU521 MPM521:MPQ521 MZI521:MZM521 NJE521:NJI521 NTA521:NTE521 OCW521:ODA521 OMS521:OMW521 OWO521:OWS521 PGK521:PGO521 PQG521:PQK521 QAC521:QAG521 QJY521:QKC521 QTU521:QTY521 RDQ521:RDU521 RNM521:RNQ521 RXI521:RXM521 SHE521:SHI521 SRA521:SRE521 TAW521:TBA521 TKS521:TKW521 TUO521:TUS521 UEK521:UEO521 UOG521:UOK521 UYC521:UYG521 VHY521:VIC521 VRU521:VRY521 WBQ521:WBU521 WLM521:WLQ521 WVI521:WVM521 U632:U662 SW631:SW660 ACS631:ACS660 AMO631:AMO660 AWK631:AWK660 BGG631:BGG660 BQC631:BQC660 BZY631:BZY660 CJU631:CJU660 CTQ631:CTQ660 DDM631:DDM660 DNI631:DNI660 DXE631:DXE660 EHA631:EHA660 EQW631:EQW660 FAS631:FAS660 FKO631:FKO660 FUK631:FUK660 GEG631:GEG660 GOC631:GOC660 GXY631:GXY660 HHU631:HHU660 HRQ631:HRQ660 IBM631:IBM660 ILI631:ILI660 IVE631:IVE660 JFA631:JFA660 JOW631:JOW660 JYS631:JYS660 KIO631:KIO660 KSK631:KSK660 LCG631:LCG660 LMC631:LMC660 LVY631:LVY660 MFU631:MFU660 MPQ631:MPQ660 MZM631:MZM660 NJI631:NJI660 NTE631:NTE660 ODA631:ODA660 OMW631:OMW660 OWS631:OWS660 PGO631:PGO660 PQK631:PQK660 QAG631:QAG660 QKC631:QKC660 QTY631:QTY660 RDU631:RDU660 RNQ631:RNQ660 RXM631:RXM660 SHI631:SHI660 SRE631:SRE660 TBA631:TBA660 TKW631:TKW660 TUS631:TUS660 UEO631:UEO660 UOK631:UOK660 UYG631:UYG660 VIC631:VIC660 VRY631:VRY660 WBU631:WBU660 WLQ631:WLQ660 WVM631:WVM660 IW631:IW660 Q632:Q662 SS631:SS660 ACO631:ACO660 AMK631:AMK660 AWG631:AWG660 BGC631:BGC660 BPY631:BPY660 BZU631:BZU660 CJQ631:CJQ660 CTM631:CTM660 DDI631:DDI660 DNE631:DNE660 DXA631:DXA660 EGW631:EGW660 EQS631:EQS660 FAO631:FAO660 FKK631:FKK660 FUG631:FUG660 GEC631:GEC660 GNY631:GNY660 GXU631:GXU660 HHQ631:HHQ660 HRM631:HRM660 IBI631:IBI660 ILE631:ILE660 IVA631:IVA660 JEW631:JEW660 JOS631:JOS660 JYO631:JYO660 KIK631:KIK660 KSG631:KSG660 LCC631:LCC660 LLY631:LLY660 LVU631:LVU660 MFQ631:MFQ660 MPM631:MPM660 MZI631:MZI660 NJE631:NJE660 NTA631:NTA660 OCW631:OCW660 OMS631:OMS660 OWO631:OWO660 PGK631:PGK660 PQG631:PQG660 QAC631:QAC660 QJY631:QJY660 QTU631:QTU660 RDQ631:RDQ660 RNM631:RNM660 RXI631:RXI660 SHE631:SHE660 SRA631:SRA660 TAW631:TAW660 TKS631:TKS660 TUO631:TUO660 UEK631:UEK660 UOG631:UOG660 UYC631:UYC660 VHY631:VHY660 VRU631:VRU660 WBQ631:WBQ660 WLM631:WLM660 WLQ522 IW268:JA268 SS268:SW268 ACO268:ACS268 AMK268:AMO268 AWG268:AWK268 BGC268:BGG268 BPY268:BQC268 BZU268:BZY268 CJQ268:CJU268 CTM268:CTQ268 DDI268:DDM268 DNE268:DNI268 DXA268:DXE268 EGW268:EHA268 EQS268:EQW268 FAO268:FAS268 FKK268:FKO268 FUG268:FUK268 GEC268:GEG268 GNY268:GOC268 GXU268:GXY268 HHQ268:HHU268 HRM268:HRQ268 IBI268:IBM268 ILE268:ILI268 IVA268:IVE268 JEW268:JFA268 JOS268:JOW268 JYO268:JYS268 KIK268:KIO268 KSG268:KSK268 LCC268:LCG268 LLY268:LMC268 LVU268:LVY268 MFQ268:MFU268 MPM268:MPQ268 MZI268:MZM268 NJE268:NJI268 NTA268:NTE268 OCW268:ODA268 OMS268:OMW268 OWO268:OWS268 PGK268:PGO268 PQG268:PQK268 QAC268:QAG268 QJY268:QKC268 QTU268:QTY268 RDQ268:RDU268 RNM268:RNQ268 RXI268:RXM268 SHE268:SHI268 SRA268:SRE268 TAW268:TBA268 TKS268:TKW268 TUO268:TUS268 UEK268:UEO268 UOG268:UOK268 UYC268:UYG268 VHY268:VIC268 VRU268:VRY268 WBQ268:WBU268 WLM268:WLQ268 WVI268:WVM268 WVI459:WVM461 Q9:U9 IW9:JA9 SS9:SW9 ACO9:ACS9 AMK9:AMO9 AWG9:AWK9 BGC9:BGG9 BPY9:BQC9 BZU9:BZY9 CJQ9:CJU9 CTM9:CTQ9 DDI9:DDM9 DNE9:DNI9 DXA9:DXE9 EGW9:EHA9 EQS9:EQW9 FAO9:FAS9 FKK9:FKO9 FUG9:FUK9 GEC9:GEG9 GNY9:GOC9 GXU9:GXY9 HHQ9:HHU9 HRM9:HRQ9 IBI9:IBM9 ILE9:ILI9 IVA9:IVE9 JEW9:JFA9 JOS9:JOW9 JYO9:JYS9 KIK9:KIO9 KSG9:KSK9 LCC9:LCG9 LLY9:LMC9 LVU9:LVY9 MFQ9:MFU9 MPM9:MPQ9 MZI9:MZM9 NJE9:NJI9 NTA9:NTE9 OCW9:ODA9 OMS9:OMW9 OWO9:OWS9 PGK9:PGO9 PQG9:PQK9 QAC9:QAG9 QJY9:QKC9 QTU9:QTY9 RDQ9:RDU9 RNM9:RNQ9 RXI9:RXM9 SHE9:SHI9 SRA9:SRE9 TAW9:TBA9 TKS9:TKW9 TUO9:TUS9 UEK9:UEO9 UOG9:UOK9 UYC9:UYG9 VHY9:VIC9 VRU9:VRY9 WBQ9:WBU9 WLM9:WLQ9 WVI9:WVM9 S10:U10 IY10:JA10 SU10:SW10 ACQ10:ACS10 AMM10:AMO10 AWI10:AWK10 BGE10:BGG10 BQA10:BQC10 BZW10:BZY10 CJS10:CJU10 CTO10:CTQ10 DDK10:DDM10 DNG10:DNI10 DXC10:DXE10 EGY10:EHA10 EQU10:EQW10 FAQ10:FAS10 FKM10:FKO10 FUI10:FUK10 GEE10:GEG10 GOA10:GOC10 GXW10:GXY10 HHS10:HHU10 HRO10:HRQ10 IBK10:IBM10 ILG10:ILI10 IVC10:IVE10 JEY10:JFA10 JOU10:JOW10 JYQ10:JYS10 KIM10:KIO10 KSI10:KSK10 LCE10:LCG10 LMA10:LMC10 LVW10:LVY10 MFS10:MFU10 MPO10:MPQ10 MZK10:MZM10 NJG10:NJI10 NTC10:NTE10 OCY10:ODA10 OMU10:OMW10 OWQ10:OWS10 PGM10:PGO10 PQI10:PQK10 QAE10:QAG10 QKA10:QKC10 QTW10:QTY10 RDS10:RDU10 RNO10:RNQ10 RXK10:RXM10 SHG10:SHI10 SRC10:SRE10 TAY10:TBA10 TKU10:TKW10 TUQ10:TUS10 UEM10:UEO10 UOI10:UOK10 UYE10:UYG10 VIA10:VIC10 VRW10:VRY10 WBS10:WBU10 WLO10:WLQ10 WVK10:WVM10 WVJ11:WVL37 R11:T37 IX11:IZ37 ST11:SV37 ACP11:ACR37 AML11:AMN37 AWH11:AWJ37 BGD11:BGF37 BPZ11:BQB37 BZV11:BZX37 CJR11:CJT37 CTN11:CTP37 DDJ11:DDL37 DNF11:DNH37 DXB11:DXD37 EGX11:EGZ37 EQT11:EQV37 FAP11:FAR37 FKL11:FKN37 FUH11:FUJ37 GED11:GEF37 GNZ11:GOB37 GXV11:GXX37 HHR11:HHT37 HRN11:HRP37 IBJ11:IBL37 ILF11:ILH37 IVB11:IVD37 JEX11:JEZ37 JOT11:JOV37 JYP11:JYR37 KIL11:KIN37 KSH11:KSJ37 LCD11:LCF37 LLZ11:LMB37 LVV11:LVX37 MFR11:MFT37 MPN11:MPP37 MZJ11:MZL37 NJF11:NJH37 NTB11:NTD37 OCX11:OCZ37 OMT11:OMV37 OWP11:OWR37 PGL11:PGN37 PQH11:PQJ37 QAD11:QAF37 QJZ11:QKB37 QTV11:QTX37 RDR11:RDT37 RNN11:RNP37 RXJ11:RXL37 SHF11:SHH37 SRB11:SRD37 TAX11:TAZ37 TKT11:TKV37 TUP11:TUR37 UEL11:UEN37 UOH11:UOJ37 UYD11:UYF37 VHZ11:VIB37 VRV11:VRX37 WBR11:WBT37 WLN11:WLP37 WVM11:WVM38 WLQ11:WLQ38 WBU11:WBU38 VRY11:VRY38 VIC11:VIC38 UYG11:UYG38 UOK11:UOK38 UEO11:UEO38 TUS11:TUS38 TKW11:TKW38 TBA11:TBA38 SRE11:SRE38 SHI11:SHI38 RXM11:RXM38 RNQ11:RNQ38 RDU11:RDU38 QTY11:QTY38 QKC11:QKC38 QAG11:QAG38 PQK11:PQK38 PGO11:PGO38 OWS11:OWS38 OMW11:OMW38 ODA11:ODA38 NTE11:NTE38 NJI11:NJI38 MZM11:MZM38 MPQ11:MPQ38 MFU11:MFU38 LVY11:LVY38 LMC11:LMC38 LCG11:LCG38 KSK11:KSK38 KIO11:KIO38 JYS11:JYS38 JOW11:JOW38 JFA11:JFA38 IVE11:IVE38 ILI11:ILI38 IBM11:IBM38 HRQ11:HRQ38 HHU11:HHU38 GXY11:GXY38 GOC11:GOC38 GEG11:GEG38 FUK11:FUK38 FKO11:FKO38 FAS11:FAS38 EQW11:EQW38 EHA11:EHA38 DXE11:DXE38 DNI11:DNI38 DDM11:DDM38 CTQ11:CTQ38 CJU11:CJU38 BZY11:BZY38 BQC11:BQC38 BGG11:BGG38 AWK11:AWK38 AMO11:AMO38 ACS11:ACS38 SW11:SW38 JA11:JA38 U11:U38 Q10:Q38 WVI10:WVI38 WLM10:WLM38 WBQ10:WBQ38 VRU10:VRU38 VHY10:VHY38 UYC10:UYC38 UOG10:UOG38 UEK10:UEK38 TUO10:TUO38 TKS10:TKS38 TAW10:TAW38 SRA10:SRA38 SHE10:SHE38 RXI10:RXI38 RNM10:RNM38 RDQ10:RDQ38 QTU10:QTU38 QJY10:QJY38 QAC10:QAC38 PQG10:PQG38 PGK10:PGK38 OWO10:OWO38 OMS10:OMS38 OCW10:OCW38 NTA10:NTA38 NJE10:NJE38 MZI10:MZI38 MPM10:MPM38 MFQ10:MFQ38 LVU10:LVU38 LLY10:LLY38 LCC10:LCC38 KSG10:KSG38 KIK10:KIK38 JYO10:JYO38 JOS10:JOS38 JEW10:JEW38 IVA10:IVA38 ILE10:ILE38 IBI10:IBI38 HRM10:HRM38 HHQ10:HHQ38 GXU10:GXU38 GNY10:GNY38 GEC10:GEC38 FUG10:FUG38 FKK10:FKK38 FAO10:FAO38 EQS10:EQS38 EGW10:EGW38 DXA10:DXA38 DNE10:DNE38 DDI10:DDI38 CTM10:CTM38 CJQ10:CJQ38 BZU10:BZU38 BPY10:BPY38 BGC10:BGC38 AWG10:AWG38 AMK10:AMK38 ACO10:ACO38 SS10:SS38 WVI96:WVM97 WLM96:WLQ97 WBQ96:WBU97 VRU96:VRY97 VHY96:VIC97 UYC96:UYG97 UOG96:UOK97 UEK96:UEO97 TUO96:TUS97 TKS96:TKW97 TAW96:TBA97 SRA96:SRE97 SHE96:SHI97 RXI96:RXM97 RNM96:RNQ97 RDQ96:RDU97 QTU96:QTY97 QJY96:QKC97 QAC96:QAG97 PQG96:PQK97 PGK96:PGO97 OWO96:OWS97 OMS96:OMW97 OCW96:ODA97 NTA96:NTE97 NJE96:NJI97 MZI96:MZM97 MPM96:MPQ97 MFQ96:MFU97 LVU96:LVY97 LLY96:LMC97 LCC96:LCG97 KSG96:KSK97 KIK96:KIO97 JYO96:JYS97 JOS96:JOW97 JEW96:JFA97 IVA96:IVE97 ILE96:ILI97 IBI96:IBM97 HRM96:HRQ97 HHQ96:HHU97 GXU96:GXY97 GNY96:GOC97 GEC96:GEG97 FUG96:FUK97 FKK96:FKO97 FAO96:FAS97 EQS96:EQW97 EGW96:EHA97 DXA96:DXE97 DNE96:DNI97 DDI96:DDM97 CTM96:CTQ97 CJQ96:CJU97 BZU96:BZY97 BPY96:BQC97 BGC96:BGG97 AWG96:AWK97 AMK96:AMO97 ACO96:ACS97 SS96:SW97 IW96:JA97 WVI999:WVM999 WBU522 VRY522 VIC522 UYG522 UOK522 UEO522 TUS522 TKW522 TBA522 SRE522 SHI522 RXM522 RNQ522 RDU522 QTY522 QKC522 QAG522 PQK522 PGO522 OWS522 OMW522 ODA522 NTE522 NJI522 MZM522 MPQ522 MFU522 LVY522 LMC522 LCG522 KSK522 KIO522 JYS522 JOW522 JFA522 IVE522 ILI522 IBM522 HRQ522 HHU522 GXY522 GOC522 GEG522 FUK522 FKO522 FAS522 EQW522 EHA522 DXE522 DNI522 DDM522 CTQ522 CJU522 BZY522 BQC522 BGG522 AWK522 AMO522 ACS522 SW522 JA522 WVI522 WVI631:WVI660 WLM522 WBQ522 VRU522 VHY522 UYC522 UOG522 UEK522 TUO522 TKS522 TAW522 SRA522 SHE522 RXI522 RNM522 RDQ522 QTU522 QJY522 QAC522 PQG522 PGK522 OWO522 OMS522 OCW522 NTA522 NJE522 MZI522 MPM522 MFQ522 LVU522 LLY522 LCC522 KSG522 KIK522 JYO522 JOS522 JEW522 IVA522 ILE522 IBI522 HRM522 HHQ522 GXU522 GNY522 GEC522 FUG522 FKK522 FAO522 EQS522 EGW522 DXA522 DNE522 DDI522 CTM522 CJQ522 BZU522 BPY522 BGC522 AWG522 AMK522 ACO522 SS522 IW522 WVM522 SS999:SW999 ACO999:ACS999 AMK999:AMO999 AWG999:AWK999 BGC999:BGG999 BPY999:BQC999 BZU999:BZY999 CJQ999:CJU999 CTM999:CTQ999 DDI999:DDM999 DNE999:DNI999 DXA999:DXE999 EGW999:EHA999 EQS999:EQW999 FAO999:FAS999 FKK999:FKO999 FUG999:FUK999 GEC999:GEG999 GNY999:GOC999 GXU999:GXY999 HHQ999:HHU999 HRM999:HRQ999 IBI999:IBM999 ILE999:ILI999 IVA999:IVE999 JEW999:JFA999 JOS999:JOW999 JYO999:JYS999 KIK999:KIO999 KSG999:KSK999 LCC999:LCG999 LLY999:LMC999 LVU999:LVY999 MFQ999:MFU999 MPM999:MPQ999 MZI999:MZM999 NJE999:NJI999 NTA999:NTE999 OCW999:ODA999 OMS999:OMW999 OWO999:OWS999 PGK999:PGO999 PQG999:PQK999 QAC999:QAG999 QJY999:QKC999 QTU999:QTY999 RDQ999:RDU999 RNM999:RNQ999 RXI999:RXM999 SHE999:SHI999 SRA999:SRE999 TAW999:TBA999 TKS999:TKW999 TUO999:TUS999 UEK999:UEO999 UOG999:UOK999 UYC999:UYG999 VHY999:VIC999 VRU999:VRY999 WBQ999:WBU999 WLM999:WLQ999 R262:U263 Q365:U365 WLM709:WLQ709 WBQ709:WBU709 VRU709:VRY709 VHY709:VIC709 UYC709:UYG709 UOG709:UOK709 UEK709:UEO709 TUO709:TUS709 TKS709:TKW709 TAW709:TBA709 SRA709:SRE709 SHE709:SHI709 RXI709:RXM709 RNM709:RNQ709 RDQ709:RDU709 QTU709:QTY709 QJY709:QKC709 QAC709:QAG709 PQG709:PQK709 PGK709:PGO709 OWO709:OWS709 OMS709:OMW709 OCW709:ODA709 NTA709:NTE709 NJE709:NJI709 MZI709:MZM709 MPM709:MPQ709 MFQ709:MFU709 LVU709:LVY709 LLY709:LMC709 LCC709:LCG709 KSG709:KSK709 KIK709:KIO709 JYO709:JYS709 JOS709:JOW709 JEW709:JFA709 IVA709:IVE709 ILE709:ILI709 IBI709:IBM709 HRM709:HRQ709 HHQ709:HHU709 GXU709:GXY709 GNY709:GOC709 GEC709:GEG709 FUG709:FUK709 FKK709:FKO709 FAO709:FAS709 EQS709:EQW709 EGW709:EHA709 DXA709:DXE709 DNE709:DNI709 DDI709:DDM709 CTM709:CTQ709 CJQ709:CJU709 BZU709:BZY709 BPY709:BQC709 BGC709:BGG709 AWG709:AWK709 AMK709:AMO709 ACO709:ACS709 SS709:SW709 IW709:JA709 Q709:U709 Q268:U271 Q714:U734 U710:U713 JA710:JA713 SW710:SW713 ACS710:ACS713 AMO710:AMO713 AWK710:AWK713 BGG710:BGG713 BQC710:BQC713 BZY710:BZY713 CJU710:CJU713 CTQ710:CTQ713 DDM710:DDM713 DNI710:DNI713 DXE710:DXE713 EHA710:EHA713 EQW710:EQW713 FAS710:FAS713 FKO710:FKO713 FUK710:FUK713 GEG710:GEG713 GOC710:GOC713 GXY710:GXY713 HHU710:HHU713 HRQ710:HRQ713 IBM710:IBM713 ILI710:ILI713 IVE710:IVE713 JFA710:JFA713 JOW710:JOW713 JYS710:JYS713 KIO710:KIO713 KSK710:KSK713 LCG710:LCG713 LMC710:LMC713 LVY710:LVY713 MFU710:MFU713 MPQ710:MPQ713 MZM710:MZM713 NJI710:NJI713 NTE710:NTE713 ODA710:ODA713 OMW710:OMW713 OWS710:OWS713 PGO710:PGO713 PQK710:PQK713 QAG710:QAG713 QKC710:QKC713 QTY710:QTY713 RDU710:RDU713 RNQ710:RNQ713 RXM710:RXM713 SHI710:SHI713 SRE710:SRE713 TBA710:TBA713 TKW710:TKW713 TUS710:TUS713 UEO710:UEO713 UOK710:UOK713 UYG710:UYG713 VIC710:VIC713 VRY710:VRY713 WBU710:WBU713 WLQ710:WLQ713 WVM710:WVM713 R710:S713 IX710:IY713 ST710:SU713 ACP710:ACQ713 AML710:AMM713 AWH710:AWI713 BGD710:BGE713 BPZ710:BQA713 BZV710:BZW713 CJR710:CJS713 CTN710:CTO713 DDJ710:DDK713 DNF710:DNG713 DXB710:DXC713 EGX710:EGY713 EQT710:EQU713 FAP710:FAQ713 FKL710:FKM713 FUH710:FUI713 GED710:GEE713 GNZ710:GOA713 GXV710:GXW713 HHR710:HHS713 HRN710:HRO713 IBJ710:IBK713 ILF710:ILG713 IVB710:IVC713 JEX710:JEY713 JOT710:JOU713 JYP710:JYQ713 KIL710:KIM713 KSH710:KSI713 LCD710:LCE713 LLZ710:LMA713 LVV710:LVW713 MFR710:MFS713 MPN710:MPO713 MZJ710:MZK713 NJF710:NJG713 NTB710:NTC713 OCX710:OCY713 OMT710:OMU713 OWP710:OWQ713 PGL710:PGM713 PQH710:PQI713 QAD710:QAE713 QJZ710:QKA713 QTV710:QTW713 RDR710:RDS713 RNN710:RNO713 RXJ710:RXK713 SHF710:SHG713 SRB710:SRC713 TAX710:TAY713 TKT710:TKU713 TUP710:TUQ713 UEL710:UEM713 UOH710:UOI713 UYD710:UYE713 VHZ710:VIA713 VRV710:VRW713 WBR710:WBS713 WLN710:WLO713 WVI734:WVM747 WLM734:WLQ747 WBQ734:WBU747 VRU734:VRY747 VHY734:VIC747 UYC734:UYG747 UOG734:UOK747 UEK734:UEO747 TUO734:TUS747 TKS734:TKW747 TAW734:TBA747 SRA734:SRE747 SHE734:SHI747 RXI734:RXM747 RNM734:RNQ747 RDQ734:RDU747 QTU734:QTY747 QJY734:QKC747 QAC734:QAG747 PQG734:PQK747 PGK734:PGO747 OWO734:OWS747 OMS734:OMW747 OCW734:ODA747 NTA734:NTE747 NJE734:NJI747 MZI734:MZM747 MPM734:MPQ747 MFQ734:MFU747 LVU734:LVY747 LLY734:LMC747 LCC734:LCG747 KSG734:KSK747 KIK734:KIO747 JYO734:JYS747 JOS734:JOW747 JEW734:JFA747 IVA734:IVE747 ILE734:ILI747 IBI734:IBM747 HRM734:HRQ747 HHQ734:HHU747 GXU734:GXY747 GNY734:GOC747 GEC734:GEG747 FUG734:FUK747 FKK734:FKO747 FAO734:FAS747 EQS734:EQW747 EGW734:EHA747 DXA734:DXE747 DNE734:DNI747 DDI734:DDM747 CTM734:CTQ747 CJQ734:CJU747 BZU734:BZY747 BPY734:BQC747 BGC734:BGG747 AWG734:AWK747 AMK734:AMO747 ACO734:ACS747 SS734:SW747 IW734:JA747 Q999:U999 Q459:U461 IW459:JA461 SS459:SW461 ACO459:ACS461 AMK459:AMO461 AWG459:AWK461 BGC459:BGG461 BPY459:BQC461 BZU459:BZY461 CJQ459:CJU461 CTM459:CTQ461 DDI459:DDM461 DNE459:DNI461 DXA459:DXE461 EGW459:EHA461 EQS459:EQW461 FAO459:FAS461 FKK459:FKO461 FUG459:FUK461 GEC459:GEG461 GNY459:GOC461 GXU459:GXY461 HHQ459:HHU461 HRM459:HRQ461 IBI459:IBM461 ILE459:ILI461 IVA459:IVE461 JEW459:JFA461 JOS459:JOW461 JYO459:JYS461 KIK459:KIO461 KSG459:KSK461 LCC459:LCG461 LLY459:LMC461 LVU459:LVY461 MFQ459:MFU461 MPM459:MPQ461 MZI459:MZM461 NJE459:NJI461 NTA459:NTE461 OCW459:ODA461 OMS459:OMW461 OWO459:OWS461 PGK459:PGO461 PQG459:PQK461 QAC459:QAG461 QJY459:QKC461 QTU459:QTY461 RDQ459:RDU461 RNM459:RNQ461 RXI459:RXM461 SHE459:SHI461 SRA459:SRE461 TAW459:TBA461 TKS459:TKW461 TUO459:TUS461 UEK459:UEO461 UOG459:UOK461 UYC459:UYG461 VHY459:VIC461 VRU459:VRY461 WBQ459:WBU461 WLM459:WLQ461 WVI262:WVM263 WLM262:WLQ263 WBQ262:WBU263 VRU262:VRY263 VHY262:VIC263 UYC262:UYG263 UOG262:UOK263 UEK262:UEO263 TUO262:TUS263 TKS262:TKW263 TAW262:TBA263 SRA262:SRE263 SHE262:SHI263 RXI262:RXM263 RNM262:RNQ263 RDQ262:RDU263 QTU262:QTY263 QJY262:QKC263 QAC262:QAG263 PQG262:PQK263 PGK262:PGO263 OWO262:OWS263 OMS262:OMW263 OCW262:ODA263 NTA262:NTE263 NJE262:NJI263 MZI262:MZM263 MPM262:MPQ263 MFQ262:MFU263 LVU262:LVY263 LLY262:LMC263 LCC262:LCG263 KSG262:KSK263 KIK262:KIO263 JYO262:JYS263 JOS262:JOW263 JEW262:JFA263 IVA262:IVE263 ILE262:ILI263 IBI262:IBM263 HRM262:HRQ263 HHQ262:HHU263 GXU262:GXY263 GNY262:GOC263 GEC262:GEG263 FUG262:FUK263 FKK262:FKO263 FAO262:FAS263 EQS262:EQW263 EGW262:EHA263 DXA262:DXE263 DNE262:DNI263 DDI262:DDM263 CTM262:CTQ263 CJQ262:CJU263 BZU262:BZY263 BPY262:BQC263 BGC262:BGG263 AWG262:AWK263 AMK262:AMO263 ACO262:ACS263 SS262:SW263 IW262:JA263 Q663:U671 IW661:JA671 SS661:SW671 ACO661:ACS671 AMK661:AMO671 AWG661:AWK671 BGC661:BGG671 BPY661:BQC671 BZU661:BZY671 CJQ661:CJU671 CTM661:CTQ671 DDI661:DDM671 DNE661:DNI671 DXA661:DXE671 EGW661:EHA671 EQS661:EQW671 FAO661:FAS671 FKK661:FKO671 FUG661:FUK671 GEC661:GEG671 GNY661:GOC671 GXU661:GXY671 HHQ661:HHU671 HRM661:HRQ671 IBI661:IBM671 ILE661:ILI671 IVA661:IVE671 JEW661:JFA671 JOS661:JOW671 JYO661:JYS671 KIK661:KIO671 KSG661:KSK671 LCC661:LCG671 LLY661:LMC671 LVU661:LVY671 MFQ661:MFU671 MPM661:MPQ671 MZI661:MZM671 NJE661:NJI671 NTA661:NTE671 OCW661:ODA671 OMS661:OMW671 OWO661:OWS671 PGK661:PGO671 PQG661:PQK671 QAC661:QAG671 QJY661:QKC671 QTU661:QTY671 RDQ661:RDU671 RNM661:RNQ671 RXI661:RXM671 SHE661:SHI671 SRA661:SRE671 TAW661:TBA671 TKS661:TKW671 TUO661:TUS671 UEK661:UEO671 UOG661:UOK671 UYC661:UYG671 VHY661:VIC671 VRU661:VRY671 WBQ661:WBU671 WLM661:WLQ671 WVI661:WVM671 WVI709:WVM709 Q706:U706 FZ706:GD706 PV706:PZ706 ZR706:ZV706 AJN706:AJR706 ATJ706:ATN706 BDF706:BDJ706 BNB706:BNF706 BWX706:BXB706 CGT706:CGX706 CQP706:CQT706 DAL706:DAP706 DKH706:DKL706 DUD706:DUH706 EDZ706:EED706 ENV706:ENZ706 EXR706:EXV706 FHN706:FHR706 FRJ706:FRN706 GBF706:GBJ706 GLB706:GLF706 GUX706:GVB706 HET706:HEX706 HOP706:HOT706 HYL706:HYP706 IIH706:IIL706 ISD706:ISH706 JBZ706:JCD706 JLV706:JLZ706 JVR706:JVV706 KFN706:KFR706 KPJ706:KPN706 KZF706:KZJ706 LJB706:LJF706 LSX706:LTB706 MCT706:MCX706 MMP706:MMT706 MWL706:MWP706 NGH706:NGL706 NQD706:NQH706 NZZ706:OAD706 OJV706:OJZ706 OTR706:OTV706 PDN706:PDR706 PNJ706:PNN706 PXF706:PXJ706 QHB706:QHF706 QQX706:QRB706 RAT706:RAX706 RKP706:RKT706 RUL706:RUP706 SEH706:SEL706 Q736:U749">
      <formula1>0</formula1>
      <formula2>10000</formula2>
    </dataValidation>
    <dataValidation allowBlank="1" showInputMessage="1" showErrorMessage="1" prompt="Sicris šifra, vpišite samo enega skrbnika" sqref="F252:F253 IL250:IL251 SH250:SH251 ACD250:ACD251 ALZ250:ALZ251 AVV250:AVV251 BFR250:BFR251 BPN250:BPN251 BZJ250:BZJ251 CJF250:CJF251 CTB250:CTB251 DCX250:DCX251 DMT250:DMT251 DWP250:DWP251 EGL250:EGL251 EQH250:EQH251 FAD250:FAD251 FJZ250:FJZ251 FTV250:FTV251 GDR250:GDR251 GNN250:GNN251 GXJ250:GXJ251 HHF250:HHF251 HRB250:HRB251 IAX250:IAX251 IKT250:IKT251 IUP250:IUP251 JEL250:JEL251 JOH250:JOH251 JYD250:JYD251 KHZ250:KHZ251 KRV250:KRV251 LBR250:LBR251 LLN250:LLN251 LVJ250:LVJ251 MFF250:MFF251 MPB250:MPB251 MYX250:MYX251 NIT250:NIT251 NSP250:NSP251 OCL250:OCL251 OMH250:OMH251 OWD250:OWD251 PFZ250:PFZ251 PPV250:PPV251 PZR250:PZR251 QJN250:QJN251 QTJ250:QTJ251 RDF250:RDF251 RNB250:RNB251 RWX250:RWX251 SGT250:SGT251 SQP250:SQP251 TAL250:TAL251 TKH250:TKH251 TUD250:TUD251 UDZ250:UDZ251 UNV250:UNV251 UXR250:UXR251 VHN250:VHN251 VRJ250:VRJ251 WBF250:WBF251 WLB250:WLB251 WUX250:WUX251 F256:F257 IL254:IL255 SH254:SH255 ACD254:ACD255 ALZ254:ALZ255 AVV254:AVV255 BFR254:BFR255 BPN254:BPN255 BZJ254:BZJ255 CJF254:CJF255 CTB254:CTB255 DCX254:DCX255 DMT254:DMT255 DWP254:DWP255 EGL254:EGL255 EQH254:EQH255 FAD254:FAD255 FJZ254:FJZ255 FTV254:FTV255 GDR254:GDR255 GNN254:GNN255 GXJ254:GXJ255 HHF254:HHF255 HRB254:HRB255 IAX254:IAX255 IKT254:IKT255 IUP254:IUP255 JEL254:JEL255 JOH254:JOH255 JYD254:JYD255 KHZ254:KHZ255 KRV254:KRV255 LBR254:LBR255 LLN254:LLN255 LVJ254:LVJ255 MFF254:MFF255 MPB254:MPB255 MYX254:MYX255 NIT254:NIT255 NSP254:NSP255 OCL254:OCL255 OMH254:OMH255 OWD254:OWD255 PFZ254:PFZ255 PPV254:PPV255 PZR254:PZR255 QJN254:QJN255 QTJ254:QTJ255 RDF254:RDF255 RNB254:RNB255 RWX254:RWX255 SGT254:SGT255 SQP254:SQP255 TAL254:TAL255 TKH254:TKH255 TUD254:TUD255 UDZ254:UDZ255 UNV254:UNV255 UXR254:UXR255 VHN254:VHN255 VRJ254:VRJ255 WBF254:WBF255 WLB254:WLB255 WUX254:WUX255 F232:F250 SH232:SH248 ACD232:ACD248 ALZ232:ALZ248 AVV232:AVV248 BFR232:BFR248 BPN232:BPN248 BZJ232:BZJ248 CJF232:CJF248 CTB232:CTB248 DCX232:DCX248 DMT232:DMT248 DWP232:DWP248 EGL232:EGL248 EQH232:EQH248 FAD232:FAD248 FJZ232:FJZ248 FTV232:FTV248 GDR232:GDR248 GNN232:GNN248 GXJ232:GXJ248 HHF232:HHF248 HRB232:HRB248 IAX232:IAX248 IKT232:IKT248 IUP232:IUP248 JEL232:JEL248 JOH232:JOH248 JYD232:JYD248 KHZ232:KHZ248 KRV232:KRV248 LBR232:LBR248 LLN232:LLN248 LVJ232:LVJ248 MFF232:MFF248 MPB232:MPB248 MYX232:MYX248 NIT232:NIT248 NSP232:NSP248 OCL232:OCL248 OMH232:OMH248 OWD232:OWD248 PFZ232:PFZ248 PPV232:PPV248 PZR232:PZR248 QJN232:QJN248 QTJ232:QTJ248 RDF232:RDF248 RNB232:RNB248 RWX232:RWX248 SGT232:SGT248 SQP232:SQP248 TAL232:TAL248 TKH232:TKH248 TUD232:TUD248 UDZ232:UDZ248 UNV232:UNV248 UXR232:UXR248 VHN232:VHN248 VRJ232:VRJ248 WBF232:WBF248 WLB232:WLB248 WUX232:WUX248 F33:F38 IL232:IL248 IL999 IL661:IL669 SH661:SH669 ACD661:ACD669 ALZ661:ALZ669 AVV661:AVV669 BFR661:BFR669 BPN661:BPN669 BZJ661:BZJ669 CJF661:CJF669 CTB661:CTB669 DCX661:DCX669 DMT661:DMT669 DWP661:DWP669 EGL661:EGL669 EQH661:EQH669 FAD661:FAD669 FJZ661:FJZ669 FTV661:FTV669 GDR661:GDR669 GNN661:GNN669 GXJ661:GXJ669 HHF661:HHF669 HRB661:HRB669 IAX661:IAX669 IKT661:IKT669 IUP661:IUP669 JEL661:JEL669 JOH661:JOH669 JYD661:JYD669 KHZ661:KHZ669 KRV661:KRV669 LBR661:LBR669 LLN661:LLN669 LVJ661:LVJ669 MFF661:MFF669 MPB661:MPB669 MYX661:MYX669 NIT661:NIT669 NSP661:NSP669 OCL661:OCL669 OMH661:OMH669 OWD661:OWD669 PFZ661:PFZ669 PPV661:PPV669 PZR661:PZR669 QJN661:QJN669 QTJ661:QTJ669 RDF661:RDF669 RNB661:RNB669 RWX661:RWX669 SGT661:SGT669 SQP661:SQP669 TAL661:TAL669 TKH661:TKH669 TUD661:TUD669 UDZ661:UDZ669 UNV661:UNV669 UXR661:UXR669 VHN661:VHN669 VRJ661:VRJ669 WBF661:WBF669 WLB661:WLB669 WUX661:WUX669 WUX709 F709 F454:F457 F631 IL521 SH521 ACD521 ALZ521 AVV521 BFR521 BPN521 BZJ521 CJF521 CTB521 DCX521 DMT521 DWP521 EGL521 EQH521 FAD521 FJZ521 FTV521 GDR521 GNN521 GXJ521 HHF521 HRB521 IAX521 IKT521 IUP521 JEL521 JOH521 JYD521 KHZ521 KRV521 LBR521 LLN521 LVJ521 MFF521 MPB521 MYX521 NIT521 NSP521 OCL521 OMH521 OWD521 PFZ521 PPV521 PZR521 QJN521 QTJ521 RDF521 RNB521 RWX521 SGT521 SQP521 TAL521 TKH521 TUD521 UDZ521 UNV521 UXR521 VHN521 VRJ521 WBF521 WLB521 WUX521 SH268 ACD268 ALZ268 AVV268 BFR268 BPN268 BZJ268 CJF268 CTB268 DCX268 DMT268 DWP268 EGL268 EQH268 FAD268 FJZ268 FTV268 GDR268 GNN268 GXJ268 HHF268 HRB268 IAX268 IKT268 IUP268 JEL268 JOH268 JYD268 KHZ268 KRV268 LBR268 LLN268 LVJ268 MFF268 MPB268 MYX268 NIT268 NSP268 OCL268 OMH268 OWD268 PFZ268 PPV268 PZR268 QJN268 QTJ268 RDF268 RNB268 RWX268 SGT268 SQP268 TAL268 TKH268 TUD268 UDZ268 UNV268 UXR268 VHN268 VRJ268 WBF268 WLB268 WUX268 WUX459:WUX461 WUX11:WUX31 F11:F31 IL11:IL31 SH11:SH31 ACD11:ACD31 ALZ11:ALZ31 AVV11:AVV31 BFR11:BFR31 BPN11:BPN31 BZJ11:BZJ31 CJF11:CJF31 CTB11:CTB31 DCX11:DCX31 DMT11:DMT31 DWP11:DWP31 EGL11:EGL31 EQH11:EQH31 FAD11:FAD31 FJZ11:FJZ31 FTV11:FTV31 GDR11:GDR31 GNN11:GNN31 GXJ11:GXJ31 HHF11:HHF31 HRB11:HRB31 IAX11:IAX31 IKT11:IKT31 IUP11:IUP31 JEL11:JEL31 JOH11:JOH31 JYD11:JYD31 KHZ11:KHZ31 KRV11:KRV31 LBR11:LBR31 LLN11:LLN31 LVJ11:LVJ31 MFF11:MFF31 MPB11:MPB31 MYX11:MYX31 NIT11:NIT31 NSP11:NSP31 OCL11:OCL31 OMH11:OMH31 OWD11:OWD31 PFZ11:PFZ31 PPV11:PPV31 PZR11:PZR31 QJN11:QJN31 QTJ11:QTJ31 RDF11:RDF31 RNB11:RNB31 RWX11:RWX31 SGT11:SGT31 SQP11:SQP31 TAL11:TAL31 TKH11:TKH31 TUD11:TUD31 UDZ11:UDZ31 UNV11:UNV31 UXR11:UXR31 VHN11:VHN31 VRJ11:VRJ31 WBF11:WBF31 WLB11:WLB31 WUX33:WUX38 WLB33:WLB38 WBF33:WBF38 VRJ33:VRJ38 VHN33:VHN38 UXR33:UXR38 UNV33:UNV38 UDZ33:UDZ38 TUD33:TUD38 TKH33:TKH38 TAL33:TAL38 SQP33:SQP38 SGT33:SGT38 RWX33:RWX38 RNB33:RNB38 RDF33:RDF38 QTJ33:QTJ38 QJN33:QJN38 PZR33:PZR38 PPV33:PPV38 PFZ33:PFZ38 OWD33:OWD38 OMH33:OMH38 OCL33:OCL38 NSP33:NSP38 NIT33:NIT38 MYX33:MYX38 MPB33:MPB38 MFF33:MFF38 LVJ33:LVJ38 LLN33:LLN38 LBR33:LBR38 KRV33:KRV38 KHZ33:KHZ38 JYD33:JYD38 JOH33:JOH38 JEL33:JEL38 IUP33:IUP38 IKT33:IKT38 IAX33:IAX38 HRB33:HRB38 HHF33:HHF38 GXJ33:GXJ38 GNN33:GNN38 GDR33:GDR38 FTV33:FTV38 FJZ33:FJZ38 FAD33:FAD38 EQH33:EQH38 EGL33:EGL38 DWP33:DWP38 DMT33:DMT38 DCX33:DCX38 CTB33:CTB38 CJF33:CJF38 BZJ33:BZJ38 BPN33:BPN38 BFR33:BFR38 AVV33:AVV38 ALZ33:ALZ38 ACD33:ACD38 SH33:SH38 IL33:IL38 WUX96:WUX97 WLB96:WLB97 WBF96:WBF97 VRJ96:VRJ97 VHN96:VHN97 UXR96:UXR97 UNV96:UNV97 UDZ96:UDZ97 TUD96:TUD97 TKH96:TKH97 TAL96:TAL97 SQP96:SQP97 SGT96:SGT97 RWX96:RWX97 RNB96:RNB97 RDF96:RDF97 QTJ96:QTJ97 QJN96:QJN97 PZR96:PZR97 PPV96:PPV97 PFZ96:PFZ97 OWD96:OWD97 OMH96:OMH97 OCL96:OCL97 NSP96:NSP97 NIT96:NIT97 MYX96:MYX97 MPB96:MPB97 MFF96:MFF97 LVJ96:LVJ97 LLN96:LLN97 LBR96:LBR97 KRV96:KRV97 KHZ96:KHZ97 JYD96:JYD97 JOH96:JOH97 JEL96:JEL97 IUP96:IUP97 IKT96:IKT97 IAX96:IAX97 HRB96:HRB97 HHF96:HHF97 GXJ96:GXJ97 GNN96:GNN97 GDR96:GDR97 FTV96:FTV97 FJZ96:FJZ97 FAD96:FAD97 EQH96:EQH97 EGL96:EGL97 DWP96:DWP97 DMT96:DMT97 DCX96:DCX97 CTB96:CTB97 CJF96:CJF97 BZJ96:BZJ97 BPN96:BPN97 BFR96:BFR97 AVV96:AVV97 ALZ96:ALZ97 ACD96:ACD97 SH96:SH97 IL96:IL97 WUX999 F523 IL523 SH523 ACD523 ALZ523 AVV523 BFR523 BPN523 BZJ523 CJF523 CTB523 DCX523 DMT523 DWP523 EGL523 EQH523 FAD523 FJZ523 FTV523 GDR523 GNN523 GXJ523 HHF523 HRB523 IAX523 IKT523 IUP523 JEL523 JOH523 JYD523 KHZ523 KRV523 LBR523 LLN523 LVJ523 MFF523 MPB523 MYX523 NIT523 NSP523 OCL523 OMH523 OWD523 PFZ523 PPV523 PZR523 QJN523 QTJ523 RDF523 RNB523 RWX523 SGT523 SQP523 TAL523 TKH523 TUD523 UDZ523 UNV523 UXR523 VHN523 VRJ523 WBF523 WLB523 WUX523 SH999 ACD999 ALZ999 AVV999 BFR999 BPN999 BZJ999 CJF999 CTB999 DCX999 DMT999 DWP999 EGL999 EQH999 FAD999 FJZ999 FTV999 GDR999 GNN999 GXJ999 HHF999 HRB999 IAX999 IKT999 IUP999 JEL999 JOH999 JYD999 KHZ999 KRV999 LBR999 LLN999 LVJ999 MFF999 MPB999 MYX999 NIT999 NSP999 OCL999 OMH999 OWD999 PFZ999 PPV999 PZR999 QJN999 QTJ999 RDF999 RNB999 RWX999 SGT999 SQP999 TAL999 TKH999 TUD999 UDZ999 UNV999 UXR999 VHN999 VRJ999 WBF999 WLB999 IL268 F365 F268:F271 IL709 SH709 ACD709 ALZ709 AVV709 BFR709 BPN709 BZJ709 CJF709 CTB709 DCX709 DMT709 DWP709 EGL709 EQH709 FAD709 FJZ709 FTV709 GDR709 GNN709 GXJ709 HHF709 HRB709 IAX709 IKT709 IUP709 JEL709 JOH709 JYD709 KHZ709 KRV709 LBR709 LLN709 LVJ709 MFF709 MPB709 MYX709 NIT709 NSP709 OCL709 OMH709 OWD709 PFZ709 PPV709 PZR709 QJN709 QTJ709 RDF709 RNB709 RWX709 SGT709 SQP709 TAL709 TKH709 TUD709 UDZ709 UNV709 UXR709 VHN709 VRJ709 WBF709 WLB709 WUX734:WUX747 WLB734:WLB747 WBF734:WBF747 VRJ734:VRJ747 VHN734:VHN747 UXR734:UXR747 UNV734:UNV747 UDZ734:UDZ747 TUD734:TUD747 TKH734:TKH747 TAL734:TAL747 SQP734:SQP747 SGT734:SGT747 RWX734:RWX747 RNB734:RNB747 RDF734:RDF747 QTJ734:QTJ747 QJN734:QJN747 PZR734:PZR747 PPV734:PPV747 PFZ734:PFZ747 OWD734:OWD747 OMH734:OMH747 OCL734:OCL747 NSP734:NSP747 NIT734:NIT747 MYX734:MYX747 MPB734:MPB747 MFF734:MFF747 LVJ734:LVJ747 LLN734:LLN747 LBR734:LBR747 KRV734:KRV747 KHZ734:KHZ747 JYD734:JYD747 JOH734:JOH747 JEL734:JEL747 IUP734:IUP747 IKT734:IKT747 IAX734:IAX747 HRB734:HRB747 HHF734:HHF747 GXJ734:GXJ747 GNN734:GNN747 GDR734:GDR747 FTV734:FTV747 FJZ734:FJZ747 FAD734:FAD747 EQH734:EQH747 EGL734:EGL747 DWP734:DWP747 DMT734:DMT747 DCX734:DCX747 CTB734:CTB747 CJF734:CJF747 BZJ734:BZJ747 BPN734:BPN747 BFR734:BFR747 AVV734:AVV747 ALZ734:ALZ747 ACD734:ACD747 SH734:SH747 IL734:IL747 F999 F459:F461 IL459:IL461 SH459:SH461 ACD459:ACD461 ALZ459:ALZ461 AVV459:AVV461 BFR459:BFR461 BPN459:BPN461 BZJ459:BZJ461 CJF459:CJF461 CTB459:CTB461 DCX459:DCX461 DMT459:DMT461 DWP459:DWP461 EGL459:EGL461 EQH459:EQH461 FAD459:FAD461 FJZ459:FJZ461 FTV459:FTV461 GDR459:GDR461 GNN459:GNN461 GXJ459:GXJ461 HHF459:HHF461 HRB459:HRB461 IAX459:IAX461 IKT459:IKT461 IUP459:IUP461 JEL459:JEL461 JOH459:JOH461 JYD459:JYD461 KHZ459:KHZ461 KRV459:KRV461 LBR459:LBR461 LLN459:LLN461 LVJ459:LVJ461 MFF459:MFF461 MPB459:MPB461 MYX459:MYX461 NIT459:NIT461 NSP459:NSP461 OCL459:OCL461 OMH459:OMH461 OWD459:OWD461 PFZ459:PFZ461 PPV459:PPV461 PZR459:PZR461 QJN459:QJN461 QTJ459:QTJ461 RDF459:RDF461 RNB459:RNB461 RWX459:RWX461 SGT459:SGT461 SQP459:SQP461 TAL459:TAL461 TKH459:TKH461 TUD459:TUD461 UDZ459:UDZ461 UNV459:UNV461 UXR459:UXR461 VHN459:VHN461 VRJ459:VRJ461 WBF459:WBF461 WLB459:WLB461 WUX262:WUX263 WLB262:WLB263 WBF262:WBF263 VRJ262:VRJ263 VHN262:VHN263 UXR262:UXR263 UNV262:UNV263 UDZ262:UDZ263 TUD262:TUD263 TKH262:TKH263 TAL262:TAL263 SQP262:SQP263 SGT262:SGT263 RWX262:RWX263 RNB262:RNB263 RDF262:RDF263 QTJ262:QTJ263 QJN262:QJN263 PZR262:PZR263 PPV262:PPV263 PFZ262:PFZ263 OWD262:OWD263 OMH262:OMH263 OCL262:OCL263 NSP262:NSP263 NIT262:NIT263 MYX262:MYX263 MPB262:MPB263 MFF262:MFF263 LVJ262:LVJ263 LLN262:LLN263 LBR262:LBR263 KRV262:KRV263 KHZ262:KHZ263 JYD262:JYD263 JOH262:JOH263 JEL262:JEL263 IUP262:IUP263 IKT262:IKT263 IAX262:IAX263 HRB262:HRB263 HHF262:HHF263 GXJ262:GXJ263 GNN262:GNN263 GDR262:GDR263 FTV262:FTV263 FJZ262:FJZ263 FAD262:FAD263 EQH262:EQH263 EGL262:EGL263 DWP262:DWP263 DMT262:DMT263 DCX262:DCX263 CTB262:CTB263 CJF262:CJF263 BZJ262:BZJ263 BPN262:BPN263 BFR262:BFR263 AVV262:AVV263 ALZ262:ALZ263 ACD262:ACD263 SH262:SH263 IL262:IL263 F663:F671 F736:F749"/>
    <dataValidation allowBlank="1" showInputMessage="1" showErrorMessage="1" prompt="Vpišite šifro raziskovalnega oz. infrastrukturnega programa, ne navajajte dveh programov_x000a_ " sqref="D232:D250 SF232:SF248 ACB232:ACB248 ALX232:ALX248 AVT232:AVT248 BFP232:BFP248 BPL232:BPL248 BZH232:BZH248 CJD232:CJD248 CSZ232:CSZ248 DCV232:DCV248 DMR232:DMR248 DWN232:DWN248 EGJ232:EGJ248 EQF232:EQF248 FAB232:FAB248 FJX232:FJX248 FTT232:FTT248 GDP232:GDP248 GNL232:GNL248 GXH232:GXH248 HHD232:HHD248 HQZ232:HQZ248 IAV232:IAV248 IKR232:IKR248 IUN232:IUN248 JEJ232:JEJ248 JOF232:JOF248 JYB232:JYB248 KHX232:KHX248 KRT232:KRT248 LBP232:LBP248 LLL232:LLL248 LVH232:LVH248 MFD232:MFD248 MOZ232:MOZ248 MYV232:MYV248 NIR232:NIR248 NSN232:NSN248 OCJ232:OCJ248 OMF232:OMF248 OWB232:OWB248 PFX232:PFX248 PPT232:PPT248 PZP232:PZP248 QJL232:QJL248 QTH232:QTH248 RDD232:RDD248 RMZ232:RMZ248 RWV232:RWV248 SGR232:SGR248 SQN232:SQN248 TAJ232:TAJ248 TKF232:TKF248 TUB232:TUB248 UDX232:UDX248 UNT232:UNT248 UXP232:UXP248 VHL232:VHL248 VRH232:VRH248 WBD232:WBD248 WKZ232:WKZ248 WUV232:WUV248 D11:D38 IJ232:IJ248 SF459:SF462 IJ661:IJ669 SF661:SF669 ACB661:ACB669 ALX661:ALX669 AVT661:AVT669 BFP661:BFP669 BPL661:BPL669 BZH661:BZH669 CJD661:CJD669 CSZ661:CSZ669 DCV661:DCV669 DMR661:DMR669 DWN661:DWN669 EGJ661:EGJ669 EQF661:EQF669 FAB661:FAB669 FJX661:FJX669 FTT661:FTT669 GDP661:GDP669 GNL661:GNL669 GXH661:GXH669 HHD661:HHD669 HQZ661:HQZ669 IAV661:IAV669 IKR661:IKR669 IUN661:IUN669 JEJ661:JEJ669 JOF661:JOF669 JYB661:JYB669 KHX661:KHX669 KRT661:KRT669 LBP661:LBP669 LLL661:LLL669 LVH661:LVH669 MFD661:MFD669 MOZ661:MOZ669 MYV661:MYV669 NIR661:NIR669 NSN661:NSN669 OCJ661:OCJ669 OMF661:OMF669 OWB661:OWB669 PFX661:PFX669 PPT661:PPT669 PZP661:PZP669 QJL661:QJL669 QTH661:QTH669 RDD661:RDD669 RMZ661:RMZ669 RWV661:RWV669 SGR661:SGR669 SQN661:SQN669 TAJ661:TAJ669 TKF661:TKF669 TUB661:TUB669 UDX661:UDX669 UNT661:UNT669 UXP661:UXP669 VHL661:VHL669 VRH661:VRH669 WBD661:WBD669 WKZ661:WKZ669 WUV661:WUV669 WUV712:WUV713 D709:D710 D454:D457 D631 IJ521 SF521 ACB521 ALX521 AVT521 BFP521 BPL521 BZH521 CJD521 CSZ521 DCV521 DMR521 DWN521 EGJ521 EQF521 FAB521 FJX521 FTT521 GDP521 GNL521 GXH521 HHD521 HQZ521 IAV521 IKR521 IUN521 JEJ521 JOF521 JYB521 KHX521 KRT521 LBP521 LLL521 LVH521 MFD521 MOZ521 MYV521 NIR521 NSN521 OCJ521 OMF521 OWB521 PFX521 PPT521 PZP521 QJL521 QTH521 RDD521 RMZ521 RWV521 SGR521 SQN521 TAJ521 TKF521 TUB521 UDX521 UNT521 UXP521 VHL521 VRH521 WBD521 WKZ521 WUV521 SF268 ACB268 ALX268 AVT268 BFP268 BPL268 BZH268 CJD268 CSZ268 DCV268 DMR268 DWN268 EGJ268 EQF268 FAB268 FJX268 FTT268 GDP268 GNL268 GXH268 HHD268 HQZ268 IAV268 IKR268 IUN268 JEJ268 JOF268 JYB268 KHX268 KRT268 LBP268 LLL268 LVH268 MFD268 MOZ268 MYV268 NIR268 NSN268 OCJ268 OMF268 OWB268 PFX268 PPT268 PZP268 QJL268 QTH268 RDD268 RMZ268 RWV268 SGR268 SQN268 TAJ268 TKF268 TUB268 UDX268 UNT268 UXP268 VHL268 VRH268 WBD268 WKZ268 WUV268 ALX459:ALX462 WUV11:WUV38 WKZ11:WKZ38 WBD11:WBD38 VRH11:VRH38 VHL11:VHL38 UXP11:UXP38 UNT11:UNT38 UDX11:UDX38 TUB11:TUB38 TKF11:TKF38 TAJ11:TAJ38 SQN11:SQN38 SGR11:SGR38 RWV11:RWV38 RMZ11:RMZ38 RDD11:RDD38 QTH11:QTH38 QJL11:QJL38 PZP11:PZP38 PPT11:PPT38 PFX11:PFX38 OWB11:OWB38 OMF11:OMF38 OCJ11:OCJ38 NSN11:NSN38 NIR11:NIR38 MYV11:MYV38 MOZ11:MOZ38 MFD11:MFD38 LVH11:LVH38 LLL11:LLL38 LBP11:LBP38 KRT11:KRT38 KHX11:KHX38 JYB11:JYB38 JOF11:JOF38 JEJ11:JEJ38 IUN11:IUN38 IKR11:IKR38 IAV11:IAV38 HQZ11:HQZ38 HHD11:HHD38 GXH11:GXH38 GNL11:GNL38 GDP11:GDP38 FTT11:FTT38 FJX11:FJX38 FAB11:FAB38 EQF11:EQF38 EGJ11:EGJ38 DWN11:DWN38 DMR11:DMR38 DCV11:DCV38 CSZ11:CSZ38 CJD11:CJD38 BZH11:BZH38 BPL11:BPL38 BFP11:BFP38 AVT11:AVT38 ALX11:ALX38 ACB11:ACB38 SF11:SF38 IJ11:IJ38 WUV96:WUV97 WKZ96:WKZ97 WBD96:WBD97 VRH96:VRH97 VHL96:VHL97 UXP96:UXP97 UNT96:UNT97 UDX96:UDX97 TUB96:TUB97 TKF96:TKF97 TAJ96:TAJ97 SQN96:SQN97 SGR96:SGR97 RWV96:RWV97 RMZ96:RMZ97 RDD96:RDD97 QTH96:QTH97 QJL96:QJL97 PZP96:PZP97 PPT96:PPT97 PFX96:PFX97 OWB96:OWB97 OMF96:OMF97 OCJ96:OCJ97 NSN96:NSN97 NIR96:NIR97 MYV96:MYV97 MOZ96:MOZ97 MFD96:MFD97 LVH96:LVH97 LLL96:LLL97 LBP96:LBP97 KRT96:KRT97 KHX96:KHX97 JYB96:JYB97 JOF96:JOF97 JEJ96:JEJ97 IUN96:IUN97 IKR96:IKR97 IAV96:IAV97 HQZ96:HQZ97 HHD96:HHD97 GXH96:GXH97 GNL96:GNL97 GDP96:GDP97 FTT96:FTT97 FJX96:FJX97 FAB96:FAB97 EQF96:EQF97 EGJ96:EGJ97 DWN96:DWN97 DMR96:DMR97 DCV96:DCV97 CSZ96:CSZ97 CJD96:CJD97 BZH96:BZH97 BPL96:BPL97 BFP96:BFP97 AVT96:AVT97 ALX96:ALX97 ACB96:ACB97 SF96:SF97 IJ96:IJ97 WUV999:WUV1000 AVT459:AVT462 BFP459:BFP462 BPL459:BPL462 BZH459:BZH462 CJD459:CJD462 CSZ459:CSZ462 DCV459:DCV462 DMR459:DMR462 DWN459:DWN462 EGJ459:EGJ462 EQF459:EQF462 FAB459:FAB462 FJX459:FJX462 FTT459:FTT462 GDP459:GDP462 GNL459:GNL462 GXH459:GXH462 HHD459:HHD462 HQZ459:HQZ462 IAV459:IAV462 IKR459:IKR462 IUN459:IUN462 JEJ459:JEJ462 JOF459:JOF462 JYB459:JYB462 KHX459:KHX462 KRT459:KRT462 LBP459:LBP462 LLL459:LLL462 LVH459:LVH462 MFD459:MFD462 MOZ459:MOZ462 MYV459:MYV462 NIR459:NIR462 NSN459:NSN462 OCJ459:OCJ462 OMF459:OMF462 OWB459:OWB462 PFX459:PFX462 PPT459:PPT462 PZP459:PZP462 QJL459:QJL462 QTH459:QTH462 RDD459:RDD462 RMZ459:RMZ462 RWV459:RWV462 SGR459:SGR462 SQN459:SQN462 TAJ459:TAJ462 TKF459:TKF462 TUB459:TUB462 UDX459:UDX462 UNT459:UNT462 UXP459:UXP462 VHL459:VHL462 VRH459:VRH462 WBD459:WBD462 WKZ459:WKZ462 WUV459:WUV462 D459:D462 IJ459:IJ462 D268:D271 D365:D366 WUV523 D523 IJ523 SF523 ACB523 ALX523 AVT523 BFP523 BPL523 BZH523 CJD523 CSZ523 DCV523 DMR523 DWN523 EGJ523 EQF523 FAB523 FJX523 FTT523 GDP523 GNL523 GXH523 HHD523 HQZ523 IAV523 IKR523 IUN523 JEJ523 JOF523 JYB523 KHX523 KRT523 LBP523 LLL523 LVH523 MFD523 MOZ523 MYV523 NIR523 NSN523 OCJ523 OMF523 OWB523 PFX523 PPT523 PZP523 QJL523 QTH523 RDD523 RMZ523 RWV523 SGR523 SQN523 TAJ523 TKF523 TUB523 UDX523 UNT523 UXP523 VHL523 VRH523 WBD523 WKZ523 ACB459:ACB462 IJ709:IJ710 SF709:SF710 ACB709:ACB710 ALX709:ALX710 AVT709:AVT710 BFP709:BFP710 BPL709:BPL710 BZH709:BZH710 CJD709:CJD710 CSZ709:CSZ710 DCV709:DCV710 DMR709:DMR710 DWN709:DWN710 EGJ709:EGJ710 EQF709:EQF710 FAB709:FAB710 FJX709:FJX710 FTT709:FTT710 GDP709:GDP710 GNL709:GNL710 GXH709:GXH710 HHD709:HHD710 HQZ709:HQZ710 IAV709:IAV710 IKR709:IKR710 IUN709:IUN710 JEJ709:JEJ710 JOF709:JOF710 JYB709:JYB710 KHX709:KHX710 KRT709:KRT710 LBP709:LBP710 LLL709:LLL710 LVH709:LVH710 MFD709:MFD710 MOZ709:MOZ710 MYV709:MYV710 NIR709:NIR710 NSN709:NSN710 OCJ709:OCJ710 OMF709:OMF710 OWB709:OWB710 PFX709:PFX710 PPT709:PPT710 PZP709:PZP710 QJL709:QJL710 QTH709:QTH710 RDD709:RDD710 RMZ709:RMZ710 RWV709:RWV710 SGR709:SGR710 SQN709:SQN710 TAJ709:TAJ710 TKF709:TKF710 TUB709:TUB710 UDX709:UDX710 UNT709:UNT710 UXP709:UXP710 VHL709:VHL710 VRH709:VRH710 WBD709:WBD710 WKZ709:WKZ710 WUV709:WUV710 D712:D713 IJ712:IJ713 SF712:SF713 ACB712:ACB713 ALX712:ALX713 AVT712:AVT713 BFP712:BFP713 BPL712:BPL713 BZH712:BZH713 CJD712:CJD713 CSZ712:CSZ713 DCV712:DCV713 DMR712:DMR713 DWN712:DWN713 EGJ712:EGJ713 EQF712:EQF713 FAB712:FAB713 FJX712:FJX713 FTT712:FTT713 GDP712:GDP713 GNL712:GNL713 GXH712:GXH713 HHD712:HHD713 HQZ712:HQZ713 IAV712:IAV713 IKR712:IKR713 IUN712:IUN713 JEJ712:JEJ713 JOF712:JOF713 JYB712:JYB713 KHX712:KHX713 KRT712:KRT713 LBP712:LBP713 LLL712:LLL713 LVH712:LVH713 MFD712:MFD713 MOZ712:MOZ713 MYV712:MYV713 NIR712:NIR713 NSN712:NSN713 OCJ712:OCJ713 OMF712:OMF713 OWB712:OWB713 PFX712:PFX713 PPT712:PPT713 PZP712:PZP713 QJL712:QJL713 QTH712:QTH713 RDD712:RDD713 RMZ712:RMZ713 RWV712:RWV713 SGR712:SGR713 SQN712:SQN713 TAJ712:TAJ713 TKF712:TKF713 TUB712:TUB713 UDX712:UDX713 UNT712:UNT713 UXP712:UXP713 VHL712:VHL713 VRH712:VRH713 WBD712:WBD713 WKZ712:WKZ713 WUV734:WUV747 WKZ734:WKZ747 WBD734:WBD747 VRH734:VRH747 VHL734:VHL747 UXP734:UXP747 UNT734:UNT747 UDX734:UDX747 TUB734:TUB747 TKF734:TKF747 TAJ734:TAJ747 SQN734:SQN747 SGR734:SGR747 RWV734:RWV747 RMZ734:RMZ747 RDD734:RDD747 QTH734:QTH747 QJL734:QJL747 PZP734:PZP747 PPT734:PPT747 PFX734:PFX747 OWB734:OWB747 OMF734:OMF747 OCJ734:OCJ747 NSN734:NSN747 NIR734:NIR747 MYV734:MYV747 MOZ734:MOZ747 MFD734:MFD747 LVH734:LVH747 LLL734:LLL747 LBP734:LBP747 KRT734:KRT747 KHX734:KHX747 JYB734:JYB747 JOF734:JOF747 JEJ734:JEJ747 IUN734:IUN747 IKR734:IKR747 IAV734:IAV747 HQZ734:HQZ747 HHD734:HHD747 GXH734:GXH747 GNL734:GNL747 GDP734:GDP747 FTT734:FTT747 FJX734:FJX747 FAB734:FAB747 EQF734:EQF747 EGJ734:EGJ747 DWN734:DWN747 DMR734:DMR747 DCV734:DCV747 CSZ734:CSZ747 CJD734:CJD747 BZH734:BZH747 BPL734:BPL747 BFP734:BFP747 AVT734:AVT747 ALX734:ALX747 ACB734:ACB747 SF734:SF747 IJ734:IJ747 D999:D1000 IJ999:IJ1000 SF999:SF1000 ACB999:ACB1000 ALX999:ALX1000 AVT999:AVT1000 BFP999:BFP1000 BPL999:BPL1000 BZH999:BZH1000 CJD999:CJD1000 CSZ999:CSZ1000 DCV999:DCV1000 DMR999:DMR1000 DWN999:DWN1000 EGJ999:EGJ1000 EQF999:EQF1000 FAB999:FAB1000 FJX999:FJX1000 FTT999:FTT1000 GDP999:GDP1000 GNL999:GNL1000 GXH999:GXH1000 HHD999:HHD1000 HQZ999:HQZ1000 IAV999:IAV1000 IKR999:IKR1000 IUN999:IUN1000 JEJ999:JEJ1000 JOF999:JOF1000 JYB999:JYB1000 KHX999:KHX1000 KRT999:KRT1000 LBP999:LBP1000 LLL999:LLL1000 LVH999:LVH1000 MFD999:MFD1000 MOZ999:MOZ1000 MYV999:MYV1000 NIR999:NIR1000 NSN999:NSN1000 OCJ999:OCJ1000 OMF999:OMF1000 OWB999:OWB1000 PFX999:PFX1000 PPT999:PPT1000 PZP999:PZP1000 QJL999:QJL1000 QTH999:QTH1000 RDD999:RDD1000 RMZ999:RMZ1000 RWV999:RWV1000 SGR999:SGR1000 SQN999:SQN1000 TAJ999:TAJ1000 TKF999:TKF1000 TUB999:TUB1000 UDX999:UDX1000 UNT999:UNT1000 UXP999:UXP1000 VHL999:VHL1000 VRH999:VRH1000 WBD999:WBD1000 WKZ999:WKZ1000 IJ268 WUV262:WUV263 WKZ262:WKZ263 WBD262:WBD263 VRH262:VRH263 VHL262:VHL263 UXP262:UXP263 UNT262:UNT263 UDX262:UDX263 TUB262:TUB263 TKF262:TKF263 TAJ262:TAJ263 SQN262:SQN263 SGR262:SGR263 RWV262:RWV263 RMZ262:RMZ263 RDD262:RDD263 QTH262:QTH263 QJL262:QJL263 PZP262:PZP263 PPT262:PPT263 PFX262:PFX263 OWB262:OWB263 OMF262:OMF263 OCJ262:OCJ263 NSN262:NSN263 NIR262:NIR263 MYV262:MYV263 MOZ262:MOZ263 MFD262:MFD263 LVH262:LVH263 LLL262:LLL263 LBP262:LBP263 KRT262:KRT263 KHX262:KHX263 JYB262:JYB263 JOF262:JOF263 JEJ262:JEJ263 IUN262:IUN263 IKR262:IKR263 IAV262:IAV263 HQZ262:HQZ263 HHD262:HHD263 GXH262:GXH263 GNL262:GNL263 GDP262:GDP263 FTT262:FTT263 FJX262:FJX263 FAB262:FAB263 EQF262:EQF263 EGJ262:EGJ263 DWN262:DWN263 DMR262:DMR263 DCV262:DCV263 CSZ262:CSZ263 CJD262:CJD263 BZH262:BZH263 BPL262:BPL263 BFP262:BFP263 AVT262:AVT263 ALX262:ALX263 ACB262:ACB263 SF262:SF263 IJ262:IJ263 D663:D671 D736:D749"/>
    <dataValidation allowBlank="1" showInputMessage="1" showErrorMessage="1" prompt="Vpišite samo prvo leto nakupa" sqref="H11:H38 IN714:IN732 SJ714:SJ732 ACF714:ACF732 AMB714:AMB732 AVX714:AVX732 BFT714:BFT732 BPP714:BPP732 BZL714:BZL732 CJH714:CJH732 CTD714:CTD732 DCZ714:DCZ732 DMV714:DMV732 DWR714:DWR732 EGN714:EGN732 EQJ714:EQJ732 FAF714:FAF732 FKB714:FKB732 FTX714:FTX732 GDT714:GDT732 GNP714:GNP732 GXL714:GXL732 HHH714:HHH732 HRD714:HRD732 IAZ714:IAZ732 IKV714:IKV732 IUR714:IUR732 JEN714:JEN732 JOJ714:JOJ732 JYF714:JYF732 KIB714:KIB732 KRX714:KRX732 LBT714:LBT732 LLP714:LLP732 LVL714:LVL732 MFH714:MFH732 MPD714:MPD732 MYZ714:MYZ732 NIV714:NIV732 NSR714:NSR732 OCN714:OCN732 OMJ714:OMJ732 OWF714:OWF732 PGB714:PGB732 PPX714:PPX732 PZT714:PZT732 QJP714:QJP732 QTL714:QTL732 RDH714:RDH732 RND714:RND732 RWZ714:RWZ732 SGV714:SGV732 SQR714:SQR732 TAN714:TAN732 TKJ714:TKJ732 TUF714:TUF732 UEB714:UEB732 UNX714:UNX732 UXT714:UXT732 VHP714:VHP732 VRL714:VRL732 WBH714:WBH732 WLD714:WLD732 WUZ714:WUZ732 IN999 H714:H734 IN751:IN754 H454:H457 H631 IN521 SJ521 ACF521 AMB521 AVX521 BFT521 BPP521 BZL521 CJH521 CTD521 DCZ521 DMV521 DWR521 EGN521 EQJ521 FAF521 FKB521 FTX521 GDT521 GNP521 GXL521 HHH521 HRD521 IAZ521 IKV521 IUR521 JEN521 JOJ521 JYF521 KIB521 KRX521 LBT521 LLP521 LVL521 MFH521 MPD521 MYZ521 NIV521 NSR521 OCN521 OMJ521 OWF521 PGB521 PPX521 PZT521 QJP521 QTL521 RDH521 RND521 RWZ521 SGV521 SQR521 TAN521 TKJ521 TUF521 UEB521 UNX521 UXT521 VHP521 VRL521 WBH521 WLD521 WUZ521 SJ268 ACF268 AMB268 AVX268 BFT268 BPP268 BZL268 CJH268 CTD268 DCZ268 DMV268 DWR268 EGN268 EQJ268 FAF268 FKB268 FTX268 GDT268 GNP268 GXL268 HHH268 HRD268 IAZ268 IKV268 IUR268 JEN268 JOJ268 JYF268 KIB268 KRX268 LBT268 LLP268 LVL268 MFH268 MPD268 MYZ268 NIV268 NSR268 OCN268 OMJ268 OWF268 PGB268 PPX268 PZT268 QJP268 QTL268 RDH268 RND268 RWZ268 SGV268 SQR268 TAN268 TKJ268 TUF268 UEB268 UNX268 UXT268 VHP268 VRL268 WBH268 WLD268 WUZ268 WUZ459:WUZ461 WUZ11:WUZ38 WLD11:WLD38 WBH11:WBH38 VRL11:VRL38 VHP11:VHP38 UXT11:UXT38 UNX11:UNX38 UEB11:UEB38 TUF11:TUF38 TKJ11:TKJ38 TAN11:TAN38 SQR11:SQR38 SGV11:SGV38 RWZ11:RWZ38 RND11:RND38 RDH11:RDH38 QTL11:QTL38 QJP11:QJP38 PZT11:PZT38 PPX11:PPX38 PGB11:PGB38 OWF11:OWF38 OMJ11:OMJ38 OCN11:OCN38 NSR11:NSR38 NIV11:NIV38 MYZ11:MYZ38 MPD11:MPD38 MFH11:MFH38 LVL11:LVL38 LLP11:LLP38 LBT11:LBT38 KRX11:KRX38 KIB11:KIB38 JYF11:JYF38 JOJ11:JOJ38 JEN11:JEN38 IUR11:IUR38 IKV11:IKV38 IAZ11:IAZ38 HRD11:HRD38 HHH11:HHH38 GXL11:GXL38 GNP11:GNP38 GDT11:GDT38 FTX11:FTX38 FKB11:FKB38 FAF11:FAF38 EQJ11:EQJ38 EGN11:EGN38 DWR11:DWR38 DMV11:DMV38 DCZ11:DCZ38 CTD11:CTD38 CJH11:CJH38 BZL11:BZL38 BPP11:BPP38 BFT11:BFT38 AVX11:AVX38 AMB11:AMB38 ACF11:ACF38 SJ11:SJ38 IN11:IN38 WUZ999 H523 IN523 SJ523 ACF523 AMB523 AVX523 BFT523 BPP523 BZL523 CJH523 CTD523 DCZ523 DMV523 DWR523 EGN523 EQJ523 FAF523 FKB523 FTX523 GDT523 GNP523 GXL523 HHH523 HRD523 IAZ523 IKV523 IUR523 JEN523 JOJ523 JYF523 KIB523 KRX523 LBT523 LLP523 LVL523 MFH523 MPD523 MYZ523 NIV523 NSR523 OCN523 OMJ523 OWF523 PGB523 PPX523 PZT523 QJP523 QTL523 RDH523 RND523 RWZ523 SGV523 SQR523 TAN523 TKJ523 TUF523 UEB523 UNX523 UXT523 VHP523 VRL523 WBH523 WLD523 WUZ523 SJ999 ACF999 AMB999 AVX999 BFT999 BPP999 BZL999 CJH999 CTD999 DCZ999 DMV999 DWR999 EGN999 EQJ999 FAF999 FKB999 FTX999 GDT999 GNP999 GXL999 HHH999 HRD999 IAZ999 IKV999 IUR999 JEN999 JOJ999 JYF999 KIB999 KRX999 LBT999 LLP999 LVL999 MFH999 MPD999 MYZ999 NIV999 NSR999 OCN999 OMJ999 OWF999 PGB999 PPX999 PZT999 QJP999 QTL999 RDH999 RND999 RWZ999 SGV999 SQR999 TAN999 TKJ999 TUF999 UEB999 UNX999 UXT999 VHP999 VRL999 WBH999 WLD999 IN268 H365 WLD709 WBH709 VRL709 VHP709 UXT709 UNX709 UEB709 TUF709 TKJ709 TAN709 SQR709 SGV709 RWZ709 RND709 RDH709 QTL709 QJP709 PZT709 PPX709 PGB709 OWF709 OMJ709 OCN709 NSR709 NIV709 MYZ709 MPD709 MFH709 LVL709 LLP709 LBT709 KRX709 KIB709 JYF709 JOJ709 JEN709 IUR709 IKV709 IAZ709 HRD709 HHH709 GXL709 GNP709 GDT709 FTX709 FKB709 FAF709 EQJ709 EGN709 DWR709 DMV709 DCZ709 CTD709 CJH709 BZL709 BPP709 BFT709 AVX709 AMB709 ACF709 SJ709 IN709 H709 H268:H271 WUZ709 SJ751:SJ754 ACF751:ACF754 AMB751:AMB754 AVX751:AVX754 BFT751:BFT754 BPP751:BPP754 BZL751:BZL754 CJH751:CJH754 CTD751:CTD754 DCZ751:DCZ754 DMV751:DMV754 DWR751:DWR754 EGN751:EGN754 EQJ751:EQJ754 FAF751:FAF754 FKB751:FKB754 FTX751:FTX754 GDT751:GDT754 GNP751:GNP754 GXL751:GXL754 HHH751:HHH754 HRD751:HRD754 IAZ751:IAZ754 IKV751:IKV754 IUR751:IUR754 JEN751:JEN754 JOJ751:JOJ754 JYF751:JYF754 KIB751:KIB754 KRX751:KRX754 LBT751:LBT754 LLP751:LLP754 LVL751:LVL754 MFH751:MFH754 MPD751:MPD754 MYZ751:MYZ754 NIV751:NIV754 NSR751:NSR754 OCN751:OCN754 OMJ751:OMJ754 OWF751:OWF754 PGB751:PGB754 PPX751:PPX754 PZT751:PZT754 QJP751:QJP754 QTL751:QTL754 RDH751:RDH754 RND751:RND754 RWZ751:RWZ754 SGV751:SGV754 SQR751:SQR754 TAN751:TAN754 TKJ751:TKJ754 TUF751:TUF754 UEB751:UEB754 UNX751:UNX754 UXT751:UXT754 VHP751:VHP754 VRL751:VRL754 WBH751:WBH754 WLD751:WLD754 H751:H754 WUZ734:WUZ747 WLD734:WLD747 WBH734:WBH747 VRL734:VRL747 VHP734:VHP747 UXT734:UXT747 UNX734:UNX747 UEB734:UEB747 TUF734:TUF747 TKJ734:TKJ747 TAN734:TAN747 SQR734:SQR747 SGV734:SGV747 RWZ734:RWZ747 RND734:RND747 RDH734:RDH747 QTL734:QTL747 QJP734:QJP747 PZT734:PZT747 PPX734:PPX747 PGB734:PGB747 OWF734:OWF747 OMJ734:OMJ747 OCN734:OCN747 NSR734:NSR747 NIV734:NIV747 MYZ734:MYZ747 MPD734:MPD747 MFH734:MFH747 LVL734:LVL747 LLP734:LLP747 LBT734:LBT747 KRX734:KRX747 KIB734:KIB747 JYF734:JYF747 JOJ734:JOJ747 JEN734:JEN747 IUR734:IUR747 IKV734:IKV747 IAZ734:IAZ747 HRD734:HRD747 HHH734:HHH747 GXL734:GXL747 GNP734:GNP747 GDT734:GDT747 FTX734:FTX747 FKB734:FKB747 FAF734:FAF747 EQJ734:EQJ747 EGN734:EGN747 DWR734:DWR747 DMV734:DMV747 DCZ734:DCZ747 CTD734:CTD747 CJH734:CJH747 BZL734:BZL747 BPP734:BPP747 BFT734:BFT747 AVX734:AVX747 AMB734:AMB747 ACF734:ACF747 SJ734:SJ747 IN734:IN747 H999 H459:H461 IN459:IN461 SJ459:SJ461 ACF459:ACF461 AMB459:AMB461 AVX459:AVX461 BFT459:BFT461 BPP459:BPP461 BZL459:BZL461 CJH459:CJH461 CTD459:CTD461 DCZ459:DCZ461 DMV459:DMV461 DWR459:DWR461 EGN459:EGN461 EQJ459:EQJ461 FAF459:FAF461 FKB459:FKB461 FTX459:FTX461 GDT459:GDT461 GNP459:GNP461 GXL459:GXL461 HHH459:HHH461 HRD459:HRD461 IAZ459:IAZ461 IKV459:IKV461 IUR459:IUR461 JEN459:JEN461 JOJ459:JOJ461 JYF459:JYF461 KIB459:KIB461 KRX459:KRX461 LBT459:LBT461 LLP459:LLP461 LVL459:LVL461 MFH459:MFH461 MPD459:MPD461 MYZ459:MYZ461 NIV459:NIV461 NSR459:NSR461 OCN459:OCN461 OMJ459:OMJ461 OWF459:OWF461 PGB459:PGB461 PPX459:PPX461 PZT459:PZT461 QJP459:QJP461 QTL459:QTL461 RDH459:RDH461 RND459:RND461 RWZ459:RWZ461 SGV459:SGV461 SQR459:SQR461 TAN459:TAN461 TKJ459:TKJ461 TUF459:TUF461 UEB459:UEB461 UNX459:UNX461 UXT459:UXT461 VHP459:VHP461 VRL459:VRL461 WBH459:WBH461 WLD459:WLD461 WUZ262:WUZ263 WLD262:WLD263 WBH262:WBH263 VRL262:VRL263 VHP262:VHP263 UXT262:UXT263 UNX262:UNX263 UEB262:UEB263 TUF262:TUF263 TKJ262:TKJ263 TAN262:TAN263 SQR262:SQR263 SGV262:SGV263 RWZ262:RWZ263 RND262:RND263 RDH262:RDH263 QTL262:QTL263 QJP262:QJP263 PZT262:PZT263 PPX262:PPX263 PGB262:PGB263 OWF262:OWF263 OMJ262:OMJ263 OCN262:OCN263 NSR262:NSR263 NIV262:NIV263 MYZ262:MYZ263 MPD262:MPD263 MFH262:MFH263 LVL262:LVL263 LLP262:LLP263 LBT262:LBT263 KRX262:KRX263 KIB262:KIB263 JYF262:JYF263 JOJ262:JOJ263 JEN262:JEN263 IUR262:IUR263 IKV262:IKV263 IAZ262:IAZ263 HRD262:HRD263 HHH262:HHH263 GXL262:GXL263 GNP262:GNP263 GDT262:GDT263 FTX262:FTX263 FKB262:FKB263 FAF262:FAF263 EQJ262:EQJ263 EGN262:EGN263 DWR262:DWR263 DMV262:DMV263 DCZ262:DCZ263 CTD262:CTD263 CJH262:CJH263 BZL262:BZL263 BPP262:BPP263 BFT262:BFT263 AVX262:AVX263 AMB262:AMB263 ACF262:ACF263 SJ262:SJ263 IN262:IN263 H663:H671 IN661:IN671 SJ661:SJ671 ACF661:ACF671 AMB661:AMB671 AVX661:AVX671 BFT661:BFT671 BPP661:BPP671 BZL661:BZL671 CJH661:CJH671 CTD661:CTD671 DCZ661:DCZ671 DMV661:DMV671 DWR661:DWR671 EGN661:EGN671 EQJ661:EQJ671 FAF661:FAF671 FKB661:FKB671 FTX661:FTX671 GDT661:GDT671 GNP661:GNP671 GXL661:GXL671 HHH661:HHH671 HRD661:HRD671 IAZ661:IAZ671 IKV661:IKV671 IUR661:IUR671 JEN661:JEN671 JOJ661:JOJ671 JYF661:JYF671 KIB661:KIB671 KRX661:KRX671 LBT661:LBT671 LLP661:LLP671 LVL661:LVL671 MFH661:MFH671 MPD661:MPD671 MYZ661:MYZ671 NIV661:NIV671 NSR661:NSR671 OCN661:OCN671 OMJ661:OMJ671 OWF661:OWF671 PGB661:PGB671 PPX661:PPX671 PZT661:PZT671 QJP661:QJP671 QTL661:QTL671 RDH661:RDH671 RND661:RND671 RWZ661:RWZ671 SGV661:SGV671 SQR661:SQR671 TAN661:TAN671 TKJ661:TKJ671 TUF661:TUF671 UEB661:UEB671 UNX661:UNX671 UXT661:UXT671 VHP661:VHP671 VRL661:VRL671 WBH661:WBH671 WLD661:WLD671 WUZ661:WUZ671 H736:H749 WUZ751:WUZ754"/>
    <dataValidation type="whole" allowBlank="1" showInputMessage="1" showErrorMessage="1" errorTitle="Klasifikacija" error="Gl. zavihek Classification ali zavihek Klasifikacija_x000a_" sqref="AB714:AB734 TD714:TD732 ACZ714:ACZ732 AMV714:AMV732 AWR714:AWR732 BGN714:BGN732 BQJ714:BQJ732 CAF714:CAF732 CKB714:CKB732 CTX714:CTX732 DDT714:DDT732 DNP714:DNP732 DXL714:DXL732 EHH714:EHH732 ERD714:ERD732 FAZ714:FAZ732 FKV714:FKV732 FUR714:FUR732 GEN714:GEN732 GOJ714:GOJ732 GYF714:GYF732 HIB714:HIB732 HRX714:HRX732 IBT714:IBT732 ILP714:ILP732 IVL714:IVL732 JFH714:JFH732 JPD714:JPD732 JYZ714:JYZ732 KIV714:KIV732 KSR714:KSR732 LCN714:LCN732 LMJ714:LMJ732 LWF714:LWF732 MGB714:MGB732 MPX714:MPX732 MZT714:MZT732 NJP714:NJP732 NTL714:NTL732 ODH714:ODH732 OND714:OND732 OWZ714:OWZ732 PGV714:PGV732 PQR714:PQR732 QAN714:QAN732 QKJ714:QKJ732 QUF714:QUF732 REB714:REB732 RNX714:RNX732 RXT714:RXT732 SHP714:SHP732 SRL714:SRL732 TBH714:TBH732 TLD714:TLD732 TUZ714:TUZ732 UEV714:UEV732 UOR714:UOR732 UYN714:UYN732 VIJ714:VIJ732 VSF714:VSF732 WCB714:WCB732 WLX714:WLX732 WVT714:WVT732 AB538:AB542 JH538:JH542 TD538:TD542 ACZ538:ACZ542 AMV538:AMV542 AWR538:AWR542 BGN538:BGN542 BQJ538:BQJ542 CAF538:CAF542 CKB538:CKB542 CTX538:CTX542 DDT538:DDT542 DNP538:DNP542 DXL538:DXL542 EHH538:EHH542 ERD538:ERD542 FAZ538:FAZ542 FKV538:FKV542 FUR538:FUR542 GEN538:GEN542 GOJ538:GOJ542 GYF538:GYF542 HIB538:HIB542 HRX538:HRX542 IBT538:IBT542 ILP538:ILP542 IVL538:IVL542 JFH538:JFH542 JPD538:JPD542 JYZ538:JYZ542 KIV538:KIV542 KSR538:KSR542 LCN538:LCN542 LMJ538:LMJ542 LWF538:LWF542 MGB538:MGB542 MPX538:MPX542 MZT538:MZT542 NJP538:NJP542 NTL538:NTL542 ODH538:ODH542 OND538:OND542 OWZ538:OWZ542 PGV538:PGV542 PQR538:PQR542 QAN538:QAN542 QKJ538:QKJ542 QUF538:QUF542 REB538:REB542 RNX538:RNX542 RXT538:RXT542 SHP538:SHP542 SRL538:SRL542 TBH538:TBH542 TLD538:TLD542 TUZ538:TUZ542 UEV538:UEV542 UOR538:UOR542 UYN538:UYN542 VIJ538:VIJ542 VSF538:VSF542 WCB538:WCB542 WLX538:WLX542 WVT538:WVT542 WLX670:WLX671 WCB670:WCB671 VSF670:VSF671 VIJ670:VIJ671 UYN670:UYN671 UOR670:UOR671 UEV670:UEV671 TUZ670:TUZ671 TLD670:TLD671 TBH670:TBH671 SRL670:SRL671 SHP670:SHP671 RXT670:RXT671 RNX670:RNX671 REB670:REB671 QUF670:QUF671 QKJ670:QKJ671 QAN670:QAN671 PQR670:PQR671 PGV670:PGV671 OWZ670:OWZ671 OND670:OND671 ODH670:ODH671 NTL670:NTL671 NJP670:NJP671 MZT670:MZT671 MPX670:MPX671 MGB670:MGB671 LWF670:LWF671 LMJ670:LMJ671 LCN670:LCN671 KSR670:KSR671 KIV670:KIV671 JYZ670:JYZ671 JPD670:JPD671 JFH670:JFH671 IVL670:IVL671 ILP670:ILP671 IBT670:IBT671 HRX670:HRX671 HIB670:HIB671 GYF670:GYF671 GOJ670:GOJ671 GEN670:GEN671 FUR670:FUR671 FKV670:FKV671 FAZ670:FAZ671 ERD670:ERD671 EHH670:EHH671 DXL670:DXL671 DNP670:DNP671 DDT670:DDT671 CTX670:CTX671 CKB670:CKB671 CAF670:CAF671 BQJ670:BQJ671 BGN670:BGN671 AWR670:AWR671 AMV670:AMV671 ACZ670:ACZ671 TD670:TD671 JH670:JH671 JH714:JH732 WVT670:WVT671">
      <formula1>1</formula1>
      <formula2>71</formula2>
    </dataValidation>
    <dataValidation type="whole" allowBlank="1" showErrorMessage="1" errorTitle="Mesečna stopnja izkoriščenosti" error="odstotek (celoštevilska vrednost)" sqref="AF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AF706 GO706 QK706 AAG706 AKC706 ATY706 BDU706 BNQ706 BXM706 CHI706 CRE706 DBA706 DKW706 DUS706 EEO706 EOK706 EYG706 FIC706 FRY706 GBU706 GLQ706 GVM706 HFI706 HPE706 HZA706 IIW706 ISS706 JCO706 JMK706 JWG706 KGC706 KPY706 KZU706 LJQ706 LTM706 MDI706 MNE706 MXA706 NGW706 NQS706 OAO706 OKK706 OUG706 PEC706 PNY706 PXU706 QHQ706 QRM706 RBI706 RLE706 RVA706 SEW706 SOS706">
      <formula1>0</formula1>
      <formula2>300</formula2>
    </dataValidation>
    <dataValidation allowBlank="1" showInputMessage="1" showErrorMessage="1" errorTitle="purpose " error="Obvezen podatek - v angleškem jeziku!" prompt="Obvezen podatek" sqref="O9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formula1>0</formula1>
      <formula2>0</formula2>
    </dataValidation>
    <dataValidation allowBlank="1" showErrorMessage="1" errorTitle="Klasifikacija" error="Obvezen podatek_x000a_" sqref="Y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Y706 GH706 QD706 ZZ706 AJV706 ATR706 BDN706 BNJ706 BXF706 CHB706 CQX706 DAT706 DKP706 DUL706 EEH706 EOD706 EXZ706 FHV706 FRR706 GBN706 GLJ706 GVF706 HFB706 HOX706 HYT706 IIP706 ISL706 JCH706 JMD706 JVZ706 KFV706 KPR706 KZN706 LJJ706 LTF706 MDB706 MMX706 MWT706 NGP706 NQL706 OAH706 OKD706 OTZ706 PDV706 PNR706 PXN706 QHJ706 QRF706 RBB706 RKX706 RUT706 SEP706 SOL706">
      <formula1>0</formula1>
      <formula2>0</formula2>
    </dataValidation>
    <dataValidation type="decimal" operator="greaterThanOrEqual" allowBlank="1" showErrorMessage="1" sqref="IP9:IP10 SL9:SL10 ACH9:ACH10 AMD9:AMD10 AVZ9:AVZ10 BFV9:BFV10 BPR9:BPR10 BZN9:BZN10 CJJ9:CJJ10 CTF9:CTF10 DDB9:DDB10 DMX9:DMX10 DWT9:DWT10 EGP9:EGP10 EQL9:EQL10 FAH9:FAH10 FKD9:FKD10 FTZ9:FTZ10 GDV9:GDV10 GNR9:GNR10 GXN9:GXN10 HHJ9:HHJ10 HRF9:HRF10 IBB9:IBB10 IKX9:IKX10 IUT9:IUT10 JEP9:JEP10 JOL9:JOL10 JYH9:JYH10 KID9:KID10 KRZ9:KRZ10 LBV9:LBV10 LLR9:LLR10 LVN9:LVN10 MFJ9:MFJ10 MPF9:MPF10 MZB9:MZB10 NIX9:NIX10 NST9:NST10 OCP9:OCP10 OML9:OML10 OWH9:OWH10 PGD9:PGD10 PPZ9:PPZ10 PZV9:PZV10 QJR9:QJR10 QTN9:QTN10 RDJ9:RDJ10 RNF9:RNF10 RXB9:RXB10 SGX9:SGX10 SQT9:SQT10 TAP9:TAP10 TKL9:TKL10 TUH9:TUH10 UED9:UED10 UNZ9:UNZ10 UXV9:UXV10 VHR9:VHR10 VRN9:VRN10 WBJ9:WBJ10 WLF9:WLF10 WVB9:WVB10 J9:J10 J706 FS706 PO706 ZK706 AJG706 ATC706 BCY706 BMU706 BWQ706 CGM706 CQI706 DAE706 DKA706 DTW706 EDS706 ENO706 EXK706 FHG706 FRC706 GAY706 GKU706 GUQ706 HEM706 HOI706 HYE706 IIA706 IRW706 JBS706 JLO706 JVK706 KFG706 KPC706 KYY706 LIU706 LSQ706 MCM706 MMI706 MWE706 NGA706 NPW706 NZS706 OJO706 OTK706 PDG706 PNC706 PWY706 QGU706 QQQ706 RAM706 RKI706 RUE706 SEA706 SNW706">
      <formula1>0</formula1>
      <formula2>0</formula2>
    </dataValidation>
    <dataValidation allowBlank="1" showInputMessage="1" showErrorMessage="1" prompt="Vpišite samo prvo leto nakupa" sqref="H9 IN9 SJ9 ACF9 AMB9 AVX9 BFT9 BPP9 BZL9 CJH9 CTD9 DCZ9 DMV9 DWR9 EGN9 EQJ9 FAF9 FKB9 FTX9 GDT9 GNP9 GXL9 HHH9 HRD9 IAZ9 IKV9 IUR9 JEN9 JOJ9 JYF9 KIB9 KRX9 LBT9 LLP9 LVL9 MFH9 MPD9 MYZ9 NIV9 NSR9 OCN9 OMJ9 OWF9 PGB9 PPX9 PZT9 QJP9 QTL9 RDH9 RND9 RWZ9 SGV9 SQR9 TAN9 TKJ9 TUF9 UEB9 UNX9 UXT9 VHP9 VRL9 WBH9 WLD9 WUZ9 H706 FQ706 PM706 ZI706 AJE706 ATA706 BCW706 BMS706 BWO706 CGK706 CQG706 DAC706 DJY706 DTU706 EDQ706 ENM706 EXI706 FHE706 FRA706 GAW706 GKS706 GUO706 HEK706 HOG706 HYC706 IHY706 IRU706 JBQ706 JLM706 JVI706 KFE706 KPA706 KYW706 LIS706 LSO706 MCK706 MMG706 MWC706 NFY706 NPU706 NZQ706 OJM706 OTI706 PDE706 PNA706 PWW706 QGS706 QQO706 RAK706 RKG706 RUC706 SDY706 SNU706">
      <formula1>0</formula1>
      <formula2>0</formula2>
    </dataValidation>
    <dataValidation allowBlank="1" showInputMessage="1" showErrorMessage="1" prompt="Sicris šifra, vpišite samo enega skrbnika" sqref="IL9:IL10 SH9:SH10 ACD9:ACD10 ALZ9:ALZ10 AVV9:AVV10 BFR9:BFR10 BPN9:BPN10 BZJ9:BZJ10 CJF9:CJF10 CTB9:CTB10 DCX9:DCX10 DMT9:DMT10 DWP9:DWP10 EGL9:EGL10 EQH9:EQH10 FAD9:FAD10 FJZ9:FJZ10 FTV9:FTV10 GDR9:GDR10 GNN9:GNN10 GXJ9:GXJ10 HHF9:HHF10 HRB9:HRB10 IAX9:IAX10 IKT9:IKT10 IUP9:IUP10 JEL9:JEL10 JOH9:JOH10 JYD9:JYD10 KHZ9:KHZ10 KRV9:KRV10 LBR9:LBR10 LLN9:LLN10 LVJ9:LVJ10 MFF9:MFF10 MPB9:MPB10 MYX9:MYX10 NIT9:NIT10 NSP9:NSP10 OCL9:OCL10 OMH9:OMH10 OWD9:OWD10 PFZ9:PFZ10 PPV9:PPV10 PZR9:PZR10 QJN9:QJN10 QTJ9:QTJ10 RDF9:RDF10 RNB9:RNB10 RWX9:RWX10 SGT9:SGT10 SQP9:SQP10 TAL9:TAL10 TKH9:TKH10 TUD9:TUD10 UDZ9:UDZ10 UNV9:UNV10 UXR9:UXR10 VHN9:VHN10 VRJ9:VRJ10 WBF9:WBF10 WLB9:WLB10 WUX9:WUX10 F9:F10 F706 FO706 PK706 ZG706 AJC706 ASY706 BCU706 BMQ706 BWM706 CGI706 CQE706 DAA706 DJW706 DTS706 EDO706 ENK706 EXG706 FHC706 FQY706 GAU706 GKQ706 GUM706 HEI706 HOE706 HYA706 IHW706 IRS706 JBO706 JLK706 JVG706 KFC706 KOY706 KYU706 LIQ706 LSM706 MCI706 MME706 MWA706 NFW706 NPS706 NZO706 OJK706 OTG706 PDC706 PMY706 PWU706 QGQ706 QQM706 RAI706 RKE706 RUA706 SDW706 SNS706">
      <formula1>0</formula1>
      <formula2>0</formula2>
    </dataValidation>
    <dataValidation allowBlank="1" showInputMessage="1" showErrorMessage="1" prompt="Vpišite šifro raziskovalnega oz. infrastrukturnega programa, ne navajajte dveh programov_x000a_ " sqref="IJ9:IJ10 SF9:SF10 ACB9:ACB10 ALX9:ALX10 AVT9:AVT10 BFP9:BFP10 BPL9:BPL10 BZH9:BZH10 CJD9:CJD10 CSZ9:CSZ10 DCV9:DCV10 DMR9:DMR10 DWN9:DWN10 EGJ9:EGJ10 EQF9:EQF10 FAB9:FAB10 FJX9:FJX10 FTT9:FTT10 GDP9:GDP10 GNL9:GNL10 GXH9:GXH10 HHD9:HHD10 HQZ9:HQZ10 IAV9:IAV10 IKR9:IKR10 IUN9:IUN10 JEJ9:JEJ10 JOF9:JOF10 JYB9:JYB10 KHX9:KHX10 KRT9:KRT10 LBP9:LBP10 LLL9:LLL10 LVH9:LVH10 MFD9:MFD10 MOZ9:MOZ10 MYV9:MYV10 NIR9:NIR10 NSN9:NSN10 OCJ9:OCJ10 OMF9:OMF10 OWB9:OWB10 PFX9:PFX10 PPT9:PPT10 PZP9:PZP10 QJL9:QJL10 QTH9:QTH10 RDD9:RDD10 RMZ9:RMZ10 RWV9:RWV10 SGR9:SGR10 SQN9:SQN10 TAJ9:TAJ10 TKF9:TKF10 TUB9:TUB10 UDX9:UDX10 UNT9:UNT10 UXP9:UXP10 VHL9:VHL10 VRH9:VRH10 WBD9:WBD10 WKZ9:WKZ10 WUV9:WUV10 D9:D10 D706 FM706 PI706 ZE706 AJA706 ASW706 BCS706 BMO706 BWK706 CGG706 CQC706 CZY706 DJU706 DTQ706 EDM706 ENI706 EXE706 FHA706 FQW706 GAS706 GKO706 GUK706 HEG706 HOC706 HXY706 IHU706 IRQ706 JBM706 JLI706 JVE706 KFA706 KOW706 KYS706 LIO706 LSK706 MCG706 MMC706 MVY706 NFU706 NPQ706 NZM706 OJI706 OTE706 PDA706 PMW706 PWS706 QGO706 QQK706 RAG706 RKC706 RTY706 SDU706 SNQ706">
      <formula1>0</formula1>
      <formula2>0</formula2>
    </dataValidation>
    <dataValidation type="decimal" errorStyle="warning" allowBlank="1" showInputMessage="1" showErrorMessage="1" errorTitle="Cena" error="mora biti enaka ali manjša od lastne cene" sqref="AQ98">
      <formula1>0</formula1>
      <formula2>#REF!</formula2>
    </dataValidation>
    <dataValidation type="decimal" errorStyle="warning" allowBlank="1" showInputMessage="1" showErrorMessage="1" errorTitle="Cena" error="mora biti enaka ali manjša od lastne cene" sqref="W102">
      <formula1>0</formula1>
      <formula2>AA109</formula2>
    </dataValidation>
    <dataValidation type="decimal" errorStyle="warning" allowBlank="1" showInputMessage="1" showErrorMessage="1" errorTitle="Cena" error="mora biti enaka ali manjša od lastne cene" sqref="AF104 AC120:AC128 X106 U100:V100 X100 AF106 AC98:AC99 AD100 AC102:AC103 AC108:AC109 AC114:AC118 V104 AD106 AD120:AD121 U106 AF100 V106:V107 AD123:AD128">
      <formula1>0</formula1>
      <formula2>AF98</formula2>
    </dataValidation>
    <dataValidation type="whole" allowBlank="1" showInputMessage="1" showErrorMessage="1" errorTitle="Klasifikacija" error="Gl. zavihek Classification ali zavihek Klasifikacija_x000a_" sqref="JE538:JE542 TA538:TA542 ACW538:ACW542 AMS538:AMS542 AWO538:AWO542 BGK538:BGK542 BQG538:BQG542 CAC538:CAC542 CJY538:CJY542 CTU538:CTU542 DDQ538:DDQ542 DNM538:DNM542 DXI538:DXI542 EHE538:EHE542 ERA538:ERA542 FAW538:FAW542 FKS538:FKS542 FUO538:FUO542 GEK538:GEK542 GOG538:GOG542 GYC538:GYC542 HHY538:HHY542 HRU538:HRU542 IBQ538:IBQ542 ILM538:ILM542 IVI538:IVI542 JFE538:JFE542 JPA538:JPA542 JYW538:JYW542 KIS538:KIS542 KSO538:KSO542 LCK538:LCK542 LMG538:LMG542 LWC538:LWC542 MFY538:MFY542 MPU538:MPU542 MZQ538:MZQ542 NJM538:NJM542 NTI538:NTI542 ODE538:ODE542 ONA538:ONA542 OWW538:OWW542 PGS538:PGS542 PQO538:PQO542 QAK538:QAK542 QKG538:QKG542 QUC538:QUC542 RDY538:RDY542 RNU538:RNU542 RXQ538:RXQ542 SHM538:SHM542 SRI538:SRI542 TBE538:TBE542 TLA538:TLA542 TUW538:TUW542 UES538:UES542 UOO538:UOO542 UYK538:UYK542 VIG538:VIG542 VSC538:VSC542 WBY538:WBY542 WLU538:WLU542 WVQ538:WVQ542 Y538:Y542">
      <formula1>1</formula1>
      <formula2>6</formula2>
    </dataValidation>
    <dataValidation type="decimal" allowBlank="1" showInputMessage="1" showErrorMessage="1" prompt=" - obvezen podatek" sqref="Q543:U543 Q564:T565 Q546:T547 Q552:T552 Q555:T555 Q560:T560 Q569:Q570 S569:T570">
      <formula1>0</formula1>
      <formula2>10000</formula2>
    </dataValidation>
    <dataValidation type="custom" allowBlank="1" showInputMessage="1" showErrorMessage="1" prompt=" - Obvezen podatek" sqref="L543:N543 L546:N547 L552:N552 L555:N555 L560:N560 L564:N564 L553:M553 L570:N570 L565:M569 N566 L571:M579">
      <formula1>AND(GTE(LEN(L543),MIN((1),(300))),LTE(LEN(L543),MAX((1),(300))))</formula1>
    </dataValidation>
    <dataValidation type="decimal" allowBlank="1" showInputMessage="1" showErrorMessage="1" prompt=" - " sqref="Z543 Z546:Z547 Z552 Z555 Z560 Z564 Z570">
      <formula1>1</formula1>
      <formula2>12</formula2>
    </dataValidation>
    <dataValidation type="decimal" allowBlank="1" showInputMessage="1" showErrorMessage="1" prompt=" - vpišite kolikšna je bila angažiranost v procentih, oblika besedila je celoštevilska vrednost" sqref="AL543">
      <formula1>0</formula1>
      <formula2>100</formula2>
    </dataValidation>
    <dataValidation type="custom" allowBlank="1" showInputMessage="1" showErrorMessage="1" prompt="spletna stran  - navedite spletno stran, kjer je predstavljena raziskovalna oprema, cenik, pogoji dostopa, OBVEZEN PODATEK!" sqref="X543 X546:X547 X552 X555 X559:X562 X569:X570">
      <formula1>AND(GTE(LEN(X543),MIN((0),(200))),LTE(LEN(X543),MAX((0),(200))))</formula1>
    </dataValidation>
    <dataValidation type="decimal" operator="greaterThanOrEqual" allowBlank="1" showInputMessage="1" showErrorMessage="1" prompt=" - " sqref="J543:J564">
      <formula1>0</formula1>
    </dataValidation>
    <dataValidation type="decimal" allowBlank="1" showInputMessage="1" showErrorMessage="1" prompt=" - " sqref="AD543:AE543 AE544:AE545 AD546:AE547 AE548:AE551 AD552:AE552 AE553:AE554 AD555:AE555 AE556:AE559 AD560:AE560 AE561:AE563 AD564:AE564">
      <formula1>0</formula1>
      <formula2>200</formula2>
    </dataValidation>
    <dataValidation type="custom" allowBlank="1" showInputMessage="1" showErrorMessage="1" prompt="Šifra programa oz. projekta - Vpišite šifro programa oz. projekta, ki je opremo uporabljal, npr. P1-0000_x000a_" sqref="AG543 AJ543 AM543 AP543 AG564">
      <formula1>AND(GTE(LEN(AG543),MIN((0),(7))),LTE(LEN(AG543),MAX((0),(7))))</formula1>
    </dataValidation>
    <dataValidation type="decimal" allowBlank="1" showInputMessage="1" showErrorMessage="1" prompt=" - Obvezen podatek" sqref="W543">
      <formula1>0</formula1>
      <formula2>100</formula2>
    </dataValidation>
    <dataValidation type="decimal" allowBlank="1" showInputMessage="1" showErrorMessage="1" prompt=" - " sqref="AF543 AF564">
      <formula1>0</formula1>
      <formula2>300</formula2>
    </dataValidation>
    <dataValidation type="decimal" allowBlank="1" showInputMessage="1" showErrorMessage="1" prompt=" - Obvezen podatek" sqref="V543 V546:V547 V552 V555 V560 V570">
      <formula1>0</formula1>
      <formula2>300</formula2>
    </dataValidation>
    <dataValidation type="custom" allowBlank="1" showInputMessage="1" showErrorMessage="1" prompt=" - Naslov opreme v angleškem jeziku - obvezen podatek_x000a_" sqref="G563:G564 I543:I564">
      <formula1>AND(GTE(LEN(G543),MIN((1),(500))),LTE(LEN(G543),MAX((1),(500))))</formula1>
    </dataValidation>
    <dataValidation type="decimal" allowBlank="1" showInputMessage="1" showErrorMessage="1" prompt=" - vpišite kolikšna je bila angažiranost v procentih,  celoštevilska vrednost" sqref="AI543 AO543 AR543 AI564">
      <formula1>0</formula1>
      <formula2>100</formula2>
    </dataValidation>
    <dataValidation type="decimal" allowBlank="1" showInputMessage="1" showErrorMessage="1" errorTitle="Stroški dela operaterja" error="celo število &lt;= 500" sqref="RUY590:RUY628 RLC590:RLC628 RBG590:RBG628 QRK590:QRK628 QHO590:QHO628 PXS590:PXS628 PNW590:PNW628 PEA590:PEA628 OUE590:OUE628 OKI590:OKI628 OAM590:OAM628 NQQ590:NQQ628 NGU590:NGU628 MWY590:MWY628 MNC590:MNC628 MDG590:MDG628 LTK590:LTK628 LJO590:LJO628 KZS590:KZS628 KPW590:KPW628 KGA590:KGA628 JWE590:JWE628 JMI590:JMI628 JCM590:JCM628 ISQ590:ISQ628 IIU590:IIU628 HYY590:HYY628 HPC590:HPC628 HFG590:HFG628 GVK590:GVK628 GLO590:GLO628 GBS590:GBS628 FRW590:FRW628 FIA590:FIA628 EYE590:EYE628 EOI590:EOI628 EEM590:EEM628 DUQ590:DUQ628 DKU590:DKU628 DAY590:DAY628 CRC590:CRC628 CHG590:CHG628 BXK590:BXK628 BNO590:BNO628 BDS590:BDS628 ATW590:ATW628 AKA590:AKA628 AAE590:AAE628 QI590:QI628 GM590:GM628 AD590:AD628 SOQ590:SOQ628 AD580:AD588 GM580:GM588 QI580:QI588 AAE580:AAE588 AKA580:AKA588 ATW580:ATW588 BDS580:BDS588 BNO580:BNO588 BXK580:BXK588 CHG580:CHG588 CRC580:CRC588 DAY580:DAY588 DKU580:DKU588 DUQ580:DUQ588 EEM580:EEM588 EOI580:EOI588 EYE580:EYE588 FIA580:FIA588 FRW580:FRW588 GBS580:GBS588 GLO580:GLO588 GVK580:GVK588 HFG580:HFG588 HPC580:HPC588 HYY580:HYY588 IIU580:IIU588 ISQ580:ISQ588 JCM580:JCM588 JMI580:JMI588 JWE580:JWE588 KGA580:KGA588 KPW580:KPW588 KZS580:KZS588 LJO580:LJO588 LTK580:LTK588 MDG580:MDG588 MNC580:MNC588 MWY580:MWY588 NGU580:NGU588 NQQ580:NQQ588 OAM580:OAM588 OKI580:OKI588 OUE580:OUE588 PEA580:PEA588 PNW580:PNW588 PXS580:PXS588 QHO580:QHO588 QRK580:QRK588 RBG580:RBG588 RLC580:RLC588 RUY580:RUY588 SEU580:SEU588 SOQ580:SOQ588 SEU590:SEU628">
      <formula1>0</formula1>
      <formula2>500</formula2>
    </dataValidation>
    <dataValidation type="whole" allowBlank="1" showInputMessage="1" showErrorMessage="1" errorTitle="Klasifikacija" error="Celo število &lt; 13 - gl. zavihek Classification oz. Klasifikacija Uni-Leeds_x000a_" sqref="RUU590:RUU628 RKY590:RKY628 RBC590:RBC628 QRG590:QRG628 QHK590:QHK628 PXO590:PXO628 PNS590:PNS628 PDW590:PDW628 OUA590:OUA628 OKE590:OKE628 OAI590:OAI628 NQM590:NQM628 NGQ590:NGQ628 MWU590:MWU628 MMY590:MMY628 MDC590:MDC628 LTG590:LTG628 LJK590:LJK628 KZO590:KZO628 KPS590:KPS628 KFW590:KFW628 JWA590:JWA628 JME590:JME628 JCI590:JCI628 ISM590:ISM628 IIQ590:IIQ628 HYU590:HYU628 HOY590:HOY628 HFC590:HFC628 GVG590:GVG628 GLK590:GLK628 GBO590:GBO628 FRS590:FRS628 FHW590:FHW628 EYA590:EYA628 EOE590:EOE628 EEI590:EEI628 DUM590:DUM628 DKQ590:DKQ628 DAU590:DAU628 CQY590:CQY628 CHC590:CHC628 BXG590:BXG628 BNK590:BNK628 BDO590:BDO628 ATS590:ATS628 AJW590:AJW628 AAA590:AAA628 QE590:QE628 GI590:GI628 Z590:Z628 SOM590:SOM628 Z580:Z588 GI580:GI588 QE580:QE588 AAA580:AAA588 AJW580:AJW588 ATS580:ATS588 BDO580:BDO588 BNK580:BNK588 BXG580:BXG588 CHC580:CHC588 CQY580:CQY588 DAU580:DAU588 DKQ580:DKQ588 DUM580:DUM588 EEI580:EEI588 EOE580:EOE588 EYA580:EYA588 FHW580:FHW588 FRS580:FRS588 GBO580:GBO588 GLK580:GLK588 GVG580:GVG588 HFC580:HFC588 HOY580:HOY588 HYU580:HYU588 IIQ580:IIQ588 ISM580:ISM588 JCI580:JCI588 JME580:JME588 JWA580:JWA588 KFW580:KFW588 KPS580:KPS588 KZO580:KZO588 LJK580:LJK588 LTG580:LTG588 MDC580:MDC588 MMY580:MMY588 MWU580:MWU588 NGQ580:NGQ588 NQM580:NQM588 OAI580:OAI588 OKE580:OKE588 OUA580:OUA588 PDW580:PDW588 PNS580:PNS588 PXO580:PXO588 QHK580:QHK588 QRG580:QRG588 RBC580:RBC588 RKY580:RKY588 RUU580:RUU588 SEQ580:SEQ588 SOM580:SOM588 SEQ590:SEQ628">
      <formula1>1</formula1>
      <formula2>12</formula2>
    </dataValidation>
    <dataValidation type="whole" allowBlank="1" showInputMessage="1" showErrorMessage="1" errorTitle="Klasifikacija" error="Celo število &lt; 10 - gl. zavihek Classification oz. Klasifikacija Uni-Leeds" sqref="RUV590:RUV628 RKZ590:RKZ628 RBD590:RBD628 QRH590:QRH628 QHL590:QHL628 PXP590:PXP628 PNT590:PNT628 PDX590:PDX628 OUB590:OUB628 OKF590:OKF628 OAJ590:OAJ628 NQN590:NQN628 NGR590:NGR628 MWV590:MWV628 MMZ590:MMZ628 MDD590:MDD628 LTH590:LTH628 LJL590:LJL628 KZP590:KZP628 KPT590:KPT628 KFX590:KFX628 JWB590:JWB628 JMF590:JMF628 JCJ590:JCJ628 ISN590:ISN628 IIR590:IIR628 HYV590:HYV628 HOZ590:HOZ628 HFD590:HFD628 GVH590:GVH628 GLL590:GLL628 GBP590:GBP628 FRT590:FRT628 FHX590:FHX628 EYB590:EYB628 EOF590:EOF628 EEJ590:EEJ628 DUN590:DUN628 DKR590:DKR628 DAV590:DAV628 CQZ590:CQZ628 CHD590:CHD628 BXH590:BXH628 BNL590:BNL628 BDP590:BDP628 ATT590:ATT628 AJX590:AJX628 AAB590:AAB628 QF590:QF628 GJ590:GJ628 AA590:AA628 SON590:SON628 AA580:AA588 GJ580:GJ588 QF580:QF588 AAB580:AAB588 AJX580:AJX588 ATT580:ATT588 BDP580:BDP588 BNL580:BNL588 BXH580:BXH588 CHD580:CHD588 CQZ580:CQZ588 DAV580:DAV588 DKR580:DKR588 DUN580:DUN588 EEJ580:EEJ588 EOF580:EOF588 EYB580:EYB588 FHX580:FHX588 FRT580:FRT588 GBP580:GBP588 GLL580:GLL588 GVH580:GVH588 HFD580:HFD588 HOZ580:HOZ588 HYV580:HYV588 IIR580:IIR588 ISN580:ISN588 JCJ580:JCJ588 JMF580:JMF588 JWB580:JWB588 KFX580:KFX588 KPT580:KPT588 KZP580:KZP588 LJL580:LJL588 LTH580:LTH588 MDD580:MDD588 MMZ580:MMZ588 MWV580:MWV588 NGR580:NGR588 NQN580:NQN588 OAJ580:OAJ588 OKF580:OKF588 OUB580:OUB588 PDX580:PDX588 PNT580:PNT588 PXP580:PXP588 QHL580:QHL588 QRH580:QRH588 RBD580:RBD588 RKZ580:RKZ588 RUV580:RUV588 SER580:SER588 SON580:SON588 SER590:SER628">
      <formula1>1</formula1>
      <formula2>9</formula2>
    </dataValidation>
    <dataValidation type="whole" allowBlank="1" showInputMessage="1" showErrorMessage="1" errorTitle="Klasifikacija" error="Celo število &lt; 7 - gl. zavihek Classification oz. Klasifikacija Uni-Leeds_x000a_" sqref="RUT590:RUT628 RKX590:RKX628 RBB590:RBB628 QRF590:QRF628 QHJ590:QHJ628 PXN590:PXN628 PNR590:PNR628 PDV590:PDV628 OTZ590:OTZ628 OKD590:OKD628 OAH590:OAH628 NQL590:NQL628 NGP590:NGP628 MWT590:MWT628 MMX590:MMX628 MDB590:MDB628 LTF590:LTF628 LJJ590:LJJ628 KZN590:KZN628 KPR590:KPR628 KFV590:KFV628 JVZ590:JVZ628 JMD590:JMD628 JCH590:JCH628 ISL590:ISL628 IIP590:IIP628 HYT590:HYT628 HOX590:HOX628 HFB590:HFB628 GVF590:GVF628 GLJ590:GLJ628 GBN590:GBN628 FRR590:FRR628 FHV590:FHV628 EXZ590:EXZ628 EOD590:EOD628 EEH590:EEH628 DUL590:DUL628 DKP590:DKP628 DAT590:DAT628 CQX590:CQX628 CHB590:CHB628 BXF590:BXF628 BNJ590:BNJ628 BDN590:BDN628 ATR590:ATR628 AJV590:AJV628 ZZ590:ZZ628 QD590:QD628 GH590:GH628 Y590:Y628 SOL590:SOL628 Y580:Y588 GH580:GH588 QD580:QD588 ZZ580:ZZ588 AJV580:AJV588 ATR580:ATR588 BDN580:BDN588 BNJ580:BNJ588 BXF580:BXF588 CHB580:CHB588 CQX580:CQX588 DAT580:DAT588 DKP580:DKP588 DUL580:DUL588 EEH580:EEH588 EOD580:EOD588 EXZ580:EXZ588 FHV580:FHV588 FRR580:FRR588 GBN580:GBN588 GLJ580:GLJ588 GVF580:GVF588 HFB580:HFB588 HOX580:HOX588 HYT580:HYT588 IIP580:IIP588 ISL580:ISL588 JCH580:JCH588 JMD580:JMD588 JVZ580:JVZ588 KFV580:KFV588 KPR580:KPR588 KZN580:KZN588 LJJ580:LJJ588 LTF580:LTF588 MDB580:MDB588 MMX580:MMX588 MWT580:MWT588 NGP580:NGP588 NQL580:NQL588 OAH580:OAH588 OKD580:OKD588 OTZ580:OTZ588 PDV580:PDV588 PNR580:PNR588 PXN580:PXN588 QHJ580:QHJ588 QRF580:QRF588 RBB580:RBB588 RKX580:RKX588 RUT580:RUT588 SEP580:SEP588 SOL580:SOL588 SEP590:SEP628">
      <formula1>1</formula1>
      <formula2>6</formula2>
    </dataValidation>
    <dataValidation type="whole" allowBlank="1" showInputMessage="1" showErrorMessage="1" errorTitle="Klasifikacija" error="Celo število &lt;= 71 - Gl. zavihek MERIL Classification oz. Klasifikacija " sqref="RUW590:RUW628 RLA590:RLA628 RBE590:RBE628 QRI590:QRI628 QHM590:QHM628 PXQ590:PXQ628 PNU590:PNU628 PDY590:PDY628 OUC590:OUC628 OKG590:OKG628 OAK590:OAK628 NQO590:NQO628 NGS590:NGS628 MWW590:MWW628 MNA590:MNA628 MDE590:MDE628 LTI590:LTI628 LJM590:LJM628 KZQ590:KZQ628 KPU590:KPU628 KFY590:KFY628 JWC590:JWC628 JMG590:JMG628 JCK590:JCK628 ISO590:ISO628 IIS590:IIS628 HYW590:HYW628 HPA590:HPA628 HFE590:HFE628 GVI590:GVI628 GLM590:GLM628 GBQ590:GBQ628 FRU590:FRU628 FHY590:FHY628 EYC590:EYC628 EOG590:EOG628 EEK590:EEK628 DUO590:DUO628 DKS590:DKS628 DAW590:DAW628 CRA590:CRA628 CHE590:CHE628 BXI590:BXI628 BNM590:BNM628 BDQ590:BDQ628 ATU590:ATU628 AJY590:AJY628 AAC590:AAC628 QG590:QG628 GK590:GK628 AB590:AB628 SOO590:SOO628 AB580:AB588 GK580:GK588 QG580:QG588 AAC580:AAC588 AJY580:AJY588 ATU580:ATU588 BDQ580:BDQ588 BNM580:BNM588 BXI580:BXI588 CHE580:CHE588 CRA580:CRA588 DAW580:DAW588 DKS580:DKS588 DUO580:DUO588 EEK580:EEK588 EOG580:EOG588 EYC580:EYC588 FHY580:FHY588 FRU580:FRU588 GBQ580:GBQ588 GLM580:GLM588 GVI580:GVI588 HFE580:HFE588 HPA580:HPA588 HYW580:HYW588 IIS580:IIS588 ISO580:ISO588 JCK580:JCK588 JMG580:JMG588 JWC580:JWC588 KFY580:KFY588 KPU580:KPU588 KZQ580:KZQ588 LJM580:LJM588 LTI580:LTI588 MDE580:MDE588 MNA580:MNA588 MWW580:MWW588 NGS580:NGS588 NQO580:NQO588 OAK580:OAK588 OKG580:OKG588 OUC580:OUC588 PDY580:PDY588 PNU580:PNU588 PXQ580:PXQ588 QHM580:QHM588 QRI580:QRI588 RBE580:RBE588 RLA580:RLA588 RUW580:RUW588 SES580:SES588 SOO580:SOO588 SES590:SES628">
      <formula1>1</formula1>
      <formula2>71</formula2>
    </dataValidation>
    <dataValidation type="whole" operator="greaterThan" allowBlank="1" showInputMessage="1" showErrorMessage="1" error="Celo število" sqref="RUX590:RUX628 RLB590:RLB628 RBF590:RBF628 QRJ590:QRJ628 QHN590:QHN628 PXR590:PXR628 PNV590:PNV628 PDZ590:PDZ628 OUD590:OUD628 OKH590:OKH628 OAL590:OAL628 NQP590:NQP628 NGT590:NGT628 MWX590:MWX628 MNB590:MNB628 MDF590:MDF628 LTJ590:LTJ628 LJN590:LJN628 KZR590:KZR628 KPV590:KPV628 KFZ590:KFZ628 JWD590:JWD628 JMH590:JMH628 JCL590:JCL628 ISP590:ISP628 IIT590:IIT628 HYX590:HYX628 HPB590:HPB628 HFF590:HFF628 GVJ590:GVJ628 GLN590:GLN628 GBR590:GBR628 FRV590:FRV628 FHZ590:FHZ628 EYD590:EYD628 EOH590:EOH628 EEL590:EEL628 DUP590:DUP628 DKT590:DKT628 DAX590:DAX628 CRB590:CRB628 CHF590:CHF628 BXJ590:BXJ628 BNN590:BNN628 BDR590:BDR628 ATV590:ATV628 AJZ590:AJZ628 AAD590:AAD628 QH590:QH628 GL590:GL628 AC590:AC628 SOP590:SOP628 AC580:AC588 GL580:GL588 QH580:QH588 AAD580:AAD588 AJZ580:AJZ588 ATV580:ATV588 BDR580:BDR588 BNN580:BNN588 BXJ580:BXJ588 CHF580:CHF588 CRB580:CRB588 DAX580:DAX588 DKT580:DKT588 DUP580:DUP588 EEL580:EEL588 EOH580:EOH588 EYD580:EYD588 FHZ580:FHZ588 FRV580:FRV588 GBR580:GBR588 GLN580:GLN588 GVJ580:GVJ588 HFF580:HFF588 HPB580:HPB588 HYX580:HYX588 IIT580:IIT588 ISP580:ISP588 JCL580:JCL588 JMH580:JMH588 JWD580:JWD588 KFZ580:KFZ588 KPV580:KPV588 KZR580:KZR588 LJN580:LJN588 LTJ580:LTJ588 MDF580:MDF588 MNB580:MNB588 MWX580:MWX588 NGT580:NGT588 NQP580:NQP588 OAL580:OAL588 OKH580:OKH588 OUD580:OUD588 PDZ580:PDZ588 PNV580:PNV588 PXR580:PXR588 QHN580:QHN588 QRJ580:QRJ588 RBF580:RBF588 RLB580:RLB588 RUX580:RUX588 SET580:SET588 SOP580:SOP588 SET590:SET628">
      <formula1>0</formula1>
    </dataValidation>
    <dataValidation type="decimal" allowBlank="1" showInputMessage="1" showErrorMessage="1" errorTitle="Stroški dela operaterja" error="celo število &lt; 21" sqref="RUZ590:RUZ628 RLD590:RLD628 RBH590:RBH628 QRL590:QRL628 QHP590:QHP628 PXT590:PXT628 PNX590:PNX628 PEB590:PEB628 OUF590:OUF628 OKJ590:OKJ628 OAN590:OAN628 NQR590:NQR628 NGV590:NGV628 MWZ590:MWZ628 MND590:MND628 MDH590:MDH628 LTL590:LTL628 LJP590:LJP628 KZT590:KZT628 KPX590:KPX628 KGB590:KGB628 JWF590:JWF628 JMJ590:JMJ628 JCN590:JCN628 ISR590:ISR628 IIV590:IIV628 HYZ590:HYZ628 HPD590:HPD628 HFH590:HFH628 GVL590:GVL628 GLP590:GLP628 GBT590:GBT628 FRX590:FRX628 FIB590:FIB628 EYF590:EYF628 EOJ590:EOJ628 EEN590:EEN628 DUR590:DUR628 DKV590:DKV628 DAZ590:DAZ628 CRD590:CRD628 CHH590:CHH628 BXL590:BXL628 BNP590:BNP628 BDT590:BDT628 ATX590:ATX628 AKB590:AKB628 AAF590:AAF628 QJ590:QJ628 GN590:GN628 AE590:AE628 SOR590:SOR628 AE580:AE588 GN580:GN588 QJ580:QJ588 AAF580:AAF588 AKB580:AKB588 ATX580:ATX588 BDT580:BDT588 BNP580:BNP588 BXL580:BXL588 CHH580:CHH588 CRD580:CRD588 DAZ580:DAZ588 DKV580:DKV588 DUR580:DUR588 EEN580:EEN588 EOJ580:EOJ588 EYF580:EYF588 FIB580:FIB588 FRX580:FRX588 GBT580:GBT588 GLP580:GLP588 GVL580:GVL588 HFH580:HFH588 HPD580:HPD588 HYZ580:HYZ588 IIV580:IIV588 ISR580:ISR588 JCN580:JCN588 JMJ580:JMJ588 JWF580:JWF588 KGB580:KGB588 KPX580:KPX588 KZT580:KZT588 LJP580:LJP588 LTL580:LTL588 MDH580:MDH588 MND580:MND588 MWZ580:MWZ588 NGV580:NGV588 NQR580:NQR588 OAN580:OAN588 OKJ580:OKJ588 OUF580:OUF588 PEB580:PEB588 PNX580:PNX588 PXT580:PXT588 QHP580:QHP588 QRL580:QRL588 RBH580:RBH588 RLD580:RLD588 RUZ580:RUZ588 SEV580:SEV588 SOR580:SOR588 SEV590:SEV628">
      <formula1>0</formula1>
      <formula2>20</formula2>
    </dataValidation>
    <dataValidation type="decimal" operator="greaterThanOrEqual" allowBlank="1" showErrorMessage="1" errorTitle="Nabavna vrednost" error="celo število!" sqref="J287 IP287 SL287 ACH287 AMD287 AVZ287 BFV287 BPR287 BZN287 CJJ287 CTF287 DDB287 DMX287 DWT287 EGP287 EQL287 FAH287 FKD287 FTZ287 GDV287 GNR287 GXN287 HHJ287 HRF287 IBB287 IKX287 IUT287 JEP287 JOL287 JYH287 KID287 KRZ287 LBV287 LLR287 LVN287 MFJ287 MPF287 MZB287 NIX287 NST287 OCP287 OML287 OWH287 PGD287 PPZ287 PZV287 QJR287 QTN287 RDJ287 RNF287 RXB287 SGX287 SQT287 TAP287 TKL287 TUH287 UED287 UNZ287 UXV287 VHR287 VRN287 WBJ287 WLF287 WVB287">
      <formula1>0</formula1>
      <formula2>0</formula2>
    </dataValidation>
    <dataValidation type="whole" allowBlank="1" showErrorMessage="1" errorTitle="Letna stopnja izkoriščenosti" error="odstotek (celoštevilska vrednost)" sqref="V281:V287 JB281:JB287 SX281:SX287 ACT281:ACT287 AMP281:AMP287 AWL281:AWL287 BGH281:BGH287 BQD281:BQD287 BZZ281:BZZ287 CJV281:CJV287 CTR281:CTR287 DDN281:DDN287 DNJ281:DNJ287 DXF281:DXF287 EHB281:EHB287 EQX281:EQX287 FAT281:FAT287 FKP281:FKP287 FUL281:FUL287 GEH281:GEH287 GOD281:GOD287 GXZ281:GXZ287 HHV281:HHV287 HRR281:HRR287 IBN281:IBN287 ILJ281:ILJ287 IVF281:IVF287 JFB281:JFB287 JOX281:JOX287 JYT281:JYT287 KIP281:KIP287 KSL281:KSL287 LCH281:LCH287 LMD281:LMD287 LVZ281:LVZ287 MFV281:MFV287 MPR281:MPR287 MZN281:MZN287 NJJ281:NJJ287 NTF281:NTF287 ODB281:ODB287 OMX281:OMX287 OWT281:OWT287 PGP281:PGP287 PQL281:PQL287 QAH281:QAH287 QKD281:QKD287 QTZ281:QTZ287 RDV281:RDV287 RNR281:RNR287 RXN281:RXN287 SHJ281:SHJ287 SRF281:SRF287 TBB281:TBB287 TKX281:TKX287 TUT281:TUT287 UEP281:UEP287 UOL281:UOL287 UYH281:UYH287 VID281:VID287 VRZ281:VRZ287 WBV281:WBV287 WLR281:WLR287 WVN281:WVN287">
      <formula1>0</formula1>
      <formula2>100</formula2>
    </dataValidation>
    <dataValidation type="decimal" errorStyle="warning" allowBlank="1" showErrorMessage="1" errorTitle="Cena" error="mora biti enaka ali manjša od lastne cene" sqref="Q281:Q287 IW281:IW287 SS281:SS287 ACO281:ACO287 AMK281:AMK287 AWG281:AWG287 BGC281:BGC287 BPY281:BPY287 BZU281:BZU287 CJQ281:CJQ287 CTM281:CTM287 DDI281:DDI287 DNE281:DNE287 DXA281:DXA287 EGW281:EGW287 EQS281:EQS287 FAO281:FAO287 FKK281:FKK287 FUG281:FUG287 GEC281:GEC287 GNY281:GNY287 GXU281:GXU287 HHQ281:HHQ287 HRM281:HRM287 IBI281:IBI287 ILE281:ILE287 IVA281:IVA287 JEW281:JEW287 JOS281:JOS287 JYO281:JYO287 KIK281:KIK287 KSG281:KSG287 LCC281:LCC287 LLY281:LLY287 LVU281:LVU287 MFQ281:MFQ287 MPM281:MPM287 MZI281:MZI287 NJE281:NJE287 NTA281:NTA287 OCW281:OCW287 OMS281:OMS287 OWO281:OWO287 PGK281:PGK287 PQG281:PQG287 QAC281:QAC287 QJY281:QJY287 QTU281:QTU287 RDQ281:RDQ287 RNM281:RNM287 RXI281:RXI287 SHE281:SHE287 SRA281:SRA287 TAW281:TAW287 TKS281:TKS287 TUO281:TUO287 UEK281:UEK287 UOG281:UOG287 UYC281:UYC287 VHY281:VHY287 VRU281:VRU287 WBQ281:WBQ287 WLM281:WLM287 WVI281:WVI287">
      <formula1>0</formula1>
      <formula2>U281</formula2>
    </dataValidation>
  </dataValidations>
  <hyperlinks>
    <hyperlink ref="X83" r:id="rId1" display="www.ki.si"/>
    <hyperlink ref="X84" r:id="rId2" display="www.ki.si"/>
    <hyperlink ref="X93" r:id="rId3" display="www.ki.si"/>
    <hyperlink ref="X94" r:id="rId4" display="www.ki.si"/>
    <hyperlink ref="X41" r:id="rId5"/>
    <hyperlink ref="X72" r:id="rId6"/>
    <hyperlink ref="X89" r:id="rId7"/>
    <hyperlink ref="X90" r:id="rId8"/>
    <hyperlink ref="X47" r:id="rId9"/>
    <hyperlink ref="X48" r:id="rId10"/>
    <hyperlink ref="X62" r:id="rId11"/>
    <hyperlink ref="X63" r:id="rId12"/>
    <hyperlink ref="X95" r:id="rId13"/>
    <hyperlink ref="X96" r:id="rId14"/>
    <hyperlink ref="X97" r:id="rId15"/>
    <hyperlink ref="X85" r:id="rId16"/>
    <hyperlink ref="X86" r:id="rId17"/>
    <hyperlink ref="X73:X75" r:id="rId18" display="https://www.ki.si/odseki/d12-odsek-za-sintezno-biologijo-in-imunologijo/oprema/"/>
    <hyperlink ref="X41:X42" r:id="rId19" display="https://www.ki.si/odseki/d12-odsek-za-sintezno-biologijo-in-imunologijo/oprema/"/>
    <hyperlink ref="X46" r:id="rId20"/>
    <hyperlink ref="X92" r:id="rId21"/>
    <hyperlink ref="X73" r:id="rId22"/>
    <hyperlink ref="X74" r:id="rId23"/>
    <hyperlink ref="X75" r:id="rId24"/>
    <hyperlink ref="X76" r:id="rId25"/>
    <hyperlink ref="X77" r:id="rId26"/>
    <hyperlink ref="X78" r:id="rId27"/>
    <hyperlink ref="X79" r:id="rId28"/>
    <hyperlink ref="X80" r:id="rId29"/>
    <hyperlink ref="X58:X60" r:id="rId30" display="https://www.ki.si/departments/d06-department-of-food-chemistry/equipment/"/>
    <hyperlink ref="X49" r:id="rId31"/>
    <hyperlink ref="X87" r:id="rId32"/>
    <hyperlink ref="X50" r:id="rId33"/>
    <hyperlink ref="X55" r:id="rId34"/>
    <hyperlink ref="X56" r:id="rId35" display="www.ki.si"/>
    <hyperlink ref="X60" r:id="rId36"/>
    <hyperlink ref="X59" r:id="rId37"/>
    <hyperlink ref="X61" r:id="rId38"/>
    <hyperlink ref="X64" r:id="rId39"/>
    <hyperlink ref="X65" r:id="rId40"/>
    <hyperlink ref="X54" r:id="rId41"/>
    <hyperlink ref="X53" r:id="rId42"/>
    <hyperlink ref="X58:X59" r:id="rId43" display="https://www.ki.si/departments/d06-department-of-food-chemistry/equipment/"/>
    <hyperlink ref="X52" r:id="rId44"/>
    <hyperlink ref="X42" r:id="rId45"/>
    <hyperlink ref="X43" r:id="rId46"/>
    <hyperlink ref="X44" r:id="rId47"/>
    <hyperlink ref="X66" r:id="rId48"/>
    <hyperlink ref="X67" r:id="rId49"/>
    <hyperlink ref="X68" r:id="rId50"/>
    <hyperlink ref="X74:X75" r:id="rId51" display="https://www.ki.si/odseki/d12-odsek-za-sintezno-biologijo-in-imunologijo/oprema/"/>
    <hyperlink ref="X71" r:id="rId52"/>
    <hyperlink ref="X51" r:id="rId53"/>
    <hyperlink ref="X45" r:id="rId54"/>
    <hyperlink ref="X88" r:id="rId55"/>
    <hyperlink ref="X232" r:id="rId56"/>
    <hyperlink ref="X233:X263" r:id="rId57" display="https://www.imt.si/organizacijske-enote/infrastrukturna-organizacijska-enota"/>
    <hyperlink ref="L505" r:id="rId58" display="http://hpc.fs.uni-lj.si/sites/default/files/FS_HPC_cenik_24032011.pdf"/>
    <hyperlink ref="L506" r:id="rId59" display="http://hpc.fs.uni-lj.si/sites/default/files/FS_HPC_cenik_24032011.pdf"/>
    <hyperlink ref="X482" r:id="rId60"/>
    <hyperlink ref="X483" r:id="rId61"/>
    <hyperlink ref="X484" r:id="rId62"/>
    <hyperlink ref="X485" r:id="rId63"/>
    <hyperlink ref="X486" r:id="rId64"/>
    <hyperlink ref="X487" r:id="rId65"/>
    <hyperlink ref="X488" r:id="rId66"/>
    <hyperlink ref="X489" r:id="rId67"/>
    <hyperlink ref="X490" r:id="rId68"/>
    <hyperlink ref="X491" r:id="rId69"/>
    <hyperlink ref="X518" r:id="rId70"/>
    <hyperlink ref="X517" r:id="rId71"/>
    <hyperlink ref="X516" r:id="rId72"/>
    <hyperlink ref="X515" r:id="rId73"/>
    <hyperlink ref="X514" r:id="rId74"/>
    <hyperlink ref="X513" r:id="rId75"/>
    <hyperlink ref="X519" r:id="rId76"/>
    <hyperlink ref="X522" r:id="rId77"/>
    <hyperlink ref="X665" r:id="rId78"/>
    <hyperlink ref="X663" r:id="rId79"/>
    <hyperlink ref="X666" r:id="rId80"/>
    <hyperlink ref="X668" r:id="rId81"/>
    <hyperlink ref="X667" r:id="rId82"/>
    <hyperlink ref="X670" r:id="rId83"/>
    <hyperlink ref="X669" r:id="rId84"/>
    <hyperlink ref="X671" r:id="rId85"/>
    <hyperlink ref="X664" r:id="rId86"/>
    <hyperlink ref="X727" r:id="rId87"/>
    <hyperlink ref="X714:X726" r:id="rId88" display="http://www.ntf.uni-lj.si/ntf/raziskovanje/raziskovalno-delo/raziskovalna-oprema/"/>
    <hyperlink ref="X735" r:id="rId89"/>
    <hyperlink ref="X749" r:id="rId90"/>
    <hyperlink ref="X456" r:id="rId91"/>
    <hyperlink ref="X457" r:id="rId92"/>
    <hyperlink ref="X633" r:id="rId93"/>
    <hyperlink ref="X269" r:id="rId94"/>
    <hyperlink ref="X748" r:id="rId95"/>
    <hyperlink ref="X745" r:id="rId96"/>
    <hyperlink ref="X31" r:id="rId97" display="http://www.ki.si/odseki/l-09/oprema/"/>
    <hyperlink ref="X22" r:id="rId98" display="http://www.fkkt.uni-lj.si/sl/oddelki-in-katedre/oddelek-za-kemijsko-inzenirstvo-in-tehnisko-varnost/katedra-za-poklicno-procesno-in-pozarno-varnost/raziskovalna-oprema/"/>
    <hyperlink ref="X36" r:id="rId99"/>
    <hyperlink ref="X37" r:id="rId100"/>
    <hyperlink ref="X38" r:id="rId101" location="c1228"/>
    <hyperlink ref="X35" r:id="rId102" location="c397"/>
    <hyperlink ref="X116" r:id="rId103"/>
    <hyperlink ref="X127" r:id="rId104"/>
    <hyperlink ref="X118" r:id="rId105"/>
    <hyperlink ref="X119" r:id="rId106"/>
    <hyperlink ref="X117" r:id="rId107"/>
    <hyperlink ref="X98" r:id="rId108"/>
    <hyperlink ref="X99" r:id="rId109"/>
    <hyperlink ref="X101" r:id="rId110"/>
    <hyperlink ref="X103" r:id="rId111"/>
    <hyperlink ref="X104" r:id="rId112"/>
    <hyperlink ref="X105" r:id="rId113"/>
    <hyperlink ref="X107" r:id="rId114"/>
    <hyperlink ref="X108" r:id="rId115"/>
    <hyperlink ref="X109" r:id="rId116"/>
    <hyperlink ref="X110" r:id="rId117"/>
    <hyperlink ref="X111" r:id="rId118"/>
    <hyperlink ref="X112" r:id="rId119"/>
    <hyperlink ref="X102" r:id="rId120"/>
    <hyperlink ref="X470" r:id="rId121"/>
    <hyperlink ref="X471:X478" r:id="rId122" display="http://is.zrc-sazu.si/oprema "/>
    <hyperlink ref="X477" r:id="rId123"/>
    <hyperlink ref="X476" r:id="rId124"/>
    <hyperlink ref="X475" r:id="rId125"/>
    <hyperlink ref="X478" r:id="rId126"/>
    <hyperlink ref="X471" r:id="rId127"/>
    <hyperlink ref="X479" r:id="rId128"/>
    <hyperlink ref="X524" r:id="rId129"/>
    <hyperlink ref="X526" r:id="rId130"/>
    <hyperlink ref="X530" r:id="rId131"/>
    <hyperlink ref="X540" r:id="rId132"/>
    <hyperlink ref="X548" r:id="rId133"/>
    <hyperlink ref="X556" r:id="rId134"/>
    <hyperlink ref="X423" r:id="rId135"/>
    <hyperlink ref="X422" r:id="rId136"/>
    <hyperlink ref="X421" r:id="rId137"/>
    <hyperlink ref="X420" r:id="rId138"/>
    <hyperlink ref="X419" r:id="rId139"/>
    <hyperlink ref="X418" r:id="rId140"/>
    <hyperlink ref="X417" r:id="rId141"/>
    <hyperlink ref="X416" r:id="rId142"/>
    <hyperlink ref="X415" r:id="rId143"/>
    <hyperlink ref="X414" r:id="rId144"/>
    <hyperlink ref="X413" r:id="rId145"/>
    <hyperlink ref="X412" r:id="rId146"/>
    <hyperlink ref="X411" r:id="rId147"/>
    <hyperlink ref="X410" r:id="rId148"/>
    <hyperlink ref="X424" r:id="rId149"/>
    <hyperlink ref="X425" r:id="rId150"/>
    <hyperlink ref="X402" r:id="rId151"/>
    <hyperlink ref="X401" r:id="rId152"/>
    <hyperlink ref="X400" r:id="rId153"/>
    <hyperlink ref="X399" r:id="rId154" display="http://www.bf.uni-lj.si/index.php?eID=dumpFile&amp;t=f&amp;f=22132&amp;token=41bb9230cd7a705774b6efbb5c9a33786e76d269"/>
    <hyperlink ref="X449" r:id="rId155"/>
    <hyperlink ref="X448" display="http://www.bf.uni-lj.si/index.php?eID=tx_nawsecuredl&amp;u=0&amp;g=0&amp;t=1551861954&amp;hash=a45c6ea4a061792614b85adf588408080e91a467&amp;file=fileadmin/datoteke/znanstveno_in_mednarodno/raziskovalno/Raziskovalna_oprema/HPLC_Thermo_UltiMate__sistem_tekocinske_kromatografij"/>
    <hyperlink ref="X452" r:id="rId156"/>
    <hyperlink ref="X404" r:id="rId157"/>
    <hyperlink ref="X405" r:id="rId158"/>
    <hyperlink ref="X403" r:id="rId159"/>
    <hyperlink ref="X406" r:id="rId160"/>
    <hyperlink ref="X407" r:id="rId161"/>
    <hyperlink ref="X408" r:id="rId162"/>
    <hyperlink ref="X409" r:id="rId163"/>
    <hyperlink ref="X426" r:id="rId164"/>
    <hyperlink ref="X427" r:id="rId165"/>
    <hyperlink ref="X428" r:id="rId166"/>
    <hyperlink ref="X430" r:id="rId167"/>
    <hyperlink ref="X429" r:id="rId168"/>
    <hyperlink ref="X431" r:id="rId169"/>
    <hyperlink ref="X758" r:id="rId170"/>
    <hyperlink ref="X766" r:id="rId171"/>
    <hyperlink ref="X786" r:id="rId172"/>
    <hyperlink ref="X759" r:id="rId173"/>
    <hyperlink ref="X760" r:id="rId174"/>
    <hyperlink ref="X783" r:id="rId175"/>
    <hyperlink ref="X767" r:id="rId176"/>
    <hyperlink ref="X772" r:id="rId177"/>
    <hyperlink ref="X770" r:id="rId178"/>
    <hyperlink ref="X771" r:id="rId179"/>
    <hyperlink ref="X769" r:id="rId180"/>
    <hyperlink ref="X774" r:id="rId181"/>
    <hyperlink ref="X776" r:id="rId182"/>
    <hyperlink ref="X779" r:id="rId183"/>
    <hyperlink ref="X780" r:id="rId184"/>
    <hyperlink ref="X768" r:id="rId185"/>
    <hyperlink ref="X773" r:id="rId186"/>
    <hyperlink ref="X784" r:id="rId187"/>
    <hyperlink ref="X785" r:id="rId188"/>
    <hyperlink ref="X787" r:id="rId189"/>
    <hyperlink ref="X788" r:id="rId190"/>
    <hyperlink ref="X793" r:id="rId191"/>
    <hyperlink ref="X794" r:id="rId192"/>
    <hyperlink ref="X795" r:id="rId193"/>
    <hyperlink ref="X777" r:id="rId194"/>
    <hyperlink ref="X778" r:id="rId195"/>
    <hyperlink ref="X775" r:id="rId196"/>
    <hyperlink ref="X789" r:id="rId197"/>
    <hyperlink ref="X790" r:id="rId198"/>
    <hyperlink ref="X792" r:id="rId199"/>
    <hyperlink ref="X791" r:id="rId200"/>
    <hyperlink ref="X761" r:id="rId201"/>
    <hyperlink ref="X762" r:id="rId202"/>
    <hyperlink ref="X763" r:id="rId203"/>
    <hyperlink ref="X764" r:id="rId204"/>
    <hyperlink ref="X765" r:id="rId205"/>
    <hyperlink ref="X798" r:id="rId206"/>
    <hyperlink ref="X803" r:id="rId207"/>
    <hyperlink ref="X801" r:id="rId208"/>
    <hyperlink ref="X802" r:id="rId209"/>
    <hyperlink ref="X796" r:id="rId210"/>
    <hyperlink ref="X797" r:id="rId211"/>
    <hyperlink ref="X799" r:id="rId212"/>
    <hyperlink ref="X800" r:id="rId213"/>
    <hyperlink ref="X782" r:id="rId214"/>
    <hyperlink ref="X781" r:id="rId215"/>
    <hyperlink ref="X580" r:id="rId216"/>
    <hyperlink ref="X581:X620" r:id="rId217" display="http://www.fs.um.si/raziskovanje/raziskovalna-oprema/"/>
    <hyperlink ref="X589" r:id="rId218"/>
    <hyperlink ref="X751" r:id="rId219"/>
    <hyperlink ref="X752" r:id="rId220"/>
    <hyperlink ref="X287" r:id="rId221"/>
    <hyperlink ref="X288" r:id="rId222"/>
    <hyperlink ref="X461" r:id="rId223"/>
    <hyperlink ref="X460" r:id="rId224"/>
    <hyperlink ref="X459" r:id="rId225"/>
    <hyperlink ref="X755" r:id="rId226"/>
    <hyperlink ref="X914" r:id="rId227"/>
    <hyperlink ref="X294" r:id="rId228"/>
    <hyperlink ref="X311" r:id="rId229" tooltip="blocked::http://www.mf.uni-lj.si/ris/oprema"/>
    <hyperlink ref="X315" r:id="rId230" tooltip="blocked::http://www.mf.uni-lj.si/ris/oprema"/>
    <hyperlink ref="X316" r:id="rId231" tooltip="blocked::http://www.mf.uni-lj.si/ris/oprema"/>
    <hyperlink ref="X313" r:id="rId232" tooltip="blocked::http://www.mf.uni-lj.si/ris/oprema"/>
    <hyperlink ref="X338" r:id="rId233" tooltip="blocked::http://www.mf.uni-lj.si/ris/oprema"/>
    <hyperlink ref="X335" r:id="rId234"/>
    <hyperlink ref="X293" r:id="rId235"/>
    <hyperlink ref="X341" r:id="rId236"/>
    <hyperlink ref="X304" r:id="rId237"/>
    <hyperlink ref="X323" r:id="rId238"/>
    <hyperlink ref="X331" r:id="rId239"/>
    <hyperlink ref="X332" r:id="rId240"/>
    <hyperlink ref="X339" r:id="rId241"/>
    <hyperlink ref="X300" r:id="rId242"/>
    <hyperlink ref="X310" r:id="rId243"/>
    <hyperlink ref="X318" r:id="rId244"/>
    <hyperlink ref="X319" r:id="rId245"/>
    <hyperlink ref="X327:X329" r:id="rId246" display="http://ibk.mf.uni-lj.si/equipment"/>
    <hyperlink ref="X314" r:id="rId247"/>
    <hyperlink ref="X344" r:id="rId248"/>
    <hyperlink ref="X345" r:id="rId249"/>
    <hyperlink ref="X350" r:id="rId250"/>
    <hyperlink ref="X289" r:id="rId251"/>
    <hyperlink ref="X349" r:id="rId252"/>
    <hyperlink ref="X355" r:id="rId253"/>
    <hyperlink ref="X357" r:id="rId254"/>
    <hyperlink ref="X541" r:id="rId255"/>
    <hyperlink ref="X446" r:id="rId256"/>
    <hyperlink ref="X451" display="http://www.bf.uni-lj.si/index.php?eID=tx_nawsecuredl&amp;u=0&amp;g=0&amp;t=1551823187&amp;hash=c835926fa6bd157afc0f5db86a663f849d06d68e&amp;file=fileadmin/datoteke/znanstveno_in_mednarodno/raziskovalno/Raziskovalna_oprema/Digitalni_mikroskop_za_analizo_povrsin_lesa_in_lignoc"/>
    <hyperlink ref="X447" r:id="rId257"/>
    <hyperlink ref="X436" r:id="rId258"/>
    <hyperlink ref="X435" r:id="rId259"/>
    <hyperlink ref="X434" r:id="rId260"/>
  </hyperlinks>
  <pageMargins left="0.15748031496062992" right="0.15748031496062992" top="0.59055118110236227" bottom="0.59055118110236227" header="0" footer="0"/>
  <pageSetup paperSize="8" scale="50" fitToWidth="4" fitToHeight="2" orientation="landscape" r:id="rId261"/>
  <drawing r:id="rId262"/>
  <legacyDrawing r:id="rId2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20"/>
  <sheetViews>
    <sheetView showGridLines="0" workbookViewId="0">
      <pane ySplit="1" topLeftCell="A2" activePane="bottomLeft" state="frozen"/>
      <selection activeCell="A3" sqref="A3"/>
      <selection pane="bottomLeft" sqref="A1:B1"/>
    </sheetView>
  </sheetViews>
  <sheetFormatPr defaultColWidth="9.19921875" defaultRowHeight="12.75" x14ac:dyDescent="0.25"/>
  <cols>
    <col min="1" max="1" width="17" style="10" customWidth="1"/>
    <col min="2" max="2" width="87.5" style="9" customWidth="1"/>
    <col min="3" max="16384" width="9.19921875" style="8"/>
  </cols>
  <sheetData>
    <row r="1" spans="1:2" x14ac:dyDescent="0.25">
      <c r="A1" s="130" t="s">
        <v>452</v>
      </c>
      <c r="B1" s="130"/>
    </row>
    <row r="2" spans="1:2" ht="9" customHeight="1" x14ac:dyDescent="0.25">
      <c r="A2" s="11"/>
    </row>
    <row r="3" spans="1:2" ht="29.25" customHeight="1" x14ac:dyDescent="0.25">
      <c r="A3" s="22" t="s">
        <v>453</v>
      </c>
      <c r="B3" s="14" t="s">
        <v>649</v>
      </c>
    </row>
    <row r="4" spans="1:2" ht="8.35" customHeight="1" x14ac:dyDescent="0.25">
      <c r="A4" s="21"/>
      <c r="B4" s="15"/>
    </row>
    <row r="5" spans="1:2" x14ac:dyDescent="0.25">
      <c r="A5" s="22" t="s">
        <v>455</v>
      </c>
      <c r="B5" s="16" t="s">
        <v>610</v>
      </c>
    </row>
    <row r="6" spans="1:2" x14ac:dyDescent="0.25">
      <c r="A6" s="21"/>
      <c r="B6" s="17" t="s">
        <v>611</v>
      </c>
    </row>
    <row r="7" spans="1:2" ht="14.3" customHeight="1" x14ac:dyDescent="0.25">
      <c r="A7" s="21"/>
      <c r="B7" s="18" t="s">
        <v>456</v>
      </c>
    </row>
    <row r="8" spans="1:2" ht="13.6" customHeight="1" x14ac:dyDescent="0.25">
      <c r="A8" s="21"/>
      <c r="B8" s="19" t="s">
        <v>612</v>
      </c>
    </row>
    <row r="9" spans="1:2" x14ac:dyDescent="0.25">
      <c r="A9" s="21"/>
      <c r="B9" s="18" t="s">
        <v>609</v>
      </c>
    </row>
    <row r="10" spans="1:2" x14ac:dyDescent="0.25">
      <c r="A10" s="21"/>
      <c r="B10" s="20" t="s">
        <v>613</v>
      </c>
    </row>
    <row r="11" spans="1:2" x14ac:dyDescent="0.25">
      <c r="A11" s="21"/>
      <c r="B11" s="20"/>
    </row>
    <row r="12" spans="1:2" x14ac:dyDescent="0.25">
      <c r="A12" s="22" t="s">
        <v>454</v>
      </c>
      <c r="B12" s="15" t="s">
        <v>614</v>
      </c>
    </row>
    <row r="13" spans="1:2" x14ac:dyDescent="0.25">
      <c r="A13" s="21"/>
      <c r="B13" s="15"/>
    </row>
    <row r="14" spans="1:2" ht="25.5" x14ac:dyDescent="0.25">
      <c r="A14" s="22" t="s">
        <v>457</v>
      </c>
      <c r="B14" s="15" t="s">
        <v>648</v>
      </c>
    </row>
    <row r="15" spans="1:2" x14ac:dyDescent="0.25">
      <c r="A15" s="21"/>
      <c r="B15" s="15"/>
    </row>
    <row r="16" spans="1:2" ht="25.5" x14ac:dyDescent="0.25">
      <c r="A16" s="22" t="s">
        <v>644</v>
      </c>
      <c r="B16" s="15" t="s">
        <v>615</v>
      </c>
    </row>
    <row r="17" spans="1:2" ht="25.5" x14ac:dyDescent="0.25">
      <c r="A17" s="21"/>
      <c r="B17" s="15" t="s">
        <v>617</v>
      </c>
    </row>
    <row r="18" spans="1:2" x14ac:dyDescent="0.25">
      <c r="A18" s="21"/>
      <c r="B18" s="16" t="s">
        <v>618</v>
      </c>
    </row>
    <row r="19" spans="1:2" x14ac:dyDescent="0.25">
      <c r="A19" s="21"/>
      <c r="B19" s="16"/>
    </row>
    <row r="20" spans="1:2" ht="25.5" x14ac:dyDescent="0.25">
      <c r="A20" s="22" t="s">
        <v>458</v>
      </c>
      <c r="B20" s="16" t="s">
        <v>616</v>
      </c>
    </row>
  </sheetData>
  <mergeCells count="1">
    <mergeCell ref="A1:B1"/>
  </mergeCells>
  <phoneticPr fontId="0" type="noConversion"/>
  <hyperlinks>
    <hyperlink ref="B7" r:id="rId1"/>
    <hyperlink ref="B9" r:id="rId2"/>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198"/>
  <sheetViews>
    <sheetView workbookViewId="0">
      <pane ySplit="1" topLeftCell="A2" activePane="bottomLeft" state="frozen"/>
      <selection activeCell="B36" sqref="B36"/>
      <selection pane="bottomLeft"/>
    </sheetView>
  </sheetViews>
  <sheetFormatPr defaultColWidth="9.19921875" defaultRowHeight="14.4" x14ac:dyDescent="0.3"/>
  <cols>
    <col min="1" max="1" width="3.19921875" style="1" bestFit="1" customWidth="1"/>
    <col min="2" max="2" width="18.69921875" style="1" customWidth="1"/>
    <col min="3" max="3" width="20" style="1" customWidth="1"/>
    <col min="4" max="4" width="3.5" style="1" bestFit="1" customWidth="1"/>
    <col min="5" max="6" width="26.5" style="1" customWidth="1"/>
    <col min="7" max="7" width="3.296875" style="1" bestFit="1" customWidth="1"/>
    <col min="8" max="8" width="31.296875" style="1" customWidth="1"/>
    <col min="9" max="9" width="33" style="1" customWidth="1"/>
    <col min="10" max="16384" width="9.19921875" style="1"/>
  </cols>
  <sheetData>
    <row r="1" spans="1:11" x14ac:dyDescent="0.3">
      <c r="A1" s="5" t="s">
        <v>238</v>
      </c>
      <c r="B1" s="5" t="s">
        <v>239</v>
      </c>
      <c r="C1" s="5" t="s">
        <v>237</v>
      </c>
      <c r="D1" s="5" t="s">
        <v>236</v>
      </c>
      <c r="E1" s="5" t="s">
        <v>240</v>
      </c>
      <c r="F1" s="5" t="s">
        <v>235</v>
      </c>
      <c r="G1" s="5" t="s">
        <v>234</v>
      </c>
      <c r="H1" s="5" t="s">
        <v>241</v>
      </c>
      <c r="I1" s="5" t="s">
        <v>233</v>
      </c>
      <c r="K1" s="7"/>
    </row>
    <row r="2" spans="1:11" x14ac:dyDescent="0.3">
      <c r="A2" s="4">
        <v>1</v>
      </c>
      <c r="B2" s="169" t="s">
        <v>242</v>
      </c>
      <c r="C2" s="169" t="s">
        <v>232</v>
      </c>
      <c r="D2" s="4">
        <v>1</v>
      </c>
      <c r="E2" s="1" t="s">
        <v>243</v>
      </c>
      <c r="F2" s="1" t="s">
        <v>231</v>
      </c>
      <c r="G2" s="4">
        <v>1</v>
      </c>
      <c r="H2" s="1" t="s">
        <v>244</v>
      </c>
      <c r="I2" s="1" t="s">
        <v>230</v>
      </c>
    </row>
    <row r="3" spans="1:11" x14ac:dyDescent="0.3">
      <c r="A3" s="4"/>
      <c r="B3" s="169"/>
      <c r="C3" s="169"/>
      <c r="D3" s="4"/>
      <c r="G3" s="4">
        <v>2</v>
      </c>
      <c r="H3" s="1" t="s">
        <v>245</v>
      </c>
      <c r="I3" s="1" t="s">
        <v>229</v>
      </c>
    </row>
    <row r="4" spans="1:11" x14ac:dyDescent="0.3">
      <c r="A4" s="4"/>
      <c r="D4" s="4"/>
      <c r="G4" s="4">
        <v>3</v>
      </c>
      <c r="H4" s="6" t="s">
        <v>246</v>
      </c>
      <c r="I4" s="1" t="s">
        <v>228</v>
      </c>
    </row>
    <row r="5" spans="1:11" x14ac:dyDescent="0.3">
      <c r="A5" s="4"/>
      <c r="D5" s="4"/>
      <c r="G5" s="4">
        <v>4</v>
      </c>
      <c r="H5" s="1" t="s">
        <v>247</v>
      </c>
      <c r="I5" s="1" t="s">
        <v>227</v>
      </c>
    </row>
    <row r="6" spans="1:11" x14ac:dyDescent="0.3">
      <c r="A6" s="4"/>
      <c r="D6" s="4"/>
      <c r="G6" s="4">
        <v>5</v>
      </c>
      <c r="H6" s="1" t="s">
        <v>248</v>
      </c>
      <c r="I6" s="1" t="s">
        <v>226</v>
      </c>
    </row>
    <row r="7" spans="1:11" x14ac:dyDescent="0.3">
      <c r="A7" s="4"/>
      <c r="D7" s="4"/>
      <c r="G7" s="4">
        <v>6</v>
      </c>
      <c r="H7" s="1" t="s">
        <v>249</v>
      </c>
      <c r="I7" s="1" t="s">
        <v>225</v>
      </c>
    </row>
    <row r="8" spans="1:11" x14ac:dyDescent="0.3">
      <c r="A8" s="4"/>
      <c r="D8" s="4"/>
      <c r="G8" s="4">
        <v>7</v>
      </c>
      <c r="H8" s="1" t="s">
        <v>250</v>
      </c>
      <c r="I8" s="1" t="s">
        <v>224</v>
      </c>
    </row>
    <row r="9" spans="1:11" x14ac:dyDescent="0.3">
      <c r="A9" s="4"/>
      <c r="D9" s="4">
        <v>2</v>
      </c>
      <c r="E9" s="1" t="s">
        <v>251</v>
      </c>
      <c r="F9" s="1" t="s">
        <v>223</v>
      </c>
      <c r="G9" s="4">
        <v>1</v>
      </c>
      <c r="H9" s="1" t="s">
        <v>252</v>
      </c>
      <c r="I9" s="1" t="s">
        <v>17</v>
      </c>
    </row>
    <row r="10" spans="1:11" x14ac:dyDescent="0.3">
      <c r="A10" s="4"/>
      <c r="D10" s="4"/>
      <c r="G10" s="4">
        <v>2</v>
      </c>
      <c r="H10" s="1" t="s">
        <v>253</v>
      </c>
      <c r="I10" s="1" t="s">
        <v>222</v>
      </c>
    </row>
    <row r="11" spans="1:11" x14ac:dyDescent="0.3">
      <c r="A11" s="4"/>
      <c r="D11" s="4"/>
      <c r="G11" s="4">
        <v>3</v>
      </c>
      <c r="H11" s="1" t="s">
        <v>254</v>
      </c>
      <c r="I11" s="1" t="s">
        <v>221</v>
      </c>
    </row>
    <row r="12" spans="1:11" x14ac:dyDescent="0.3">
      <c r="A12" s="4"/>
      <c r="D12" s="4"/>
      <c r="G12" s="4">
        <v>4</v>
      </c>
      <c r="H12" s="1" t="s">
        <v>255</v>
      </c>
      <c r="I12" s="1" t="s">
        <v>220</v>
      </c>
    </row>
    <row r="13" spans="1:11" x14ac:dyDescent="0.3">
      <c r="A13" s="4"/>
      <c r="D13" s="4">
        <v>3</v>
      </c>
      <c r="E13" s="1" t="s">
        <v>256</v>
      </c>
      <c r="F13" s="1" t="s">
        <v>219</v>
      </c>
      <c r="G13" s="4">
        <v>1</v>
      </c>
      <c r="H13" s="1" t="s">
        <v>257</v>
      </c>
      <c r="I13" s="1" t="s">
        <v>218</v>
      </c>
    </row>
    <row r="14" spans="1:11" x14ac:dyDescent="0.3">
      <c r="A14" s="4"/>
      <c r="D14" s="4"/>
      <c r="G14" s="4">
        <v>2</v>
      </c>
      <c r="H14" s="1" t="s">
        <v>258</v>
      </c>
      <c r="I14" s="1" t="s">
        <v>217</v>
      </c>
    </row>
    <row r="15" spans="1:11" x14ac:dyDescent="0.3">
      <c r="A15" s="4"/>
      <c r="D15" s="4"/>
      <c r="G15" s="4">
        <v>3</v>
      </c>
      <c r="H15" s="1" t="s">
        <v>85</v>
      </c>
      <c r="I15" s="1" t="s">
        <v>85</v>
      </c>
    </row>
    <row r="16" spans="1:11" x14ac:dyDescent="0.3">
      <c r="A16" s="4"/>
      <c r="D16" s="4"/>
      <c r="G16" s="4">
        <v>4</v>
      </c>
      <c r="H16" s="1" t="s">
        <v>259</v>
      </c>
      <c r="I16" s="1" t="s">
        <v>36</v>
      </c>
    </row>
    <row r="17" spans="1:9" x14ac:dyDescent="0.3">
      <c r="A17" s="4"/>
      <c r="D17" s="4"/>
      <c r="G17" s="4">
        <v>5</v>
      </c>
      <c r="H17" s="1" t="s">
        <v>260</v>
      </c>
      <c r="I17" s="1" t="s">
        <v>216</v>
      </c>
    </row>
    <row r="18" spans="1:9" x14ac:dyDescent="0.3">
      <c r="A18" s="4"/>
      <c r="D18" s="4">
        <v>4</v>
      </c>
      <c r="E18" s="1" t="s">
        <v>261</v>
      </c>
      <c r="F18" s="1" t="s">
        <v>215</v>
      </c>
      <c r="G18" s="4">
        <v>1</v>
      </c>
      <c r="H18" s="1" t="s">
        <v>262</v>
      </c>
      <c r="I18" s="1" t="s">
        <v>214</v>
      </c>
    </row>
    <row r="19" spans="1:9" x14ac:dyDescent="0.3">
      <c r="A19" s="4"/>
      <c r="D19" s="4"/>
      <c r="G19" s="4">
        <v>2</v>
      </c>
      <c r="H19" s="6" t="s">
        <v>263</v>
      </c>
      <c r="I19" s="1" t="s">
        <v>213</v>
      </c>
    </row>
    <row r="20" spans="1:9" x14ac:dyDescent="0.3">
      <c r="A20" s="4"/>
      <c r="D20" s="4"/>
      <c r="G20" s="4">
        <v>3</v>
      </c>
      <c r="H20" s="1" t="s">
        <v>264</v>
      </c>
      <c r="I20" s="1" t="s">
        <v>212</v>
      </c>
    </row>
    <row r="21" spans="1:9" x14ac:dyDescent="0.3">
      <c r="A21" s="4"/>
      <c r="D21" s="4"/>
      <c r="G21" s="4">
        <v>4</v>
      </c>
      <c r="H21" s="1" t="s">
        <v>265</v>
      </c>
      <c r="I21" s="1" t="s">
        <v>211</v>
      </c>
    </row>
    <row r="22" spans="1:9" x14ac:dyDescent="0.3">
      <c r="A22" s="4"/>
      <c r="D22" s="4">
        <v>5</v>
      </c>
      <c r="E22" s="1" t="s">
        <v>266</v>
      </c>
      <c r="F22" s="1" t="s">
        <v>210</v>
      </c>
      <c r="G22" s="4">
        <v>1</v>
      </c>
      <c r="H22" s="1" t="s">
        <v>267</v>
      </c>
      <c r="I22" s="1" t="s">
        <v>209</v>
      </c>
    </row>
    <row r="23" spans="1:9" x14ac:dyDescent="0.3">
      <c r="A23" s="4"/>
      <c r="D23" s="4"/>
      <c r="G23" s="4">
        <v>2</v>
      </c>
      <c r="H23" s="6" t="s">
        <v>268</v>
      </c>
      <c r="I23" s="1" t="s">
        <v>208</v>
      </c>
    </row>
    <row r="24" spans="1:9" x14ac:dyDescent="0.3">
      <c r="A24" s="4"/>
      <c r="D24" s="4"/>
      <c r="G24" s="4">
        <v>3</v>
      </c>
      <c r="H24" s="1" t="s">
        <v>269</v>
      </c>
      <c r="I24" s="1" t="s">
        <v>207</v>
      </c>
    </row>
    <row r="25" spans="1:9" x14ac:dyDescent="0.3">
      <c r="A25" s="4"/>
      <c r="D25" s="4">
        <v>6</v>
      </c>
      <c r="E25" s="1" t="s">
        <v>254</v>
      </c>
      <c r="F25" s="1" t="s">
        <v>84</v>
      </c>
      <c r="G25" s="4">
        <v>1</v>
      </c>
      <c r="H25" s="1" t="s">
        <v>270</v>
      </c>
      <c r="I25" s="1" t="s">
        <v>206</v>
      </c>
    </row>
    <row r="26" spans="1:9" x14ac:dyDescent="0.3">
      <c r="A26" s="4"/>
      <c r="D26" s="4"/>
      <c r="G26" s="4">
        <v>2</v>
      </c>
      <c r="H26" s="1" t="s">
        <v>205</v>
      </c>
      <c r="I26" s="1" t="s">
        <v>205</v>
      </c>
    </row>
    <row r="27" spans="1:9" x14ac:dyDescent="0.3">
      <c r="A27" s="4"/>
      <c r="D27" s="4">
        <v>7</v>
      </c>
      <c r="E27" s="1" t="s">
        <v>271</v>
      </c>
      <c r="F27" s="1" t="s">
        <v>204</v>
      </c>
      <c r="G27" s="4">
        <v>1</v>
      </c>
      <c r="H27" s="1" t="s">
        <v>272</v>
      </c>
      <c r="I27" s="1" t="s">
        <v>203</v>
      </c>
    </row>
    <row r="28" spans="1:9" x14ac:dyDescent="0.3">
      <c r="A28" s="4"/>
      <c r="D28" s="4"/>
      <c r="G28" s="4">
        <v>2</v>
      </c>
      <c r="H28" s="1" t="s">
        <v>273</v>
      </c>
      <c r="I28" s="1" t="s">
        <v>202</v>
      </c>
    </row>
    <row r="29" spans="1:9" x14ac:dyDescent="0.3">
      <c r="A29" s="4"/>
      <c r="D29" s="4"/>
      <c r="G29" s="4">
        <v>3</v>
      </c>
      <c r="H29" s="1" t="s">
        <v>274</v>
      </c>
      <c r="I29" s="1" t="s">
        <v>201</v>
      </c>
    </row>
    <row r="30" spans="1:9" x14ac:dyDescent="0.3">
      <c r="A30" s="4"/>
      <c r="D30" s="4"/>
      <c r="G30" s="4">
        <v>4</v>
      </c>
      <c r="H30" s="1" t="s">
        <v>275</v>
      </c>
      <c r="I30" s="1" t="s">
        <v>200</v>
      </c>
    </row>
    <row r="31" spans="1:9" x14ac:dyDescent="0.3">
      <c r="A31" s="4"/>
      <c r="D31" s="4"/>
      <c r="G31" s="4">
        <v>5</v>
      </c>
      <c r="H31" s="1" t="s">
        <v>276</v>
      </c>
      <c r="I31" s="1" t="s">
        <v>199</v>
      </c>
    </row>
    <row r="32" spans="1:9" x14ac:dyDescent="0.3">
      <c r="A32" s="4"/>
      <c r="D32" s="4"/>
      <c r="G32" s="4">
        <v>6</v>
      </c>
      <c r="H32" s="1" t="s">
        <v>277</v>
      </c>
      <c r="I32" s="1" t="s">
        <v>198</v>
      </c>
    </row>
    <row r="33" spans="1:9" x14ac:dyDescent="0.3">
      <c r="A33" s="4"/>
      <c r="D33" s="4">
        <v>8</v>
      </c>
      <c r="E33" s="1" t="s">
        <v>278</v>
      </c>
      <c r="F33" s="1" t="s">
        <v>137</v>
      </c>
      <c r="G33" s="4">
        <v>1</v>
      </c>
      <c r="H33" s="1" t="s">
        <v>279</v>
      </c>
      <c r="I33" s="1" t="s">
        <v>197</v>
      </c>
    </row>
    <row r="34" spans="1:9" x14ac:dyDescent="0.3">
      <c r="A34" s="4"/>
      <c r="D34" s="4"/>
      <c r="G34" s="4">
        <v>2</v>
      </c>
      <c r="H34" s="1" t="s">
        <v>196</v>
      </c>
      <c r="I34" s="1" t="s">
        <v>196</v>
      </c>
    </row>
    <row r="35" spans="1:9" x14ac:dyDescent="0.3">
      <c r="A35" s="4"/>
      <c r="D35" s="4"/>
      <c r="G35" s="4">
        <v>3</v>
      </c>
      <c r="H35" s="1" t="s">
        <v>280</v>
      </c>
      <c r="I35" s="1" t="s">
        <v>195</v>
      </c>
    </row>
    <row r="36" spans="1:9" x14ac:dyDescent="0.3">
      <c r="A36" s="4"/>
      <c r="D36" s="4">
        <v>9</v>
      </c>
      <c r="E36" s="1" t="s">
        <v>281</v>
      </c>
      <c r="F36" s="1" t="s">
        <v>194</v>
      </c>
      <c r="G36" s="4">
        <v>1</v>
      </c>
      <c r="H36" s="1" t="s">
        <v>282</v>
      </c>
      <c r="I36" s="1" t="s">
        <v>193</v>
      </c>
    </row>
    <row r="37" spans="1:9" x14ac:dyDescent="0.3">
      <c r="A37" s="3"/>
      <c r="B37" s="2"/>
      <c r="C37" s="2"/>
      <c r="D37" s="3"/>
      <c r="E37" s="2"/>
      <c r="F37" s="2"/>
      <c r="G37" s="3">
        <v>2</v>
      </c>
      <c r="H37" s="2" t="s">
        <v>283</v>
      </c>
      <c r="I37" s="2" t="s">
        <v>192</v>
      </c>
    </row>
    <row r="38" spans="1:9" x14ac:dyDescent="0.3">
      <c r="A38" s="4">
        <v>2</v>
      </c>
      <c r="B38" s="168" t="s">
        <v>284</v>
      </c>
      <c r="C38" s="168" t="s">
        <v>191</v>
      </c>
      <c r="D38" s="4">
        <v>1</v>
      </c>
      <c r="E38" s="1" t="s">
        <v>285</v>
      </c>
      <c r="F38" s="1" t="s">
        <v>190</v>
      </c>
      <c r="G38" s="4">
        <v>1</v>
      </c>
      <c r="H38" s="1" t="s">
        <v>286</v>
      </c>
      <c r="I38" s="1" t="s">
        <v>189</v>
      </c>
    </row>
    <row r="39" spans="1:9" x14ac:dyDescent="0.3">
      <c r="A39" s="4"/>
      <c r="B39" s="169"/>
      <c r="C39" s="169"/>
      <c r="D39" s="4"/>
      <c r="G39" s="4">
        <v>2</v>
      </c>
      <c r="H39" s="1" t="s">
        <v>287</v>
      </c>
      <c r="I39" s="1" t="s">
        <v>188</v>
      </c>
    </row>
    <row r="40" spans="1:9" x14ac:dyDescent="0.3">
      <c r="A40" s="4"/>
      <c r="D40" s="4"/>
      <c r="G40" s="4">
        <v>3</v>
      </c>
      <c r="H40" s="1" t="s">
        <v>288</v>
      </c>
      <c r="I40" s="1" t="s">
        <v>187</v>
      </c>
    </row>
    <row r="41" spans="1:9" x14ac:dyDescent="0.3">
      <c r="A41" s="4"/>
      <c r="D41" s="4"/>
      <c r="G41" s="4">
        <v>4</v>
      </c>
      <c r="H41" s="1" t="s">
        <v>289</v>
      </c>
      <c r="I41" s="1" t="s">
        <v>186</v>
      </c>
    </row>
    <row r="42" spans="1:9" x14ac:dyDescent="0.3">
      <c r="A42" s="4"/>
      <c r="D42" s="4">
        <v>2</v>
      </c>
      <c r="E42" s="1" t="s">
        <v>185</v>
      </c>
      <c r="F42" s="1" t="s">
        <v>185</v>
      </c>
      <c r="G42" s="4">
        <v>1</v>
      </c>
      <c r="H42" s="1" t="s">
        <v>290</v>
      </c>
      <c r="I42" s="1" t="s">
        <v>184</v>
      </c>
    </row>
    <row r="43" spans="1:9" x14ac:dyDescent="0.3">
      <c r="A43" s="4"/>
      <c r="D43" s="4"/>
      <c r="G43" s="4">
        <v>2</v>
      </c>
      <c r="H43" s="1" t="s">
        <v>291</v>
      </c>
      <c r="I43" s="1" t="s">
        <v>183</v>
      </c>
    </row>
    <row r="44" spans="1:9" x14ac:dyDescent="0.3">
      <c r="A44" s="4"/>
      <c r="D44" s="4">
        <v>3</v>
      </c>
      <c r="E44" s="1" t="s">
        <v>292</v>
      </c>
      <c r="F44" s="1" t="s">
        <v>182</v>
      </c>
      <c r="G44" s="4">
        <v>1</v>
      </c>
      <c r="H44" s="1" t="s">
        <v>293</v>
      </c>
      <c r="I44" s="1" t="s">
        <v>181</v>
      </c>
    </row>
    <row r="45" spans="1:9" x14ac:dyDescent="0.3">
      <c r="A45" s="4"/>
      <c r="D45" s="4"/>
      <c r="G45" s="4">
        <v>2</v>
      </c>
      <c r="H45" s="1" t="s">
        <v>294</v>
      </c>
      <c r="I45" s="1" t="s">
        <v>180</v>
      </c>
    </row>
    <row r="46" spans="1:9" x14ac:dyDescent="0.3">
      <c r="A46" s="4"/>
      <c r="D46" s="4"/>
      <c r="G46" s="4">
        <v>3</v>
      </c>
      <c r="H46" s="1" t="s">
        <v>295</v>
      </c>
      <c r="I46" s="1" t="s">
        <v>179</v>
      </c>
    </row>
    <row r="47" spans="1:9" x14ac:dyDescent="0.3">
      <c r="A47" s="4"/>
      <c r="D47" s="4"/>
      <c r="G47" s="4">
        <v>4</v>
      </c>
      <c r="H47" s="6" t="s">
        <v>296</v>
      </c>
      <c r="I47" s="1" t="s">
        <v>178</v>
      </c>
    </row>
    <row r="48" spans="1:9" x14ac:dyDescent="0.3">
      <c r="A48" s="4"/>
      <c r="D48" s="4"/>
      <c r="G48" s="4">
        <v>5</v>
      </c>
      <c r="H48" s="1" t="s">
        <v>297</v>
      </c>
      <c r="I48" s="1" t="s">
        <v>177</v>
      </c>
    </row>
    <row r="49" spans="1:9" x14ac:dyDescent="0.3">
      <c r="A49" s="4"/>
      <c r="D49" s="4"/>
      <c r="G49" s="4">
        <v>6</v>
      </c>
      <c r="H49" s="1" t="s">
        <v>298</v>
      </c>
      <c r="I49" s="1" t="s">
        <v>176</v>
      </c>
    </row>
    <row r="50" spans="1:9" x14ac:dyDescent="0.3">
      <c r="A50" s="4"/>
      <c r="D50" s="4">
        <v>4</v>
      </c>
      <c r="E50" s="1" t="s">
        <v>299</v>
      </c>
      <c r="F50" s="1" t="s">
        <v>175</v>
      </c>
      <c r="G50" s="4">
        <v>1</v>
      </c>
      <c r="H50" s="1" t="s">
        <v>300</v>
      </c>
      <c r="I50" s="1" t="s">
        <v>174</v>
      </c>
    </row>
    <row r="51" spans="1:9" x14ac:dyDescent="0.3">
      <c r="A51" s="4"/>
      <c r="D51" s="4"/>
      <c r="G51" s="4">
        <v>2</v>
      </c>
      <c r="H51" s="1" t="s">
        <v>301</v>
      </c>
      <c r="I51" s="1" t="s">
        <v>173</v>
      </c>
    </row>
    <row r="52" spans="1:9" x14ac:dyDescent="0.3">
      <c r="A52" s="4"/>
      <c r="D52" s="4"/>
      <c r="G52" s="4">
        <v>3</v>
      </c>
      <c r="H52" s="1" t="s">
        <v>302</v>
      </c>
      <c r="I52" s="1" t="s">
        <v>172</v>
      </c>
    </row>
    <row r="53" spans="1:9" x14ac:dyDescent="0.3">
      <c r="A53" s="4"/>
      <c r="D53" s="4"/>
      <c r="G53" s="4">
        <v>4</v>
      </c>
      <c r="H53" s="1" t="s">
        <v>303</v>
      </c>
      <c r="I53" s="1" t="s">
        <v>171</v>
      </c>
    </row>
    <row r="54" spans="1:9" x14ac:dyDescent="0.3">
      <c r="A54" s="4"/>
      <c r="D54" s="4">
        <v>5</v>
      </c>
      <c r="E54" s="1" t="s">
        <v>254</v>
      </c>
      <c r="F54" s="1" t="s">
        <v>84</v>
      </c>
      <c r="G54" s="4">
        <v>1</v>
      </c>
      <c r="H54" s="1" t="s">
        <v>304</v>
      </c>
      <c r="I54" s="1" t="s">
        <v>170</v>
      </c>
    </row>
    <row r="55" spans="1:9" x14ac:dyDescent="0.3">
      <c r="A55" s="4"/>
      <c r="D55" s="4"/>
      <c r="G55" s="4">
        <v>2</v>
      </c>
      <c r="H55" s="1" t="s">
        <v>169</v>
      </c>
      <c r="I55" s="1" t="s">
        <v>169</v>
      </c>
    </row>
    <row r="56" spans="1:9" x14ac:dyDescent="0.3">
      <c r="A56" s="4"/>
      <c r="D56" s="4"/>
      <c r="G56" s="4">
        <v>3</v>
      </c>
      <c r="H56" s="1" t="s">
        <v>305</v>
      </c>
      <c r="I56" s="1" t="s">
        <v>152</v>
      </c>
    </row>
    <row r="57" spans="1:9" x14ac:dyDescent="0.3">
      <c r="A57" s="4"/>
      <c r="D57" s="4"/>
      <c r="G57" s="4">
        <v>4</v>
      </c>
      <c r="H57" s="1" t="s">
        <v>306</v>
      </c>
      <c r="I57" s="1" t="s">
        <v>168</v>
      </c>
    </row>
    <row r="58" spans="1:9" x14ac:dyDescent="0.3">
      <c r="A58" s="4"/>
      <c r="D58" s="4"/>
      <c r="G58" s="4">
        <v>5</v>
      </c>
      <c r="H58" s="1" t="s">
        <v>307</v>
      </c>
      <c r="I58" s="1" t="s">
        <v>167</v>
      </c>
    </row>
    <row r="59" spans="1:9" x14ac:dyDescent="0.3">
      <c r="A59" s="4"/>
      <c r="D59" s="4"/>
      <c r="G59" s="4">
        <v>6</v>
      </c>
      <c r="H59" s="1" t="s">
        <v>308</v>
      </c>
      <c r="I59" s="1" t="s">
        <v>166</v>
      </c>
    </row>
    <row r="60" spans="1:9" x14ac:dyDescent="0.3">
      <c r="A60" s="3"/>
      <c r="B60" s="2"/>
      <c r="C60" s="2"/>
      <c r="D60" s="3"/>
      <c r="E60" s="2"/>
      <c r="F60" s="2"/>
      <c r="G60" s="3">
        <v>7</v>
      </c>
      <c r="H60" s="2" t="s">
        <v>309</v>
      </c>
      <c r="I60" s="2" t="s">
        <v>165</v>
      </c>
    </row>
    <row r="61" spans="1:9" x14ac:dyDescent="0.3">
      <c r="A61" s="4">
        <v>3</v>
      </c>
      <c r="B61" s="168" t="s">
        <v>310</v>
      </c>
      <c r="C61" s="168" t="s">
        <v>164</v>
      </c>
      <c r="D61" s="4">
        <v>1</v>
      </c>
      <c r="E61" s="1" t="s">
        <v>311</v>
      </c>
      <c r="F61" s="1" t="s">
        <v>163</v>
      </c>
      <c r="G61" s="4">
        <v>1</v>
      </c>
      <c r="H61" s="1" t="s">
        <v>162</v>
      </c>
      <c r="I61" s="1" t="s">
        <v>162</v>
      </c>
    </row>
    <row r="62" spans="1:9" x14ac:dyDescent="0.3">
      <c r="A62" s="4"/>
      <c r="B62" s="169"/>
      <c r="C62" s="169"/>
      <c r="D62" s="4"/>
      <c r="G62" s="4">
        <v>2</v>
      </c>
      <c r="H62" s="1" t="s">
        <v>305</v>
      </c>
      <c r="I62" s="1" t="s">
        <v>152</v>
      </c>
    </row>
    <row r="63" spans="1:9" x14ac:dyDescent="0.3">
      <c r="A63" s="4"/>
      <c r="D63" s="4"/>
      <c r="G63" s="4">
        <v>3</v>
      </c>
      <c r="H63" s="1" t="s">
        <v>312</v>
      </c>
      <c r="I63" s="1" t="s">
        <v>161</v>
      </c>
    </row>
    <row r="64" spans="1:9" x14ac:dyDescent="0.3">
      <c r="A64" s="4"/>
      <c r="D64" s="4"/>
      <c r="G64" s="4">
        <v>4</v>
      </c>
      <c r="H64" s="1" t="s">
        <v>252</v>
      </c>
      <c r="I64" s="1" t="s">
        <v>17</v>
      </c>
    </row>
    <row r="65" spans="1:9" x14ac:dyDescent="0.3">
      <c r="A65" s="4"/>
      <c r="D65" s="4"/>
      <c r="G65" s="4">
        <v>5</v>
      </c>
      <c r="H65" s="1" t="s">
        <v>160</v>
      </c>
      <c r="I65" s="1" t="s">
        <v>160</v>
      </c>
    </row>
    <row r="66" spans="1:9" x14ac:dyDescent="0.3">
      <c r="A66" s="4"/>
      <c r="D66" s="4"/>
      <c r="G66" s="4">
        <v>6</v>
      </c>
      <c r="H66" s="1" t="s">
        <v>313</v>
      </c>
      <c r="I66" s="1" t="s">
        <v>159</v>
      </c>
    </row>
    <row r="67" spans="1:9" x14ac:dyDescent="0.3">
      <c r="A67" s="4"/>
      <c r="D67" s="4"/>
      <c r="G67" s="4">
        <v>7</v>
      </c>
      <c r="H67" s="1" t="s">
        <v>314</v>
      </c>
      <c r="I67" s="1" t="s">
        <v>144</v>
      </c>
    </row>
    <row r="68" spans="1:9" x14ac:dyDescent="0.3">
      <c r="A68" s="4"/>
      <c r="D68" s="4"/>
      <c r="G68" s="4">
        <v>8</v>
      </c>
      <c r="H68" s="1" t="s">
        <v>315</v>
      </c>
      <c r="I68" s="1" t="s">
        <v>158</v>
      </c>
    </row>
    <row r="69" spans="1:9" x14ac:dyDescent="0.3">
      <c r="A69" s="4"/>
      <c r="D69" s="4">
        <v>2</v>
      </c>
      <c r="E69" s="1" t="s">
        <v>316</v>
      </c>
      <c r="F69" s="1" t="s">
        <v>157</v>
      </c>
      <c r="G69" s="4">
        <v>1</v>
      </c>
      <c r="H69" s="1" t="s">
        <v>317</v>
      </c>
      <c r="I69" s="1" t="s">
        <v>156</v>
      </c>
    </row>
    <row r="70" spans="1:9" x14ac:dyDescent="0.3">
      <c r="A70" s="4"/>
      <c r="D70" s="4"/>
      <c r="G70" s="4">
        <v>2</v>
      </c>
      <c r="H70" s="1" t="s">
        <v>318</v>
      </c>
      <c r="I70" s="1" t="s">
        <v>128</v>
      </c>
    </row>
    <row r="71" spans="1:9" x14ac:dyDescent="0.3">
      <c r="A71" s="4"/>
      <c r="D71" s="4"/>
      <c r="G71" s="4">
        <v>3</v>
      </c>
      <c r="H71" s="1" t="s">
        <v>319</v>
      </c>
      <c r="I71" s="1" t="s">
        <v>155</v>
      </c>
    </row>
    <row r="72" spans="1:9" x14ac:dyDescent="0.3">
      <c r="A72" s="4"/>
      <c r="D72" s="4">
        <v>3</v>
      </c>
      <c r="E72" s="6" t="s">
        <v>320</v>
      </c>
      <c r="F72" s="1" t="s">
        <v>154</v>
      </c>
      <c r="G72" s="4">
        <v>1</v>
      </c>
      <c r="H72" s="1" t="s">
        <v>321</v>
      </c>
      <c r="I72" s="1" t="s">
        <v>153</v>
      </c>
    </row>
    <row r="73" spans="1:9" x14ac:dyDescent="0.3">
      <c r="A73" s="4"/>
      <c r="D73" s="4"/>
      <c r="G73" s="4">
        <v>2</v>
      </c>
      <c r="H73" s="1" t="s">
        <v>318</v>
      </c>
      <c r="I73" s="1" t="s">
        <v>128</v>
      </c>
    </row>
    <row r="74" spans="1:9" x14ac:dyDescent="0.3">
      <c r="A74" s="4"/>
      <c r="D74" s="4"/>
      <c r="G74" s="4">
        <v>3</v>
      </c>
      <c r="H74" s="1" t="s">
        <v>305</v>
      </c>
      <c r="I74" s="1" t="s">
        <v>152</v>
      </c>
    </row>
    <row r="75" spans="1:9" x14ac:dyDescent="0.3">
      <c r="A75" s="4"/>
      <c r="D75" s="4"/>
      <c r="G75" s="4">
        <v>4</v>
      </c>
      <c r="H75" s="1" t="s">
        <v>322</v>
      </c>
      <c r="I75" s="1" t="s">
        <v>56</v>
      </c>
    </row>
    <row r="76" spans="1:9" x14ac:dyDescent="0.3">
      <c r="A76" s="4"/>
      <c r="D76" s="4"/>
      <c r="G76" s="4">
        <v>5</v>
      </c>
      <c r="H76" s="1" t="s">
        <v>323</v>
      </c>
      <c r="I76" s="1" t="s">
        <v>151</v>
      </c>
    </row>
    <row r="77" spans="1:9" x14ac:dyDescent="0.3">
      <c r="A77" s="4"/>
      <c r="D77" s="4">
        <v>4</v>
      </c>
      <c r="E77" s="1" t="s">
        <v>324</v>
      </c>
      <c r="F77" s="1" t="s">
        <v>150</v>
      </c>
      <c r="G77" s="4">
        <v>1</v>
      </c>
      <c r="H77" s="1" t="s">
        <v>325</v>
      </c>
      <c r="I77" s="1" t="s">
        <v>149</v>
      </c>
    </row>
    <row r="78" spans="1:9" x14ac:dyDescent="0.3">
      <c r="A78" s="4"/>
      <c r="D78" s="4"/>
      <c r="G78" s="4">
        <v>2</v>
      </c>
      <c r="H78" s="1" t="s">
        <v>326</v>
      </c>
      <c r="I78" s="1" t="s">
        <v>148</v>
      </c>
    </row>
    <row r="79" spans="1:9" x14ac:dyDescent="0.3">
      <c r="A79" s="4"/>
      <c r="D79" s="4"/>
      <c r="G79" s="4">
        <v>3</v>
      </c>
      <c r="H79" s="1" t="s">
        <v>327</v>
      </c>
      <c r="I79" s="1" t="s">
        <v>139</v>
      </c>
    </row>
    <row r="80" spans="1:9" x14ac:dyDescent="0.3">
      <c r="A80" s="4"/>
      <c r="D80" s="4"/>
      <c r="G80" s="4">
        <v>4</v>
      </c>
      <c r="H80" s="1" t="s">
        <v>328</v>
      </c>
      <c r="I80" s="1" t="s">
        <v>147</v>
      </c>
    </row>
    <row r="81" spans="1:9" x14ac:dyDescent="0.3">
      <c r="A81" s="4"/>
      <c r="D81" s="4"/>
      <c r="G81" s="4">
        <v>5</v>
      </c>
      <c r="H81" s="1" t="s">
        <v>329</v>
      </c>
      <c r="I81" s="1" t="s">
        <v>146</v>
      </c>
    </row>
    <row r="82" spans="1:9" x14ac:dyDescent="0.3">
      <c r="A82" s="4"/>
      <c r="D82" s="4"/>
      <c r="G82" s="4">
        <v>6</v>
      </c>
      <c r="H82" s="1" t="s">
        <v>330</v>
      </c>
      <c r="I82" s="1" t="s">
        <v>145</v>
      </c>
    </row>
    <row r="83" spans="1:9" x14ac:dyDescent="0.3">
      <c r="A83" s="4"/>
      <c r="D83" s="4"/>
      <c r="G83" s="4">
        <v>7</v>
      </c>
      <c r="H83" s="1" t="s">
        <v>331</v>
      </c>
      <c r="I83" s="1" t="s">
        <v>144</v>
      </c>
    </row>
    <row r="84" spans="1:9" x14ac:dyDescent="0.3">
      <c r="A84" s="4"/>
      <c r="D84" s="4"/>
      <c r="G84" s="4">
        <v>8</v>
      </c>
      <c r="H84" s="1" t="s">
        <v>143</v>
      </c>
      <c r="I84" s="1" t="s">
        <v>143</v>
      </c>
    </row>
    <row r="85" spans="1:9" x14ac:dyDescent="0.3">
      <c r="A85" s="4"/>
      <c r="D85" s="4">
        <v>5</v>
      </c>
      <c r="E85" s="1" t="s">
        <v>332</v>
      </c>
      <c r="F85" s="1" t="s">
        <v>142</v>
      </c>
      <c r="G85" s="4">
        <v>1</v>
      </c>
      <c r="H85" s="1" t="s">
        <v>333</v>
      </c>
      <c r="I85" s="1" t="s">
        <v>141</v>
      </c>
    </row>
    <row r="86" spans="1:9" x14ac:dyDescent="0.3">
      <c r="A86" s="4"/>
      <c r="D86" s="4"/>
      <c r="G86" s="4">
        <v>2</v>
      </c>
      <c r="H86" s="1" t="s">
        <v>334</v>
      </c>
      <c r="I86" s="1" t="s">
        <v>140</v>
      </c>
    </row>
    <row r="87" spans="1:9" x14ac:dyDescent="0.3">
      <c r="A87" s="4"/>
      <c r="D87" s="4"/>
      <c r="G87" s="4">
        <v>3</v>
      </c>
      <c r="H87" s="1" t="s">
        <v>327</v>
      </c>
      <c r="I87" s="1" t="s">
        <v>139</v>
      </c>
    </row>
    <row r="88" spans="1:9" x14ac:dyDescent="0.3">
      <c r="A88" s="4"/>
      <c r="D88" s="4"/>
      <c r="G88" s="4">
        <v>4</v>
      </c>
      <c r="H88" s="1" t="s">
        <v>335</v>
      </c>
      <c r="I88" s="1" t="s">
        <v>138</v>
      </c>
    </row>
    <row r="89" spans="1:9" x14ac:dyDescent="0.3">
      <c r="A89" s="4"/>
      <c r="D89" s="4"/>
      <c r="G89" s="4">
        <v>5</v>
      </c>
      <c r="H89" s="1" t="s">
        <v>278</v>
      </c>
      <c r="I89" s="1" t="s">
        <v>137</v>
      </c>
    </row>
    <row r="90" spans="1:9" x14ac:dyDescent="0.3">
      <c r="A90" s="4"/>
      <c r="D90" s="4">
        <v>6</v>
      </c>
      <c r="E90" s="1" t="s">
        <v>336</v>
      </c>
      <c r="F90" s="1" t="s">
        <v>136</v>
      </c>
      <c r="G90" s="4">
        <v>1</v>
      </c>
      <c r="H90" s="1" t="s">
        <v>337</v>
      </c>
      <c r="I90" s="1" t="s">
        <v>135</v>
      </c>
    </row>
    <row r="91" spans="1:9" x14ac:dyDescent="0.3">
      <c r="A91" s="4"/>
      <c r="D91" s="4"/>
      <c r="G91" s="4">
        <v>2</v>
      </c>
      <c r="H91" s="1" t="s">
        <v>338</v>
      </c>
      <c r="I91" s="1" t="s">
        <v>134</v>
      </c>
    </row>
    <row r="92" spans="1:9" x14ac:dyDescent="0.3">
      <c r="A92" s="4"/>
      <c r="D92" s="4"/>
      <c r="G92" s="4">
        <v>3</v>
      </c>
      <c r="H92" s="1" t="s">
        <v>339</v>
      </c>
      <c r="I92" s="1" t="s">
        <v>133</v>
      </c>
    </row>
    <row r="93" spans="1:9" x14ac:dyDescent="0.3">
      <c r="A93" s="4"/>
      <c r="D93" s="4">
        <v>7</v>
      </c>
      <c r="E93" s="1" t="s">
        <v>340</v>
      </c>
      <c r="F93" s="1" t="s">
        <v>132</v>
      </c>
      <c r="G93" s="4">
        <v>1</v>
      </c>
      <c r="H93" s="1" t="s">
        <v>341</v>
      </c>
      <c r="I93" s="1" t="s">
        <v>131</v>
      </c>
    </row>
    <row r="94" spans="1:9" x14ac:dyDescent="0.3">
      <c r="A94" s="4"/>
      <c r="D94" s="4"/>
      <c r="G94" s="4">
        <v>2</v>
      </c>
      <c r="H94" s="1" t="s">
        <v>342</v>
      </c>
      <c r="I94" s="1" t="s">
        <v>130</v>
      </c>
    </row>
    <row r="95" spans="1:9" x14ac:dyDescent="0.3">
      <c r="A95" s="4"/>
      <c r="D95" s="4">
        <v>8</v>
      </c>
      <c r="E95" s="1" t="s">
        <v>343</v>
      </c>
      <c r="F95" s="1" t="s">
        <v>129</v>
      </c>
      <c r="G95" s="4">
        <v>1</v>
      </c>
      <c r="H95" s="1" t="s">
        <v>318</v>
      </c>
      <c r="I95" s="1" t="s">
        <v>128</v>
      </c>
    </row>
    <row r="96" spans="1:9" x14ac:dyDescent="0.3">
      <c r="A96" s="4"/>
      <c r="D96" s="4"/>
      <c r="G96" s="4">
        <v>2</v>
      </c>
      <c r="H96" s="1" t="s">
        <v>344</v>
      </c>
      <c r="I96" s="1" t="s">
        <v>127</v>
      </c>
    </row>
    <row r="97" spans="1:9" x14ac:dyDescent="0.3">
      <c r="A97" s="4"/>
      <c r="D97" s="4"/>
      <c r="G97" s="4">
        <v>3</v>
      </c>
      <c r="H97" s="1" t="s">
        <v>345</v>
      </c>
      <c r="I97" s="1" t="s">
        <v>126</v>
      </c>
    </row>
    <row r="98" spans="1:9" x14ac:dyDescent="0.3">
      <c r="A98" s="4"/>
      <c r="D98" s="4">
        <v>9</v>
      </c>
      <c r="E98" s="1" t="s">
        <v>346</v>
      </c>
      <c r="F98" s="1" t="s">
        <v>125</v>
      </c>
      <c r="G98" s="4">
        <v>1</v>
      </c>
      <c r="H98" s="1" t="s">
        <v>347</v>
      </c>
      <c r="I98" s="1" t="s">
        <v>124</v>
      </c>
    </row>
    <row r="99" spans="1:9" x14ac:dyDescent="0.3">
      <c r="A99" s="4"/>
      <c r="D99" s="4"/>
      <c r="G99" s="4">
        <v>2</v>
      </c>
      <c r="H99" s="1" t="s">
        <v>123</v>
      </c>
      <c r="I99" s="1" t="s">
        <v>123</v>
      </c>
    </row>
    <row r="100" spans="1:9" x14ac:dyDescent="0.3">
      <c r="A100" s="4"/>
      <c r="D100" s="4"/>
      <c r="G100" s="4">
        <v>3</v>
      </c>
      <c r="H100" s="1" t="s">
        <v>348</v>
      </c>
      <c r="I100" s="1" t="s">
        <v>122</v>
      </c>
    </row>
    <row r="101" spans="1:9" x14ac:dyDescent="0.3">
      <c r="A101" s="4"/>
      <c r="D101" s="4">
        <v>10</v>
      </c>
      <c r="E101" s="1" t="s">
        <v>349</v>
      </c>
      <c r="F101" s="1" t="s">
        <v>121</v>
      </c>
      <c r="G101" s="4">
        <v>1</v>
      </c>
      <c r="H101" s="1" t="s">
        <v>350</v>
      </c>
      <c r="I101" s="1" t="s">
        <v>120</v>
      </c>
    </row>
    <row r="102" spans="1:9" x14ac:dyDescent="0.3">
      <c r="A102" s="4"/>
      <c r="D102" s="4"/>
      <c r="G102" s="4">
        <v>2</v>
      </c>
      <c r="H102" s="1" t="s">
        <v>351</v>
      </c>
      <c r="I102" s="1" t="s">
        <v>119</v>
      </c>
    </row>
    <row r="103" spans="1:9" x14ac:dyDescent="0.3">
      <c r="A103" s="4"/>
      <c r="D103" s="4"/>
      <c r="G103" s="4">
        <v>3</v>
      </c>
      <c r="H103" s="6" t="s">
        <v>352</v>
      </c>
      <c r="I103" s="1" t="s">
        <v>118</v>
      </c>
    </row>
    <row r="104" spans="1:9" x14ac:dyDescent="0.3">
      <c r="A104" s="4"/>
      <c r="D104" s="4"/>
      <c r="G104" s="4">
        <v>4</v>
      </c>
      <c r="H104" s="1" t="s">
        <v>353</v>
      </c>
      <c r="I104" s="1" t="s">
        <v>117</v>
      </c>
    </row>
    <row r="105" spans="1:9" x14ac:dyDescent="0.3">
      <c r="A105" s="4"/>
      <c r="D105" s="4"/>
      <c r="G105" s="4">
        <v>5</v>
      </c>
      <c r="H105" s="1" t="s">
        <v>116</v>
      </c>
      <c r="I105" s="1" t="s">
        <v>116</v>
      </c>
    </row>
    <row r="106" spans="1:9" x14ac:dyDescent="0.3">
      <c r="A106" s="4"/>
      <c r="D106" s="4"/>
      <c r="G106" s="4">
        <v>6</v>
      </c>
      <c r="H106" s="1" t="s">
        <v>354</v>
      </c>
      <c r="I106" s="1" t="s">
        <v>115</v>
      </c>
    </row>
    <row r="107" spans="1:9" x14ac:dyDescent="0.3">
      <c r="A107" s="4"/>
      <c r="D107" s="4">
        <v>11</v>
      </c>
      <c r="E107" s="1" t="s">
        <v>355</v>
      </c>
      <c r="F107" s="1" t="s">
        <v>114</v>
      </c>
      <c r="G107" s="4">
        <v>1</v>
      </c>
      <c r="H107" s="1" t="s">
        <v>356</v>
      </c>
      <c r="I107" s="1" t="s">
        <v>113</v>
      </c>
    </row>
    <row r="108" spans="1:9" x14ac:dyDescent="0.3">
      <c r="A108" s="4"/>
      <c r="D108" s="4"/>
      <c r="G108" s="4">
        <v>2</v>
      </c>
      <c r="H108" s="1" t="s">
        <v>357</v>
      </c>
      <c r="I108" s="1" t="s">
        <v>112</v>
      </c>
    </row>
    <row r="109" spans="1:9" x14ac:dyDescent="0.3">
      <c r="A109" s="4"/>
      <c r="D109" s="4"/>
      <c r="G109" s="4">
        <v>3</v>
      </c>
      <c r="H109" s="1" t="s">
        <v>358</v>
      </c>
      <c r="I109" s="1" t="s">
        <v>111</v>
      </c>
    </row>
    <row r="110" spans="1:9" x14ac:dyDescent="0.3">
      <c r="A110" s="4"/>
      <c r="D110" s="4"/>
      <c r="G110" s="4">
        <v>4</v>
      </c>
      <c r="H110" s="1" t="s">
        <v>359</v>
      </c>
      <c r="I110" s="1" t="s">
        <v>54</v>
      </c>
    </row>
    <row r="111" spans="1:9" x14ac:dyDescent="0.3">
      <c r="A111" s="4"/>
      <c r="D111" s="4"/>
      <c r="G111" s="4">
        <v>5</v>
      </c>
      <c r="H111" s="1" t="s">
        <v>360</v>
      </c>
      <c r="I111" s="1" t="s">
        <v>110</v>
      </c>
    </row>
    <row r="112" spans="1:9" x14ac:dyDescent="0.3">
      <c r="A112" s="4"/>
      <c r="D112" s="4"/>
      <c r="G112" s="4">
        <v>6</v>
      </c>
      <c r="H112" s="1" t="s">
        <v>361</v>
      </c>
      <c r="I112" s="1" t="s">
        <v>109</v>
      </c>
    </row>
    <row r="113" spans="1:9" x14ac:dyDescent="0.3">
      <c r="A113" s="4"/>
      <c r="D113" s="4"/>
      <c r="G113" s="4">
        <v>7</v>
      </c>
      <c r="H113" s="1" t="s">
        <v>362</v>
      </c>
      <c r="I113" s="1" t="s">
        <v>66</v>
      </c>
    </row>
    <row r="114" spans="1:9" x14ac:dyDescent="0.3">
      <c r="A114" s="4"/>
      <c r="D114" s="4">
        <v>12</v>
      </c>
      <c r="E114" s="1" t="s">
        <v>363</v>
      </c>
      <c r="F114" s="1" t="s">
        <v>108</v>
      </c>
      <c r="G114" s="4">
        <v>1</v>
      </c>
      <c r="H114" s="1" t="s">
        <v>364</v>
      </c>
      <c r="I114" s="1" t="s">
        <v>107</v>
      </c>
    </row>
    <row r="115" spans="1:9" x14ac:dyDescent="0.3">
      <c r="A115" s="4"/>
      <c r="D115" s="4"/>
      <c r="G115" s="4">
        <v>2</v>
      </c>
      <c r="H115" s="1" t="s">
        <v>365</v>
      </c>
      <c r="I115" s="1" t="s">
        <v>106</v>
      </c>
    </row>
    <row r="116" spans="1:9" x14ac:dyDescent="0.3">
      <c r="A116" s="4"/>
      <c r="D116" s="4"/>
      <c r="G116" s="4">
        <v>3</v>
      </c>
      <c r="H116" s="1" t="s">
        <v>366</v>
      </c>
      <c r="I116" s="1" t="s">
        <v>105</v>
      </c>
    </row>
    <row r="117" spans="1:9" x14ac:dyDescent="0.3">
      <c r="A117" s="4"/>
      <c r="D117" s="4"/>
      <c r="G117" s="4">
        <v>4</v>
      </c>
      <c r="H117" s="1" t="s">
        <v>367</v>
      </c>
      <c r="I117" s="1" t="s">
        <v>104</v>
      </c>
    </row>
    <row r="118" spans="1:9" x14ac:dyDescent="0.3">
      <c r="A118" s="4"/>
      <c r="D118" s="4"/>
      <c r="G118" s="4">
        <v>5</v>
      </c>
      <c r="H118" s="1" t="s">
        <v>368</v>
      </c>
      <c r="I118" s="1" t="s">
        <v>103</v>
      </c>
    </row>
    <row r="119" spans="1:9" x14ac:dyDescent="0.3">
      <c r="A119" s="4"/>
      <c r="D119" s="4"/>
      <c r="G119" s="4">
        <v>6</v>
      </c>
      <c r="H119" s="6" t="s">
        <v>369</v>
      </c>
      <c r="I119" s="1" t="s">
        <v>81</v>
      </c>
    </row>
    <row r="120" spans="1:9" x14ac:dyDescent="0.3">
      <c r="A120" s="3"/>
      <c r="B120" s="2"/>
      <c r="C120" s="2"/>
      <c r="D120" s="3"/>
      <c r="E120" s="2"/>
      <c r="F120" s="2"/>
      <c r="G120" s="3">
        <v>7</v>
      </c>
      <c r="H120" s="2" t="s">
        <v>370</v>
      </c>
      <c r="I120" s="2" t="s">
        <v>102</v>
      </c>
    </row>
    <row r="121" spans="1:9" x14ac:dyDescent="0.3">
      <c r="A121" s="4">
        <v>4</v>
      </c>
      <c r="B121" s="168" t="s">
        <v>371</v>
      </c>
      <c r="C121" s="168" t="s">
        <v>645</v>
      </c>
      <c r="D121" s="4">
        <v>1</v>
      </c>
      <c r="E121" s="1" t="s">
        <v>372</v>
      </c>
      <c r="F121" s="1" t="s">
        <v>15</v>
      </c>
      <c r="G121" s="4">
        <v>1</v>
      </c>
      <c r="H121" s="1" t="s">
        <v>101</v>
      </c>
      <c r="I121" s="1" t="s">
        <v>101</v>
      </c>
    </row>
    <row r="122" spans="1:9" x14ac:dyDescent="0.3">
      <c r="A122" s="4"/>
      <c r="B122" s="169"/>
      <c r="C122" s="169"/>
      <c r="D122" s="4"/>
      <c r="G122" s="4">
        <v>2</v>
      </c>
      <c r="H122" s="1" t="s">
        <v>100</v>
      </c>
      <c r="I122" s="1" t="s">
        <v>100</v>
      </c>
    </row>
    <row r="123" spans="1:9" x14ac:dyDescent="0.3">
      <c r="A123" s="4"/>
      <c r="D123" s="4"/>
      <c r="G123" s="4">
        <v>3</v>
      </c>
      <c r="H123" s="1" t="s">
        <v>99</v>
      </c>
      <c r="I123" s="1" t="s">
        <v>99</v>
      </c>
    </row>
    <row r="124" spans="1:9" x14ac:dyDescent="0.3">
      <c r="A124" s="4"/>
      <c r="D124" s="4"/>
      <c r="G124" s="4">
        <v>4</v>
      </c>
      <c r="H124" s="1" t="s">
        <v>98</v>
      </c>
      <c r="I124" s="1" t="s">
        <v>98</v>
      </c>
    </row>
    <row r="125" spans="1:9" x14ac:dyDescent="0.3">
      <c r="A125" s="4"/>
      <c r="D125" s="4"/>
      <c r="G125" s="4">
        <v>5</v>
      </c>
      <c r="H125" s="1" t="s">
        <v>373</v>
      </c>
      <c r="I125" s="1" t="s">
        <v>97</v>
      </c>
    </row>
    <row r="126" spans="1:9" x14ac:dyDescent="0.3">
      <c r="A126" s="4"/>
      <c r="D126" s="4">
        <v>2</v>
      </c>
      <c r="E126" s="1" t="s">
        <v>374</v>
      </c>
      <c r="F126" s="1" t="s">
        <v>96</v>
      </c>
      <c r="G126" s="4">
        <v>1</v>
      </c>
      <c r="H126" s="1" t="s">
        <v>375</v>
      </c>
      <c r="I126" s="1" t="s">
        <v>95</v>
      </c>
    </row>
    <row r="127" spans="1:9" x14ac:dyDescent="0.3">
      <c r="A127" s="4"/>
      <c r="D127" s="4"/>
      <c r="G127" s="4">
        <v>2</v>
      </c>
      <c r="H127" s="1" t="s">
        <v>376</v>
      </c>
      <c r="I127" s="1" t="s">
        <v>94</v>
      </c>
    </row>
    <row r="128" spans="1:9" x14ac:dyDescent="0.3">
      <c r="A128" s="4"/>
      <c r="D128" s="4"/>
      <c r="G128" s="4">
        <v>3</v>
      </c>
      <c r="H128" s="1" t="s">
        <v>377</v>
      </c>
      <c r="I128" s="1" t="s">
        <v>93</v>
      </c>
    </row>
    <row r="129" spans="1:9" x14ac:dyDescent="0.3">
      <c r="A129" s="4"/>
      <c r="D129" s="4"/>
      <c r="G129" s="4">
        <v>4</v>
      </c>
      <c r="H129" s="1" t="s">
        <v>378</v>
      </c>
      <c r="I129" s="1" t="s">
        <v>92</v>
      </c>
    </row>
    <row r="130" spans="1:9" x14ac:dyDescent="0.3">
      <c r="A130" s="4"/>
      <c r="D130" s="4">
        <v>3</v>
      </c>
      <c r="E130" s="1" t="s">
        <v>379</v>
      </c>
      <c r="F130" s="1" t="s">
        <v>91</v>
      </c>
      <c r="G130" s="4">
        <v>1</v>
      </c>
      <c r="H130" s="1" t="s">
        <v>380</v>
      </c>
      <c r="I130" s="1" t="s">
        <v>90</v>
      </c>
    </row>
    <row r="131" spans="1:9" x14ac:dyDescent="0.3">
      <c r="A131" s="4"/>
      <c r="D131" s="4"/>
      <c r="G131" s="4">
        <v>2</v>
      </c>
      <c r="H131" s="1" t="s">
        <v>381</v>
      </c>
      <c r="I131" s="1" t="s">
        <v>89</v>
      </c>
    </row>
    <row r="132" spans="1:9" x14ac:dyDescent="0.3">
      <c r="A132" s="4"/>
      <c r="D132" s="4"/>
      <c r="G132" s="4">
        <v>3</v>
      </c>
      <c r="H132" s="1" t="s">
        <v>382</v>
      </c>
      <c r="I132" s="1" t="s">
        <v>88</v>
      </c>
    </row>
    <row r="133" spans="1:9" x14ac:dyDescent="0.3">
      <c r="A133" s="4"/>
      <c r="D133" s="4"/>
      <c r="G133" s="4">
        <v>4</v>
      </c>
      <c r="H133" s="1" t="s">
        <v>383</v>
      </c>
      <c r="I133" s="1" t="s">
        <v>87</v>
      </c>
    </row>
    <row r="134" spans="1:9" x14ac:dyDescent="0.3">
      <c r="A134" s="4"/>
      <c r="D134" s="4"/>
      <c r="G134" s="4">
        <v>5</v>
      </c>
      <c r="H134" s="6" t="s">
        <v>384</v>
      </c>
      <c r="I134" s="1" t="s">
        <v>86</v>
      </c>
    </row>
    <row r="135" spans="1:9" x14ac:dyDescent="0.3">
      <c r="A135" s="4"/>
      <c r="D135" s="4">
        <v>4</v>
      </c>
      <c r="E135" s="1" t="s">
        <v>85</v>
      </c>
      <c r="F135" s="1" t="s">
        <v>85</v>
      </c>
      <c r="G135" s="4">
        <v>1</v>
      </c>
      <c r="H135" s="1" t="s">
        <v>254</v>
      </c>
      <c r="I135" s="1" t="s">
        <v>84</v>
      </c>
    </row>
    <row r="136" spans="1:9" x14ac:dyDescent="0.3">
      <c r="A136" s="4"/>
      <c r="D136" s="4"/>
      <c r="G136" s="4">
        <v>2</v>
      </c>
      <c r="H136" s="1" t="s">
        <v>385</v>
      </c>
      <c r="I136" s="1" t="s">
        <v>83</v>
      </c>
    </row>
    <row r="137" spans="1:9" x14ac:dyDescent="0.3">
      <c r="A137" s="4"/>
      <c r="D137" s="4"/>
      <c r="G137" s="4">
        <v>3</v>
      </c>
      <c r="H137" s="1" t="s">
        <v>386</v>
      </c>
      <c r="I137" s="1" t="s">
        <v>82</v>
      </c>
    </row>
    <row r="138" spans="1:9" x14ac:dyDescent="0.3">
      <c r="A138" s="4"/>
      <c r="D138" s="4"/>
      <c r="G138" s="4">
        <v>4</v>
      </c>
      <c r="H138" s="6" t="s">
        <v>369</v>
      </c>
      <c r="I138" s="1" t="s">
        <v>81</v>
      </c>
    </row>
    <row r="139" spans="1:9" x14ac:dyDescent="0.3">
      <c r="A139" s="4"/>
      <c r="D139" s="4"/>
      <c r="G139" s="4">
        <v>5</v>
      </c>
      <c r="H139" s="1" t="s">
        <v>387</v>
      </c>
      <c r="I139" s="1" t="s">
        <v>80</v>
      </c>
    </row>
    <row r="140" spans="1:9" x14ac:dyDescent="0.3">
      <c r="A140" s="4"/>
      <c r="D140" s="4"/>
      <c r="G140" s="4">
        <v>6</v>
      </c>
      <c r="H140" s="1" t="s">
        <v>388</v>
      </c>
      <c r="I140" s="1" t="s">
        <v>79</v>
      </c>
    </row>
    <row r="141" spans="1:9" x14ac:dyDescent="0.3">
      <c r="A141" s="4"/>
      <c r="D141" s="4"/>
      <c r="G141" s="4">
        <v>7</v>
      </c>
      <c r="H141" s="1" t="s">
        <v>389</v>
      </c>
      <c r="I141" s="1" t="s">
        <v>78</v>
      </c>
    </row>
    <row r="142" spans="1:9" x14ac:dyDescent="0.3">
      <c r="A142" s="4"/>
      <c r="D142" s="4"/>
      <c r="G142" s="4">
        <v>8</v>
      </c>
      <c r="H142" s="1" t="s">
        <v>77</v>
      </c>
      <c r="I142" s="1" t="s">
        <v>77</v>
      </c>
    </row>
    <row r="143" spans="1:9" x14ac:dyDescent="0.3">
      <c r="A143" s="4"/>
      <c r="D143" s="4">
        <v>5</v>
      </c>
      <c r="E143" s="1" t="s">
        <v>252</v>
      </c>
      <c r="F143" s="1" t="s">
        <v>17</v>
      </c>
      <c r="G143" s="4">
        <v>1</v>
      </c>
      <c r="H143" s="1" t="s">
        <v>390</v>
      </c>
      <c r="I143" s="1" t="s">
        <v>76</v>
      </c>
    </row>
    <row r="144" spans="1:9" x14ac:dyDescent="0.3">
      <c r="A144" s="4"/>
      <c r="D144" s="4"/>
      <c r="G144" s="4">
        <v>2</v>
      </c>
      <c r="H144" s="1" t="s">
        <v>391</v>
      </c>
      <c r="I144" s="1" t="s">
        <v>75</v>
      </c>
    </row>
    <row r="145" spans="1:9" x14ac:dyDescent="0.3">
      <c r="A145" s="4"/>
      <c r="D145" s="4"/>
      <c r="G145" s="4">
        <v>3</v>
      </c>
      <c r="H145" s="1" t="s">
        <v>392</v>
      </c>
      <c r="I145" s="1" t="s">
        <v>74</v>
      </c>
    </row>
    <row r="146" spans="1:9" x14ac:dyDescent="0.3">
      <c r="A146" s="4"/>
      <c r="D146" s="4"/>
      <c r="G146" s="4">
        <v>4</v>
      </c>
      <c r="H146" s="1" t="s">
        <v>393</v>
      </c>
      <c r="I146" s="1" t="s">
        <v>73</v>
      </c>
    </row>
    <row r="147" spans="1:9" x14ac:dyDescent="0.3">
      <c r="A147" s="4"/>
      <c r="D147" s="4"/>
      <c r="G147" s="4">
        <v>5</v>
      </c>
      <c r="H147" s="6" t="s">
        <v>620</v>
      </c>
      <c r="I147" s="1" t="s">
        <v>72</v>
      </c>
    </row>
    <row r="148" spans="1:9" x14ac:dyDescent="0.3">
      <c r="A148" s="4"/>
      <c r="D148" s="4">
        <v>6</v>
      </c>
      <c r="E148" s="1" t="s">
        <v>394</v>
      </c>
      <c r="F148" s="1" t="s">
        <v>71</v>
      </c>
      <c r="G148" s="4">
        <v>1</v>
      </c>
      <c r="H148" s="6" t="s">
        <v>395</v>
      </c>
      <c r="I148" s="1" t="s">
        <v>70</v>
      </c>
    </row>
    <row r="149" spans="1:9" x14ac:dyDescent="0.3">
      <c r="A149" s="4"/>
      <c r="D149" s="4"/>
      <c r="G149" s="4">
        <v>2</v>
      </c>
      <c r="H149" s="1" t="s">
        <v>69</v>
      </c>
      <c r="I149" s="1" t="s">
        <v>69</v>
      </c>
    </row>
    <row r="150" spans="1:9" x14ac:dyDescent="0.3">
      <c r="A150" s="4"/>
      <c r="D150" s="4"/>
      <c r="G150" s="4">
        <v>3</v>
      </c>
      <c r="H150" s="1" t="s">
        <v>396</v>
      </c>
      <c r="I150" s="1" t="s">
        <v>68</v>
      </c>
    </row>
    <row r="151" spans="1:9" x14ac:dyDescent="0.3">
      <c r="A151" s="4"/>
      <c r="D151" s="4"/>
      <c r="G151" s="4">
        <v>4</v>
      </c>
      <c r="H151" s="1" t="s">
        <v>397</v>
      </c>
      <c r="I151" s="1" t="s">
        <v>67</v>
      </c>
    </row>
    <row r="152" spans="1:9" x14ac:dyDescent="0.3">
      <c r="A152" s="4"/>
      <c r="D152" s="4"/>
      <c r="G152" s="4">
        <v>5</v>
      </c>
      <c r="H152" s="1" t="s">
        <v>362</v>
      </c>
      <c r="I152" s="1" t="s">
        <v>66</v>
      </c>
    </row>
    <row r="153" spans="1:9" x14ac:dyDescent="0.3">
      <c r="A153" s="4"/>
      <c r="D153" s="4">
        <v>7</v>
      </c>
      <c r="E153" s="1" t="s">
        <v>398</v>
      </c>
      <c r="F153" s="1" t="s">
        <v>65</v>
      </c>
      <c r="G153" s="4">
        <v>1</v>
      </c>
      <c r="H153" s="1" t="s">
        <v>399</v>
      </c>
      <c r="I153" s="1" t="s">
        <v>64</v>
      </c>
    </row>
    <row r="154" spans="1:9" x14ac:dyDescent="0.3">
      <c r="A154" s="4"/>
      <c r="D154" s="4"/>
      <c r="G154" s="4">
        <v>2</v>
      </c>
      <c r="H154" s="1" t="s">
        <v>400</v>
      </c>
      <c r="I154" s="1" t="s">
        <v>63</v>
      </c>
    </row>
    <row r="155" spans="1:9" x14ac:dyDescent="0.3">
      <c r="A155" s="4"/>
      <c r="D155" s="4"/>
      <c r="G155" s="4">
        <v>3</v>
      </c>
      <c r="H155" s="1" t="s">
        <v>401</v>
      </c>
      <c r="I155" s="1" t="s">
        <v>62</v>
      </c>
    </row>
    <row r="156" spans="1:9" x14ac:dyDescent="0.3">
      <c r="A156" s="4"/>
      <c r="D156" s="4"/>
      <c r="G156" s="4">
        <v>4</v>
      </c>
      <c r="H156" s="1" t="s">
        <v>402</v>
      </c>
      <c r="I156" s="1" t="s">
        <v>61</v>
      </c>
    </row>
    <row r="157" spans="1:9" x14ac:dyDescent="0.3">
      <c r="A157" s="4"/>
      <c r="D157" s="4"/>
      <c r="G157" s="4">
        <v>5</v>
      </c>
      <c r="H157" s="1" t="s">
        <v>403</v>
      </c>
      <c r="I157" s="1" t="s">
        <v>60</v>
      </c>
    </row>
    <row r="158" spans="1:9" x14ac:dyDescent="0.3">
      <c r="A158" s="4"/>
      <c r="D158" s="4"/>
      <c r="G158" s="4">
        <v>6</v>
      </c>
      <c r="H158" s="1" t="s">
        <v>404</v>
      </c>
      <c r="I158" s="1" t="s">
        <v>59</v>
      </c>
    </row>
    <row r="159" spans="1:9" x14ac:dyDescent="0.3">
      <c r="A159" s="4"/>
      <c r="D159" s="4">
        <v>8</v>
      </c>
      <c r="E159" s="1" t="s">
        <v>405</v>
      </c>
      <c r="F159" s="1" t="s">
        <v>58</v>
      </c>
      <c r="G159" s="4">
        <v>1</v>
      </c>
      <c r="H159" s="1" t="s">
        <v>57</v>
      </c>
      <c r="I159" s="1" t="s">
        <v>57</v>
      </c>
    </row>
    <row r="160" spans="1:9" x14ac:dyDescent="0.3">
      <c r="A160" s="4"/>
      <c r="D160" s="4"/>
      <c r="G160" s="4">
        <v>2</v>
      </c>
      <c r="H160" s="1" t="s">
        <v>406</v>
      </c>
      <c r="I160" s="1" t="s">
        <v>56</v>
      </c>
    </row>
    <row r="161" spans="1:9" x14ac:dyDescent="0.3">
      <c r="A161" s="4"/>
      <c r="D161" s="4"/>
      <c r="G161" s="4">
        <v>3</v>
      </c>
      <c r="H161" s="1" t="s">
        <v>407</v>
      </c>
      <c r="I161" s="1" t="s">
        <v>55</v>
      </c>
    </row>
    <row r="162" spans="1:9" x14ac:dyDescent="0.3">
      <c r="A162" s="4"/>
      <c r="D162" s="4">
        <v>9</v>
      </c>
      <c r="E162" s="6" t="s">
        <v>408</v>
      </c>
      <c r="F162" s="1" t="s">
        <v>16</v>
      </c>
      <c r="G162" s="4">
        <v>1</v>
      </c>
      <c r="H162" s="1" t="s">
        <v>359</v>
      </c>
      <c r="I162" s="1" t="s">
        <v>54</v>
      </c>
    </row>
    <row r="163" spans="1:9" x14ac:dyDescent="0.3">
      <c r="A163" s="4"/>
      <c r="D163" s="4"/>
      <c r="G163" s="4">
        <v>2</v>
      </c>
      <c r="H163" s="1" t="s">
        <v>383</v>
      </c>
      <c r="I163" s="1" t="s">
        <v>53</v>
      </c>
    </row>
    <row r="164" spans="1:9" x14ac:dyDescent="0.3">
      <c r="A164" s="4"/>
      <c r="D164" s="4"/>
      <c r="G164" s="4">
        <v>3</v>
      </c>
      <c r="H164" s="1" t="s">
        <v>409</v>
      </c>
      <c r="I164" s="1" t="s">
        <v>52</v>
      </c>
    </row>
    <row r="165" spans="1:9" x14ac:dyDescent="0.3">
      <c r="A165" s="3"/>
      <c r="B165" s="2"/>
      <c r="C165" s="2"/>
      <c r="D165" s="3"/>
      <c r="E165" s="2"/>
      <c r="F165" s="2"/>
      <c r="G165" s="3">
        <v>4</v>
      </c>
      <c r="H165" s="2" t="s">
        <v>410</v>
      </c>
      <c r="I165" s="2" t="s">
        <v>51</v>
      </c>
    </row>
    <row r="166" spans="1:9" x14ac:dyDescent="0.3">
      <c r="A166" s="4">
        <v>5</v>
      </c>
      <c r="B166" s="168" t="s">
        <v>411</v>
      </c>
      <c r="C166" s="168" t="s">
        <v>50</v>
      </c>
      <c r="D166" s="4">
        <v>1</v>
      </c>
      <c r="E166" s="1" t="s">
        <v>412</v>
      </c>
      <c r="F166" s="1" t="s">
        <v>49</v>
      </c>
      <c r="G166" s="4">
        <v>1</v>
      </c>
      <c r="H166" s="1" t="s">
        <v>413</v>
      </c>
      <c r="I166" s="1" t="s">
        <v>48</v>
      </c>
    </row>
    <row r="167" spans="1:9" x14ac:dyDescent="0.3">
      <c r="A167" s="4"/>
      <c r="B167" s="169"/>
      <c r="C167" s="169"/>
      <c r="D167" s="4"/>
      <c r="G167" s="4">
        <v>2</v>
      </c>
      <c r="H167" s="1" t="s">
        <v>414</v>
      </c>
      <c r="I167" s="1" t="s">
        <v>47</v>
      </c>
    </row>
    <row r="168" spans="1:9" x14ac:dyDescent="0.3">
      <c r="A168" s="4"/>
      <c r="D168" s="4"/>
      <c r="G168" s="4">
        <v>3</v>
      </c>
      <c r="H168" s="1" t="s">
        <v>415</v>
      </c>
      <c r="I168" s="1" t="s">
        <v>46</v>
      </c>
    </row>
    <row r="169" spans="1:9" x14ac:dyDescent="0.3">
      <c r="A169" s="3"/>
      <c r="B169" s="2"/>
      <c r="C169" s="2"/>
      <c r="D169" s="3"/>
      <c r="E169" s="2"/>
      <c r="F169" s="2"/>
      <c r="G169" s="3">
        <v>4</v>
      </c>
      <c r="H169" s="2" t="s">
        <v>416</v>
      </c>
      <c r="I169" s="2" t="s">
        <v>45</v>
      </c>
    </row>
    <row r="170" spans="1:9" x14ac:dyDescent="0.3">
      <c r="A170" s="4">
        <v>6</v>
      </c>
      <c r="B170" s="1" t="s">
        <v>417</v>
      </c>
      <c r="C170" s="1" t="s">
        <v>44</v>
      </c>
      <c r="D170" s="4">
        <v>1</v>
      </c>
      <c r="E170" s="1" t="s">
        <v>418</v>
      </c>
      <c r="F170" s="1" t="s">
        <v>43</v>
      </c>
      <c r="G170" s="4">
        <v>1</v>
      </c>
      <c r="H170" s="1" t="s">
        <v>42</v>
      </c>
      <c r="I170" s="1" t="s">
        <v>42</v>
      </c>
    </row>
    <row r="171" spans="1:9" x14ac:dyDescent="0.3">
      <c r="A171" s="4"/>
      <c r="D171" s="4"/>
      <c r="G171" s="4">
        <v>2</v>
      </c>
      <c r="H171" s="1" t="s">
        <v>419</v>
      </c>
      <c r="I171" s="1" t="s">
        <v>41</v>
      </c>
    </row>
    <row r="172" spans="1:9" x14ac:dyDescent="0.3">
      <c r="A172" s="4"/>
      <c r="D172" s="4"/>
      <c r="G172" s="4">
        <v>3</v>
      </c>
      <c r="H172" s="1" t="s">
        <v>420</v>
      </c>
      <c r="I172" s="1" t="s">
        <v>40</v>
      </c>
    </row>
    <row r="173" spans="1:9" x14ac:dyDescent="0.3">
      <c r="A173" s="4"/>
      <c r="D173" s="4"/>
      <c r="G173" s="4">
        <v>4</v>
      </c>
      <c r="H173" s="1" t="s">
        <v>421</v>
      </c>
      <c r="I173" s="1" t="s">
        <v>39</v>
      </c>
    </row>
    <row r="174" spans="1:9" x14ac:dyDescent="0.3">
      <c r="A174" s="4"/>
      <c r="D174" s="4"/>
      <c r="G174" s="4">
        <v>5</v>
      </c>
      <c r="H174" s="1" t="s">
        <v>422</v>
      </c>
      <c r="I174" s="1" t="s">
        <v>38</v>
      </c>
    </row>
    <row r="175" spans="1:9" x14ac:dyDescent="0.3">
      <c r="A175" s="4"/>
      <c r="D175" s="4"/>
      <c r="G175" s="4">
        <v>6</v>
      </c>
      <c r="H175" s="1" t="s">
        <v>423</v>
      </c>
      <c r="I175" s="1" t="s">
        <v>37</v>
      </c>
    </row>
    <row r="176" spans="1:9" x14ac:dyDescent="0.3">
      <c r="A176" s="4"/>
      <c r="D176" s="4">
        <v>2</v>
      </c>
      <c r="E176" s="1" t="s">
        <v>424</v>
      </c>
      <c r="F176" s="1" t="s">
        <v>36</v>
      </c>
      <c r="G176" s="4">
        <v>1</v>
      </c>
      <c r="H176" s="1" t="s">
        <v>425</v>
      </c>
      <c r="I176" s="1" t="s">
        <v>35</v>
      </c>
    </row>
    <row r="177" spans="1:9" x14ac:dyDescent="0.3">
      <c r="A177" s="4"/>
      <c r="D177" s="4">
        <v>3</v>
      </c>
      <c r="E177" s="1" t="s">
        <v>426</v>
      </c>
      <c r="F177" s="1" t="s">
        <v>34</v>
      </c>
      <c r="G177" s="4">
        <v>1</v>
      </c>
      <c r="H177" s="1" t="s">
        <v>427</v>
      </c>
      <c r="I177" s="1" t="s">
        <v>33</v>
      </c>
    </row>
    <row r="178" spans="1:9" x14ac:dyDescent="0.3">
      <c r="A178" s="4"/>
      <c r="D178" s="4"/>
      <c r="G178" s="4">
        <v>2</v>
      </c>
      <c r="H178" s="1" t="s">
        <v>428</v>
      </c>
      <c r="I178" s="1" t="s">
        <v>32</v>
      </c>
    </row>
    <row r="179" spans="1:9" x14ac:dyDescent="0.3">
      <c r="A179" s="4"/>
      <c r="D179" s="4"/>
      <c r="G179" s="4">
        <v>3</v>
      </c>
      <c r="H179" s="1" t="s">
        <v>429</v>
      </c>
      <c r="I179" s="1" t="s">
        <v>31</v>
      </c>
    </row>
    <row r="180" spans="1:9" x14ac:dyDescent="0.3">
      <c r="A180" s="4"/>
      <c r="D180" s="4"/>
      <c r="G180" s="4">
        <v>4</v>
      </c>
      <c r="H180" s="1" t="s">
        <v>430</v>
      </c>
      <c r="I180" s="1" t="s">
        <v>30</v>
      </c>
    </row>
    <row r="181" spans="1:9" x14ac:dyDescent="0.3">
      <c r="A181" s="4"/>
      <c r="D181" s="4"/>
      <c r="G181" s="4">
        <v>5</v>
      </c>
      <c r="H181" s="6" t="s">
        <v>431</v>
      </c>
      <c r="I181" s="1" t="s">
        <v>29</v>
      </c>
    </row>
    <row r="182" spans="1:9" x14ac:dyDescent="0.3">
      <c r="A182" s="4"/>
      <c r="D182" s="4"/>
      <c r="G182" s="4">
        <v>6</v>
      </c>
      <c r="H182" s="1" t="s">
        <v>432</v>
      </c>
      <c r="I182" s="1" t="s">
        <v>28</v>
      </c>
    </row>
    <row r="183" spans="1:9" x14ac:dyDescent="0.3">
      <c r="A183" s="4"/>
      <c r="D183" s="4"/>
      <c r="G183" s="4">
        <v>7</v>
      </c>
      <c r="H183" s="1" t="s">
        <v>433</v>
      </c>
      <c r="I183" s="1" t="s">
        <v>27</v>
      </c>
    </row>
    <row r="184" spans="1:9" x14ac:dyDescent="0.3">
      <c r="A184" s="4"/>
      <c r="D184" s="4"/>
      <c r="G184" s="4">
        <v>8</v>
      </c>
      <c r="H184" s="1" t="s">
        <v>434</v>
      </c>
      <c r="I184" s="1" t="s">
        <v>26</v>
      </c>
    </row>
    <row r="185" spans="1:9" x14ac:dyDescent="0.3">
      <c r="A185" s="4"/>
      <c r="D185" s="4"/>
      <c r="G185" s="4">
        <v>9</v>
      </c>
      <c r="H185" s="1" t="s">
        <v>435</v>
      </c>
      <c r="I185" s="1" t="s">
        <v>25</v>
      </c>
    </row>
    <row r="186" spans="1:9" x14ac:dyDescent="0.3">
      <c r="A186" s="4"/>
      <c r="D186" s="4">
        <v>4</v>
      </c>
      <c r="E186" s="1" t="s">
        <v>436</v>
      </c>
      <c r="F186" s="1" t="s">
        <v>24</v>
      </c>
      <c r="G186" s="4">
        <v>1</v>
      </c>
      <c r="H186" s="1" t="s">
        <v>383</v>
      </c>
      <c r="I186" s="1" t="s">
        <v>23</v>
      </c>
    </row>
    <row r="187" spans="1:9" x14ac:dyDescent="0.3">
      <c r="A187" s="4"/>
      <c r="D187" s="4"/>
      <c r="G187" s="4">
        <v>2</v>
      </c>
      <c r="H187" s="1" t="s">
        <v>437</v>
      </c>
      <c r="I187" s="1" t="s">
        <v>22</v>
      </c>
    </row>
    <row r="188" spans="1:9" x14ac:dyDescent="0.3">
      <c r="A188" s="4"/>
      <c r="D188" s="4"/>
      <c r="G188" s="4">
        <v>3</v>
      </c>
      <c r="H188" s="1" t="s">
        <v>438</v>
      </c>
      <c r="I188" s="1" t="s">
        <v>21</v>
      </c>
    </row>
    <row r="189" spans="1:9" x14ac:dyDescent="0.3">
      <c r="A189" s="4"/>
      <c r="D189" s="4"/>
      <c r="G189" s="4">
        <v>4</v>
      </c>
      <c r="H189" s="1" t="s">
        <v>439</v>
      </c>
      <c r="I189" s="1" t="s">
        <v>20</v>
      </c>
    </row>
    <row r="190" spans="1:9" x14ac:dyDescent="0.3">
      <c r="A190" s="4"/>
      <c r="D190" s="4"/>
      <c r="G190" s="4">
        <v>5</v>
      </c>
      <c r="H190" s="1" t="s">
        <v>440</v>
      </c>
      <c r="I190" s="1" t="s">
        <v>19</v>
      </c>
    </row>
    <row r="191" spans="1:9" x14ac:dyDescent="0.3">
      <c r="A191" s="4"/>
      <c r="D191" s="4"/>
      <c r="G191" s="4">
        <v>6</v>
      </c>
      <c r="H191" s="1" t="s">
        <v>441</v>
      </c>
      <c r="I191" s="1" t="s">
        <v>18</v>
      </c>
    </row>
    <row r="192" spans="1:9" x14ac:dyDescent="0.3">
      <c r="A192" s="4"/>
      <c r="D192" s="4"/>
      <c r="G192" s="4">
        <v>7</v>
      </c>
      <c r="H192" s="1" t="s">
        <v>252</v>
      </c>
      <c r="I192" s="1" t="s">
        <v>17</v>
      </c>
    </row>
    <row r="193" spans="1:9" x14ac:dyDescent="0.3">
      <c r="A193" s="4"/>
      <c r="D193" s="4"/>
      <c r="G193" s="4">
        <v>8</v>
      </c>
      <c r="H193" s="6" t="s">
        <v>442</v>
      </c>
      <c r="I193" s="1" t="s">
        <v>16</v>
      </c>
    </row>
    <row r="194" spans="1:9" x14ac:dyDescent="0.3">
      <c r="A194" s="4"/>
      <c r="D194" s="4">
        <v>5</v>
      </c>
      <c r="E194" s="1" t="s">
        <v>443</v>
      </c>
      <c r="F194" s="1" t="s">
        <v>15</v>
      </c>
      <c r="G194" s="4">
        <v>1</v>
      </c>
      <c r="H194" s="1" t="s">
        <v>444</v>
      </c>
      <c r="I194" s="1" t="s">
        <v>14</v>
      </c>
    </row>
    <row r="195" spans="1:9" x14ac:dyDescent="0.3">
      <c r="A195" s="4"/>
      <c r="D195" s="4">
        <v>6</v>
      </c>
      <c r="E195" s="1" t="s">
        <v>445</v>
      </c>
      <c r="F195" s="1" t="s">
        <v>13</v>
      </c>
      <c r="G195" s="4">
        <v>1</v>
      </c>
      <c r="H195" s="1" t="s">
        <v>446</v>
      </c>
      <c r="I195" s="1" t="s">
        <v>12</v>
      </c>
    </row>
    <row r="196" spans="1:9" x14ac:dyDescent="0.3">
      <c r="A196" s="4"/>
      <c r="D196" s="4"/>
      <c r="G196" s="4">
        <v>2</v>
      </c>
      <c r="H196" s="1" t="s">
        <v>447</v>
      </c>
      <c r="I196" s="1" t="s">
        <v>11</v>
      </c>
    </row>
    <row r="197" spans="1:9" x14ac:dyDescent="0.3">
      <c r="A197" s="4"/>
      <c r="D197" s="4"/>
      <c r="G197" s="4">
        <v>3</v>
      </c>
      <c r="H197" s="1" t="s">
        <v>448</v>
      </c>
      <c r="I197" s="1" t="s">
        <v>10</v>
      </c>
    </row>
    <row r="198" spans="1:9" x14ac:dyDescent="0.3">
      <c r="A198" s="3"/>
      <c r="B198" s="2"/>
      <c r="C198" s="2"/>
      <c r="D198" s="3">
        <v>7</v>
      </c>
      <c r="E198" s="2" t="s">
        <v>449</v>
      </c>
      <c r="F198" s="2" t="s">
        <v>9</v>
      </c>
      <c r="G198" s="3">
        <v>1</v>
      </c>
      <c r="H198" s="2" t="s">
        <v>450</v>
      </c>
      <c r="I198" s="2" t="s">
        <v>8</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72"/>
  <sheetViews>
    <sheetView workbookViewId="0">
      <pane ySplit="1" topLeftCell="A2" activePane="bottomLeft" state="frozen"/>
      <selection activeCell="B36" sqref="B36"/>
      <selection pane="bottomLeft" activeCell="A2" sqref="A2"/>
    </sheetView>
  </sheetViews>
  <sheetFormatPr defaultColWidth="9.19921875" defaultRowHeight="13.3" x14ac:dyDescent="0.3"/>
  <cols>
    <col min="1" max="1" width="7.5" style="25" bestFit="1" customWidth="1"/>
    <col min="2" max="2" width="60.5" style="25" bestFit="1" customWidth="1"/>
    <col min="3" max="3" width="69.69921875" style="25" bestFit="1" customWidth="1"/>
    <col min="4" max="16384" width="9.19921875" style="8"/>
  </cols>
  <sheetData>
    <row r="1" spans="1:9" ht="14.4" x14ac:dyDescent="0.3">
      <c r="A1" s="23" t="s">
        <v>622</v>
      </c>
      <c r="B1" s="23" t="s">
        <v>455</v>
      </c>
      <c r="C1" s="23" t="s">
        <v>621</v>
      </c>
      <c r="I1" s="7"/>
    </row>
    <row r="2" spans="1:9" s="12" customFormat="1" ht="12.75" customHeight="1" x14ac:dyDescent="0.3">
      <c r="A2" s="24">
        <v>1</v>
      </c>
      <c r="B2" s="26" t="s">
        <v>538</v>
      </c>
      <c r="C2" s="26" t="s">
        <v>467</v>
      </c>
    </row>
    <row r="3" spans="1:9" s="12" customFormat="1" ht="12.75" customHeight="1" x14ac:dyDescent="0.3">
      <c r="A3" s="24">
        <v>2</v>
      </c>
      <c r="B3" s="26" t="s">
        <v>608</v>
      </c>
      <c r="C3" s="26" t="s">
        <v>468</v>
      </c>
    </row>
    <row r="4" spans="1:9" s="12" customFormat="1" ht="12.75" customHeight="1" x14ac:dyDescent="0.3">
      <c r="A4" s="24">
        <v>3</v>
      </c>
      <c r="B4" s="26" t="s">
        <v>607</v>
      </c>
      <c r="C4" s="26" t="s">
        <v>469</v>
      </c>
    </row>
    <row r="5" spans="1:9" s="12" customFormat="1" ht="12.75" customHeight="1" x14ac:dyDescent="0.3">
      <c r="A5" s="24">
        <v>4</v>
      </c>
      <c r="B5" s="26" t="s">
        <v>606</v>
      </c>
      <c r="C5" s="26" t="s">
        <v>470</v>
      </c>
    </row>
    <row r="6" spans="1:9" s="12" customFormat="1" ht="12.75" customHeight="1" x14ac:dyDescent="0.3">
      <c r="A6" s="24">
        <v>5</v>
      </c>
      <c r="B6" s="26" t="s">
        <v>605</v>
      </c>
      <c r="C6" s="26" t="s">
        <v>471</v>
      </c>
    </row>
    <row r="7" spans="1:9" s="12" customFormat="1" ht="12.75" customHeight="1" x14ac:dyDescent="0.3">
      <c r="A7" s="24">
        <v>6</v>
      </c>
      <c r="B7" s="26" t="s">
        <v>604</v>
      </c>
      <c r="C7" s="26" t="s">
        <v>472</v>
      </c>
    </row>
    <row r="8" spans="1:9" s="12" customFormat="1" ht="12.75" customHeight="1" x14ac:dyDescent="0.3">
      <c r="A8" s="24">
        <v>7</v>
      </c>
      <c r="B8" s="26" t="s">
        <v>603</v>
      </c>
      <c r="C8" s="26" t="s">
        <v>473</v>
      </c>
    </row>
    <row r="9" spans="1:9" s="12" customFormat="1" ht="12.75" customHeight="1" x14ac:dyDescent="0.3">
      <c r="A9" s="24">
        <v>8</v>
      </c>
      <c r="B9" s="26" t="s">
        <v>602</v>
      </c>
      <c r="C9" s="26" t="s">
        <v>474</v>
      </c>
    </row>
    <row r="10" spans="1:9" s="12" customFormat="1" ht="12.75" customHeight="1" x14ac:dyDescent="0.3">
      <c r="A10" s="24">
        <v>9</v>
      </c>
      <c r="B10" s="26" t="s">
        <v>601</v>
      </c>
      <c r="C10" s="26" t="s">
        <v>475</v>
      </c>
    </row>
    <row r="11" spans="1:9" s="12" customFormat="1" ht="12.75" customHeight="1" x14ac:dyDescent="0.3">
      <c r="A11" s="24">
        <v>10</v>
      </c>
      <c r="B11" s="27" t="s">
        <v>600</v>
      </c>
      <c r="C11" s="26" t="s">
        <v>476</v>
      </c>
      <c r="D11" s="13"/>
      <c r="E11" s="13"/>
      <c r="F11" s="13"/>
    </row>
    <row r="12" spans="1:9" s="12" customFormat="1" ht="12.75" customHeight="1" x14ac:dyDescent="0.3">
      <c r="A12" s="24">
        <v>11</v>
      </c>
      <c r="B12" s="27" t="s">
        <v>554</v>
      </c>
      <c r="C12" s="26" t="s">
        <v>477</v>
      </c>
      <c r="D12" s="13"/>
      <c r="E12" s="13"/>
      <c r="F12" s="13"/>
    </row>
    <row r="13" spans="1:9" s="12" customFormat="1" ht="12.75" customHeight="1" x14ac:dyDescent="0.3">
      <c r="A13" s="24">
        <v>12</v>
      </c>
      <c r="B13" s="26" t="s">
        <v>539</v>
      </c>
      <c r="C13" s="26" t="s">
        <v>478</v>
      </c>
    </row>
    <row r="14" spans="1:9" s="12" customFormat="1" ht="12.75" customHeight="1" x14ac:dyDescent="0.3">
      <c r="A14" s="24">
        <v>13</v>
      </c>
      <c r="B14" s="26" t="s">
        <v>599</v>
      </c>
      <c r="C14" s="26" t="s">
        <v>479</v>
      </c>
    </row>
    <row r="15" spans="1:9" s="12" customFormat="1" ht="12.75" customHeight="1" x14ac:dyDescent="0.3">
      <c r="A15" s="24">
        <v>14</v>
      </c>
      <c r="B15" s="26" t="s">
        <v>568</v>
      </c>
      <c r="C15" s="26" t="s">
        <v>480</v>
      </c>
    </row>
    <row r="16" spans="1:9" s="12" customFormat="1" ht="12.75" customHeight="1" x14ac:dyDescent="0.3">
      <c r="A16" s="24">
        <v>15</v>
      </c>
      <c r="B16" s="26" t="s">
        <v>569</v>
      </c>
      <c r="C16" s="26" t="s">
        <v>481</v>
      </c>
    </row>
    <row r="17" spans="1:9" s="13" customFormat="1" ht="12.75" customHeight="1" x14ac:dyDescent="0.3">
      <c r="A17" s="24">
        <v>16</v>
      </c>
      <c r="B17" s="27" t="s">
        <v>553</v>
      </c>
      <c r="C17" s="26" t="s">
        <v>482</v>
      </c>
    </row>
    <row r="18" spans="1:9" s="12" customFormat="1" ht="12.75" customHeight="1" x14ac:dyDescent="0.3">
      <c r="A18" s="24">
        <v>17</v>
      </c>
      <c r="B18" s="26" t="s">
        <v>548</v>
      </c>
      <c r="C18" s="26" t="s">
        <v>483</v>
      </c>
    </row>
    <row r="19" spans="1:9" s="12" customFormat="1" ht="12.75" customHeight="1" x14ac:dyDescent="0.3">
      <c r="A19" s="24">
        <v>18</v>
      </c>
      <c r="B19" s="26" t="s">
        <v>540</v>
      </c>
      <c r="C19" s="26" t="s">
        <v>484</v>
      </c>
    </row>
    <row r="20" spans="1:9" s="12" customFormat="1" ht="12.75" customHeight="1" x14ac:dyDescent="0.3">
      <c r="A20" s="24">
        <v>19</v>
      </c>
      <c r="B20" s="26" t="s">
        <v>541</v>
      </c>
      <c r="C20" s="26" t="s">
        <v>485</v>
      </c>
    </row>
    <row r="21" spans="1:9" s="12" customFormat="1" ht="12.75" customHeight="1" x14ac:dyDescent="0.3">
      <c r="A21" s="24">
        <v>20</v>
      </c>
      <c r="B21" s="26" t="s">
        <v>570</v>
      </c>
      <c r="C21" s="26" t="s">
        <v>486</v>
      </c>
    </row>
    <row r="22" spans="1:9" s="12" customFormat="1" ht="12.75" customHeight="1" x14ac:dyDescent="0.3">
      <c r="A22" s="24">
        <v>21</v>
      </c>
      <c r="B22" s="26" t="s">
        <v>542</v>
      </c>
      <c r="C22" s="26" t="s">
        <v>487</v>
      </c>
    </row>
    <row r="23" spans="1:9" s="12" customFormat="1" ht="12.75" customHeight="1" x14ac:dyDescent="0.3">
      <c r="A23" s="24">
        <v>22</v>
      </c>
      <c r="B23" s="27" t="s">
        <v>549</v>
      </c>
      <c r="C23" s="26" t="s">
        <v>488</v>
      </c>
      <c r="D23" s="13"/>
      <c r="E23" s="13"/>
      <c r="F23" s="13"/>
    </row>
    <row r="24" spans="1:9" s="12" customFormat="1" ht="12.75" customHeight="1" x14ac:dyDescent="0.3">
      <c r="A24" s="24">
        <v>23</v>
      </c>
      <c r="B24" s="27" t="s">
        <v>550</v>
      </c>
      <c r="C24" s="26" t="s">
        <v>489</v>
      </c>
      <c r="D24" s="13"/>
      <c r="E24" s="13"/>
      <c r="F24" s="13"/>
    </row>
    <row r="25" spans="1:9" s="12" customFormat="1" ht="12.75" customHeight="1" x14ac:dyDescent="0.3">
      <c r="A25" s="24">
        <v>24</v>
      </c>
      <c r="B25" s="26" t="s">
        <v>543</v>
      </c>
      <c r="C25" s="26" t="s">
        <v>490</v>
      </c>
    </row>
    <row r="26" spans="1:9" s="13" customFormat="1" ht="12.75" customHeight="1" x14ac:dyDescent="0.3">
      <c r="A26" s="24">
        <v>25</v>
      </c>
      <c r="B26" s="27" t="s">
        <v>571</v>
      </c>
      <c r="C26" s="26" t="s">
        <v>491</v>
      </c>
    </row>
    <row r="27" spans="1:9" s="12" customFormat="1" ht="12.75" customHeight="1" x14ac:dyDescent="0.3">
      <c r="A27" s="24">
        <v>26</v>
      </c>
      <c r="B27" s="27" t="s">
        <v>563</v>
      </c>
      <c r="C27" s="26" t="s">
        <v>492</v>
      </c>
      <c r="D27" s="13"/>
      <c r="E27" s="13"/>
      <c r="F27" s="13"/>
      <c r="G27" s="13"/>
      <c r="H27" s="13"/>
      <c r="I27" s="13"/>
    </row>
    <row r="28" spans="1:9" s="12" customFormat="1" ht="12.75" customHeight="1" x14ac:dyDescent="0.3">
      <c r="A28" s="24">
        <v>27</v>
      </c>
      <c r="B28" s="26" t="s">
        <v>551</v>
      </c>
      <c r="C28" s="26" t="s">
        <v>493</v>
      </c>
    </row>
    <row r="29" spans="1:9" s="13" customFormat="1" ht="12.75" customHeight="1" x14ac:dyDescent="0.3">
      <c r="A29" s="24">
        <v>28</v>
      </c>
      <c r="B29" s="27" t="s">
        <v>598</v>
      </c>
      <c r="C29" s="26" t="s">
        <v>494</v>
      </c>
    </row>
    <row r="30" spans="1:9" s="12" customFormat="1" ht="12.75" customHeight="1" x14ac:dyDescent="0.3">
      <c r="A30" s="24">
        <v>29</v>
      </c>
      <c r="B30" s="26" t="s">
        <v>552</v>
      </c>
      <c r="C30" s="26" t="s">
        <v>495</v>
      </c>
    </row>
    <row r="31" spans="1:9" s="12" customFormat="1" ht="12.75" customHeight="1" x14ac:dyDescent="0.3">
      <c r="A31" s="24">
        <v>30</v>
      </c>
      <c r="B31" s="26" t="s">
        <v>572</v>
      </c>
      <c r="C31" s="26" t="s">
        <v>496</v>
      </c>
    </row>
    <row r="32" spans="1:9" s="12" customFormat="1" ht="12.75" customHeight="1" x14ac:dyDescent="0.3">
      <c r="A32" s="24">
        <v>31</v>
      </c>
      <c r="B32" s="26" t="s">
        <v>573</v>
      </c>
      <c r="C32" s="26" t="s">
        <v>497</v>
      </c>
    </row>
    <row r="33" spans="1:17" s="12" customFormat="1" ht="12.75" customHeight="1" x14ac:dyDescent="0.3">
      <c r="A33" s="24">
        <v>32</v>
      </c>
      <c r="B33" s="26" t="s">
        <v>574</v>
      </c>
      <c r="C33" s="26" t="s">
        <v>498</v>
      </c>
    </row>
    <row r="34" spans="1:17" s="12" customFormat="1" ht="12.75" customHeight="1" x14ac:dyDescent="0.3">
      <c r="A34" s="24">
        <v>33</v>
      </c>
      <c r="B34" s="26" t="s">
        <v>575</v>
      </c>
      <c r="C34" s="26" t="s">
        <v>499</v>
      </c>
    </row>
    <row r="35" spans="1:17" s="12" customFormat="1" ht="12.75" customHeight="1" x14ac:dyDescent="0.3">
      <c r="A35" s="24">
        <v>34</v>
      </c>
      <c r="B35" s="26" t="s">
        <v>576</v>
      </c>
      <c r="C35" s="26" t="s">
        <v>500</v>
      </c>
    </row>
    <row r="36" spans="1:17" s="13" customFormat="1" ht="12.75" customHeight="1" x14ac:dyDescent="0.3">
      <c r="A36" s="24">
        <v>35</v>
      </c>
      <c r="B36" s="27" t="s">
        <v>567</v>
      </c>
      <c r="C36" s="26" t="s">
        <v>501</v>
      </c>
    </row>
    <row r="37" spans="1:17" s="12" customFormat="1" ht="12.75" customHeight="1" x14ac:dyDescent="0.3">
      <c r="A37" s="24">
        <v>36</v>
      </c>
      <c r="B37" s="26" t="s">
        <v>577</v>
      </c>
      <c r="C37" s="26" t="s">
        <v>502</v>
      </c>
    </row>
    <row r="38" spans="1:17" s="13" customFormat="1" ht="12.75" customHeight="1" x14ac:dyDescent="0.3">
      <c r="A38" s="24">
        <v>37</v>
      </c>
      <c r="B38" s="27" t="s">
        <v>578</v>
      </c>
      <c r="C38" s="26" t="s">
        <v>503</v>
      </c>
    </row>
    <row r="39" spans="1:17" s="12" customFormat="1" ht="12.75" customHeight="1" x14ac:dyDescent="0.3">
      <c r="A39" s="24">
        <v>38</v>
      </c>
      <c r="B39" s="26" t="s">
        <v>579</v>
      </c>
      <c r="C39" s="26" t="s">
        <v>504</v>
      </c>
    </row>
    <row r="40" spans="1:17" s="12" customFormat="1" ht="12.75" customHeight="1" x14ac:dyDescent="0.3">
      <c r="A40" s="24">
        <v>39</v>
      </c>
      <c r="B40" s="27" t="s">
        <v>564</v>
      </c>
      <c r="C40" s="26" t="s">
        <v>505</v>
      </c>
      <c r="D40" s="13"/>
      <c r="E40" s="13"/>
      <c r="F40" s="13"/>
      <c r="G40" s="13"/>
      <c r="H40" s="13"/>
      <c r="I40" s="13"/>
      <c r="J40" s="13"/>
      <c r="K40" s="13"/>
      <c r="L40" s="13"/>
      <c r="M40" s="13"/>
      <c r="N40" s="13"/>
      <c r="O40" s="13"/>
      <c r="P40" s="13"/>
      <c r="Q40" s="13"/>
    </row>
    <row r="41" spans="1:17" s="12" customFormat="1" ht="12.75" customHeight="1" x14ac:dyDescent="0.3">
      <c r="A41" s="24">
        <v>40</v>
      </c>
      <c r="B41" s="27" t="s">
        <v>565</v>
      </c>
      <c r="C41" s="26" t="s">
        <v>506</v>
      </c>
      <c r="D41" s="13"/>
      <c r="E41" s="13"/>
      <c r="F41" s="13"/>
      <c r="G41" s="13"/>
      <c r="H41" s="13"/>
      <c r="I41" s="13"/>
      <c r="J41" s="13"/>
      <c r="K41" s="13"/>
      <c r="L41" s="13"/>
      <c r="M41" s="13"/>
      <c r="N41" s="13"/>
      <c r="O41" s="13"/>
      <c r="P41" s="13"/>
      <c r="Q41" s="13"/>
    </row>
    <row r="42" spans="1:17" s="12" customFormat="1" ht="12.75" customHeight="1" x14ac:dyDescent="0.3">
      <c r="A42" s="24">
        <v>41</v>
      </c>
      <c r="B42" s="27" t="s">
        <v>555</v>
      </c>
      <c r="C42" s="26" t="s">
        <v>507</v>
      </c>
      <c r="D42" s="13"/>
      <c r="E42" s="13"/>
      <c r="F42" s="13"/>
      <c r="G42" s="13"/>
      <c r="H42" s="13"/>
      <c r="I42" s="13"/>
      <c r="J42" s="13"/>
      <c r="K42" s="13"/>
      <c r="L42" s="13"/>
      <c r="M42" s="13"/>
      <c r="N42" s="13"/>
      <c r="O42" s="13"/>
      <c r="P42" s="13"/>
      <c r="Q42" s="13"/>
    </row>
    <row r="43" spans="1:17" s="12" customFormat="1" ht="12.75" customHeight="1" x14ac:dyDescent="0.3">
      <c r="A43" s="24">
        <v>42</v>
      </c>
      <c r="B43" s="26" t="s">
        <v>556</v>
      </c>
      <c r="C43" s="26" t="s">
        <v>508</v>
      </c>
    </row>
    <row r="44" spans="1:17" s="12" customFormat="1" ht="12.75" customHeight="1" x14ac:dyDescent="0.3">
      <c r="A44" s="24">
        <v>43</v>
      </c>
      <c r="B44" s="26" t="s">
        <v>580</v>
      </c>
      <c r="C44" s="26" t="s">
        <v>509</v>
      </c>
    </row>
    <row r="45" spans="1:17" s="12" customFormat="1" ht="12.75" customHeight="1" x14ac:dyDescent="0.3">
      <c r="A45" s="24">
        <v>44</v>
      </c>
      <c r="B45" s="26" t="s">
        <v>581</v>
      </c>
      <c r="C45" s="26" t="s">
        <v>510</v>
      </c>
    </row>
    <row r="46" spans="1:17" s="12" customFormat="1" ht="12.75" customHeight="1" x14ac:dyDescent="0.3">
      <c r="A46" s="24">
        <v>45</v>
      </c>
      <c r="B46" s="26" t="s">
        <v>597</v>
      </c>
      <c r="C46" s="26" t="s">
        <v>511</v>
      </c>
    </row>
    <row r="47" spans="1:17" s="12" customFormat="1" ht="12.75" customHeight="1" x14ac:dyDescent="0.3">
      <c r="A47" s="24">
        <v>46</v>
      </c>
      <c r="B47" s="26" t="s">
        <v>582</v>
      </c>
      <c r="C47" s="26" t="s">
        <v>512</v>
      </c>
    </row>
    <row r="48" spans="1:17" s="12" customFormat="1" ht="12.75" customHeight="1" x14ac:dyDescent="0.3">
      <c r="A48" s="24">
        <v>47</v>
      </c>
      <c r="B48" s="26" t="s">
        <v>583</v>
      </c>
      <c r="C48" s="26" t="s">
        <v>513</v>
      </c>
    </row>
    <row r="49" spans="1:18" s="12" customFormat="1" ht="12.75" customHeight="1" x14ac:dyDescent="0.3">
      <c r="A49" s="24">
        <v>48</v>
      </c>
      <c r="B49" s="26" t="s">
        <v>557</v>
      </c>
      <c r="C49" s="26" t="s">
        <v>514</v>
      </c>
    </row>
    <row r="50" spans="1:18" s="12" customFormat="1" ht="12.75" customHeight="1" x14ac:dyDescent="0.3">
      <c r="A50" s="24">
        <v>49</v>
      </c>
      <c r="B50" s="26" t="s">
        <v>558</v>
      </c>
      <c r="C50" s="26" t="s">
        <v>515</v>
      </c>
    </row>
    <row r="51" spans="1:18" s="12" customFormat="1" ht="12.75" customHeight="1" x14ac:dyDescent="0.3">
      <c r="A51" s="24">
        <v>50</v>
      </c>
      <c r="B51" s="26" t="s">
        <v>584</v>
      </c>
      <c r="C51" s="26" t="s">
        <v>516</v>
      </c>
    </row>
    <row r="52" spans="1:18" s="12" customFormat="1" ht="12.75" customHeight="1" x14ac:dyDescent="0.3">
      <c r="A52" s="24">
        <v>51</v>
      </c>
      <c r="B52" s="27" t="s">
        <v>596</v>
      </c>
      <c r="C52" s="26" t="s">
        <v>517</v>
      </c>
      <c r="D52" s="13"/>
      <c r="E52" s="13"/>
      <c r="F52" s="13"/>
      <c r="G52" s="13"/>
      <c r="H52" s="13"/>
      <c r="I52" s="13"/>
      <c r="J52" s="13"/>
      <c r="K52" s="13"/>
      <c r="L52" s="13"/>
      <c r="M52" s="13"/>
      <c r="N52" s="13"/>
      <c r="O52" s="13"/>
      <c r="P52" s="13"/>
      <c r="Q52" s="13"/>
    </row>
    <row r="53" spans="1:18" s="12" customFormat="1" ht="12.75" customHeight="1" x14ac:dyDescent="0.3">
      <c r="A53" s="24">
        <v>52</v>
      </c>
      <c r="B53" s="27" t="s">
        <v>566</v>
      </c>
      <c r="C53" s="26" t="s">
        <v>518</v>
      </c>
      <c r="D53" s="13"/>
      <c r="E53" s="13"/>
      <c r="F53" s="13"/>
      <c r="G53" s="13"/>
      <c r="H53" s="13"/>
      <c r="I53" s="13"/>
      <c r="J53" s="13"/>
      <c r="K53" s="13"/>
      <c r="L53" s="13"/>
      <c r="M53" s="13"/>
      <c r="N53" s="13"/>
      <c r="O53" s="13"/>
      <c r="P53" s="13"/>
      <c r="Q53" s="13"/>
      <c r="R53" s="13"/>
    </row>
    <row r="54" spans="1:18" s="12" customFormat="1" ht="12.75" customHeight="1" x14ac:dyDescent="0.3">
      <c r="A54" s="24">
        <v>53</v>
      </c>
      <c r="B54" s="26" t="s">
        <v>559</v>
      </c>
      <c r="C54" s="26" t="s">
        <v>519</v>
      </c>
    </row>
    <row r="55" spans="1:18" s="12" customFormat="1" ht="12.75" customHeight="1" x14ac:dyDescent="0.3">
      <c r="A55" s="24">
        <v>54</v>
      </c>
      <c r="B55" s="27" t="s">
        <v>595</v>
      </c>
      <c r="C55" s="26" t="s">
        <v>520</v>
      </c>
      <c r="D55" s="13"/>
      <c r="E55" s="13"/>
      <c r="F55" s="13"/>
      <c r="G55" s="13"/>
      <c r="H55" s="13"/>
      <c r="I55" s="13"/>
      <c r="J55" s="13"/>
      <c r="K55" s="13"/>
      <c r="L55" s="13"/>
      <c r="M55" s="13"/>
      <c r="N55" s="13"/>
      <c r="O55" s="13"/>
      <c r="P55" s="13"/>
      <c r="Q55" s="13"/>
      <c r="R55" s="13"/>
    </row>
    <row r="56" spans="1:18" s="12" customFormat="1" ht="12.75" customHeight="1" x14ac:dyDescent="0.3">
      <c r="A56" s="24">
        <v>55</v>
      </c>
      <c r="B56" s="27" t="s">
        <v>560</v>
      </c>
      <c r="C56" s="26" t="s">
        <v>521</v>
      </c>
      <c r="D56" s="13"/>
      <c r="E56" s="13"/>
      <c r="F56" s="13"/>
      <c r="G56" s="13"/>
      <c r="H56" s="13"/>
      <c r="I56" s="13"/>
      <c r="J56" s="13"/>
      <c r="K56" s="13"/>
      <c r="L56" s="13"/>
      <c r="M56" s="13"/>
      <c r="N56" s="13"/>
      <c r="O56" s="13"/>
      <c r="P56" s="13"/>
      <c r="Q56" s="13"/>
      <c r="R56" s="13"/>
    </row>
    <row r="57" spans="1:18" s="12" customFormat="1" ht="12.75" customHeight="1" x14ac:dyDescent="0.3">
      <c r="A57" s="24">
        <v>56</v>
      </c>
      <c r="B57" s="27" t="s">
        <v>593</v>
      </c>
      <c r="C57" s="26" t="s">
        <v>522</v>
      </c>
      <c r="D57" s="13"/>
      <c r="E57" s="13"/>
      <c r="F57" s="13"/>
      <c r="G57" s="13"/>
      <c r="H57" s="13"/>
      <c r="I57" s="13"/>
      <c r="J57" s="13"/>
      <c r="K57" s="13"/>
      <c r="L57" s="13"/>
      <c r="M57" s="13"/>
      <c r="N57" s="13"/>
      <c r="O57" s="13"/>
      <c r="P57" s="13"/>
      <c r="Q57" s="13"/>
      <c r="R57" s="13"/>
    </row>
    <row r="58" spans="1:18" s="12" customFormat="1" ht="12.75" customHeight="1" x14ac:dyDescent="0.3">
      <c r="A58" s="24">
        <v>57</v>
      </c>
      <c r="B58" s="27" t="s">
        <v>594</v>
      </c>
      <c r="C58" s="26" t="s">
        <v>523</v>
      </c>
    </row>
    <row r="59" spans="1:18" s="12" customFormat="1" ht="12.75" customHeight="1" x14ac:dyDescent="0.3">
      <c r="A59" s="24">
        <v>58</v>
      </c>
      <c r="B59" s="26" t="s">
        <v>544</v>
      </c>
      <c r="C59" s="26" t="s">
        <v>524</v>
      </c>
    </row>
    <row r="60" spans="1:18" s="12" customFormat="1" ht="12.75" customHeight="1" x14ac:dyDescent="0.3">
      <c r="A60" s="24">
        <v>59</v>
      </c>
      <c r="B60" s="26" t="s">
        <v>585</v>
      </c>
      <c r="C60" s="26" t="s">
        <v>525</v>
      </c>
    </row>
    <row r="61" spans="1:18" s="12" customFormat="1" ht="12.75" customHeight="1" x14ac:dyDescent="0.3">
      <c r="A61" s="24">
        <v>60</v>
      </c>
      <c r="B61" s="26" t="s">
        <v>586</v>
      </c>
      <c r="C61" s="26" t="s">
        <v>526</v>
      </c>
    </row>
    <row r="62" spans="1:18" s="12" customFormat="1" ht="12.75" customHeight="1" x14ac:dyDescent="0.3">
      <c r="A62" s="24">
        <v>61</v>
      </c>
      <c r="B62" s="26" t="s">
        <v>545</v>
      </c>
      <c r="C62" s="26" t="s">
        <v>527</v>
      </c>
    </row>
    <row r="63" spans="1:18" s="12" customFormat="1" ht="12.75" customHeight="1" x14ac:dyDescent="0.3">
      <c r="A63" s="24">
        <v>62</v>
      </c>
      <c r="B63" s="26" t="s">
        <v>587</v>
      </c>
      <c r="C63" s="26" t="s">
        <v>528</v>
      </c>
    </row>
    <row r="64" spans="1:18" s="12" customFormat="1" ht="12.75" customHeight="1" x14ac:dyDescent="0.3">
      <c r="A64" s="24">
        <v>63</v>
      </c>
      <c r="B64" s="26" t="s">
        <v>592</v>
      </c>
      <c r="C64" s="26" t="s">
        <v>529</v>
      </c>
    </row>
    <row r="65" spans="1:3" s="12" customFormat="1" ht="12.75" customHeight="1" x14ac:dyDescent="0.3">
      <c r="A65" s="24">
        <v>64</v>
      </c>
      <c r="B65" s="26" t="s">
        <v>561</v>
      </c>
      <c r="C65" s="26" t="s">
        <v>530</v>
      </c>
    </row>
    <row r="66" spans="1:3" s="12" customFormat="1" ht="12.75" customHeight="1" x14ac:dyDescent="0.3">
      <c r="A66" s="24">
        <v>65</v>
      </c>
      <c r="B66" s="26" t="s">
        <v>588</v>
      </c>
      <c r="C66" s="26" t="s">
        <v>531</v>
      </c>
    </row>
    <row r="67" spans="1:3" s="12" customFormat="1" ht="12.75" customHeight="1" x14ac:dyDescent="0.3">
      <c r="A67" s="24">
        <v>66</v>
      </c>
      <c r="B67" s="26" t="s">
        <v>589</v>
      </c>
      <c r="C67" s="26" t="s">
        <v>532</v>
      </c>
    </row>
    <row r="68" spans="1:3" s="12" customFormat="1" ht="12.75" customHeight="1" x14ac:dyDescent="0.3">
      <c r="A68" s="24">
        <v>67</v>
      </c>
      <c r="B68" s="26" t="s">
        <v>590</v>
      </c>
      <c r="C68" s="26" t="s">
        <v>533</v>
      </c>
    </row>
    <row r="69" spans="1:3" s="12" customFormat="1" ht="12.75" customHeight="1" x14ac:dyDescent="0.3">
      <c r="A69" s="24">
        <v>68</v>
      </c>
      <c r="B69" s="26" t="s">
        <v>562</v>
      </c>
      <c r="C69" s="26" t="s">
        <v>534</v>
      </c>
    </row>
    <row r="70" spans="1:3" s="12" customFormat="1" ht="12.75" customHeight="1" x14ac:dyDescent="0.3">
      <c r="A70" s="24">
        <v>69</v>
      </c>
      <c r="B70" s="26" t="s">
        <v>546</v>
      </c>
      <c r="C70" s="26" t="s">
        <v>535</v>
      </c>
    </row>
    <row r="71" spans="1:3" s="12" customFormat="1" ht="12.75" customHeight="1" x14ac:dyDescent="0.3">
      <c r="A71" s="24">
        <v>70</v>
      </c>
      <c r="B71" s="26" t="s">
        <v>591</v>
      </c>
      <c r="C71" s="26" t="s">
        <v>536</v>
      </c>
    </row>
    <row r="72" spans="1:3" s="12" customFormat="1" ht="12.75" customHeight="1" x14ac:dyDescent="0.3">
      <c r="A72" s="24">
        <v>71</v>
      </c>
      <c r="B72" s="26" t="s">
        <v>547</v>
      </c>
      <c r="C72" s="26" t="s">
        <v>537</v>
      </c>
    </row>
  </sheetData>
  <phoneticPr fontId="0" type="noConversion"/>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Oprema</vt:lpstr>
      <vt:lpstr>Pojasnila k obrazcu</vt:lpstr>
      <vt:lpstr>Klasifikacija - Uni-Leeds</vt:lpstr>
      <vt:lpstr>Klasifikacij MERIL</vt:lpstr>
      <vt:lpstr>'Klasifikacija - Uni-Leeds'!Print_Area</vt:lpstr>
      <vt:lpstr>Oprema!Print_Area</vt:lpstr>
      <vt:lpstr>'Pojasnila k obrazcu'!Print_Area</vt:lpstr>
      <vt:lpstr>'Klasifikacija - Uni-Leeds'!Print_Titles</vt:lpstr>
    </vt:vector>
  </TitlesOfParts>
  <Company>Agencija za raziskovalno dejavnost 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Oprema-2019-3</dc:title>
  <dc:creator>ARRS</dc:creator>
  <cp:lastModifiedBy>Tomažič Mitja</cp:lastModifiedBy>
  <cp:lastPrinted>2019-01-23T07:51:02Z</cp:lastPrinted>
  <dcterms:created xsi:type="dcterms:W3CDTF">2009-06-15T12:06:31Z</dcterms:created>
  <dcterms:modified xsi:type="dcterms:W3CDTF">2019-04-24T08:35:26Z</dcterms:modified>
</cp:coreProperties>
</file>