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66" yWindow="465" windowWidth="17103" windowHeight="8507"/>
  </bookViews>
  <sheets>
    <sheet name="EVIDENCA RAZISKOVALNE OPREME" sheetId="1" r:id="rId1"/>
    <sheet name="Klasifikacija - Uni-Leeds" sheetId="4" r:id="rId2"/>
    <sheet name="Klasifikacij MERIL" sheetId="5" r:id="rId3"/>
  </sheets>
  <definedNames>
    <definedName name="_xlnm._FilterDatabase" localSheetId="0" hidden="1">'EVIDENCA RAZISKOVALNE OPREME'!$A$8:$BG$950</definedName>
    <definedName name="_xlnm.Print_Area" localSheetId="0">'EVIDENCA RAZISKOVALNE OPREME'!$A$1:$BG$949</definedName>
  </definedNames>
  <calcPr calcId="145621"/>
</workbook>
</file>

<file path=xl/calcChain.xml><?xml version="1.0" encoding="utf-8"?>
<calcChain xmlns="http://schemas.openxmlformats.org/spreadsheetml/2006/main">
  <c r="W950" i="1" l="1"/>
  <c r="V90" i="1" l="1"/>
  <c r="V89" i="1"/>
  <c r="V88" i="1"/>
  <c r="U88" i="1"/>
  <c r="Q88" i="1" s="1"/>
  <c r="V87" i="1"/>
  <c r="V86" i="1"/>
  <c r="U86" i="1"/>
  <c r="Q86" i="1" s="1"/>
  <c r="V85" i="1"/>
  <c r="V84" i="1"/>
  <c r="V83" i="1"/>
  <c r="U82" i="1"/>
  <c r="Q82" i="1" s="1"/>
  <c r="V81" i="1"/>
  <c r="U80" i="1"/>
  <c r="Q80" i="1" s="1"/>
  <c r="U76" i="1"/>
  <c r="Q76" i="1" s="1"/>
  <c r="U75" i="1"/>
  <c r="Q75" i="1" s="1"/>
  <c r="V72" i="1"/>
  <c r="V71" i="1"/>
  <c r="V70" i="1"/>
  <c r="R69" i="1"/>
  <c r="R68" i="1"/>
  <c r="V67" i="1"/>
  <c r="U66" i="1"/>
  <c r="Q66" i="1" s="1"/>
  <c r="AE65" i="1"/>
  <c r="V65" i="1"/>
  <c r="U65" i="1"/>
  <c r="Q65" i="1" s="1"/>
  <c r="V64" i="1"/>
  <c r="V63" i="1"/>
  <c r="U62" i="1"/>
  <c r="Q62" i="1" s="1"/>
  <c r="U61" i="1"/>
  <c r="Q61" i="1" s="1"/>
  <c r="V60" i="1"/>
  <c r="U59" i="1"/>
  <c r="Q59" i="1" s="1"/>
  <c r="U58" i="1"/>
  <c r="Q58" i="1" s="1"/>
  <c r="V56" i="1"/>
  <c r="R55" i="1"/>
  <c r="V54" i="1"/>
  <c r="V53" i="1"/>
  <c r="V52" i="1"/>
  <c r="V51" i="1"/>
  <c r="V50" i="1"/>
  <c r="V49" i="1"/>
  <c r="V48" i="1"/>
  <c r="V47" i="1"/>
  <c r="V46" i="1"/>
  <c r="U45" i="1"/>
  <c r="Q45" i="1" s="1"/>
  <c r="V45" i="1" s="1"/>
  <c r="V44" i="1"/>
  <c r="U44" i="1"/>
  <c r="V43" i="1"/>
  <c r="U43" i="1"/>
  <c r="Q43" i="1" s="1"/>
  <c r="U42" i="1"/>
  <c r="Q42" i="1" s="1"/>
  <c r="V41" i="1"/>
  <c r="U41" i="1"/>
  <c r="Q41" i="1" s="1"/>
  <c r="U40" i="1"/>
  <c r="Q40" i="1" s="1"/>
  <c r="V39" i="1"/>
  <c r="U39" i="1"/>
  <c r="Q39" i="1" s="1"/>
  <c r="V38" i="1"/>
  <c r="V37" i="1"/>
  <c r="U37" i="1"/>
  <c r="Q37" i="1" s="1"/>
  <c r="V36" i="1"/>
  <c r="V35" i="1"/>
  <c r="AO99" i="1" l="1"/>
  <c r="AO100" i="1"/>
  <c r="AO109" i="1"/>
  <c r="AO108" i="1"/>
  <c r="AO101" i="1"/>
  <c r="AL109" i="1"/>
  <c r="AL108" i="1"/>
  <c r="AL102" i="1"/>
  <c r="AL101" i="1"/>
  <c r="AL100" i="1"/>
  <c r="AL99" i="1"/>
  <c r="U654" i="1"/>
  <c r="Q568" i="1"/>
</calcChain>
</file>

<file path=xl/comments1.xml><?xml version="1.0" encoding="utf-8"?>
<comments xmlns="http://schemas.openxmlformats.org/spreadsheetml/2006/main">
  <authors>
    <author>Darja Veselič</author>
  </authors>
  <commentList>
    <comment ref="G570" authorId="0">
      <text>
        <r>
          <rPr>
            <b/>
            <sz val="9"/>
            <color indexed="81"/>
            <rFont val="Tahoma"/>
            <family val="2"/>
            <charset val="238"/>
          </rPr>
          <t>Darja Veselič:</t>
        </r>
        <r>
          <rPr>
            <sz val="9"/>
            <color indexed="81"/>
            <rFont val="Tahoma"/>
            <family val="2"/>
            <charset val="238"/>
          </rPr>
          <t xml:space="preserve">
</t>
        </r>
      </text>
    </comment>
  </commentList>
</comments>
</file>

<file path=xl/sharedStrings.xml><?xml version="1.0" encoding="utf-8"?>
<sst xmlns="http://schemas.openxmlformats.org/spreadsheetml/2006/main" count="16056" uniqueCount="8216">
  <si>
    <t>EVIDENCA RAZISKOVALNE OPREME S PODATKI O MESEČNI UPORABI</t>
  </si>
  <si>
    <t>Polja z zelenim ozadjem so lahko objavljena na portalu SICRIS</t>
  </si>
  <si>
    <t>Struktura lastne cene za uporabo raziskovalne opreme  (v EUR/uro)</t>
  </si>
  <si>
    <t>Številka RS</t>
  </si>
  <si>
    <t xml:space="preserve"> Skrbnik opreme</t>
  </si>
  <si>
    <t>Številka skrbnika</t>
  </si>
  <si>
    <t>Naziv opreme</t>
  </si>
  <si>
    <t>Leto nabave</t>
  </si>
  <si>
    <t>Naziv opreme v angleškem jeziku</t>
  </si>
  <si>
    <t>Nabavna vrednost (EUR)</t>
  </si>
  <si>
    <t>Vir sofinanciranja iz javnih sredstev
(Paket ARRS, drugi javni viri)</t>
  </si>
  <si>
    <t>Opis postopka dostopa do opreme - (čas, največ 5 stavkov)</t>
  </si>
  <si>
    <t>Opis postopka dostopa do opreme v angleškem jeziku</t>
  </si>
  <si>
    <t>Namembnost opreme in dodatne informacije (največ 5 stavkov)</t>
  </si>
  <si>
    <t>Namembnost opreme in dodatne informacije v angleškem jeziku</t>
  </si>
  <si>
    <t>Inventarna številka v knjigovodski evidenci</t>
  </si>
  <si>
    <t>Cena za uporabo raziskovalne opreme za izučenega uporabnika
(v EUR/uro)</t>
  </si>
  <si>
    <t>Stroški amortizacije</t>
  </si>
  <si>
    <t>Stroški materiala in storitev za vzdrževanje opeme</t>
  </si>
  <si>
    <t>Stroški dela</t>
  </si>
  <si>
    <t>Skupaj lastna cena/uro</t>
  </si>
  <si>
    <t>Letna stopnja izkoriščenosti v % v pretek. koled. letu</t>
  </si>
  <si>
    <t>Stopnja odpisanosti v % konec pret. koled. leta</t>
  </si>
  <si>
    <t>Spletna stran RO (predstavitev opreme, pogoj dostopa,cenik)</t>
  </si>
  <si>
    <t>Klasifikacija
Univ. v Leedsu</t>
  </si>
  <si>
    <t>Klasif. MERIL</t>
  </si>
  <si>
    <t>Zap.št. nakupa
(če je vir sofinanciranja
Paket ARRS)</t>
  </si>
  <si>
    <t>Stroški dela za operaterja (se prištejejo ceni za uporabo za neizučene uporabnike)</t>
  </si>
  <si>
    <t>Doba amortiziranja</t>
  </si>
  <si>
    <t>Mesečna stopnja izkoriščenosti (v %) v navednem mesecu</t>
  </si>
  <si>
    <t>Projekt oz. program 1</t>
  </si>
  <si>
    <t>Projekt oz. program 2</t>
  </si>
  <si>
    <t>Projekt oz. program 3</t>
  </si>
  <si>
    <t>Projekt oz. program 4</t>
  </si>
  <si>
    <t>Drug namen</t>
  </si>
  <si>
    <t>#C</t>
  </si>
  <si>
    <t>#O</t>
  </si>
  <si>
    <t>#G</t>
  </si>
  <si>
    <t>Šifra programa oz. projekta</t>
  </si>
  <si>
    <t>Uporabnik</t>
  </si>
  <si>
    <t>% upor.</t>
  </si>
  <si>
    <t>Namen</t>
  </si>
  <si>
    <t xml:space="preserve">Inštitut za matematiko, fiziko in mehaniko </t>
  </si>
  <si>
    <t>0101-003</t>
  </si>
  <si>
    <t>I0-0002</t>
  </si>
  <si>
    <t>Vojko Jazbinšek</t>
  </si>
  <si>
    <t>08274</t>
  </si>
  <si>
    <t>Merilnik magnetnih lastnosti  (QD-MPMS-XL5) s SQUID magnetometrom</t>
  </si>
  <si>
    <t>Magnetic properties measuring system  (QD MPMS-XL-5) with SQUID magnetometer</t>
  </si>
  <si>
    <t>Paket 10</t>
  </si>
  <si>
    <t>Oprema je dostopna v Centru za magnetne meritve (CMag), ki je bil ustanovljen na IMFM leta 2002. V njem sodelujeta dva inštituta (IJS, KI) ter dve fakulteti UL (FMF in FKKT).  Meritve izvajamo  predvsem za člane skupine CMag. Za zunanje uprabnike so meritve možne v dogovoru s prof. dr. Zvonkom Jagličićem (email: zvonko.jaglicic@imfm.si)</t>
  </si>
  <si>
    <t>Agreement with prof. dr. Zvonko Jagličić (email: 
zvonko.jaglicic@imfm.si)</t>
  </si>
  <si>
    <t>Natančno merjenje magnetnih lastnosti snovi v temperaturnem območju od 1.9 K do 400 K.</t>
  </si>
  <si>
    <t>Precise measurements of magnetic properties of substances in the temperature interval from 1.9 K to 400 K</t>
  </si>
  <si>
    <t>fizika.imfm.si/IP</t>
  </si>
  <si>
    <t>P2-0348</t>
  </si>
  <si>
    <t>Zvonko Jagličić</t>
  </si>
  <si>
    <t>P1-0125</t>
  </si>
  <si>
    <t>Janez Dolinšek</t>
  </si>
  <si>
    <t>P2-0084</t>
  </si>
  <si>
    <t>Spomenka Kobe</t>
  </si>
  <si>
    <t>P2-0089</t>
  </si>
  <si>
    <t>Darko Makovec</t>
  </si>
  <si>
    <t>Univerza v Ljubljani, Fakulteta za kemijo in kemijsko tehnologijo</t>
  </si>
  <si>
    <t>001</t>
  </si>
  <si>
    <t>I0-0022</t>
  </si>
  <si>
    <t>Janez Košmrlj</t>
  </si>
  <si>
    <t>Bruker AVANCE 500 MHz NMR spektrometer</t>
  </si>
  <si>
    <t>Paket 14</t>
  </si>
  <si>
    <t>Načela za uporabo inštrumentalnega časa so objavljena na spletni strani IC UL FKKT (http://www.fkkt.uni-lj.si/sl/raziskovalna-infrastruktura/enota-za-analizo-organskih-molekul/nmr-500/)</t>
  </si>
  <si>
    <t>Services are available to all subject to previous notice. Details can be found at http://www.fkkt.uni-lj.si/en/research-infrastructure/nmr-spectroscopy-unit-ic-ul-fkkt-equipment/</t>
  </si>
  <si>
    <t>Oprema je namenjena raziskovalcem za določanje strukture, konformacij in dinamike molekul v raztopini</t>
  </si>
  <si>
    <t>The equipment enables the determination of structure, conforamtion, and dynamics of molecules in solution</t>
  </si>
  <si>
    <t>013767</t>
  </si>
  <si>
    <t>http://www.fkkt.uni-lj.si/sl/raziskovalna-infrastruktura/enota-za-analizo-organskih-molekul/nmr-500/</t>
  </si>
  <si>
    <t>P1-0230</t>
  </si>
  <si>
    <t>Jurij Svete</t>
  </si>
  <si>
    <t>P1-0175</t>
  </si>
  <si>
    <t>Anton Meden</t>
  </si>
  <si>
    <t>P2-0191</t>
  </si>
  <si>
    <t>Matjaž Krajnc</t>
  </si>
  <si>
    <t>Vzdrževanje, pedagoško delo, ostali programi in projekti, zunanji</t>
  </si>
  <si>
    <t>006</t>
  </si>
  <si>
    <t>P1-0201</t>
  </si>
  <si>
    <t>Ksenija Kogej</t>
  </si>
  <si>
    <t>04614</t>
  </si>
  <si>
    <t>"3D-DLS Research Lab" raziskovalni inštrument za merjenje (3D) dinamičnega in statičnega sipanja laserske svetlobe</t>
  </si>
  <si>
    <t>3D DLS Spectrometer, LS Instruments GmbH</t>
  </si>
  <si>
    <t>Paket 13</t>
  </si>
  <si>
    <t>Oprema je dostopna le po predhodnem dogovoru in pod vodstvom strokovno usposobljene osebe. Cena določitve hidrodinamskega radija  in molske mase je odvisna od zahtevnosti meritve in računskih postopkov ter interpretacije rezultatov. Določi se s skrbnikom inštrumenta.</t>
  </si>
  <si>
    <t>The qeuipment is available on the basis of a previous agreement and with a supervision of authorized personel. The price  for the determination of molar mass and/or size depends on the pretentiousness of measurements, on the complexity of data treatment (if required) and on the used time.</t>
  </si>
  <si>
    <t>določanje velikosti (molske mase, hidrodinamskega radija in radija sukanja) delcev v koloidnih sistemih</t>
  </si>
  <si>
    <t>determination of size (molar mass, hydrodynamic radius and radius of gyration) of colloidal particles</t>
  </si>
  <si>
    <t>012577</t>
  </si>
  <si>
    <t>http://www.fkkt.uni-lj.si/sl/oddelki-in-katedre/oddelek-za-kemijo-in-biokemijo/katedra-za-fizikalno-kemijo/raziskovalna-oprema/</t>
  </si>
  <si>
    <t>Vojeslav Vlachy</t>
  </si>
  <si>
    <t>002</t>
  </si>
  <si>
    <t>Avtomatiziran laboratorijski reaktor Labmax Automatic LAB</t>
  </si>
  <si>
    <t>Mettler Tolledo LabMax Automatic Lab Reactor</t>
  </si>
  <si>
    <t>ostalo</t>
  </si>
  <si>
    <t>Po dogovoru</t>
  </si>
  <si>
    <t>Agreement with operator/institution</t>
  </si>
  <si>
    <t>Oprema omogoča avtomatsko kontrolo parametrov in obratovalnih pogojev v reaktorju, kot so temperatura, pH vrednost, mešalni pogoji in doziranje reaktantov.</t>
  </si>
  <si>
    <t>automatic controll of process paremeters and operating conditions in a lab reactor</t>
  </si>
  <si>
    <t>012983</t>
  </si>
  <si>
    <t>http://www.fkkt.uni-lj.si/sl/oddelki-in-katedre/oddelek-za-kemijsko-inzenirstvo-in-tehnisko-varnost/katedra-za-materiale-in-polimerno-inzenirstvo/raziskovalna-oprema/</t>
  </si>
  <si>
    <t>P2-0150</t>
  </si>
  <si>
    <t>Andreja Žgajnar Gotvajn</t>
  </si>
  <si>
    <t>pedagoško delo</t>
  </si>
  <si>
    <t>TRG</t>
  </si>
  <si>
    <t>008</t>
  </si>
  <si>
    <t>Andrej Pevec</t>
  </si>
  <si>
    <t>Avtomtski rentgenski difraktometer s CCD detektorjem za monokristale</t>
  </si>
  <si>
    <t>Automatic X-ray diffractometer with CCD detector for monocrystals</t>
  </si>
  <si>
    <t>Aparatura je dostopna vsem ob predhodni najavi</t>
  </si>
  <si>
    <t xml:space="preserve">Services are available to all subject to previous notice. </t>
  </si>
  <si>
    <t>Zbiranje rentgenskih difrakcijskih podatkov za monokristale (male molekule)</t>
  </si>
  <si>
    <t>X-ray data collection for monocrystals (small molecules)</t>
  </si>
  <si>
    <t>007219</t>
  </si>
  <si>
    <t>http://www.fkkt.uni-lj.si/sl/raziskovalna-infrastruktura/enota-za-analizo-malih-molekul/difraktometer-nonius/</t>
  </si>
  <si>
    <t>Matija Tomšič</t>
  </si>
  <si>
    <t xml:space="preserve">Detektor v Sistemu za merjenje ozkokotnega rentgenskega sipanja (Mythen 1K) - SAXS </t>
  </si>
  <si>
    <t xml:space="preserve">(Mythen 1K) - SAXS </t>
  </si>
  <si>
    <t>Zainteresirani uporabnik se obrne na skrbnika opreme, ki organizira izvedbo eksperimentov. Cena meritev je odvisna od zahtevnosti eksperimentov in interpretacije podakov. Informacijo o ceni dobite od skrbnika ob dogovoru za izvedbo eksperimentov.</t>
  </si>
  <si>
    <t>Interested customer contacts the caretaker of the instrument, who organizes the data collection. The price depends on the complexity of the data collection needed. The information about the price is obtained from the caretaker before the agreement for data collection.</t>
  </si>
  <si>
    <t>Strukturne raziskave vzorcev z metodo SAXS.</t>
  </si>
  <si>
    <t>Structural studies of the samples utilizint the SAXS technique.</t>
  </si>
  <si>
    <t>014591</t>
  </si>
  <si>
    <t>N1-0042</t>
  </si>
  <si>
    <t>Andrej Jamnik</t>
  </si>
  <si>
    <t>Jurij Lah</t>
  </si>
  <si>
    <t>Diferenčni dinamični kalorimeter-NANO II DSC</t>
  </si>
  <si>
    <t>NANO II DSC Calorimeter</t>
  </si>
  <si>
    <t>Zainteresirani uporabnik se obrne na skrbnika opreme, ki organizira izvedbo eksperimentov in po potrebi poskrbi za interpretacijo dobljenih podatkov. Cena celotnega postopka eksperimentalne analize je zelo odvisna od zahtevnosti eksperimentov in interpretacije podakov. Informacijo o ceni dobite od skrbnika ob dogovoru za izvedbo eksperimentov.</t>
  </si>
  <si>
    <t>Interested customer contacts the caretaker of the instrument, who organizes the data collection and, if needed, their interpretation. The price of the whole procedure of experimental analysis is strongly dependent on the difficulty of data collection and their interpretation. The information about the price is obtained from the caretaker before the agreement for data collection.</t>
  </si>
  <si>
    <t>Stabilnost biološko pomembnih molekul v raztopinah. Termodinamika strukturnih prehodov bioloških makromolekul.</t>
  </si>
  <si>
    <t>Stability of biologically important molecules in solutions. Thermodynamics of structural transitions  of biopolymers.</t>
  </si>
  <si>
    <t>007109</t>
  </si>
  <si>
    <t>DMA/SDTA861e Dinamični mehanski analizator - komplet</t>
  </si>
  <si>
    <t>Mettler Tolledo DMA/SDTA 861e Dynamic Mechanical Analyzer (complete)</t>
  </si>
  <si>
    <t>Paket 12</t>
  </si>
  <si>
    <t>Oprema je namenjena testiranju mehanskih lastnosti trdnih in visoko-viskoznih materialov v odvisnosti od temperature in uporabljene frekvence. Omogoča obremenjevanje vzorcev na nateg, kompresijo, upogib in strig.</t>
  </si>
  <si>
    <t>determination of dynamic mechanical properties of materials</t>
  </si>
  <si>
    <t>011702</t>
  </si>
  <si>
    <t>N2-0033</t>
  </si>
  <si>
    <t>FTIR "in-situ" reakcijski sistem ReactIR iC10</t>
  </si>
  <si>
    <t>Mettler Toledo reactIR iC10, an FTIR-based in situ reaction analysis system</t>
  </si>
  <si>
    <t>Paket 11</t>
  </si>
  <si>
    <t>Oprema je namenjena spremljanju kemijskih reakcij in nekaterih faznih sprememb med procesom s pomočjo "in-line" beleženja FTIR spektrov.</t>
  </si>
  <si>
    <t>in-line FTIR data collection</t>
  </si>
  <si>
    <t>010292</t>
  </si>
  <si>
    <t>009</t>
  </si>
  <si>
    <t>P1-0153</t>
  </si>
  <si>
    <t>Matevž Pompe</t>
  </si>
  <si>
    <t>Ionski kromatograf Dionex</t>
  </si>
  <si>
    <t>The cost of the service depends on the duration of the experiment and the time needed for data evaluation.</t>
  </si>
  <si>
    <t>Določanje organskin in anorganskih ionov</t>
  </si>
  <si>
    <t>Determination of organic and inorganic ions</t>
  </si>
  <si>
    <t>013896</t>
  </si>
  <si>
    <t>http://www.fkkt.uni-lj.si/sl/oddelki-in-katedre/oddelek-za-kemijo-in-biokemijo/katedra-za-analizno-kemijo/raziskovalna-oprema/</t>
  </si>
  <si>
    <t>Matevž Pompe Gregor Marolt</t>
  </si>
  <si>
    <t xml:space="preserve">Izotermni filtracijski mikrokalorimeter </t>
  </si>
  <si>
    <t>Nano ITC isothermal titration calorimeter</t>
  </si>
  <si>
    <t>Termodinamika vezanja molekul v raztopinah.</t>
  </si>
  <si>
    <t>Thermodynamics of molecular binding in solutions.</t>
  </si>
  <si>
    <t>014710</t>
  </si>
  <si>
    <t>Izotermni titracijski (ITC) mikrokalorimeter</t>
  </si>
  <si>
    <t>VP-ITC Isothermal Titration Calorimeter</t>
  </si>
  <si>
    <t>011247</t>
  </si>
  <si>
    <t xml:space="preserve"> </t>
  </si>
  <si>
    <t>010</t>
  </si>
  <si>
    <t>Mitja Kožuh</t>
  </si>
  <si>
    <t>07027</t>
  </si>
  <si>
    <t>Komora eksplozijska 20l</t>
  </si>
  <si>
    <t>Kuhner</t>
  </si>
  <si>
    <t>Po dogovoru  (zaenkrat omejena razpoložljivost)</t>
  </si>
  <si>
    <t xml:space="preserve">Exposion chamber was operational on old location and it was used in educational process. Now on new location it has to be instaled and equiped according to safety rules. </t>
  </si>
  <si>
    <t xml:space="preserve">Določanje porametrov maksimalnega tlaka prašnih, plinskih in hibridnih eksplozij ter hitrosti naraščnja tlaka pri eksplozijah. </t>
  </si>
  <si>
    <t xml:space="preserve">Explosion chamber is 20l standard size which enables meassuring all the parameters for dust, gas and hybrid explosions. </t>
  </si>
  <si>
    <t>014582</t>
  </si>
  <si>
    <t>http://www.fkkt.uni-lj.si/sl/oddelki-in-katedre/oddelek-za-kemijsko-inzenirstvo-in-tehnisko-varnost/katedra-za-poklicno-procesno-in-pozarno-varnost/raziskovalna-oprema/</t>
  </si>
  <si>
    <t>Še v fazi postavljanja</t>
  </si>
  <si>
    <t>Katedra KPPPV</t>
  </si>
  <si>
    <t>diplomanti 1. in 2. stopnje, vzdrževanje</t>
  </si>
  <si>
    <t>P1-0134</t>
  </si>
  <si>
    <t>Romana Cerc Korošec</t>
  </si>
  <si>
    <t>Masni spektrometer GSD</t>
  </si>
  <si>
    <t xml:space="preserve">Thermostar Gas GSD </t>
  </si>
  <si>
    <t>Potencialni uporabnik se domeni s skrbnikom opreme o poteku eksperimenta. Potrebna je še obdelava dobljenih podatkov, ki jo obvladajo trije člani raziskovalne skupine. Cena storitve je odvisna od časa trajanja eksperimenta in od časa, ki se ga porabi za evalvacijo podatkov.</t>
  </si>
  <si>
    <t>Potential customers confer with caretaker of the instrument about the experimental procedure. The required data processing and evaluation is provided by three members of our research group.</t>
  </si>
  <si>
    <t>Oprema  se uporablja sklopljeno s termično analizo, kadar je potrebna analiza plinov pri termični razgradnji snovi.</t>
  </si>
  <si>
    <t>The instrument is used for coupled thermogravimetry-mass spectrometry analysis, when analysis of evolved gases during thermal decomposition is required.</t>
  </si>
  <si>
    <t>013883</t>
  </si>
  <si>
    <t>http://www.fkkt.uni-lj.si/si/?191</t>
  </si>
  <si>
    <t>Peter Bukovec</t>
  </si>
  <si>
    <t>FKKT - Oddelek za tehnično varnost</t>
  </si>
  <si>
    <t>zunanji</t>
  </si>
  <si>
    <t>P1-0179</t>
  </si>
  <si>
    <t>08284</t>
  </si>
  <si>
    <t>PE 2400 Series II Elemental analyser (Perkin-Elmer analizator za CHN Model 2400)</t>
  </si>
  <si>
    <t>Perkin Elmer CHN Analyzator 2400 II</t>
  </si>
  <si>
    <t>Po dogovoru s prof.dr. Jurijem Svetetom. Aparatura za mikroanalizo C, H, N v organskih spojinah je dostopna vsem potencialnim uporabnikom, glede na njihovo povpraševanje.</t>
  </si>
  <si>
    <t>Agreement with operator Prof.Dr. Jurij Svete:Phone No. +386 479 8562; E-mail: jurij.svete@fkkt.uni-lj.si</t>
  </si>
  <si>
    <t>Mikroanalize CHN</t>
  </si>
  <si>
    <t>Elemental microanalyses</t>
  </si>
  <si>
    <t>010562</t>
  </si>
  <si>
    <t>http://www.fkkt.uni-lj.si/si/?24</t>
  </si>
  <si>
    <t>P1-0134, 2144, 1129</t>
  </si>
  <si>
    <t>za pedagoško delo - 10</t>
  </si>
  <si>
    <t>Helena Prosen</t>
  </si>
  <si>
    <t>Plinski kromatograf z MS detektorjem in TD ter pirolizno enoto (Agilent GC-7890A, MS-5975C)</t>
  </si>
  <si>
    <t>GC-MS System with TD and Pyrolysis units (Agilent GC-7890A, MS-5975C)</t>
  </si>
  <si>
    <t>GC-MS sistem za analizo organskih hlapnih komponent</t>
  </si>
  <si>
    <t>GC-MS system for analysis of volatile organic compounds</t>
  </si>
  <si>
    <t>012564</t>
  </si>
  <si>
    <t>http://abra.fkkt.uni-lj.si/program/</t>
  </si>
  <si>
    <t>003</t>
  </si>
  <si>
    <t>Reometer</t>
  </si>
  <si>
    <t>Physica MCR 301</t>
  </si>
  <si>
    <t>Agreement with operator/Institution</t>
  </si>
  <si>
    <t>Celica za določanje reoloških lastnosti polimerov do 400 °C. Modul za določanje nizkoviskoznih tekočin.</t>
  </si>
  <si>
    <t>Rheological characterisation of non-newtionian materials in wide range of shear deformations: highly viscous materials in temp. range -20°C to 200°C and low viscosity fluids in tem pange -20 to 100°C.</t>
  </si>
  <si>
    <t>012692</t>
  </si>
  <si>
    <t>005</t>
  </si>
  <si>
    <t>P1-0207</t>
  </si>
  <si>
    <t>Gregor Gunčar</t>
  </si>
  <si>
    <t>Robot za proteinsko kristalizacijo DUNN</t>
  </si>
  <si>
    <t>Crystal Gryphon mit Laptop</t>
  </si>
  <si>
    <t>Oprema je dostopna po predhodnem dogovoru in jo lahko uporablja uporabnik sam, če je za to usposobljen. Drugače je na voljo strokovna pomoč.</t>
  </si>
  <si>
    <t>Equipment is available to all qualified users upon request. For other users we will provide on-site support.</t>
  </si>
  <si>
    <t>Priprava kristalizacijskih nastavkov proteinov z različnimi pufri v nanokapljicah (100nL) na mikrotiterskih ploščah s 96-vdolbinicami.</t>
  </si>
  <si>
    <t>Nanoliter pipetting of 96-well plate protein crystalization screens and protein samples.</t>
  </si>
  <si>
    <t>013842</t>
  </si>
  <si>
    <t>http://www.fkkt.uni-lj.si/sl/oddelki-in-katedre/oddelek-za-kemijo-in-biokemijo/katedra-za-biokemijo/raziskovalna-oprema/</t>
  </si>
  <si>
    <t>Katedra za Biokemijo,FKKT</t>
  </si>
  <si>
    <t>Kemijski inštitut</t>
  </si>
  <si>
    <t>Robotizirani sistem za pripravo vzorcev-Zymark Prelude</t>
  </si>
  <si>
    <t>Robotic sample preparation system-Zymark Prelude</t>
  </si>
  <si>
    <t>Avtomatizirana priprava vzorcev</t>
  </si>
  <si>
    <t>Automated sample preparation</t>
  </si>
  <si>
    <t>010219 in 010231</t>
  </si>
  <si>
    <t>13822</t>
  </si>
  <si>
    <t>Tekočinski kromatograf z masnim detektorjem na čas preleta (TOF)</t>
  </si>
  <si>
    <t>Agilent 6224 Accurate Mass TOF LC/MS system</t>
  </si>
  <si>
    <t>Načela za uporabo inštrumentalnega časa so objavljena na spletni strani IC UL FKKT (http://www.fkkt.uni-lj.si/sl/raziskovalna-infrastruktura/enota-za-analizo-organskih-molekul/hrms/)</t>
  </si>
  <si>
    <t>Services are available to all subject to previous notice. Details can be found at http://nmr-slave.fkkt.uni-lj.si</t>
  </si>
  <si>
    <t>Oprema je namenjena raziskovalcem za določanje čitoče in natančne molekulske mase spojin.</t>
  </si>
  <si>
    <t>The equipmnet is intended for the determination of purity and exact molecular mass of compounds</t>
  </si>
  <si>
    <t>013835</t>
  </si>
  <si>
    <t>http://nmr-slave.fkkt.uni-lj.si</t>
  </si>
  <si>
    <t>pedagoško delo, industrija</t>
  </si>
  <si>
    <t>Servis</t>
  </si>
  <si>
    <t xml:space="preserve">Tekočinski kromatograf z masno spektrometričnim detektorjem (HPLC-MS/MS, Perkin Elmer Series 2000, Applied Biosystems 3200 Q Trap) </t>
  </si>
  <si>
    <t>HPLC-MS/MS System (Perkin Elmer Series 2000, Applied Biosystems 3200 Q Trap)</t>
  </si>
  <si>
    <t>Določanje in identifikacija organskih komponent</t>
  </si>
  <si>
    <t>Determination and identification of organic constituents</t>
  </si>
  <si>
    <t>011914</t>
  </si>
  <si>
    <t>Matevž Pompe Jernej Markelj</t>
  </si>
  <si>
    <t>Marta Počkaj</t>
  </si>
  <si>
    <t xml:space="preserve">Visokoločljivi rentgenski praškovni difraktometer </t>
  </si>
  <si>
    <t>High resolution X-ray powder diffractometer</t>
  </si>
  <si>
    <t>Zainteresirani uporabnik se obrne na skrbnika opreme, ki organizira snemanje vzorcev in po potrebi poskrbi za interpretacijo. Za uporabnike z UL FKKT je storitev brezplačna, drugi uporabniki plačajo stroške snemanja in interpretacije. Cena je zelo odvisna od načina senamnja in zahtevnosti interpretacije, informacijo o ceni dobite od skrbnika pred dogovorom za snemanje, okvirna vrednost je 100 EUR na uro snemanja.</t>
  </si>
  <si>
    <t>Interested customer contacts the caretaker of the instrument, who then organizes the data collection and, if needed, interpretation of the patterns. For the customers from UL FKKT, the service is free of charge, other customers pay the expenses of the data collection and interpretation. The price is strongly dependent on the data collection parameters and the difficulty of the interpretation, the information on the price is obtained fom the caretaker before the agreement for data collection, informational price is 100 EUR per hour of data collection.</t>
  </si>
  <si>
    <t>Osnovna uporaba je kvalitativna in kvantitativna fazna anliza polikristaliničnih snovi (trdnih ali uprašenih). V določenih primerih je možno  tudi natančno merjenje parametrov osnovne celice, indeksiranje, Rietveldova analiza in reševanje kristalne strukture.</t>
  </si>
  <si>
    <t>The basic application is qualitative and quantitative phase analysis of polycrystalline samples (solid or powdered). Precise measurement of the unit cell parameters, indexing, Rietveld refinement and crystal structure determination are also possible in certain cases.</t>
  </si>
  <si>
    <t>011405</t>
  </si>
  <si>
    <t>http://www.ki.si/odseki/l-09/oprema/</t>
  </si>
  <si>
    <t>007</t>
  </si>
  <si>
    <t>Tina Skalar</t>
  </si>
  <si>
    <t>Visokoločljivi vrstični električni mikroskop na poljsko emisijo (FE-SEM)</t>
  </si>
  <si>
    <t>High resolution electron microscope Zeiss FE-SEM ULTRA plus</t>
  </si>
  <si>
    <t>Načela za uporabo inštrumentalnega časa so objavljena na spletni strani IC UL FKKT (http://www.fkkt.uni-lj.si/sl/raziskovalna-infrastruktura/enota-za-analizo-malih-molekul/sem-ultra/)</t>
  </si>
  <si>
    <t>Services are available to all subject to previous notice. Details can be found at (http://www.fkkt.uni-lj.si/sl/raziskovalna-infrastruktura/enota-za-analizo-malih-molekul/sem-ultra/)</t>
  </si>
  <si>
    <t>Oprema je namenjena raziskovalcem za opazovanje površine vzorcev (SE, BSE, EDX) na mikro in nano nivoju</t>
  </si>
  <si>
    <t>The equipment enables the determination of samples' microstructure (SE, BSE, EDX) on micro- and nano-level</t>
  </si>
  <si>
    <t>013635</t>
  </si>
  <si>
    <t>http://www.fkkt.uni-lj.si/sl/raziskovalna-infrastruktura/enota-za-analizo-malih-molekul/sem-ultra/</t>
  </si>
  <si>
    <t>P2-0191, P1-0175, P1-0134</t>
  </si>
  <si>
    <t>Matjaž Krajnc, Anton Meden, Peter Bukovec</t>
  </si>
  <si>
    <t>KI, Zavod za gradbeništvo, Calcit, IJS</t>
  </si>
  <si>
    <t>Ručigaj Aleš</t>
  </si>
  <si>
    <t xml:space="preserve">Multi-detektorski GPC sistem;
Tekočinski kromatograf s kombinacijo detektorjev za UV, refrakcijski indeks, sipanje svetlobe in viskoznost
</t>
  </si>
  <si>
    <t xml:space="preserve">Multi-detector GPC system; 
Liquid chromatography with the combination of UV, refractive index, light scattering and viscosity detectors.
</t>
  </si>
  <si>
    <t>Paket 16</t>
  </si>
  <si>
    <t>Po dogovoru z odgovorno osebo. Načela za uporabo inštrumentalnega časa so objavljena na spletni strani IC UL FKKT (http://www.fkkt.uni-lj.si/sl/raziskovalna-infrastruktura/enota-za-analizo-makromolekul/gpc/)</t>
  </si>
  <si>
    <t>Agreement with operator. Details can be found at http://www.fkkt.uni-lj.si/sl/raziskovalna-infrastruktura/enota-za-analizo-makromolekul/gpc/</t>
  </si>
  <si>
    <t>Analizni sistem za določanje molekulski mas, porazdelitve molekulskih mas, velikosti molekul, razvejenosti in konformacije</t>
  </si>
  <si>
    <t xml:space="preserve">Analytic system for molecular weights determination, molecular weight distribution, molecule size, conformation and branching. </t>
  </si>
  <si>
    <t>015269</t>
  </si>
  <si>
    <t>http://www.fkkt.uni-lj.si/sl/raziskovalna-infrastruktura/enota-za-analizo-makromolekul/gpc/</t>
  </si>
  <si>
    <t>P16-072</t>
  </si>
  <si>
    <t>Aleš Podgornik</t>
  </si>
  <si>
    <t>Lah Jurij</t>
  </si>
  <si>
    <t>Absorpcijski in emisijski spektropolarimeter - JASCO J-1500</t>
  </si>
  <si>
    <t>Absorption and emission CD spectrophotometer - JASCO J-1500</t>
  </si>
  <si>
    <t xml:space="preserve">Spremljanje (strukturnih) lastnosti (bio)molekul v raztopinah preko njihove interakcije s polarizirano svetlobo </t>
  </si>
  <si>
    <t>Monitoring (structural) characteristics of (bio)molecules in solution based on their interaction with polarized light</t>
  </si>
  <si>
    <t>015270</t>
  </si>
  <si>
    <t>http://www.fkkt.uni-lj.si/sl/raziskovalna-infrastruktura/enota-za-analizo-makromolekul/spektropolarimeter/</t>
  </si>
  <si>
    <t>P16-0135</t>
  </si>
  <si>
    <t>Župunski Vera</t>
  </si>
  <si>
    <t>Visoko zmogljivi fluorescenčni mikroskop za bio.anal.kem.spojin</t>
  </si>
  <si>
    <t>High performance fluorescence microscope for biological analysis of chemical compounds</t>
  </si>
  <si>
    <t>Vizualizacija fluorescenčnih makromolekul ali molekul, označenih s fluorescenčnimi barvili, njihove lokalizacije in kolokalizacije v celicah. Vizualizacija neobarvanih vzorcev z metodo DIC (Differential Interference Contrast).</t>
  </si>
  <si>
    <t>Visualisation of fluorescent macromolecules or fluorescently labelled molecules, their localisation and co-localisation in the cells. Visualisation of unstained samples using DIC (Differential Interference Contrast).</t>
  </si>
  <si>
    <t>015271</t>
  </si>
  <si>
    <t>http://www.fkkt.uni-lj.si/sl/raziskovalna-infrastruktura/enota-za-analizo-makromolekul/fluorescencni-mikroskop/</t>
  </si>
  <si>
    <t>P16-029</t>
  </si>
  <si>
    <t>diplomanti 2. stopnje</t>
  </si>
  <si>
    <t>P1-0017</t>
  </si>
  <si>
    <t>Gruča računalnikov - Mlacom Supermicro</t>
  </si>
  <si>
    <t>Računalniška gruča z 20 vozlišči (Supermicro, Intel Xeon E5-2660v2x2, 32GB RAM, 1TB HDD, Mellanox ConnetX-2 VPI Infiniband) in Infiniband switch (Mellanox IS5030)</t>
  </si>
  <si>
    <t>Oddaljen dostop preko SSH protocola in Client-Server Integracijska shema</t>
  </si>
  <si>
    <t>SSH remote access and Client-Server Integration Scheme</t>
  </si>
  <si>
    <t>Modeliranje in simuliranje procesov na področju znanosti o življenju s poudarkom na optimizaciji procesov pri odkrivanju novih zdravilnih učinkovin (Accelrys Enterprise Platform (AEP)); Kvantno-kemijski izračuni grafenskih sistemov (Gaussian); Optimizacija umetnih nevronskih mrež z genetskim algoritmom (Fortran)</t>
  </si>
  <si>
    <t>Life science modeling and simulation focused on optimizing the drug discovery processes (Accelrys Enterprise Platform (AEP)); Quantum chemical calculations on graphenes (Gaussian); Optimization of Artificial Neural Networks by Genetic Algorithm (Fortran)</t>
  </si>
  <si>
    <t>KI 13418</t>
  </si>
  <si>
    <t>www.ki.si</t>
  </si>
  <si>
    <t>L03-sodelavci</t>
  </si>
  <si>
    <t>P1-0012</t>
  </si>
  <si>
    <t>L01 - Mavri</t>
  </si>
  <si>
    <t>P1-0010</t>
  </si>
  <si>
    <t>L14 - Avbelj</t>
  </si>
  <si>
    <t>P1-0391</t>
  </si>
  <si>
    <t>L11 - Anderluh</t>
  </si>
  <si>
    <t>Računalniški sistem za Preglov računski center</t>
  </si>
  <si>
    <t>P16-042</t>
  </si>
  <si>
    <t>P2-0393</t>
  </si>
  <si>
    <t>Bele Marjan</t>
  </si>
  <si>
    <t>Mikroskop na atomsko silo / vrstični tunelski mikroskop z elektrokemijsko celico</t>
  </si>
  <si>
    <t>MultiMode V Scanning Probe Microscope (Veeco Instruments Inc.)</t>
  </si>
  <si>
    <t>Trenutno je oprema na voljo zgolj partnerjem pri nakupu opreme, ki obsegajo raziskovalce na KI ter zunanje solastnike iz FKKT, FFA, IJS in FS MB.</t>
  </si>
  <si>
    <t>Access to the machine is limited to partners, which claim a share. These are employes of different laboratories of NIC, Faculty of chemistry and chemical technology, Faculty of pharmacy and Faculty of mechanical engineering MB.</t>
  </si>
  <si>
    <t>Karakterizacija vse vrste materialov na molekularnem nivoju. Možnost meritev v sistemih med njihovim delovanjem ter uporaba v bioloških sistemih pri pogojih, ki so prisotni v njihovih naravnih okoljih.</t>
  </si>
  <si>
    <t>Characterisation of different materials at the molecular level. Possiblity of in situ measurements and use to analyse biological systems in their living environment.</t>
  </si>
  <si>
    <t>KI 9798, KI 9797</t>
  </si>
  <si>
    <t>AbdElAal Kreta Ahmed</t>
  </si>
  <si>
    <t>KI - L12</t>
  </si>
  <si>
    <t>Zunanji naročnik</t>
  </si>
  <si>
    <t>Uroš Maver</t>
  </si>
  <si>
    <t>P4-0176</t>
  </si>
  <si>
    <t>Benčina Mojca</t>
  </si>
  <si>
    <t>Večnamenski kinetični optični čitalec mikrotiterskih plošč</t>
  </si>
  <si>
    <t>Plater reader</t>
  </si>
  <si>
    <t>dostop ni omejen za raziskovalce s ARRS financiranjem</t>
  </si>
  <si>
    <t>acces is not limited for researchers with ARRS projects</t>
  </si>
  <si>
    <t>Detekcija sprememb luminiscence, fluorescence ali absorbance večjega števila vzorcev .</t>
  </si>
  <si>
    <t>Detection of changes in luminiscence, fluorescence or absorbance of a larger number of samples.</t>
  </si>
  <si>
    <t>KI 7526, KI 7526/1</t>
  </si>
  <si>
    <t>J1-6740</t>
  </si>
  <si>
    <t>Roman Jerala</t>
  </si>
  <si>
    <t>J3-6784</t>
  </si>
  <si>
    <t>Mojca Benčina</t>
  </si>
  <si>
    <t>J3-6791</t>
  </si>
  <si>
    <t>Iva Hafner Bratkovič</t>
  </si>
  <si>
    <t xml:space="preserve">Mikroskop za prostorsko in časovno upodabljanje sprememb v živih celicah </t>
  </si>
  <si>
    <t xml:space="preserve">Microscope for spatial and temporal imaging of life cells </t>
  </si>
  <si>
    <t>Časovno dostop ni omejen, če oprema ni zasedena. Zunanji uporabniki plačajo ceno ure z ali brez tehnične pomoči. Vrednost je izračunana iz vrednosti opreme, tekočih stroškov in stroškov servisiranja ter ure tehnične pomoči.</t>
  </si>
  <si>
    <t>If the machine is not occupaied, the time is available for external users. The external users pay the price per hour with or without technical assistance. The value is calculated from the value of the machine, running costs and servicing costs, and hours of technical assistance.</t>
  </si>
  <si>
    <t>Upodabljanje prostorskih in časovnih sprememb fluorescenčno označenih molekul v fiksiranih ali živih celičnih preparatih.</t>
  </si>
  <si>
    <t>Imaging of spatial and temporal changes in fluorescence-labeled molecules in live or fixed cell preparations.</t>
  </si>
  <si>
    <t>KI 8391, KI 8391/1, KI 8391/2,KI 8391/3,KI 8391/4,KI 8391/5</t>
  </si>
  <si>
    <t>L4-6812</t>
  </si>
  <si>
    <t>Helena Gradišar</t>
  </si>
  <si>
    <t>Sistem za gojenje živali za delo s patogeni drugega varnostnega razreda: Modul opreme za anestezijo, Lumi-Box, 1.sklop</t>
  </si>
  <si>
    <t xml:space="preserve">The laboratory for exerimental animals for work with pathogens second security class: anesthesia, Lumi-Box, 1. part
 </t>
  </si>
  <si>
    <t>Uporaba opreme je omejena in je možna samo po dogovoru.</t>
  </si>
  <si>
    <t>Use of equipment is limited and is only possible by appointment.</t>
  </si>
  <si>
    <t>Gojenje eksperimentalnih živali.</t>
  </si>
  <si>
    <t xml:space="preserve">Hausing of experimental animals.
Growing experimental animals.
</t>
  </si>
  <si>
    <t>KI 10530, KI 10276, KI 9998</t>
  </si>
  <si>
    <t>Caserman Simon</t>
  </si>
  <si>
    <t>Kriobanka elementi in postavitev</t>
  </si>
  <si>
    <t>Cryobank</t>
  </si>
  <si>
    <t>Zaradi nevarnosti okužb hranjenih kultur, opreme ni možno uporabljati za zunanje interesente.</t>
  </si>
  <si>
    <t>Due to the risk of infection of stored cell cultures, equipment can not be used for any external clients.</t>
  </si>
  <si>
    <t xml:space="preserve">Oprema je namenjena za shranjevanje celičnih kultur, ki se uporabljajo na oddelku L-11. </t>
  </si>
  <si>
    <t>The equipment is used for storage of cell cultures, which are used in Labooratory L-11.</t>
  </si>
  <si>
    <t>KI 9359</t>
  </si>
  <si>
    <t>-</t>
  </si>
  <si>
    <t>dr. Simon Caserman</t>
  </si>
  <si>
    <t>Industrija</t>
  </si>
  <si>
    <t>P1-0392</t>
  </si>
  <si>
    <t>Aparatura za merjenje molekulskih interakcij</t>
  </si>
  <si>
    <t>KI 15130</t>
  </si>
  <si>
    <t>P16-102</t>
  </si>
  <si>
    <t>P2-0148</t>
  </si>
  <si>
    <t>Dražič Goran</t>
  </si>
  <si>
    <t>02556</t>
  </si>
  <si>
    <t>Supermikroskop HR TEM (Jeol)</t>
  </si>
  <si>
    <t xml:space="preserve">ARSTEM - Atomic resolution Cs corrected scanning transmission electron microscope </t>
  </si>
  <si>
    <t>Dostop je projekten. Na eni do dveh straneh potencialni uporabnik opiše problem, ki ga želi rešiti z napravo. Če je metoda ustrezna, se z odgovorno osebo dogovori za začetek in obseg dela. Možno je tudi izobraževanje operaterjev s predznanjem.</t>
  </si>
  <si>
    <t>Project type. Customer describes the problem on one to two pages and in the case that the equipment is suitable the customer and responsible person define the date of the start and the extent of the work.</t>
  </si>
  <si>
    <t>Preiskovanje mikrostrukture na atomskem nivoju. Določanje kristalne strukture, kemijske sestave, načina vezave in oksidacijskih stanj. Določanje morfologije in velikosti nanodelcev, tomografija.</t>
  </si>
  <si>
    <t xml:space="preserve">Study of microstructure at atomic level. Determination of crystal structure, chemical composition, bonding, valence state, morphology and size of the nanoparticles. Tomography. </t>
  </si>
  <si>
    <t>KI 13393</t>
  </si>
  <si>
    <t>P2―0393</t>
  </si>
  <si>
    <t>Goran Dražić, Francisco Ruiz Zepeda, Elena Tchernychova, Ruggero Vigliaturo</t>
  </si>
  <si>
    <t>P2-0091</t>
  </si>
  <si>
    <t>P1-0099</t>
  </si>
  <si>
    <t>Maja Remškar</t>
  </si>
  <si>
    <t>P2-0105</t>
  </si>
  <si>
    <t>P2-0149</t>
  </si>
  <si>
    <t>02557</t>
  </si>
  <si>
    <t>Segrevalno-napetostni nosilec za vzorce</t>
  </si>
  <si>
    <t>KI 15325</t>
  </si>
  <si>
    <t>P2-0152</t>
  </si>
  <si>
    <t>Fele Žilnik Ljudmila</t>
  </si>
  <si>
    <t>HP ravnotežna celica</t>
  </si>
  <si>
    <t>HP equilibrium cell</t>
  </si>
  <si>
    <t xml:space="preserve">Meritve so mogoče po predhodnem dogovoru. </t>
  </si>
  <si>
    <t xml:space="preserve">Measurements available after prelimenary agreement. </t>
  </si>
  <si>
    <t xml:space="preserve">HP ravnotežna celica (visokotlačna ravnotežna celica) je prvenstveno namenjena določanju faznih ravnotežij pri visokih tlakih z uporabo različnih eksperimentalnih metod ter za določevanje kritičnih točk v večkomponentnih mešanicah. Meritve lahko izvajamo pri konstantnem ali spremenljivem volumnu celice, pri tlakih do 350 bar in temperaturi do 200˚C. Z novo aparaturo lahko študiramo in načrtujemo separacijske in reakcijske procese tudi v bližini ali pod superkritičnimi pogoji. </t>
  </si>
  <si>
    <t>HP equilibrium cell (high-pressure equilibrium cell) is primarily for the determination of phase equilibria at high pressures using a variety of experimental methods and the determination of critical points in multicomponent mixtures. Measurements can be carried out at a constant or a variable volume cell at pressures up to 350 bar and temperatures up to 200 ˚ C. The new apparatus can be studied and planned separation and reaction processes in the near or under supercritical conditions.</t>
  </si>
  <si>
    <t>KI 11159</t>
  </si>
  <si>
    <t>Ljudmila Fele Žilnik</t>
  </si>
  <si>
    <t>P1-0104</t>
  </si>
  <si>
    <t>Katja Pirc</t>
  </si>
  <si>
    <t xml:space="preserve"> 30762 </t>
  </si>
  <si>
    <t>Aparatura za merjenje molekularnih interakcij</t>
  </si>
  <si>
    <t>Measurement of molecular interactions</t>
  </si>
  <si>
    <t>Oprema dostopna po predhoni rezervaciji.</t>
  </si>
  <si>
    <t>Equipment available by prior reservation.</t>
  </si>
  <si>
    <t>Študije molekularnih interakcij</t>
  </si>
  <si>
    <t>Analyses of molecular interactions.</t>
  </si>
  <si>
    <t>KI 13517</t>
  </si>
  <si>
    <t>FKKT, Lenarčič</t>
  </si>
  <si>
    <t>Anja Kerš</t>
  </si>
  <si>
    <t>Tomaž Švigelj</t>
  </si>
  <si>
    <t>Naprava za elektrofiziološke meritve</t>
  </si>
  <si>
    <t>Orbit mini</t>
  </si>
  <si>
    <t>Kontakt za rezervacijo opreme: tomaz.svigelj@ki.si.  Minimalni cas rezervacije je en dan. Rezervacija naj bo sporocena nekaj dni vnaprej.</t>
  </si>
  <si>
    <t>Contact for reservation: tomaz.svigelj@ki.si. Minimum period for reservation is one day. Reservation should be reported couple of day in advance.</t>
  </si>
  <si>
    <t xml:space="preserve">Naprava je namenjena za merjenje karakteristike por. Naredimo umetni lipidni dvosloj in dodamo protein, ki tvori pore. Apliciramo napetost in merimo spremembe v toku. </t>
  </si>
  <si>
    <t>Purpose of this equipment is to measure pore characteristics.  We prepare an artificial lipid bilayer and add a pore forming protein. Than we apply voltage and measure changes in the current.</t>
  </si>
  <si>
    <t>KI 14346</t>
  </si>
  <si>
    <t>114391: L 11 P1-0391 (Anderluh) 2016 in 111248: L 11 J7-7248 (Ravnikar NIB Podobnik) 2016</t>
  </si>
  <si>
    <t>Hafner Bratkovič Iva</t>
  </si>
  <si>
    <t>Sistem za gojenje živali za delo s patogeni drugega varnostnega razreda - 2. sklop, Centrifuga</t>
  </si>
  <si>
    <t xml:space="preserve">Animal facility for work with BSL2 pathogens, Centrifuge </t>
  </si>
  <si>
    <t>Dostop ni omejen za raziskovalce s financiranjem ARRS</t>
  </si>
  <si>
    <t>Access is not limited to researchers with ARRS projects</t>
  </si>
  <si>
    <t>Centrifugiranje</t>
  </si>
  <si>
    <t>Centrifugation</t>
  </si>
  <si>
    <t>K1 10275</t>
  </si>
  <si>
    <t>N4-0037</t>
  </si>
  <si>
    <t>Horvat Simon</t>
  </si>
  <si>
    <t>Sistem za gojenje živali za delo s patogeni drugega varnostnega razreda-3. sklop, Modul IVC</t>
  </si>
  <si>
    <t>The laboratory for exerimental animals for work with pathogens second security class - IVC</t>
  </si>
  <si>
    <t xml:space="preserve">Do opreme za vzrejo živali je dostop na dnevni bazi, za opremo menjave in čišlenja kletk na tedenski bazi. Do določenih kosov opreme namenjenih za izvajanje postopkov na živalih (aparat za anestezijo, laminar) se dosopta po potrebi gleden an vrsto poskusa </t>
  </si>
  <si>
    <t xml:space="preserve">Equipment for breeding animals is accessible on a daily basis, whereas equipement for cage washing and changing on a weekly basis. Some aparati are used on demand (anestesia aparatus, procedure laminar flow etc) whenever needed for certain experiments. </t>
  </si>
  <si>
    <t>Oprema je namenjena vzreji poskusinh živali ter izvedbi poskusov in vivo.</t>
  </si>
  <si>
    <t>Equipmetn is dedicated for animal breeding and performing in vivo experiments.</t>
  </si>
  <si>
    <t>K1 10532</t>
  </si>
  <si>
    <t>J3-6804</t>
  </si>
  <si>
    <t>Simon Horvat</t>
  </si>
  <si>
    <t>Hribar Gorazd</t>
  </si>
  <si>
    <t>Sistem za tekočinsko kromatografijo ultra visoke ločljivosti (UPLC) Waters Acquitiy H-Class Bio</t>
  </si>
  <si>
    <t xml:space="preserve">Waters Acquity H-Class Bio UPLC System </t>
  </si>
  <si>
    <t>Oprema se uporablja za analize na oddelku L-11. Uporaba za zunanje partnerje je možna ob dogovoru, kjer analize izvedejo zaposleni na L-11, ki so ustrezno izobraženi za uporabo aparature.</t>
  </si>
  <si>
    <t>Equipment is used for analytics in Laboratory L-11. The use for external partners is possible, under the conditions, where our trained staff performs analysis.</t>
  </si>
  <si>
    <t>Oprema je namejnena za analitiko proteinov in peptidov.</t>
  </si>
  <si>
    <t>The equipment is used for protein and peptide analytics.</t>
  </si>
  <si>
    <t>KI 11756</t>
  </si>
  <si>
    <t>dr. Gorazd Hribar, Tea Tomšič</t>
  </si>
  <si>
    <t>P2-0145</t>
  </si>
  <si>
    <t>Huskić Miroslav</t>
  </si>
  <si>
    <t>Diferenčni dinamični kalorimeter</t>
  </si>
  <si>
    <t>Differential Scanning calorimeter</t>
  </si>
  <si>
    <t xml:space="preserve">Za merjenje na DSC je potrebno poklicati skrbnika instrumenta ali vodjo Laboratorija za polimerno kemijo in tehnologijo. Čas za izvedbo meritev običajno ni daljši od 1 tedna.  </t>
  </si>
  <si>
    <t xml:space="preserve">To perform measurements it is necessary to contact caretaker or head of Laboratory for Polymer Chemistry and Technology. Waiting time is usually not longer than one week. 
</t>
  </si>
  <si>
    <t>DSC je instrument s katerim določamo termične spremembe v materialu. Te so lahko fizikalne (temperatura in entalpija taljenja, temperatura steklastega prehoda, toplotna kapaciteta) ali kemijske (entalpija reakcije).</t>
  </si>
  <si>
    <t>DSC is instrument used to determine thermal changes in material. The changes can be physical (temperature and enthalpy of melting, glass transition temperature, heat capacity) or chemical (enthalpy of reaction).</t>
  </si>
  <si>
    <t>KI 13476</t>
  </si>
  <si>
    <t>KI</t>
  </si>
  <si>
    <t>L2-5571</t>
  </si>
  <si>
    <t>industrija</t>
  </si>
  <si>
    <t>Kapun Gregor</t>
  </si>
  <si>
    <t>Napraševalec PECS za pripr.vzorc.za mikroskopijo</t>
  </si>
  <si>
    <t>Sputer Coater PECS 682 (precision etching coating system</t>
  </si>
  <si>
    <t xml:space="preserve">Napraševalec PECS je pripomoček pri pripravi vzorcev za vrstično elektronsko mikroskopijo, transmisijsko elektronsko mikroskopijo, služi pa tudi kot tehnika oblaganja delcev. Pri elektronski mikroskopiji, še posebej pri kvantitativni elementni analizi, je pomembno, da je površina prevodna. Zaradi te omejitve imamo večkrat težave pri analizi organskih vzorcev, ki so večinoma neprevodni. Pri konkurenčnih aparatih, ki so dostopni na tržišču je največja pomanjkljivost, da pri nanosu prevodne obloge, posamezni delci v nanešeni oblogi, zaradi svoje velikosti, zakrijejo številne morfološke značilnosti in tako popačijo površino. Napraševalec PECS se ponaša z izjemno majhnimi delci v nanosu, s čemer preseže vso konkurenco. Omenjene lastnosti omogočajo vrhunsko pripravo vzorcev, ki je nepogrešljiva za vrhunske objave. </t>
  </si>
  <si>
    <t xml:space="preserve">Sputter Coater PECS is a tool in the preparation of samples for scanning electron microscopy, transmission electron microscopy, and also serves as a cladding technique particles. In electron microscopy, especially in quantitative elemental analysis, it is important that the surface is conductive. Because of this limitation, we have several problems in the analysis of organic samples, most of which are non-conductive. In case of competing appliances, which are available on the market is the biggest drawback to the application of conductive coatings, individual particles in the deposited coating, due to its size, many obscure morphological characteristics and thus distort the surface. Sputter Coater PECS offers exceptionally small particle size in the application, with which exceeds all competition. These features provide superior sample preparation, which is indispensable for the top post.
</t>
  </si>
  <si>
    <t>KI 9799</t>
  </si>
  <si>
    <t>dr. Miran Gaberšček</t>
  </si>
  <si>
    <t>P1-0021</t>
  </si>
  <si>
    <t>dr. Venčeslav Kaučič</t>
  </si>
  <si>
    <t>Zuananji uporabniki</t>
  </si>
  <si>
    <t>dr. Janez Levec</t>
  </si>
  <si>
    <t>Kisovec Matic</t>
  </si>
  <si>
    <t>Sklop naprav za PCR in PCR v realnem času</t>
  </si>
  <si>
    <t>PCR Gradient Palm–Cycler (Corbett) (12) and Real time PCR Light Cycler 480 (Roche) (11)</t>
  </si>
  <si>
    <t>Druge raziskovalne organizacije imajo dostop ob predhodni rezervaciji. Dostop časovno ni omejen, v kolikor naprave niso zasedene. Ceno uporabe naprav izračunamo iz vrednosti aparature, tekočih stroškov, stroškov servisiranja, časa uporabe ter časa tehnične pomoči.</t>
  </si>
  <si>
    <t>Other research organizations  can use the equipment upon request. The costs  are estimated from the value of the apparatus, running and servicing costs,  time of usage, and hours of technical assistance.</t>
  </si>
  <si>
    <t xml:space="preserve">Z napravo PCR izvajamo verižno reakcijo s polimerazo (PCR). Naprava PCR v realnem času omogoča sprotno zasledovanje količine nastalega produkta in kvantitativno detekcijo nukleinskih kislin s pomočjo reakcije PCR. </t>
  </si>
  <si>
    <t>The polymerase chain reaction (PCR) is performed in a PCR thermal cycler. The LightCycler ® 480 Real-Time PCR System is a rapid high-throughput, plate-based real-time PCR amplification and detection instrument.</t>
  </si>
  <si>
    <t>KI 9326</t>
  </si>
  <si>
    <t>Gregor Anderluh</t>
  </si>
  <si>
    <t>P1-0005</t>
  </si>
  <si>
    <t>Križman Mitja</t>
  </si>
  <si>
    <t>Sklopljeni analizni sistem lonska kromatografija - masna spektrometrija</t>
  </si>
  <si>
    <t>Usposobljeni uporabniki sistema dostopajo do le-tega po predhodnem medsebojnem dogovoru in z dovoljenjem skrbnika sistema.</t>
  </si>
  <si>
    <t>Qualified users access to the system by a previous mutual agreement and with the permission of the system manager.</t>
  </si>
  <si>
    <t>Analitika anorganskih in organskih analitov, sistem je prednostno namenjen separacijam na osnovi ionske izmenjave.</t>
  </si>
  <si>
    <t xml:space="preserve">Analytics of inorganic and organic analytes. The primary system purpose are ion-exchange separations. </t>
  </si>
  <si>
    <t>KI 9787</t>
  </si>
  <si>
    <t>P1-0034</t>
  </si>
  <si>
    <t>Irena Grgić, Johannes T. Van Elteren, Martin Šala, Breda Novak</t>
  </si>
  <si>
    <t>LC-MS (Tekočinski kromatograf sklopljen z masnim spektrometrom)</t>
  </si>
  <si>
    <t>Določanje analitev na osnovi MS po separaciji s tekočinsko kromatografijo visoke ločljivosti.</t>
  </si>
  <si>
    <t>Determination of analytes based on MS after separation by high-performance liqid chromatography.</t>
  </si>
  <si>
    <t>KI11566</t>
  </si>
  <si>
    <t>Mitja Križman, Alen Albreht,</t>
  </si>
  <si>
    <t>24445</t>
  </si>
  <si>
    <t>Kromatograf tekočinski HPLC</t>
  </si>
  <si>
    <t>Analitika organskih analitov, sistem je prednostno namenjen separacijam na osnovi reverzne faze.</t>
  </si>
  <si>
    <t xml:space="preserve">Analytics of organic analytes. The primary system purpose are reversed-phase separations. </t>
  </si>
  <si>
    <t>KI 13516</t>
  </si>
  <si>
    <t>P1-0152</t>
  </si>
  <si>
    <t>Likozar Blaž</t>
  </si>
  <si>
    <t>Reaktorski/termogravimetrični sistem DynTHERM (TG)</t>
  </si>
  <si>
    <t>Reaction/thermogravimetric system DynTHERM (TG)</t>
  </si>
  <si>
    <t>Oprema je dostopna vsak delavnik, najmanj med 8:00 in 16:00 uro, in sicer samo ob spremstvu izšolanega (laboratorijskega) operaterja. Za raziskovalce, ki so že predhodno ustrezno izšolani glede uporabe opreme, je dostop možen tudi izven običajnega delovnega časa.</t>
  </si>
  <si>
    <t>Equipment is accessible every work day, at least between 8 am and 4 pm that is only when accompanied by a trained (laboratory) operator. For the researchers, which have been suitably trained beforehand regarding equipment use, the access is possible also beyond the usual working hours.</t>
  </si>
  <si>
    <t>Oprema oziroma reaktor je namenjena za meritve s tehtnico, oziroma ponuja možnost termogravimetrične analize, pri čemer so njegove glavne značilnosti sorazmerno široko območje obratovalnih temperatur, tlakov in pretokov nosilnih plinov. Druga značilnost je možnost uvajanja tako ali drugače agresivnih (oksidativnih, reduktivnih, korozivnih…) plinov v reaktorski del brez poškodbe tehtnice.</t>
  </si>
  <si>
    <t>The equipment, that is the reactor, equipped with a scale or an alternate thermogravimetric analysis, is intended for reaction/process measurements within wide range of operating temperatures, pressures and carrier gas flow rates. The other essential characteristic is the possibility of dosing gases, which are aggressive in this way or the other (oxidative, reducing, corrosive, etc.), into the reaction partition without causing any permanent damage to the scale.</t>
  </si>
  <si>
    <t>KI 12128</t>
  </si>
  <si>
    <t>Urška Kavčič / Blaž Likozar</t>
  </si>
  <si>
    <t>Kromatograf plinski Shimadzu + detektor</t>
  </si>
  <si>
    <t>Oprema je namenjena za kvalitativno in kvantitavno analizo vzorcev, ki jih je moč upariti, na podlagi kromatografske ločbe posamičnih komponent.</t>
  </si>
  <si>
    <t>Equipment is intended for the qualitative and quantitative of samples, which can be evaporated, based on the chromatographic separation of individual components.</t>
  </si>
  <si>
    <t>KI 15074</t>
  </si>
  <si>
    <t>Urška Kavčič / Miha Grilc</t>
  </si>
  <si>
    <t>P2-0153</t>
  </si>
  <si>
    <t>Reaktorski sistem (6x Multiple Autoclave system)</t>
  </si>
  <si>
    <t>KI 15297</t>
  </si>
  <si>
    <t>P2-0154</t>
  </si>
  <si>
    <t>Kromatograf tekočinski ultra visoke ločljivosti</t>
  </si>
  <si>
    <t>KI 15206</t>
  </si>
  <si>
    <t>Mavri Janez</t>
  </si>
  <si>
    <t>Gruča računalnikov Supermicro sistem Quad</t>
  </si>
  <si>
    <t>Computer claster Supermicro system Quad</t>
  </si>
  <si>
    <t>Dostop je mogoč po predhodnem dogovoru.</t>
  </si>
  <si>
    <t xml:space="preserve">Access is possible after prelimenary agreement. </t>
  </si>
  <si>
    <t>Sistem 50 32-jedrnih strežnikov (skupaj 1600 procesorskih jeder), nameščenih v strežniških omarah in povezanih z GigaBit Ethernet stikali. Za določeno število enot, predvidenih za najbolj zahtevne simulacije, je možna nadgradnja na InfiniBand komunikacijo. Računalniški sistem je primeren za široko paleto simulacijskih orodij (kvantne simulacije, QM/MM, klasična dinamika, zvitje proteinov, problemi strukture in reaktivnosti snovi, kemometrijske analize, podpora eksperimentalnim spektroskopskim tehnikam, difuzijski problem, dinamika fluidov). Kemijski inštitut razpolaga z vso potrebno programsko opremo.</t>
  </si>
  <si>
    <t>The computer system consists of 50 32-core servers (with total of 1600 processor cores) installed in server racks and connected by Gigabit Ethernet switches. For the most demanding simulations it is possible to upgrade to the InfiniBand communication. The computer system is suitable for a wide range of different simulations: quantum simulations, QM/MM, classical dynamics, protein folding, structure and reactivity problems, chemometric analysis, support to experimental spectroscopic techniques, diffusion problem, and fluid dynamics. Institute of Chemistry has all the necessary software.</t>
  </si>
  <si>
    <t>KI 11007, KI 11007/1, KI 11007/2, KI 11007/3</t>
  </si>
  <si>
    <t>dr. Janez Mavri</t>
  </si>
  <si>
    <t>P1-0014</t>
  </si>
  <si>
    <t>dr. Franci Avbelj</t>
  </si>
  <si>
    <t>P1-0011</t>
  </si>
  <si>
    <t>Gruča računalnikov - supermicro Mlacom (16x kom)</t>
  </si>
  <si>
    <t xml:space="preserve">Computer claster Supermicro system Mlacom </t>
  </si>
  <si>
    <t>KI15204</t>
  </si>
  <si>
    <t>Gruča računalnikov - Mlacom (sist. za hlajenje)</t>
  </si>
  <si>
    <t>KI 15203</t>
  </si>
  <si>
    <t>Mazaj Matjaž, Ristić Alenka</t>
  </si>
  <si>
    <t>Termogravimetrični analizator Q5000IR povezan z masnim spektrometrom ThermoStar GSD320</t>
  </si>
  <si>
    <t>Thermogravimetric Analyzer Q5000IR Coupled with a Mass Spectrometer ThermoStar GSD320</t>
  </si>
  <si>
    <t xml:space="preserve">Meritve na voljo vse delovne dni  po predhodnem dogovoru. </t>
  </si>
  <si>
    <t xml:space="preserve">Measurements available on all the working days after prelimenary agreement. </t>
  </si>
  <si>
    <t xml:space="preserve">TG analizator z masnim spektrometrom je nepogrešljivo orodje za karakterizacijo adsorbentov, nanoporoznhi katalizatorjev, ionskih imenjevalcev, polimerov, keramike, zdravil, in drugih materialov. Ti analizatorji služijo za določevanje lastnosti materialov, kot so termična stabilnost materialov, oksidativna stabilnost materialov, sestava večkomponentnih sistemov, kinetika razgradnje materialov, življenjska doba materialov, vplivi korozivne atmosfere na materiale, vsebnost vlage in hlapnih komponent v materialih. Q5000IR je vrhunska raziskovalna TGA aparatura s temperaturno-kontrolirano termotehtnico z visoko občutljivostjo (&lt; 0,1 mikrogram) in ločljivostjo (0,01 mikrogram) ter z dinamičnim odklonom bazne linije: &lt; 10 µg (od 50 do 1.000 °C) in je sklopljen z masnim spektrometrom ThermoStar GSD 320 (merilno območje od 1 do 200 AMU; inštrument ima visoko občutljivost in selektivnost), kar omogoča identifikacijo plinastih komponent, ki nastajajo ali se sproščajo med analizo, kar je še posebej pomembno pri analizi novih materialov. </t>
  </si>
  <si>
    <t xml:space="preserve">TG analyzer with mass spectrometry is an indispensable tool for the characterization of nanoporous catalysts, ion exchangersi, polymers, ceramics, medicine, and other materials. These analyzers are used for the determination of material properties such as thermal stability of materials, oxidative stability of materials, the composition of multicomponent systems, the kinetics of degradation of materials, materials life cycle, the effects of corrosive materials in the atmosphere, moisture and volatile components in materials. Q5000IR is a top research TGA apparatus with a temperature-controlled termotehtnico with high sensitivity (&lt;0.1 microgram) and resolution (0.01 microgram) and a dynamic baseline deviation: &lt;10 mg (50 to 1000 ° C) and is coupled with a mass spectrometer ThermoStar GSD 320 (measuring range from 1 to 200 AMU; instrument has high sensitivity and selectivity), enabling the identification of gaseous components produced or released during the analysis, which is especially important in the analysis of new materials. 
</t>
  </si>
  <si>
    <t>KI 11752, KI 11787</t>
  </si>
  <si>
    <t>Alenka Ristić, Matjaž Mazaj</t>
  </si>
  <si>
    <t>Temperaturno moduliran diferenčno dinamični kalorineter (Q2000 MDSC)</t>
  </si>
  <si>
    <t>Differential scanning calorimeter (Q2000 MDSC)</t>
  </si>
  <si>
    <t>Diferenčni dinamični kalorimeter se uporablja za proučevanje fizikalno-kemijskih lastnosti trdnih vzorcev, kot je polimorfizem, kristaliničnost in amorfnost. Določamo tališče, temperaturno območje taljenja, temperaturo kristalizacije, entalpijo taljenja, toplotno kapaciteto in steklasti prehod. Q2000 Temperaturno moduliran diferenčno dinamični kalorineter (MDSC) ima avtomatski podajalec vzorcev, omogoča delovanje v temperaturnem območju od -90 ºC do 550 ºC ter kontrolo masnega pretoka plinov. Patentirana T-Zero tehnologija omogoča veliko občutljivost (&lt; 0,2 mW), ločljivost (&gt; 60) ter linearni potek bazne linije z majhnim odstopanjem (&lt; 10 mW),  in direktne meritve toplotne kapacitete preiskovanega vzorca.  Kontrolo, upravljanje ter prikaz trenutnega statusa inštrumenta omogoča programski paket Thermal Advantage preko menijev in programskih funkcij na barvnem ekranu, občutljivem na dotik.</t>
  </si>
  <si>
    <t xml:space="preserve">DSC provides rapid and precise determinations of transition temperatures using minimum amounts of a sample. Common temperature measurements include the following: melting, crystallization, glass transition, heat capacity, polymorphic transition, thermal stability,... Q2000 Modulated Differential Scanning Calorimeter with Autosampler and Mass Flow Control: An advanced research grade MDSC, whose patented Tzero technology provides best sensitivity (&lt; 0.2 uW), resolution (RRI &gt;60), baseline bow and baseline drift (&lt;10 uW) and provides direct heat capacity measurements. The operating temperature range is cooling system dependent with a maximum of 550 to -90 °C. The Q2000 includes  a full VGA color touch screen display for convenient control and monitoring of instrument status. </t>
  </si>
  <si>
    <t>KI 11786</t>
  </si>
  <si>
    <t>Alenka Ristić</t>
  </si>
  <si>
    <t xml:space="preserve">Mohorčič Martina </t>
  </si>
  <si>
    <t>Tekočinski kromatograf visoke ločljivosti za hitro analitsko in preparativno separacijo proteinov in organskih spojin</t>
  </si>
  <si>
    <t>HPLC chromatograph</t>
  </si>
  <si>
    <t>Opremo lahko uporabljajo usposobljeni operaterji ali pa separacijo izvede tehnik laboratorija L-12. Prednost uporabe inštrumenta imajo člani programske skupine P4-176 ter raziskovalci Kemijskega inštituta. Za zunanje uporabnike bo pripravljen cenik ko se bo pojavil večji interes za uporabo inštrumenta. Doslej smo omogočili uporabo inštrumenta za manjše analize brezplačno.</t>
  </si>
  <si>
    <t>Collaborative research</t>
  </si>
  <si>
    <t xml:space="preserve">Naprava je namenjana za separacijo proteinov in peptidov iz bioloških vzorcev. Doslej so bili to večinoma rekombinantni proteini ter peptidi označeni z različnimi reagenti. Naprava ima UV detektor in je računalniško krmiljena. </t>
  </si>
  <si>
    <t>HPLC with manual injector and fraction collector</t>
  </si>
  <si>
    <t>KI 6777</t>
  </si>
  <si>
    <t>Pintar Albin</t>
  </si>
  <si>
    <t>Sistem za avtomatsko karakterizacijo katalizatorjev in trdnih snovi (AutoChem 2910)</t>
  </si>
  <si>
    <t>Computer Controlled Device for Characterization of Catalysts and Solid Materials (Micromeritics, AutoChem II 2920)</t>
  </si>
  <si>
    <t>Trajanje izvedbe analiz: 5-7 dni.</t>
  </si>
  <si>
    <t>Sample turnaround time: 5-7 days.</t>
  </si>
  <si>
    <t>Instrument omogoča računalniško podprto karakterizacijo katalizatorjev z naslednjimi metodami: temperaturno-programirana redukcija (-100 - 1100 stopinj Celzija), temperaturno-programirana oksidacija, temperaturno-programirana desorpcija (med drugim določitev kislinsko-bazičnih lastnosti katalizatorjev, adsorbentov in drugih trdnih snovi, tj. koncentracije in porazdelitve jakosti kislinsko-bazičnih centrov na površini materiala, določitev toplote adsorpcije z uporabo različnih adsorbatov (npr. CO, CO2, H2, NH3, voda, ogljikovodiki (npr. benzen, toluen, piridin) na površini trdnih materialov), temperaturno-programirana reakcija, kemisorpcijska analiza (selektivno določitev specifične površine aktivnih faz in stopnje disperzije kovinskih skupkov na nosilcih (katalizatorjih) s kemisorpcijo ogljikovega monoksida, vodika, metana, dušikovih oksidov, amoniaka in drugih kemijsko aktivnih plinov z uporabo dinamične metode), enotočkovna določitev BET specifične površine.</t>
  </si>
  <si>
    <t>The instrument enables computer assisted characterization of catalysts by means of the following techniques: temperature-programmed reduction (-100 – 1100 deg. Centigrade), temperature-programmed oxidation, temperature-programmed desorption (determination of acidic/basic properties of catalysts and other solids, determination of heat of adsorption by using various adsorbates such as CO, CO2, H2, water vapour, saturated and unsaturated hydrocarbons (e.g., benzene, toluene, pyridine)), temperature-programmed reaction, chemisorption analysis (determination of active metal area, crystallite size, active metal dispersion by means of dynamic chemisorption method using various probe molecules such as carbon monoxide, hydrogen, methane, nitrogen oxides, ammonia etc.), single-point determination of BET surface area.</t>
  </si>
  <si>
    <t>KI 7019</t>
  </si>
  <si>
    <t>P2-0152 in MefCO2</t>
  </si>
  <si>
    <t>Urška Kavčič</t>
  </si>
  <si>
    <t>Računalniško vodeni sistem za določevanje teksturalnih in adsorpcijskih lastnosti katalizatorjev in trdnih materialov (ASAP 2020)</t>
  </si>
  <si>
    <t>Computer Controlled Device for Determination of Textural and Adsorption Properties of Catalysts and Solid Materials (Micromeritics, ASAP 2020 MP/C)</t>
  </si>
  <si>
    <t xml:space="preserve">Trajanje izvedbe analiz: 5-7 dni. </t>
  </si>
  <si>
    <t>Instrument omogoča: eno- in večtočkovno določitev specifične površine prahov, katalizatorjev, adsorbentov, tabletk, filmov, gelov, kompozitov, polnil, rudnin itd. na osnovi B.E.T. adsorpcijske izoterme v območju od 0.001 do preko 3000 m2/g; določevanje Langmuirjeve površine; določevanje Freundlichovih in Temkinovih izoterm; določevanje volumna por in porazdelitve velikosti por v območju od 0.35 do 500 nm ter evaluacijo rezultatov meritev z uporabo različnih metod (mikropore: MP metoda, t-plot, alfa-S plot, Dubinin-Raduškevič metoda, Dubinin-Astakhov metoda, Horvath-Kawazoe metoda; mezo- in makropore: BJH metoda); analizo adsorpcijskih/desorpcijskih izoterm v celotnem območju mikro- in mezopor z uporabo DFT (Density Functional Theory) metode; določitev volumna in oblike por ter porazdelitve površine por in površinske energije v odvisnosti od velikosti por; določevanje adsorpcijskih/desorpcijskih izoterm in toplote adsorpcije z uporabo različnih adsorbatov (N2, Ar, Kr, CO, CO2, H2, He, voda, ogljikovodiki (benzen, toluen)), ciklično izvajanje adsorpcijskih/desorpcijskih izoterm v poljubno izbranem območju tlakov; določevanje hitrosti adsorpcije različnih adsorbatov na površino adsorbentov pri izbranem tlaku; določitev kislinsko-bazičnih lastnosti katalizatorjev, adsorbentov in drugih trdnih snovi, tj. koncentracije in porazdelitve jakosti kislinsko-bazičnih centrov na površini materiala z uporabo statične (volumetrične) metode; selektivno določitev specifične površine aktivnih faz in stopnje disperzije kovinskih skupkov na nosilcih (katalizatorjih) s kemisorpcijo ogljikovega monoksida, vodika, metana, dušikovih oksidov, amoniaka in drugih kemijsko aktivnih plinov z uporabo statične (volumetrične) metode; določitev jakosti in toplote kemisorpcije različnih adsorbatov na površino trdnih materialov.</t>
  </si>
  <si>
    <t>The device enables: determination of single- and multipoint BET surface area of solid materials in the range of 0.001-3000 m2/g; determination of Langmuir surface area; determination of Freundlich and Temkin isotherms; determination of pore volume and pore area distributions in the range 0.35-500 nm and the evaluation of results by means of various methods (such as MP method, t-plot, alpha-S plot, Dubinin-Radushkevich method, Dubinin-Astakhov method, Horvath-Kavazoe method, BJH method, etc.); analysis of adsorption/desorption isotherms by means of DFT (Density Functional Theory) method in the entire range of micro- and mesopores; determination of adsorption/desorption isotherms and heat of adsorption by using various adsorbates (N2, Ar, Kr, CO, CO2, H2, He, water vapour, saturated and unsaturated hydrocarbons); cyclic determination of adsorption/desorption isotherms in the selected pressure range; determination of rate of adsorption of various adsorbates on the surface of investigated solid at a selected pressure; determination of acidic/basic properties of catalysts and other solids by means of static (volumetric) method; determination of active metal area, crystallite size, active metal dispersion, heat of chemical adsorption, strong and weak chemisorption by means of static (volumetric) chemisorption method.</t>
  </si>
  <si>
    <t>KI 8711</t>
  </si>
  <si>
    <t>11874</t>
  </si>
  <si>
    <t>Računalniško vodeni večfazni katalitski reaktor</t>
  </si>
  <si>
    <t xml:space="preserve">Computer Controlled Multiphase Catalytic Reactor </t>
  </si>
  <si>
    <t xml:space="preserve">Trajanje izvedbe poskusov: 5 do 15 delovnih dni. </t>
  </si>
  <si>
    <t xml:space="preserve">Duration of catalytic tests: 5 to 15 working days. </t>
  </si>
  <si>
    <t>Računalniško vodeni večfazni katalitski reaktor ima naslednje lastnosti: (i) omogoča računalniško podprto vodenje dvo- in trifaznih katalitskih reakcij pri temperaturah do 900 stopinj Celzija (z natančnostjo +/- 2 stopinji Celzija) in celokupnem tlaku do 100 bar (z natančnostjo +/- 0.2 bar) v kontinuirnem načinu obratovanja (kapalni LIR tokovni režim); (ii) opremljen je s šestimi elektronskimi regulatorji pretoka, s čimer omogoča kontrolirano in ločeno uvajanje več plinskih mešanic ter zagotavlja njihovo učinkovito mešanje pred vstopom plinaste faze v katalitski reaktor; (iii) reaktorski sistem je skonstruiran tako, da omogoča predgrevanje plinaste in kapljevinaste faze pred njunim vstopom v katalitski reaktor, v katerem se nahaja katalizator (do pet gramov); (iv) opremljen je s hladilnikom/kondenzatorjem kapljevinaste faze, ki deluje na Peltier-evem principu; (v) reaktorski sistem je opremljen z visokotlačnim separatorjem plinaste in kapljevinaste faze, pri čemer je zadrževani volumen kapljevinaste faze v separatorju manjši od 0.5 mililitra; (vi) reaktorski sistem je opremljen s HPLC črpalko, ki zagotavlja natančno uvajanje kapljevinaste faze v reaktorski sistem z volumskim pretokom od 0.01 do 5.0 ml/min; (vii) reaktorski sistem ima priključek za sklopitev z analiznim instrumentom (npr. s plinskim kromatografom) za analizo plinske faze ob izstopu iz katalitičnega sloja.</t>
  </si>
  <si>
    <t>Computer Controlled Multiphase Catalytic Reactor has the following properties: (i) the reactor unit enables to carry out computer-controlled two- or three-phase heterogeneously catalyzed reactions at temperatures up to 900 degrees Centigrade (precision +/- 2 deg. C) and pressures up to 100 bar (precision +/- 0.2 bar) in a continuous operating mode (LIR trickle-flow regime in the case of three-phase reactions); (ii) the reactor system is equipped with six electronic mass-flow controllers that enable controlled delivery of several gas mixtures to the top of the catalytic bed. The unit is equipped with a gas mixer that provides efficient mixing of fed gases before entering the catalytic reactor; (iii) the construction of reactor system enables preheating of both gas and liquid phase before entering the catalytic reactor; (iv) the unit enables testing of up to 5 grams of a solid catalyst in the catalytic reactor.; (v) the reactor is equipped with a high-pressure gas-liquid separator that is cooled by a Peltier-based cooler. Dead volume of the liquid phase in the separator is below 0.5 ml; (vi) the reactor system is equipped with a HPLC pump that enables accurate delivery of a feed liquid-phase in the volumetric range of 0.01-5.0 ml/min; (vii) the reactor system is designed in such a way that it enables to connect an analytical instrument (e.g. GC chromatograph) to the reactor outlet in order to perform representative analysis of gas phase discharged from the catalytic bed.</t>
  </si>
  <si>
    <t>KI 10208</t>
  </si>
  <si>
    <t>Gregor Žerjav</t>
  </si>
  <si>
    <t>Instrument za karakterizacijo heterogenih katalizatorjev (Micromeritics, model AutoChem II 2920)</t>
  </si>
  <si>
    <t>Computer Controlled Device for Characterization of Catalysts and Solid Materials (Micromeritics, model AutoChem II 2920)</t>
  </si>
  <si>
    <t>KI 13758</t>
  </si>
  <si>
    <t>Petar Djinović</t>
  </si>
  <si>
    <t>Instrument za sklopitveno karakterizacijo heterogenih katalizatorjev (Pfeiffer Vacuum, model Thermostar)</t>
  </si>
  <si>
    <t>Instrument for hyphenated characterization of heterogeneous catalysts (Pfeiffer Vacuum, model Thermostar)</t>
  </si>
  <si>
    <t>Analizator za sklopitveno karakterizacijo heterogenih katalizatorjev (i) omogoča sklopitev z inštrumenti za karakterizacijo heterogenih katalizatorjev, in sicer za izvajanje temperaturno programiranih (TPR, TPO, TPD) in kemisorpcijskih analiz, kot tudi temperaturno programiranih reakcij; (ii) omogoča kvalitativno, semikvantitativno in kvantitativno selektivno spremljanje teh analiz, kakor tudi temperaturno programiranih reakcij, z različnimi testnimi specijami v masnem območju od 1 do 300 amu; (iii) opremljen je s cevno in neprestano odprto kvarčno kapilaro in končnim modulom za povezavo z inštrumentom za TPR/TPO/TPD in kemisorpcijske analize; (iv) opremljen je z dvema detektorjema (C-SEM detektor in Faradayev detektor), ki omogočata časovno selektivno in neprekinjeno spremljanje sestave plinske faze. Programska oprema aparata deluje v Windows okolju in omogoča računalniško vodeno obratovanje inštrumenta ter naknadno analizo izmerjenih podatkov.</t>
  </si>
  <si>
    <t>The instrument for hyphenated characterization of heterogeneous catalysts (i) enables hyphenation with instruments for characterization of heterogeneous catalysts that perform temperature-programmed (TPR, TPO, TPD) and chemisorption analyses, as well as temperature-programmed reactions; (ii) enables qualitative, semi-quantitative and quantitative as well as selective monitoring of these analyses and temperature-programmed reactions with a variety of test species in a mass range of 1-300 amu; (iii) it is equipped with a constantly open quartz capillary and a module for connection to the instrument for TPR/TPO/TPD and chemisorption analyses; (iv) it is equipped with two (C-SEM and Faraday) detectors, which allow selective and time-continuous monitoring of the composition of the gas phase. The software operates in a Windows environment and allows computerized operation of the instrument and subsequent analysis of the measured data.</t>
  </si>
  <si>
    <t>KI 15010</t>
  </si>
  <si>
    <t>P16-001</t>
  </si>
  <si>
    <t>KI 15144</t>
  </si>
  <si>
    <t>P1-0242</t>
  </si>
  <si>
    <t>Plavec Janez</t>
  </si>
  <si>
    <t>Sonde in pomožna oprema za 800 MHz NMR spektrometer</t>
  </si>
  <si>
    <t>2004/2006</t>
  </si>
  <si>
    <t>Probes and accessories for the 800 MHz NMR spectrometer</t>
  </si>
  <si>
    <t>Rezervacija uporabe sonde poteka sočasno z rezervacijo 800 MHz spektrometra. Največji uporabniki so raziskovalci s KI, IJS, UL FKKT, UL FFa, KIS, Krke in Leka.</t>
  </si>
  <si>
    <t>Booking the use of the probe takes place simultaneously with the reservation of 800 MHz spectrometer. The biggest users are researchers from NIC, Krka and Lek.</t>
  </si>
  <si>
    <t xml:space="preserve">Hladna sonda omogoča izredno visoko občutljivost meritev. Primerna je tudi za študij nizkih koncentracij vzorcev. </t>
  </si>
  <si>
    <t>Cold probe enables extremely high sensitivity measurements. It is suitable for the study of low concentration samples.</t>
  </si>
  <si>
    <t>KI 8484, KI 5278/2, KI 5279/1, KI 5278/3</t>
  </si>
  <si>
    <t>Delo poteka v skladu s programom dela NMR centra. NMR center sodeluje pri izvajanju več kot 70 domačih in tujih programov in projektov.</t>
  </si>
  <si>
    <t>www.slonmr.si in www.ki.si</t>
  </si>
  <si>
    <t>100% - 97% uporaba, 3% vzdrževanje in servis (ob 24-7 delavniku)</t>
  </si>
  <si>
    <t>Sonda za snemanje v trdnem za 600 MHz NMR spektrometer</t>
  </si>
  <si>
    <t>Solid-state probe for the 600 MHz NMR spectrometer</t>
  </si>
  <si>
    <t>Drugi javni viri</t>
  </si>
  <si>
    <t>Rezervacija uporabe sonde poteka sočasno z rezervacijo 600 MHz NMR spektrometra.</t>
  </si>
  <si>
    <t xml:space="preserve">The booking of the probe use is arranged simultaneously with the reservation of the 600 MHz NMR spectrometer. </t>
  </si>
  <si>
    <t>Sonda omogoča merjenje trdnih vzorcev s hitrostjo vrtenja vzorcev do 40 kHz.</t>
  </si>
  <si>
    <t>Solid-state probe allows measurement of samples in the solid state with the spinning up to 40 kHz.</t>
  </si>
  <si>
    <t>KI 5279/2</t>
  </si>
  <si>
    <t>10082</t>
  </si>
  <si>
    <t>Broadband sonda za 600 MHz NMR spektrometer</t>
  </si>
  <si>
    <t>Broadband probe for the 600 MHz NMR spectrometer</t>
  </si>
  <si>
    <t>Broadband sonda omogoča merjenje hetero-jeder z dobrim razmerjem med signalom in šumom.</t>
  </si>
  <si>
    <t>Broadband probe allows measurement of heteronuclei with good signal-to-noise ratio.</t>
  </si>
  <si>
    <t>KI 8484/1</t>
  </si>
  <si>
    <t>Tehtnica XPE26/M Ipac-Quality mikro</t>
  </si>
  <si>
    <t>KI 15252</t>
  </si>
  <si>
    <t>Podobnik Marjetka</t>
  </si>
  <si>
    <t>Izotermalni titracijski kalorimeter (VP-ITC, Microcal)</t>
  </si>
  <si>
    <t>Isothermal Titration Calorimeter (VP-ITC, Microcal)</t>
  </si>
  <si>
    <t>VP-ITC je instrument kupljen in uporabljen znotraj konzorcija treh laboratorijev s Kemijskega inštituta in enega iz Leka. Ocena (groba) cene ure za zunanje uporabnike temelji na njeni nabavni vrednosti (oziroma stroških amortizacije), stroških dela in materialov. Odstopanje od te cene je možno glede na različne dejavnike. Uporaba aparature - po dogovoru s skrbnico.</t>
  </si>
  <si>
    <t>VP-ITC is an instrument bought and used by the group of laboratories from the National Institute of Chemistry and by the company Lek.  We are offering a rough estimation of a service price  for external users. This includes the purchase price of the instrument (or amortization), costs of work and materials. The price may vary due to several factors. External users should contact the person responsible for the equipment.</t>
  </si>
  <si>
    <t>Izotermalna titracijska kalorimetrija (ITC) je zlati standard za merjenje biomolekularnih interakcij. Z ITC lahko določimo parametre vezave med molekulami (n, K, ∆H in ΔS) istočasno v enem eksperimentu, kar je velika prednost, saj nam tega ne nudi nobena druga metoda.</t>
  </si>
  <si>
    <t>Isothermal Titration Calorimetry (ITC) is the gold standard for measuring biomolecular interactions.  ITC simultaneously determines all binding parameters (n, K, ∆H and ΔS) in a single experiment – information that cannot be obtained from any other method.</t>
  </si>
  <si>
    <t>KI 8135, KI 8135/1, KI 8136, KI 8136/1</t>
  </si>
  <si>
    <t>http://www.ki.si/index.php?id=704</t>
  </si>
  <si>
    <t>Praprotnik Matej</t>
  </si>
  <si>
    <t>VRANA 15 - nadgradnja (27x računalnik)</t>
  </si>
  <si>
    <t>KI 13780/1</t>
  </si>
  <si>
    <t xml:space="preserve">doc. dr. Matej Praprotnik </t>
  </si>
  <si>
    <t>Sušjan Petra</t>
  </si>
  <si>
    <t>Sistem za gojenje živali za delo s patogeni drugega varnostnega razreda, Elektroporator</t>
  </si>
  <si>
    <t>Biorad Gene Pulser  Xcell</t>
  </si>
  <si>
    <t xml:space="preserve">Elektroporator se nahaja v laboratoriju za biotehnologijo (L12) v celičnem laboratoriju 106 (varnostni razred 2). </t>
  </si>
  <si>
    <t>Electroporator can be found in the department of biotecnology  L12 in the  cell culture  106 (safety level 2) laboratory</t>
  </si>
  <si>
    <t xml:space="preserve">Elektroporator se uporablja za vnos plazmidne DNA v prokariontske in evkariontkske celice. </t>
  </si>
  <si>
    <t xml:space="preserve">Electroporator is used to facilitate entry of plasmid DNA into pro and eu kariont cells. </t>
  </si>
  <si>
    <t>K1 10303</t>
  </si>
  <si>
    <t>J3-7034</t>
  </si>
  <si>
    <t>Šelih Vid Simon</t>
  </si>
  <si>
    <t xml:space="preserve">Elementni masni spektrometer z lasersko ablacijo </t>
  </si>
  <si>
    <t>Elemental Mass Spectrometer with Laser Ablation Unit (LA-ICP-MS)</t>
  </si>
  <si>
    <t>Sistem LA-ICP-MS je dostopen neomejeno, razen v času, ko je že zaseden. Zunanji naročniki plačajo ceno instrumentalne ure z ali brez operaterja. Cena instrumentalne ure je izračunana na podlagi cene sistema, tekočih stroškov, servisiranja in tekočih stroškov. Ura operaterja je izračunana po klasifikaciji ARRS. Nadaljne informacije so dostopne na lokaciji sistema.</t>
  </si>
  <si>
    <t xml:space="preserve">The hyphenated system LA-ICP-MS in accessible unlimited, except for the time, when it is already in use. The external users pay the price per hour, with or without the operator. Price (per hour) is based on the value of the system, running costs, service costs and consumable costs. The price of the operator is calculated according to the ARRS classification. Futher information available on site. </t>
  </si>
  <si>
    <t>Sklopljeni analizni sistem LA-ICP-MS je sestavljen iz dveh komponent in sicer iz enote za lasersko ablacijo (LA), namenjeno za direktno mikrovzorčenje trdnih materialov s pomočjo laserskega žarka, in masnega spektrometra z ionizacijo v sklopljeni plazmi (ICP-MS), ki služi za detekcijo praktično vseh elementov periodnega sistema. ICP-MS enoto se lahko uporablja tudi ločeno za elementno analitiko različnih raztopin. LA-ICP-MS je sodobna oprema namenjena za površinsko sondiranje (vzdolžno in globinsko
profiliranje) in hkratno določevanje elementov v sledovih in ultrasledovih ter je uporabna na mnogih področjih kot so razvoj novih materialov, farmacija, medicina, biologija, arheologija, forenzika, geologija itd.</t>
  </si>
  <si>
    <t>The hyphenated analytical LA-ICP-MS system consists of two components: a laser ablation unit (LA) for direct microsampling of solid materials, and an inductively coupled plasma mass spectrometer (ICP-MS) for the detection of practicaly all elements of the periodic table. The ICP-MS unit can also be separately used for elemental analysis of various solutions. LA-ICP-MS is an advanced instrument used for surface and depth microprofiling (mapping) of solid materials for trace and ultratrace element analysis and can be applied in different fields, such as material science R&amp;D, farmaceutics, medicine, biology, archeology, forensics, geology, etc.</t>
  </si>
  <si>
    <t>KI 8225, KI 8070</t>
  </si>
  <si>
    <t xml:space="preserve">P1-0034 </t>
  </si>
  <si>
    <t xml:space="preserve">Johannes T van Elteren, Bojan Budič, Vid Simon Šelih, Martin Šala  </t>
  </si>
  <si>
    <t>L1-4276</t>
  </si>
  <si>
    <t>Johannes T van Elteren, Vid Simon Šelih, Martin Šala, Bojan Budič</t>
  </si>
  <si>
    <t>J1-4029</t>
  </si>
  <si>
    <t>Johannes T van Elteren, Vid Simon Šelih</t>
  </si>
  <si>
    <t>23492</t>
  </si>
  <si>
    <t>Elementni masni spektrometer z ionizacijo v induktivno sklopljeni plazmi (Agilent, ICP-MS 7900x) + Instrument za lasersko ablacijo (Photon Machines, Analyte G2)</t>
  </si>
  <si>
    <t>Inductively coupled plasma elemental mass spectrometer (Agilent ICP-MS 7900x) + Laser Ablation instrument (Photon Machines, Analyte G2)</t>
  </si>
  <si>
    <t>Po dogovoru s skrbnikom (Vid Simon Šelih)</t>
  </si>
  <si>
    <t xml:space="preserve">Upon agreement with a responsible person (Vid Simon Šelih) </t>
  </si>
  <si>
    <t>Analize sledov elementov, vzorčenje in analiza trdnih vzorcev, površinsko elementno oslikovanje</t>
  </si>
  <si>
    <t>Trace elemental analysis, solid sample analysis, elemental imaging</t>
  </si>
  <si>
    <t>KI 13514, KI 13515</t>
  </si>
  <si>
    <t>Laboratorij za analizno kemijo in FKKT (UL)</t>
  </si>
  <si>
    <t>Zabukovec Logar Nataša</t>
  </si>
  <si>
    <t>Rentgenski praškovni difraktometer za visokotemperaturne meritve</t>
  </si>
  <si>
    <t>High-Temperature X-Ray Powder Diffractometer</t>
  </si>
  <si>
    <t xml:space="preserve">Meritve kadarkoli (24 ur na dan, 365 dni v letu) po predhodnem dogovoru. </t>
  </si>
  <si>
    <t xml:space="preserve">Measurements available during 24 hours, 365 days a year at any time, after prelimenary agreement. </t>
  </si>
  <si>
    <t>Meritve praškovnih difraktogramov pri temperaturah od sobne do 1200 st C (sledenje faznih sprememb in kristaliničnosti vzorcev v odvisnosti od temperature)</t>
  </si>
  <si>
    <t>Measurements of powder X-Ray diffractograms in the temperature interval from the room temperature up to 1200 degrees Celsius (to follow phase changes and crystallinity of samples as a function of temperature).</t>
  </si>
  <si>
    <t>KI 9664, KI 9664/1, KI 9664/2</t>
  </si>
  <si>
    <t>Nataša Zabukovec Logar</t>
  </si>
  <si>
    <t>Miran Gaberšček</t>
  </si>
  <si>
    <t>Analizator za paro, gravimetrični, adsorpcijski</t>
  </si>
  <si>
    <t>Analyzer for steam, gravimetric, adsorption</t>
  </si>
  <si>
    <t xml:space="preserve">Gravimetrični sorpcijski analizator za vodo (IGA-100) je namenjen meritvam adsorpcije/desorpcije vode par v tlačnem območju od 10-7 do 1 bar z gravimetrično metodo. Meritve se lahko izvajajo v širokem temperaturnem območju (20 – 500 oC), možne pa so tudi meritve pri nižjih  temperaturah (77 K). Namen nakupa je bil pridobiti aparaturo za testiranje sorpcijskih kapacitet za vodo pri različnih pogojih v novih anorganskih in kovinsko-organskih poroznih materialih ter drugih nanostrukturnih materialih v okviru raziskovalnega projekta Napredni materiali za shranjevanje toplotne energije (2010-2013). Študije sorpcijskih kapacitet so nujno potrebne za oceno možnosti uporabe preiskovanih materialov za shranjevanje toplote za daljše obdobje brez izgub (npr. shranjevanje sončne toplote v sončnih kolektorjih pridobljene v toplejših mesecih za uporabo le-te v zimskem času). Nova aparatura nam omogoča efektivnejši  razvoj novih materialov z izboljšanimi sorpcijskimi lastnostmi v primerjavi z dosedaj znanimi adsorbenti, pri katerih je gostota shranjene energije premajhna za širšo uporabo. </t>
  </si>
  <si>
    <t>Gravimetric sorption analyzer for water (IGA-100) is designed to measure the adsorption / desorption of water in porous solids in the pressure range from 10-7 to 1 bar by the gravimetric method. Measurements can be made over a wide temperature range (20 - 500 oC), and also at low temperatures (77 K). The purpose of the purchase was to acquire the apparatus for testing sorption capacity for water at various conditions of new inorganic and metal-organic porous materials and other nanostructured materials in a research project Advanced materials for thermal energy storage (2010-2013). Sorption capacity studies are necessary to evaluate the use of test materials to store heat for long periods without loss (eg solar heat storage in solar thermal collectors produced in the warmer months to use it in the winter). The new apparatus allows the most effective development of new materials with improved sorption properties compared to previously known adsorbents, where the density of the stored energy is too low for wider use.</t>
  </si>
  <si>
    <t>KI 11660</t>
  </si>
  <si>
    <t>Žagar Ema</t>
  </si>
  <si>
    <t>Laserski fotometer za statične in dinamične meritve sipanja svetlobe za povezavo s tekočinsko kromatografijo</t>
  </si>
  <si>
    <t xml:space="preserve">Static and Dynamic Light Scattering Device for Light Scattering Measurements in Combination with Liquid Chromatography </t>
  </si>
  <si>
    <t>kontaktna oseba: dr. Ema Žagar (tel. št.: 01-4760203);
cena analize: se obračunava po efektivnih delovnih urah</t>
  </si>
  <si>
    <t>Contact person: dr. Ema Žagar 
Price analysis: is charged at the actual working hours</t>
  </si>
  <si>
    <t xml:space="preserve">Določanje:
absolutnih povprečij molskih mas polimerov
porazdelitvi molskih mas (polidisperznost) polimerov 
povprečno velikost makromolekul (povprečen radij sukanja)
kvaliteta izbranega topila (drugi virialni koeficient)
konformacija makromolekul v raztopini
interakcije različnih polimerov v raztopini
preferenčna solvatacija polimerov v večkomponentnih topilih
heterogenosti kemijske sestave polimerov </t>
  </si>
  <si>
    <t>Determination of:
Absolute molar mass averages of polymers
Molar mass distribution (polydispersity) of polymers
Average macromolecular size (average radius of gyration)
Solvent quality (second virial coefficient) 
Macromolecular conformation in solution
Interactions of polymers in solutions
Polymer preferential solvatation in multicomponent solvents
Heterogeneity of polymer chemical composition</t>
  </si>
  <si>
    <t>KI 8682, KI 8683</t>
  </si>
  <si>
    <t xml:space="preserve">P2-0145 </t>
  </si>
  <si>
    <t>Ema Žagar</t>
  </si>
  <si>
    <t>L2-4166, J4-5528, P2-0145</t>
  </si>
  <si>
    <t>Pretočni sistem za ločevanje makromolekul ali delcev po velikosti z uporabo asimetričnega prečnega pretoka kot zunanjega polja (Asimetric Flow - Field Flow Fractionation, AFFF)</t>
  </si>
  <si>
    <t>Asimetric Flow - Field Flow Fractionation, AFFFF</t>
  </si>
  <si>
    <t xml:space="preserve">Določanje:
absolutnih povprečij molskih mas polimerov
porazdelitvi molskih mas (polidisperznost) polimerov 
povprečno velikost makromolekul (povprečen radij sukanja)
</t>
  </si>
  <si>
    <t xml:space="preserve">Determination of:
Absolute molar mass averages of polymers
Molar mass distribution (polydispersity) of polymers
Average macromolecular size (average radius of gyration)
</t>
  </si>
  <si>
    <t>KI 10531, KI 10531/1</t>
  </si>
  <si>
    <t>L2-4166, J3-5499, P2.-0145</t>
  </si>
  <si>
    <t>Laserski fotometer</t>
  </si>
  <si>
    <t>Laser photometer</t>
  </si>
  <si>
    <t xml:space="preserve">Laserski fotometer je detektor, ki meri sipanje svetlobe raztopin makromolekul in omogoča določitev povprečij in porazdelitev molskih mas polimerov ter konformacije makromolekul v raztopini. Uporablja se v kombinaciji z AFFF pretočnim sistemom frakcioniranja. </t>
  </si>
  <si>
    <t>Laser photometer, a detector that measures the light scattering of solutions of macromolecules and to determine averages and molecular weight distribution of polymers and conformation of macromolecules in solution. Used in combination with AFFF flow fractionation system.</t>
  </si>
  <si>
    <t>KI 10628</t>
  </si>
  <si>
    <t>L2-4166, J3-5499, P2-0145</t>
  </si>
  <si>
    <t xml:space="preserve">Nacionalni inštitut za biologijo </t>
  </si>
  <si>
    <t xml:space="preserve"> 0105-003</t>
  </si>
  <si>
    <t>Magda Tušek Žnidarič</t>
  </si>
  <si>
    <t>Presevni elektronski mikroskop (Philips CM100)</t>
  </si>
  <si>
    <t>Transmission electron microscope (Philips CM100)</t>
  </si>
  <si>
    <t>Oprema je vključena v IP NIB. Za uporabo opreme je potrebno kontaktirati vodjo IC Planta (http://www.nib.si/infrastruktura/infrastrukturni-center-planta). Čakalna doba za uporabo opreme je do 1 mesec.</t>
  </si>
  <si>
    <t>The equipment is a part of Infrastructural program NIB. For the access of the equipment contact the Head of IC Planta (http://www.nib.si/eng/index.php/infrastructure/infrastructural-centre-planta). Waiting time for the access of the equipment is up to 1 month.</t>
  </si>
  <si>
    <t>TEM Philips CM 100 se uporablja za analize celične ultrastrukture. Za raziskave bioloških vzorcev se uporabljata v glavnem dve metodi. Metoda negativnega kontrastiranja je primerna za opazovanje delcev v suspenziji, kot so virusi, bakterije, makromolekule (proteini, nukleinske kisline, liposomi). Druga metoda omogoča opazovanje rastlinskih, živalskih in človeških tkiv na nanometrskem nivoju, to je na nivoju ultrastrukture. S TEM Philips CM 100 se izvajajo analize strukture in imunolokalizacija v različnih bioloških vzorcih.</t>
  </si>
  <si>
    <t>TEM Philips CM 100 is used to observe samples on the ultrastructure level. Regarding biological samples two methods are used for sample preparation. The negative staining method is suitable for observing particles in a solution e. g. viruses, bacteria, macromolecules (proteins, nucleic acids, liposomes). A second method enables visualization of plant, animal and human tissues on the nanometre scale.  TEM Philips CM 100 is used for analyses of structure and immunolocalization in different biological samples.</t>
  </si>
  <si>
    <t>http://www.nib.si/infrastruktura/infrastrukturni-center-planta</t>
  </si>
  <si>
    <t>P1-0184</t>
  </si>
  <si>
    <t>Integrativna zoologija in speleobiologija</t>
  </si>
  <si>
    <t>MR Valerija Vezočnik</t>
  </si>
  <si>
    <t>okvara / servis</t>
  </si>
  <si>
    <t>David Dobnik</t>
  </si>
  <si>
    <t>Konfokalni stereomikroskop (Leica TCS LSI)</t>
  </si>
  <si>
    <t>Confocal stereomicroscope (Leica TCS LSI)</t>
  </si>
  <si>
    <t>Konfokalni stereomikroskop (Leica TCS LSI) omogoča neinvazivno opazovanje fluorescence v vzorcih. Posebnost tega mikroskopa je širok spekter povečav, saj omogoča povečave od 0,7x (vidno polje velikosti 16 mm) vse do 20x. Zaradi tako širokega obsega povečav je mogoče opazovanje tako večjih objektov kot tudi posameznih celic. Stereomikroskop omogoča tudi precejšnjo delovno razdaljo, kar pomeni da lahko pod objektiv postavimo tudi večje objekte (na primer rastline v lončkih).</t>
  </si>
  <si>
    <t xml:space="preserve">Confocal stereomicroscope (Leica TCS LSI) enables non-invasive observation of the fluorescence in the samples. The speciality of the Confocal stereomicroscope (Leica TCS LSI) is broad spectrum of magnifications from 0.7x (16 mm field of view) to 20x. Therefore larger object as well as single cells could be investigated. Stereomicroscope has long working distance what enables investigation of big objects (e.g. plants in pots). </t>
  </si>
  <si>
    <t>J4-7636</t>
  </si>
  <si>
    <t>Prostorsko časovna analiza hipersenzitivnega odziva krompirja na krompirjev virus Y</t>
  </si>
  <si>
    <t>P4-0165</t>
  </si>
  <si>
    <t>Biotehnologija in sistemska biologija rastlin</t>
  </si>
  <si>
    <t>MR Tjaša Lukan</t>
  </si>
  <si>
    <t>Dejan Štebih</t>
  </si>
  <si>
    <t>Aparatura za PCR v realnem času (ABI 7900) (Oprema za razvoj diagnostike in raziskave bakterij, virusov, gliv in gensko spremenjenih organizmov)</t>
  </si>
  <si>
    <t>Real-time PCR (ABI 7900)</t>
  </si>
  <si>
    <t>Oprema je odpisana in ni več v uporabi.</t>
  </si>
  <si>
    <t>The equipment is not in use any more.</t>
  </si>
  <si>
    <t>/</t>
  </si>
  <si>
    <t>4, 35</t>
  </si>
  <si>
    <t>Aparatura za PCR v realnem času (ABI 7900HT Fast) (Sistem za pomnoževanje nukleinskih kislin)</t>
  </si>
  <si>
    <t>Real-time PCR (ABI 7900HT Fast)</t>
  </si>
  <si>
    <t>Z navedeno opremo je možno pomnoževanje nukleinskih kislin in njihova kvantifikacijia.</t>
  </si>
  <si>
    <t xml:space="preserve">The equipment is used for amplification and quantification of nucleic acids. </t>
  </si>
  <si>
    <t>Interfaces - Ecohydrological interfaces as critical hotspots for transformations of ecosystem exchange fluxes and biogeochemical cycling</t>
  </si>
  <si>
    <t>ArimNet Emaramb</t>
  </si>
  <si>
    <t>Emergent viruses and virus vectors in Mediterranean Basin crops</t>
  </si>
  <si>
    <t>V4-1406</t>
  </si>
  <si>
    <t>Control of apple proliferation disease in the mothertree
plantations</t>
  </si>
  <si>
    <t>V4-1603</t>
  </si>
  <si>
    <t>Sinergija znanj - Razvoj metod in postopkov za hitro odkrivanje in obvladovanje bolezni, ki jih povzroča Xylella fastidiosa in njenih prenašalcev (vektorjev)</t>
  </si>
  <si>
    <t>8 drugih uporabnikov</t>
  </si>
  <si>
    <t>Aparatura za PCR v realnem času (Roche Light Cycler 480)</t>
  </si>
  <si>
    <t>Real-time PCR instrument (Roche Light Cycler 480)</t>
  </si>
  <si>
    <t>2012-082</t>
  </si>
  <si>
    <t>Norwegian Veterinary Institute s področja GSO analiz</t>
  </si>
  <si>
    <t>IKCK 1-6/5-2007</t>
  </si>
  <si>
    <t>Določanje gensko spremenjenih organizmov</t>
  </si>
  <si>
    <t xml:space="preserve"> Z4-7068</t>
  </si>
  <si>
    <t>Uporaba RNA interference in pristopov sistemske biologije za validacijo insekticidih tere v prebavilih koloradskega hrošča</t>
  </si>
  <si>
    <t>MOP 2511-07-200132</t>
  </si>
  <si>
    <t>Referenčni laboratorij</t>
  </si>
  <si>
    <t>2 druga uporabnika%</t>
  </si>
  <si>
    <t>Prenosna aparatura za PCR v realnem času (Cepheid Smart Cycler) (Sistem za pomnoževanje nukleinskih kislin)</t>
  </si>
  <si>
    <t>Portable real-time PCR (Cepheid Smart Cycler)</t>
  </si>
  <si>
    <t>Oprema ni v uporabi.</t>
  </si>
  <si>
    <t>The equipment is not in use.</t>
  </si>
  <si>
    <t>Avtomatizirana aparatura za kapljični digitalni PCR (Biorad QX200) (Sistem za avtomatizirano pripravo in analizo kapljične digitalne verižne reakcije s polimerazo)</t>
  </si>
  <si>
    <t>Automated droplet digital PCR instrument (Biorad QX200)</t>
  </si>
  <si>
    <t>Navedena oprema omogoča avtomatizirano pripravo in analizo nukleinskih kislin v različnih vzorcih s kapljično digitalno verižno reakcijo s polimerazo (ddPCR).</t>
  </si>
  <si>
    <t>The equipment enables droplet digital PCR (ddPCR). It enables also absolute quantification of nucleic acids.</t>
  </si>
  <si>
    <t>P16-017</t>
  </si>
  <si>
    <t>BiaSeparations  1145/2007</t>
  </si>
  <si>
    <t>analize s qPCR</t>
  </si>
  <si>
    <t>2337-13-000048</t>
  </si>
  <si>
    <t>Strokovne naloge s področja zdravstvenega varstva rastlin</t>
  </si>
  <si>
    <t>Robot za pipetiranje (PerkinElmer MultiProbe II) (Robot za normalizacijo koncentracije in PCR nastavitev )</t>
  </si>
  <si>
    <t xml:space="preserve">Robot for pipeting (PerkinElmer MultiProbe II) </t>
  </si>
  <si>
    <t>klasifikacija ni mogoča</t>
  </si>
  <si>
    <t>Robot za pipetiranje (Hamilton Microlab STARlet)</t>
  </si>
  <si>
    <t>Robot for pipeting (Hamilton Microlab STARlet)</t>
  </si>
  <si>
    <t>Robot se uporablja za pripravo vzorcev in reagentov ter nastavitev PCR reakcij.</t>
  </si>
  <si>
    <t xml:space="preserve">Pipetting robot can be used for sample and reagent preparation and PCR reaction setup. </t>
  </si>
  <si>
    <t>N4-0026</t>
  </si>
  <si>
    <t>Priprava molekularnih postopkov za sistemsko analizo imunskega odgovora krompirja</t>
  </si>
  <si>
    <t>Aleš Blatnik</t>
  </si>
  <si>
    <t>Komore za gojenje rastlin in tkivnih kultur (Kambič)</t>
  </si>
  <si>
    <t>Growth chambers for plant and tissue culture breeding (Kambič)</t>
  </si>
  <si>
    <t>Oprema je vključena v IP NIB. Za uporabo opreme je potrebno kontaktirati vodjo IC Planta (http://www.nib.si/infrastruktura/infrastrukturni-center-planta). Čakalna doba za uporabo opreme je do 3 mesece.</t>
  </si>
  <si>
    <t>The equipment is a part of Infrastructural program NIB. For the access of the equipment contact the Head of IC Planta (http://www.nib.si/eng/index.php/infrastructure/infrastructural-centre-planta). Waiting time for the access of the equipment is up to 3 months.</t>
  </si>
  <si>
    <t>Komore za gojenje rastlin in tkivnih kultur omogočajo gojenje rastlin v kontroliranih pogojih temperature, svetlobe in vlage. Ena komora je namenjena gojenju rastlin v zemlji, dve komori pa sta namenjeni gojenju rastlinskih tkivnih kultur.</t>
  </si>
  <si>
    <t>Growth chambers for plant and tissue culture breeding enable breeding of plants under controlled temperature, light and humidity conditions. One growth chamber is designed for breeding plants in soil and two growth chambers are designed for breeding plant tissue cultures.</t>
  </si>
  <si>
    <t>L4-5525</t>
  </si>
  <si>
    <t>Študij epidemiologije in raznolikosti mikrobnih povzročiteljev bolezni rastlin</t>
  </si>
  <si>
    <t>Komore za ločeno gojenje rastlin (Kambič)</t>
  </si>
  <si>
    <t>2009, 2012</t>
  </si>
  <si>
    <t>Plant growth chambers for separate breeding (Kambič)</t>
  </si>
  <si>
    <t>Komore za ločeno gojenje rastlin (Kambič) sestavljajo 4 ločene samostoječe komore, ki omogočajo gojenje rastlin v zemlji v kontroliranih pogojih temperature, svetlobe in vlage.</t>
  </si>
  <si>
    <t>Plant growth chambers for separate breeding (Kambič) consist of 4 separate self-standing chambers that provide for breeding of plants in soil under controlled temperature, light and humidity conditions.</t>
  </si>
  <si>
    <t>5903 in 6348</t>
  </si>
  <si>
    <t>100% in 94,97 %</t>
  </si>
  <si>
    <t>Karantenski rastlinjak (Oprema za razvoj diagnostike in raziskave bakterij, virusov, gliv in gensko spremenjenih organizmov)</t>
  </si>
  <si>
    <t>Quarantine greenhouse</t>
  </si>
  <si>
    <t xml:space="preserve">Rastlinjak omogoča gojenje rastlin v karantenskih razmerah. </t>
  </si>
  <si>
    <t>The greenhouse enables growing of plants in quarantine conditions. Quantitative PCR is used for quantitation of nucleic acids.</t>
  </si>
  <si>
    <t>MR Arijana Filipič</t>
  </si>
  <si>
    <t>Karantenski rastlinjak s podtlakom (Oprema za razvoj doagnostike in raziskave mikroorganizmov in gensko spremenjenih organizmov - sklop 2)</t>
  </si>
  <si>
    <t>Quarantine greenhouse with negative pressure</t>
  </si>
  <si>
    <t xml:space="preserve">Paket 14 </t>
  </si>
  <si>
    <t>Rastlinjak omogoča gojenje rastlin v karantenskih razmerah. Podtlak še dodatno preprečuje prenos organizmov v okolje, kar je posebej pomembno pri gojenju rastlin, okuženih s karantenskimi povzročitelji bolezni in gensko spremenjenih rastlin.</t>
  </si>
  <si>
    <t>The quarantine greenhouse with negative pressure enables growing of plants in quarantine conditions. Negative pressure additionally prevents transmission of organisms in the environment, what is especially important for breeding plants infected with quarantine plant pests and genetically modified organisms.</t>
  </si>
  <si>
    <t>J1-7151</t>
  </si>
  <si>
    <t>Molekulske osnove interakcij med vinsko trto in fitoplazemskimi
povzročiteljicami trsnih rumenic</t>
  </si>
  <si>
    <t>Tanja Dreo</t>
  </si>
  <si>
    <t>Sistem za identifikacijo bakterij z analizo celičnih maščobnih kislin s plinsko kromatografijo</t>
  </si>
  <si>
    <t>System for identification of bacteria with analyses of cell fatty acids by gas chromatography</t>
  </si>
  <si>
    <t>Oprema ni vključena v IP NIB. Za uporabo opreme je potrebno kontaktirati skrbnika opreme. Čakalna doba za uporabo opreme je do 1 mesec.</t>
  </si>
  <si>
    <t>The equipment is not a part of Infrastructural program NIB. For the access of the equipment contact the caretaker of the equipment. Waiting time for the access of the equipment is up to 1 month.</t>
  </si>
  <si>
    <t>Z navedeno opremo je možno analizirati maščobne kisline.</t>
  </si>
  <si>
    <t>The equipment is used for fatty acid analyses.</t>
  </si>
  <si>
    <t>P4-0097</t>
  </si>
  <si>
    <t>Prehrana in mikrobna ekologija prebavil</t>
  </si>
  <si>
    <t>0105-008</t>
  </si>
  <si>
    <t>Anton Brancelj</t>
  </si>
  <si>
    <t xml:space="preserve">Plinski kromatograf z masnim spektrometrom </t>
  </si>
  <si>
    <t>2005 (2004)</t>
  </si>
  <si>
    <t>GC/MS Gas Chromatograph hypenated to mass spectrometer</t>
  </si>
  <si>
    <t>Oprema ni vključena v IP NIB. GC/MS je mogoče uporabljati brez omejitev po predhodnem dogovoru s skrbnikom. Cena po dogovoru v skladu s časom in namenom uporabe</t>
  </si>
  <si>
    <t xml:space="preserve">The equipment is not a part of Infrastructural program NIB. The equipment can be used w/o limitations according to previous agreement with the guardian. Price is agreed according to the time and purpose of the use. </t>
  </si>
  <si>
    <t xml:space="preserve">Trenutno je sistem nastavljen na analizo maščobnih kislin, po potrebi lahko GC/MS preuredimo, tako da lahko z njim analiziramo tudi pesticide, PAH-e, in podobne snovi. </t>
  </si>
  <si>
    <t xml:space="preserve">Equipment is currently set up for the analysis of FAME (fatty acid methyl esters), however we can change the instrument to fit applications such as pesticides analysis, analysis of PAH or similar substances. </t>
  </si>
  <si>
    <t>http://www.nib.si/storitve-in-produkti/raziskovalna-oprema</t>
  </si>
  <si>
    <t>PROGRAM 12020503</t>
  </si>
  <si>
    <t>Oddelek EKOS</t>
  </si>
  <si>
    <t>Meta Virant-Doberlet</t>
  </si>
  <si>
    <t>Laserski mikroablacijski sistem  (mikroskop Carl Zeiss Axioskop)</t>
  </si>
  <si>
    <t>Laser system for cell ablation</t>
  </si>
  <si>
    <t>Oprema ni vključena v IP NIB. Sistem za ablacijo celic z laserjem je možno uporabljati brez omejitev in takoj v skladu z dogovorom. Cena po dogovoru v skladu s časom in namenom uporabe</t>
  </si>
  <si>
    <t>The equipment is not a part of Infrastructural program NIB. Laser system for cell ablation can be used without limitations and immediately according to agreement. The price  is agreed according to the time and purpose of the use.</t>
  </si>
  <si>
    <t>Sistem obsega mikroskop z dodanim laserjem. Z njim je možno pri živem organizmu uničiti posamezno celico tako, da organizem preživi. Na ta način lahko na primer pri embriju uničimo izvorno celico in nato zasledujemo razvoj organizma  ter ugotovimo, katere funkcije so bile zaradi ablacije prizadete v razvoju.</t>
  </si>
  <si>
    <t xml:space="preserve">The system is composed of a microscope and laser. It enables in living organisms ablation of a single cell so that the organism survives. In such a way for example we can destroy in embrio an identified cell and follow its development to find out which functions have been modified in organism's development. </t>
  </si>
  <si>
    <t>Sistem za ekscitacijo in lasersko merjenje vibracij (vibrometer laserski)</t>
  </si>
  <si>
    <t>Laser vibrometer with the system for controlled excitation of vibrations with software</t>
  </si>
  <si>
    <t>Oprema ni vključena v IP NIB. Laserski vibrometer s sistemom za kontrolirano vzbujanje vibracij in programsko opremo je možno uporabljati brez omejitev v skladu z dogovorom. Cena po dogovoru v skladu s časom in namenom uporabe</t>
  </si>
  <si>
    <t>The equipment is not a part of Infrastructural program NIB. Laser vibrometer with the system for controlled excitation of vibrations with software can be used without limitations according to the agreement. The price is agreed according the time and purpose of the use.</t>
  </si>
  <si>
    <t>Sistem sestavljajo laserski vibrometer, vzbujevalnik in pripadajoča programska oprema. Z njim je možno natančno določati resonančne lastnosti različnih materialov.</t>
  </si>
  <si>
    <t>The system is composed of a laser vibrometer, exciter and software. It enables exact measurement of resonant properties of different materials.</t>
  </si>
  <si>
    <t>4, 19</t>
  </si>
  <si>
    <t>MR Rok Šturm</t>
  </si>
  <si>
    <t>Rok Šturm</t>
  </si>
  <si>
    <t>0105-007</t>
  </si>
  <si>
    <t>Metka Filipič</t>
  </si>
  <si>
    <t>Mikroskop raziskovalni z motoriziranim manipulatorjem</t>
  </si>
  <si>
    <t>2012, 2014</t>
  </si>
  <si>
    <t>Fluorescent microscope, with motorized micromanipulator</t>
  </si>
  <si>
    <t>Oprema ni vključena v IP NIB. Opremo je možno uporabljati brez omejitev in v skladu z dogovorom. Cena po dogovoru v skladu s časom in namenom uporabe.</t>
  </si>
  <si>
    <t>The equipment is not a part of Infrastructural program NIB. The equipment can be used without limitations and immediately according to agreement. The price  is agreed according to the time and purpose of the use.</t>
  </si>
  <si>
    <t>Fluorescentni mikroskop se uporablja predvsem za proučevanje celične biologije in omogoča odlično vidljivost preparatov, v katerih so prisotne molekule, ki fluorescirajo. Molekule, ki lahko fluorescirajo, so npr. klorofili in karoteni, to je primarna fluorescenca. Če pa je potrebno strukture obarvati s fluorescentnimi barvili - fluorokromi, pa imamo opravka s sekundarno fluorescenco. Ta mikroskop omogoča motoriziran pomik mizice, kar se kaže v večji natančnosti in možnosti avtomatizacije nekaterih procesov.</t>
  </si>
  <si>
    <t>Fluorescent microscope is primarily used for the study of cell biology and provides excellent visibility preparations, in which some of the molecules that fluoresce. Molecules that can fluoresce, for example chlorophylls and carotenes, this is the primary fluorescence. If it is necessary, some structures can be stained with fluorescent dyes - fluorochromes, this is secondary fluorescence. This microscope allows motorized window tables, which results in higher accuracy and the possibility of automation of some processes.</t>
  </si>
  <si>
    <t>6428, 6652</t>
  </si>
  <si>
    <t>83,33% in 58,27%</t>
  </si>
  <si>
    <t>http://www.nib.si/storitve-in-oprema/raziskovalna-oprema</t>
  </si>
  <si>
    <t>4,11,66</t>
  </si>
  <si>
    <t>MR Jana Tomc</t>
  </si>
  <si>
    <t xml:space="preserve"> Jana Tomc</t>
  </si>
  <si>
    <t>MR Martina Štampar</t>
  </si>
  <si>
    <t>Martina Štampar</t>
  </si>
  <si>
    <t>10020509 ARRS PROGRAM GEN</t>
  </si>
  <si>
    <t>Katja Kološa</t>
  </si>
  <si>
    <t>MR Klara Hercog</t>
  </si>
  <si>
    <t>Klara Hercog</t>
  </si>
  <si>
    <t>Matjaž Novak</t>
  </si>
  <si>
    <t>Drugi uporabniki</t>
  </si>
  <si>
    <t>Citometer pretočni FACS CALIBUR</t>
  </si>
  <si>
    <t>Flow cytometer, FACS CALIBUR</t>
  </si>
  <si>
    <t>Oprema ni vključena v IP NIB. Pretočni citometer je možno uporabljati  v skladu z dogovorom s skrbnikom. Cena po dogovoru v skladu s časom in namenom uporabe.</t>
  </si>
  <si>
    <t xml:space="preserve">The equipment is not a part of Infrastructural program NIB. Flow cytometer can be used  according to the agreement. The price is agreed according the time and purpose of the use. </t>
  </si>
  <si>
    <t>Pretočni citometer omogoča spremljanje flourescence celic in bakterij na štirih različnih kanalih.</t>
  </si>
  <si>
    <t>Flow cytometer is used for flourescence detection of cells nad bacteria with four different fluorescence channels.</t>
  </si>
  <si>
    <t xml:space="preserve">Mateja Burjek </t>
  </si>
  <si>
    <t>Citometer pretočni</t>
  </si>
  <si>
    <t>Flow cytometer</t>
  </si>
  <si>
    <t>Pretočni citometer omogoča spremljanje flourescence celic,  bakterij in drugih karakterisi na  različnih kanalih.</t>
  </si>
  <si>
    <t>Flow cytometer is used for flourescence detection of cells,  bacteria and other different characteristic with different fluorescence channels.</t>
  </si>
  <si>
    <t>Mikroskop ECLIPSE E 600 s poveč. modilom, kondenzator</t>
  </si>
  <si>
    <t>Fluorescent microscope ECLIPSE E 600</t>
  </si>
  <si>
    <t>Oprema ni vključena v IP NIB. Opremo je možno uporabljati brez omejitev in takoj v skladu z dogovorom. Cena po dogovoru v skladu s časom in namenom uporabe.</t>
  </si>
  <si>
    <t>The equipment is not a part of Infrastructural program NIB. The equipment can be used without limitations and  according to agreement. The price  is agreed according to the time and purpose of the use.</t>
  </si>
  <si>
    <t>Fluorescentni mikroskop se uporablja predvsem za proučevanje celične biologije in omogoča odlično vidljivost preparatov, v katerih so prisotne molekule, ki fluorescirajo. Molekule, ki lahko fluorescirajo, so npr. klorofili in karoteni, to je primarna fluorescenca. Če pa je potrebno strukture obarvati s fluorescentnimi barvili - fluorokromi, pa imamo opravka s sekundarno fluorescenco.</t>
  </si>
  <si>
    <t>Fluorescent microscope is primarily used for the study of cell biology and provides excellent visibility preparations, in which some of the molecules that fluoresce. Molecules that can fluoresce, for example chlorophylls and carotenes, this is the primary fluorescence. If it is necessary, some structures can be stained with fluorescent dyes - fluorochromes, this is secondary fluorescence.</t>
  </si>
  <si>
    <t>Bojana Žegura</t>
  </si>
  <si>
    <t xml:space="preserve"> 0105-001</t>
  </si>
  <si>
    <t>Oliver Bajt</t>
  </si>
  <si>
    <t>Plinski kromatograf z masnoselektivnim detektorjem</t>
  </si>
  <si>
    <t>Gas chromatograph with MS detector</t>
  </si>
  <si>
    <t>The equipment is not a part of Infrastructural program NIB. The equipment can be used without limitations and according to agreement. The price  is agreed according to the time and purpose of the use.</t>
  </si>
  <si>
    <t>Oprema se uporablja za ločbo in identifikacijo organskih spojin.</t>
  </si>
  <si>
    <t xml:space="preserve">The equipment is used for the separation and identification of organic compounds </t>
  </si>
  <si>
    <t>http://www.nib.si/images/stories/datoteke2/Delovanje_centra/arrs-ri-evidenca-opreme-105-nib.pdf</t>
  </si>
  <si>
    <t>Vesna Flander Putrle</t>
  </si>
  <si>
    <t>16383</t>
  </si>
  <si>
    <t>HPLC</t>
  </si>
  <si>
    <t>High-performance
liquid chromatograph</t>
  </si>
  <si>
    <t>Oprema se uporablja za določanje fitoplanktonskih barvil v vzorcih</t>
  </si>
  <si>
    <t xml:space="preserve">The equipment is used for the separation and identification of firoplanktonic pigmentsorganic compounds </t>
  </si>
  <si>
    <t>Branko Čermelj</t>
  </si>
  <si>
    <t>13407</t>
  </si>
  <si>
    <t>Plovilo raziskovalno Sagita</t>
  </si>
  <si>
    <t>Research Vessel
 "Sagita"</t>
  </si>
  <si>
    <t xml:space="preserve">Raziskovalno plovilo je možno uporabljati  v skladu z dogovorom s skrbnikom. Cena po dogovoru v skladu s časom in namenom uporabe. </t>
  </si>
  <si>
    <t xml:space="preserve">The Research vessel is possible to use  according to the agreement. The price is agreed according the time and purpose of the use. </t>
  </si>
  <si>
    <t>Raziskovalno plovilo se uporablja za izvedbo raziskovalnih križarjen v obalnem pasu in odprtih vodah.</t>
  </si>
  <si>
    <t>The research vessel is used for various research cruise in coastal and international waters.</t>
  </si>
  <si>
    <t xml:space="preserve">Raziskave obalnega morja </t>
  </si>
  <si>
    <t xml:space="preserve">Drugi </t>
  </si>
  <si>
    <t>ARSO</t>
  </si>
  <si>
    <t>Tihomir Makovec</t>
  </si>
  <si>
    <t>18338</t>
  </si>
  <si>
    <t>Sonda mikrostrukturna</t>
  </si>
  <si>
    <t>CTD Probe</t>
  </si>
  <si>
    <t>Oprema je vključena v IP NIB vendar jo pretečno uporabljamo z raziskovalnim plovilom. Opremo je možno uporabljati brez omejitev in takoj v skladu z dogovorom. Cena po dogovoru v skladu s časom in namenom uporabe.</t>
  </si>
  <si>
    <t>The equipment is a part of Infrastructural program IC MBC but is preferentially used on the research vessel. The equipment can be used without limitations and  according to agreement. The price  is agreed according to the time and purpose of the use.</t>
  </si>
  <si>
    <t>Mikrostrukturna sonda se uporablja za meritve različnih parametrov v vodnem (morskem) okolju (Temperatura vode, slanost, prevodnost, pH, raztopljeni kisik)</t>
  </si>
  <si>
    <t>The CTD probe is used for measurement of various parameters in the aquatic environmen (preferentially marine)( Sea temperature, salinity, conductivity, pH, dissolved oxygen)</t>
  </si>
  <si>
    <t>Boja raziskovalna Vida</t>
  </si>
  <si>
    <t>Oceanographic Buoy "Vida"</t>
  </si>
  <si>
    <t>Oceanografska boja je laboratorij na morju. Njene storitev ali možnost namestitve dodatnih merilnih instrumentov na bojo je potrebno urediti v skladu z dogovorom s skrbnikom. Cena po dogovoru v skladu s časom in namenom uporabe.</t>
  </si>
  <si>
    <t xml:space="preserve">Oceanographic Buoy is a marine lab in situF. It's  product can be used according to the agreement. The price is agreed according the time and purpose of the use. </t>
  </si>
  <si>
    <t>Oceanografske boje, si ni možno sposoditi. Boja je laboratorij na morju. Uporabniki lahko uporabljajo podatke meritev ali namestijo na bojo dodatni merilni instrument.</t>
  </si>
  <si>
    <t>Oceanographic Buoy "Vida" can 't be used . User can use the data it provides or eventuially add some instrument to the Buoy.</t>
  </si>
  <si>
    <t>Vlado Malačič</t>
  </si>
  <si>
    <t>05226</t>
  </si>
  <si>
    <t>Instrument lisst za merjenje sedimentov</t>
  </si>
  <si>
    <t>Particle Size Analyzer</t>
  </si>
  <si>
    <t>Merilnik hitrosti posedanja delcev in velikost posedlih delcev je možno uporabljati  v skladu z dogovorom s skrbnikom. Cena po dogovoru v skladu s časom in namenom uporabe.</t>
  </si>
  <si>
    <t xml:space="preserve">The Particle size analyzer can be used according to the agreement. It is not a part of the great infrastructure equipment of the IC MBS. The price is agreed according the time and purpose of the use. </t>
  </si>
  <si>
    <t>Merilnik je namenjen meritvam hitrosti posedanja delcev v vodnem stolpcu</t>
  </si>
  <si>
    <t xml:space="preserve">Particle size Analyzer is ment for particle size measurement  and the settling velocity. </t>
  </si>
  <si>
    <t>L2-4147</t>
  </si>
  <si>
    <t>Vpliv cirkulacije v široko odprtih zalivih in pomorskega prometa na</t>
  </si>
  <si>
    <t>Patricija Mozetič</t>
  </si>
  <si>
    <t>11360</t>
  </si>
  <si>
    <t>Mikroskop invertni raziskovalni</t>
  </si>
  <si>
    <t>Invert microscope</t>
  </si>
  <si>
    <t>Oprema je namenjena mikroskopiranju vzoprcev.</t>
  </si>
  <si>
    <t>The microscope is use for microscopy of biological samples.</t>
  </si>
  <si>
    <t>01VURS17</t>
  </si>
  <si>
    <t>Janja France</t>
  </si>
  <si>
    <t>01MONI17</t>
  </si>
  <si>
    <t>Milijan Šiško</t>
  </si>
  <si>
    <t>MR Turk Dermastia</t>
  </si>
  <si>
    <t>Timotej Turk Dermastia</t>
  </si>
  <si>
    <t>Marko Tadejević</t>
  </si>
  <si>
    <t>33300</t>
  </si>
  <si>
    <t>Plovilo Carolina</t>
  </si>
  <si>
    <t>Research boat</t>
  </si>
  <si>
    <t>7,5 m dolgo plovilo služi kot plovilo za manjše in hitrejše posege ali vzorčevanja na morju. Možno ga je uporabljati  v skladu z dogovorom s skrbnikom. Cena po dogovoru v skladu s časom in namenom uporabe.</t>
  </si>
  <si>
    <t xml:space="preserve">7,5 m long boat can be used as a quick shuttle for various measurements at sea. The price is agreed according the time and purpose of the use. </t>
  </si>
  <si>
    <t>Čoln uporabljamo za hitre izhode na morje, kjer je potrebno hitro pobrati vzorce ali izpeljati meritve .</t>
  </si>
  <si>
    <t>The boat is used for various quick interventions at sea.</t>
  </si>
  <si>
    <t>Visoko frekvenčni radar</t>
  </si>
  <si>
    <t>HF Radar</t>
  </si>
  <si>
    <t>HF radar je merilnik površinskih valov in tokov. Ker meri, so produkt njegovega obratovanja podatki. Ti podatki se shranjujejo v bazo IC MBP. Podatki so javni, stroški visoko kvalificiranega osebja, ki zna podatke pripraviti za uporabnika pa so stvar dogovora.</t>
  </si>
  <si>
    <t>HF radar is a radio transmitting and receiving instrument. It transmits a signal with a central frequency of 25.525 MHz over large marine areas and receives the signal returned back from the rough sea surface. The information is the elaborated and transformed in surface current and wave information.</t>
  </si>
  <si>
    <t>Instrument je namenjen meritvam površinskih valov in tokov. Omogoča raziskave gibanja morskih mas na površini po celotnem Tržaškem zalivu. S tem nadgrajuje točkovne meritve, ki so se in se še opravljajo z merilnimi instrumenti nameščenimi na bojah ali opazovalnih postajah. Je učinkovito orodje, s katerim si lahko pomagamo v primeru razlitij nevarnih snovi na morju in iskanju pogrešanih na morju.</t>
  </si>
  <si>
    <t>The instrument is used for measurements of surface currents and waves only. The information can be used for various purposes – activities on sea</t>
  </si>
  <si>
    <t>Institut "Jožef Stefan"</t>
  </si>
  <si>
    <t>Janez Pirš</t>
  </si>
  <si>
    <t>01120</t>
  </si>
  <si>
    <t>Analizator ionov v tekočih kristalih</t>
  </si>
  <si>
    <t>Ion analyzer in liquid crystals</t>
  </si>
  <si>
    <t>Dostop dovoljen po dogovoru, ni posebnih omejitev</t>
  </si>
  <si>
    <t>Service available upon request, no special limitation</t>
  </si>
  <si>
    <t>Določitev fizikalno-kemijskih lastnosti tekočih kristalov</t>
  </si>
  <si>
    <t>Determination of physical-chemical properties of liquid crystals</t>
  </si>
  <si>
    <t>https://www.ijs.si/ijsw/Informacije%20javnega%20zna%C4%8Daja</t>
  </si>
  <si>
    <t>11/265</t>
  </si>
  <si>
    <t>Slobodan Žumer</t>
  </si>
  <si>
    <t/>
  </si>
  <si>
    <t>Polona Umek</t>
  </si>
  <si>
    <t>ATR-FTIR spektrometer</t>
  </si>
  <si>
    <t xml:space="preserve">ATR-FTIR spektrometer (Attenuated Total Reflection Fourier Transform Infrared Spectrometer) </t>
  </si>
  <si>
    <t>Oprema je dostopna za zunanje uporabnike. Kontaktni osebi sta polona.umek@ijs.si in zoran.arsov@ijs.si</t>
  </si>
  <si>
    <t>Equipment is available for external users. Contact pearsons are polona.umek@ijs.si and zoran.arsov@ijs.si</t>
  </si>
  <si>
    <t>Oprema je namenjena snemanju IR spektrov v FAR in MID IR področju snovi v trdnem stanju in vodnih raztopinah.</t>
  </si>
  <si>
    <t>The equipment is intended for the recording of IR spectra in the FAR and MID IR regions for solid-state materials and aqueous solutions.</t>
  </si>
  <si>
    <t>49240 01,02,03,, 50421 xiv 191</t>
  </si>
  <si>
    <t>14/191</t>
  </si>
  <si>
    <t>IJS</t>
  </si>
  <si>
    <t>P1-0140</t>
  </si>
  <si>
    <t>Boris Turk</t>
  </si>
  <si>
    <t xml:space="preserve">Avtomatizirani sistem za izrezovanje gelov za proteomiko </t>
  </si>
  <si>
    <t>2D gel cutter for proteomics sample preparation</t>
  </si>
  <si>
    <t>Uporaba in cena po dogovoru, za uporabo kontaktirati Dr. Marka Fonovića (marko.fonovic@ijs.si)</t>
  </si>
  <si>
    <t>Equipment is used for automatic extraction of protein bands from 2D PAGE gels</t>
  </si>
  <si>
    <t>Oprema se uporablja za avtomatsko izrezovanje velikega števila proteinskih lis, ločenih s pomočjo 2D elektroforeze</t>
  </si>
  <si>
    <t>12/138</t>
  </si>
  <si>
    <t>P1-0048</t>
  </si>
  <si>
    <t>Dušan Turk</t>
  </si>
  <si>
    <t>Igor Križaj</t>
  </si>
  <si>
    <t>P4-0127</t>
  </si>
  <si>
    <t>Janko Kos</t>
  </si>
  <si>
    <t>P1-0135</t>
  </si>
  <si>
    <t>Vladimir Cindro</t>
  </si>
  <si>
    <t>Avtomatski ožičevalnik elektronskih vezij z mikroskopom</t>
  </si>
  <si>
    <t>Automatic Al wire bonder with rotating head</t>
  </si>
  <si>
    <t>Kontaktna oseba. Vladimir Cindro, tel 4773726</t>
  </si>
  <si>
    <t>Contact person: Vladimir Cindro, phone no. +3861 4773726</t>
  </si>
  <si>
    <t xml:space="preserve">Povezovanje elektronskih vezij z Al žico debeline 20-30 mikronov, presledki večji od 80 mikronov </t>
  </si>
  <si>
    <t xml:space="preserve">Wire bonding with 20-30 micron Al wire. Minimum pitch 80 microns. </t>
  </si>
  <si>
    <t>50155,50165 XIV 184</t>
  </si>
  <si>
    <t>14/184</t>
  </si>
  <si>
    <t>P1-0102</t>
  </si>
  <si>
    <t>Andrej Likar</t>
  </si>
  <si>
    <t>Clover detektor</t>
  </si>
  <si>
    <t>High purity germanium clover detector</t>
  </si>
  <si>
    <t>Po predhodnem dogovoru z doc.dr. Lipoglavškom 01/477-34-93 matej.lipoglavsek@ijs.si</t>
  </si>
  <si>
    <t>Contact assist.prof. Matej Lipoglavšek 01/477-34-93 matej.lipoglavsek@ijs.si</t>
  </si>
  <si>
    <t>Detektor za žarke gama, sestavljen iz štirih koaksialnih germanijevih kristalov tipa N, rezkanih v končno obliko in sestavljenih v strukturo, ki spominja na štiriperesno deteljico</t>
  </si>
  <si>
    <t>A gamma-ray detector consisting of four coaxial N-type high purity germanium crystals, each machined to shape and arranged to form a structure resembling a four-leaf clover</t>
  </si>
  <si>
    <t>12/152</t>
  </si>
  <si>
    <t>Simon Širca</t>
  </si>
  <si>
    <t>P1-0112</t>
  </si>
  <si>
    <t>Matjaž Žitnik</t>
  </si>
  <si>
    <t>P6-0283</t>
  </si>
  <si>
    <t>Janka Istenič</t>
  </si>
  <si>
    <t>Primož Pelicon</t>
  </si>
  <si>
    <t>Detekcijski sistem s hlajeno CCD-kamero</t>
  </si>
  <si>
    <t xml:space="preserve">A thermoelectrically cooled back illuminated CCD x-ray camera system (ANDOR DX-438 BV)  </t>
  </si>
  <si>
    <t xml:space="preserve">Termoelektrično hlajen CCD detektor je sestavni del visokoločljivega spektrometra rentgenskih žarkov. Omogoča pozicijsko občutljivo detekcijo rentgenskih fotonov v energijskem področju 1 - 10 keV. </t>
  </si>
  <si>
    <t>TE cooled CCD x-ray camera is integrated within the Bragg type high-resolution x-ray spectrometer to detect diffracted photons within 1-10 keV range.</t>
  </si>
  <si>
    <t>10/235,10</t>
  </si>
  <si>
    <t>Barbara Malič</t>
  </si>
  <si>
    <t>Diferenčni dinamični kalorimeter (temperaturno območje: - 180ºC do + 700ºC)</t>
  </si>
  <si>
    <t>Differential Scanning Calorimeter (temperature range  - 180ºC do + 700ºC)</t>
  </si>
  <si>
    <t xml:space="preserve">Diferenčni dinamični kalorimeter je dostopen za termične analize različnih trdnih in tekočih vzorcev. Pomembno je, da so vzorci v izbranem temperaturnem območju analize obstojni, oziroma, da razpadajo brez ljudem, aparaturi in okolju nevarnih  produktov. Cena analiz je odvisna predvsem od izbranega temperaturnega programa, torej temperaturnega območja, hitrosti segrevanja in/ali ohlajanja, dolžine izotermnih segmentov  in atmosfere. </t>
  </si>
  <si>
    <t xml:space="preserve">Differential scanning calorimeter is suitablle for thermal analyses of different solid and liquid samples. The samples should be stable in the selected temperature range of the analysis, or the evolved products of decomposition should not be harmful for staff, equipment and environment. The cost of the analyses depends mainly on the selected temperature programme, that is the temperature range, heating/cooling rate, duration of isothermal segments and atmosphere. </t>
  </si>
  <si>
    <t>Diferenčni dinamični kalorimeter (DSC) je aparatura, s katero določamo entalpijske spremembe in temperature prehodov, ki so posledica različnih kemijskih ali fizikalnih procesov (kemijske reakcije, fazne premene,...) med segrevanjem in/ali ohlajanjem vzorcev po izbranem temperaturnem programu in v izbrani atmosferi. Metoda je primerna za analizo trdnih in tekočih vzorcev z masami od nekaj mg do nekaj 10 mg v temperaturnem območju od -180ºC do + 700ºC.</t>
  </si>
  <si>
    <t>Differential scanning calorimeter (DSC) is research equipment for determination of enthalpy changes and transition temperatures in
solids and liquid samples due to chemical and physical processes (chemical reactions, phase transitions,...) under controlled
temperature change in a controlled atmosphere. The method is suitable for analysis of solid and liquid samples with masses of a few mg to a few 10 mg in the temperature range between  -180ºC to + 700ºC.</t>
  </si>
  <si>
    <t>44888 XIII_229</t>
  </si>
  <si>
    <t>13/229</t>
  </si>
  <si>
    <t>Marija Kosec</t>
  </si>
  <si>
    <t>J2-1227</t>
  </si>
  <si>
    <t>L2-2343</t>
  </si>
  <si>
    <t>Janez Holc</t>
  </si>
  <si>
    <t>Denis Arčon</t>
  </si>
  <si>
    <t>14080</t>
  </si>
  <si>
    <t>Dodatki za optično detekcijo elektronske in jedrske magnetne resonance</t>
  </si>
  <si>
    <t>Accessories for optical detection of electron and nuclear magnetic resonance</t>
  </si>
  <si>
    <t>Določitev fizikalno-kemijskih lastnosti trdnih in tekočih snovi</t>
  </si>
  <si>
    <t xml:space="preserve">Determination of physical-chemical properties of solids and liquids </t>
  </si>
  <si>
    <t>11/264</t>
  </si>
  <si>
    <t>Robert Blinc</t>
  </si>
  <si>
    <t>P2-0001</t>
  </si>
  <si>
    <t>Stanislav Strmčnik</t>
  </si>
  <si>
    <t>Eksperimentalni energetski sistem s PEM gorivno celico</t>
  </si>
  <si>
    <t xml:space="preserve">Experimental power system based on PEM fuel cells </t>
  </si>
  <si>
    <t>Opremo je možno uporabljati po predhodnem dogovoru s potencialnim uporabnikom in lastnikom opreme. Pogoje, trajanje in način uporabe se določi s pogodbo.</t>
  </si>
  <si>
    <t>The equipment can be exploited upon precedent agreement between the potential user and the owner. The conditions, duration and modes of the equipment exploitation are to be defined with a contract.</t>
  </si>
  <si>
    <t xml:space="preserve">Eksperimentalni sistem sestavlja 1kW PEM gorivne celice, viri vodika, hranilnik vodika, elektronsko breme in kontrolni sistem za nadzor in vodenje. Sistem je namenjen testiranju različnih podsklopov, ki se uporabljajo pri gradnji sistemov, ki kot energetski vir uporabljajo PEM gorivne celice. </t>
  </si>
  <si>
    <t>The experimental system consists of 1kW PEM fuel cells generator setup, various hydrogen sources, hydrogen storage, elecronic load and computer system for monitoring and control. The system is used for testing of various devices and subsystems that are used in the design of different PEM fuel cells based systems.</t>
  </si>
  <si>
    <t>46959, 45217, 45812, 46080, 46025, 46023,46022,45438,44613,45939,46780   XIV 200</t>
  </si>
  <si>
    <t>13/200</t>
  </si>
  <si>
    <t xml:space="preserve">P2-0001 </t>
  </si>
  <si>
    <t>Đani Juričić</t>
  </si>
  <si>
    <t xml:space="preserve">Razvoj demonstracijskega prototipa kogeneracije na osnovi gorivnih celic za vojaške namene </t>
  </si>
  <si>
    <t xml:space="preserve">Keramični procesor za razklop goriva in čiščenje izhodnih plinov </t>
  </si>
  <si>
    <t>P1-0040</t>
  </si>
  <si>
    <t>Dragan Mihailović</t>
  </si>
  <si>
    <t>Femtosekundni sistem za mešanje optičnih frekvenc</t>
  </si>
  <si>
    <t>Femtosecond optical frequency mixing system</t>
  </si>
  <si>
    <t>Oprema je dosegljiva po dogovoru s skrbnikom</t>
  </si>
  <si>
    <t>Equipment is available upon agreement</t>
  </si>
  <si>
    <t>Osnovna sestavna komponenta sistema za mešanje optičnih frekvenc.</t>
  </si>
  <si>
    <t>Basic component of the system for the mixing of the optical frequencies.</t>
  </si>
  <si>
    <t>11/260</t>
  </si>
  <si>
    <t>Dragan D. Mihailović</t>
  </si>
  <si>
    <t>P1-0192</t>
  </si>
  <si>
    <t>Martin Čopič</t>
  </si>
  <si>
    <t>Femtosekundni sistem za mešanje optičnih frekvenc s priborom</t>
  </si>
  <si>
    <t>Femtosecond optical frequency mixing system with acompanying equiment</t>
  </si>
  <si>
    <t>Pikosekundna spektroskopija v IR področju z nastavljivo valovno dolžino svetlobe, posebej še nelinearno resonančno optično mešanje frekvenc na površinah.</t>
  </si>
  <si>
    <t>Picosecond spectroscopy in IR region with tunable wavelength, especially non-linear resonant optical mixing of frequencies on surfaces.</t>
  </si>
  <si>
    <t>12/126</t>
  </si>
  <si>
    <t>P1-0045</t>
  </si>
  <si>
    <t>Tomaž Skapin</t>
  </si>
  <si>
    <t>FTIR spektrometer</t>
  </si>
  <si>
    <t>FTIR spectrometer</t>
  </si>
  <si>
    <t>Dostop do in delo na opremi sta možna. Pogoji dostopa in cena: po dogovoru. Kontakt: T. Skapin</t>
  </si>
  <si>
    <t>Access and work on the equipment is possible. Access conditions and prices:  individually appointed. Contact: T. Skapin</t>
  </si>
  <si>
    <t>Raziskovalni FTIR spektrometer srednjega razreda. Območje: 30 - 10.000 cm-1; ločljivost &lt; 0.3 cm-1. Dodatna oprema: visokotemperaturna celica, nizkotemperaturna celica, fotoakustični detektor.</t>
  </si>
  <si>
    <t>Medium class research FTIR spectrometer. Range: 30 - 10.000 cm-1; resolution &lt; 0.3 cm-1. Additional equipment: low temperature cell, high temperature cell, photoacoustic detector.</t>
  </si>
  <si>
    <t>12/148</t>
  </si>
  <si>
    <t>L2-2211</t>
  </si>
  <si>
    <t>Andrej Stergaršek</t>
  </si>
  <si>
    <t>V4-0490</t>
  </si>
  <si>
    <t>Z1-6524</t>
  </si>
  <si>
    <t>Boris Žemva</t>
  </si>
  <si>
    <t>Z1-7037</t>
  </si>
  <si>
    <t>P1-0143</t>
  </si>
  <si>
    <t>Milena Horvat</t>
  </si>
  <si>
    <t>GC/HPLC/ICP-MS</t>
  </si>
  <si>
    <t>Inductively Coupled Plasma Mass Spectrometer coupled to GC/HPLC</t>
  </si>
  <si>
    <t>Po dogovoru; materialni stroški + ure operaterja</t>
  </si>
  <si>
    <t>Pon agreement; material  + personnel costs</t>
  </si>
  <si>
    <t>Uporablja se za določanje elementov in njihovih zvrsti v različnih vzorcih (okoljski,  biološki vzorci...).</t>
  </si>
  <si>
    <t>It is used for determination of elements and theitr compounds in different samples (environmental, biological…)</t>
  </si>
  <si>
    <t>12/125</t>
  </si>
  <si>
    <t>PR-01670</t>
  </si>
  <si>
    <t>PR-00438</t>
  </si>
  <si>
    <t>PR-01156</t>
  </si>
  <si>
    <t>PR-01872           PR-02727</t>
  </si>
  <si>
    <t>GC-C-IRMS (Gas Chromatograph - Combustion - Isope Ratio Mass Spectrometer)</t>
  </si>
  <si>
    <t>Isotope ratio mass spectrometer equipped with gas chromatograph and combustion unit</t>
  </si>
  <si>
    <t>Upon agreement; material  + personnel costs</t>
  </si>
  <si>
    <t>Analiza izotopske sestave vodika, ogljika in dušika v organskih spojinah po ločbi s plinskim kromatografom</t>
  </si>
  <si>
    <t>Compound-specific stable isotope analysis of  hydrogen, carbon and nitrogen after separation by gass chromatography and combustion</t>
  </si>
  <si>
    <t>11/284</t>
  </si>
  <si>
    <t>L4-9653</t>
  </si>
  <si>
    <t>Tomislav Levanič</t>
  </si>
  <si>
    <t>V4-0312</t>
  </si>
  <si>
    <t>Nives Ogrinc</t>
  </si>
  <si>
    <t>J1-2136</t>
  </si>
  <si>
    <t>Jadran Faganeli</t>
  </si>
  <si>
    <t>P1-0035</t>
  </si>
  <si>
    <t>Svjetlana Fajfer</t>
  </si>
  <si>
    <t>Heterogeni multiprocesorski sistem - GRID</t>
  </si>
  <si>
    <t>Heterogeneous multi processing system-GRID</t>
  </si>
  <si>
    <t>By arrangement</t>
  </si>
  <si>
    <t>Numerično modeliranje kompleksnih sistemov</t>
  </si>
  <si>
    <t>Numerical modelling of complex systems</t>
  </si>
  <si>
    <t>46613 01,46613 02,47447 XIV 207</t>
  </si>
  <si>
    <t xml:space="preserve">13/207 </t>
  </si>
  <si>
    <t>P1-0044</t>
  </si>
  <si>
    <t>Janez Bonča</t>
  </si>
  <si>
    <t>P1-0055</t>
  </si>
  <si>
    <t>Rudolf Podgornik</t>
  </si>
  <si>
    <t>P2-0076</t>
  </si>
  <si>
    <t>Leon Žlajpah</t>
  </si>
  <si>
    <t>Humanoidni robot</t>
  </si>
  <si>
    <t>Humanoid robot</t>
  </si>
  <si>
    <t xml:space="preserve">Humanoidnega robota zaradi kompleksnosti upravljanja in s tem povezane nevarnosti poškodb opreme ne posojamo. Po predhodnem dogovoru se lahko pri nas izvajajo eksperimenti, ki jih sami pripravimo. Pri tem zaračunamo ceno ure po ceniku IJS </t>
  </si>
  <si>
    <t>The robot can be hired for experimental work providing that the experiments are prepared and executed by our personnel.  We charge according to the JSI personnel price list.</t>
  </si>
  <si>
    <t>Imitacija človeškega gibanja in akcij. Robot ima 28 prostostnih stopenj,  je visok 63 cm in težek 8,8 Kg</t>
  </si>
  <si>
    <t xml:space="preserve">The humanoid robot imitates human motion and can perform actions in simmilar way as humans. It has 28 DOF. The height of the robot is 63cm and the weight is 8,8 kg, The robot is equipped with vision system, force sensors and audio system. </t>
  </si>
  <si>
    <t>45460,45740, 45741, 45739, 46077, 45747, 45748 XIII 199</t>
  </si>
  <si>
    <t>13/199</t>
  </si>
  <si>
    <t xml:space="preserve">6.OP PACO+ </t>
  </si>
  <si>
    <t>Jadran Lenarčič</t>
  </si>
  <si>
    <t>Ionski izvor velike svetlosti</t>
  </si>
  <si>
    <t>High-brightness ion source</t>
  </si>
  <si>
    <t xml:space="preserve">Oprema je dostopna  akademskim institucijam in gospodarskim družbam (primoz.pelicon@ijs.si), kot tudi raziskovalcem in industriji iz evropskega raziskovalnega prostora (EU FP7 SPIRIT, www.spirit-ion.eu). </t>
  </si>
  <si>
    <t xml:space="preserve">Equipment is accesible for all academic institutions and companies (primoz.pelicon@ijs.si), as well as to the european researchers and industry in the frame of 7th FPEU project "SPIRIT" (www.spirit-ion.eu). </t>
  </si>
  <si>
    <t>Oprema je namenjena tvorbi visokoenergijskega fokusiranega protonskega žarka za določanje elementnih porazdelitev v bioloških in geoloških vzorcih in za mikroobdelavo.</t>
  </si>
  <si>
    <t>The equipment is dedicated to the formation of high-energy focused proton beams for elemental mapping of biological tissue, geological samples and micromachining.</t>
  </si>
  <si>
    <t>53759 XIV 200</t>
  </si>
  <si>
    <t>14/200</t>
  </si>
  <si>
    <t>P1-0212</t>
  </si>
  <si>
    <t>Gaberščik Alenka</t>
  </si>
  <si>
    <t>IsoPrime MultiFlow Bio</t>
  </si>
  <si>
    <t>Equilibration unit for oxygen and hydrogen isotope analyses in water</t>
  </si>
  <si>
    <t>upon agreement; material  + personnel costs</t>
  </si>
  <si>
    <t>Ekvilibracija vode oz. vodnih raztopin s CO2 ali H2 za analizo izotopske sestave O in H</t>
  </si>
  <si>
    <t>Equilibration of water and water solution with CO2 or H2 for stable isotope analysis of O and H</t>
  </si>
  <si>
    <t>47422 XIV 222</t>
  </si>
  <si>
    <t>14/222</t>
  </si>
  <si>
    <t>J1-9498</t>
  </si>
  <si>
    <t>Sonja Lojen</t>
  </si>
  <si>
    <t>V4-0539</t>
  </si>
  <si>
    <t>Matjaž Čater</t>
  </si>
  <si>
    <t>J2-1433</t>
  </si>
  <si>
    <t>Jožef Pezdič</t>
  </si>
  <si>
    <t>Klimatska komora</t>
  </si>
  <si>
    <t>Climatic chamber</t>
  </si>
  <si>
    <t>Nudimo vse vrste uslug in najema klimatske komore. Cena klimatske komore na dan se oblikuje po dogovoru, delo se zaračunava po ceniku IJS.</t>
  </si>
  <si>
    <t>We offer our climatic chamber for all kinds of experiments and treatments. The daily rate is approximatelly 200 EUR. The work of our personnel we charge according to the JSI personnel price list.</t>
  </si>
  <si>
    <t xml:space="preserve">Klimatska komora je namenjena testiranju v eksteremnih okoljih. Omogoča simuliranje pogojev od -30°  do +50°C, različne stopnje vlažnosti zraka in koncenracijo kisika do višine 15000m. Dimenzije komore so 3m x 3m x 3m.
</t>
  </si>
  <si>
    <t xml:space="preserve">The climatic chamber enables testing of human performance and equipment in extreme climatic conditions. The climatic chamber simulates ambient conditions ranging from –30°C to +50°C, and can also maintain relative humidity under these conditions. It is also equipped with a vacuum pressure absorption system (VPSA), which can accurately maintain oxygen levels inside the climatic chamber to simulate altitudes up to 15,000 m above sea level. </t>
  </si>
  <si>
    <t>12/144</t>
  </si>
  <si>
    <t>L7-9731</t>
  </si>
  <si>
    <t>Igor Mekjavić</t>
  </si>
  <si>
    <t>M2-0103                M2-0018</t>
  </si>
  <si>
    <t>L7-2413</t>
  </si>
  <si>
    <t>Konfokalna optika za rentgenske žarke</t>
  </si>
  <si>
    <t>confocal multilayer optics for X-rays</t>
  </si>
  <si>
    <t>Uporaba in cena cena po dogovoru, za uporabo kontaktirati dr. Dušana Turka (dusan.turk@ijs.si)</t>
  </si>
  <si>
    <t>This equipment is part of the system for measurement of diffraction pattern of crystals of macromolecules</t>
  </si>
  <si>
    <t>Oprema je del sistema za snemanje difrakcijskih vzorcev kristalov makromolekul.</t>
  </si>
  <si>
    <t>31837 03</t>
  </si>
  <si>
    <t>11/292</t>
  </si>
  <si>
    <t>J1-0733</t>
  </si>
  <si>
    <t>J1-9359</t>
  </si>
  <si>
    <t>P2-0037</t>
  </si>
  <si>
    <t>Borka Jerman Blažič</t>
  </si>
  <si>
    <t>Laboratorij za antropocentrične študije in računalniško forenziko</t>
  </si>
  <si>
    <t xml:space="preserve">Laboratory for anthropocentric studies and computer forensics </t>
  </si>
  <si>
    <t>Ni na razpolago</t>
  </si>
  <si>
    <t>Not for public use</t>
  </si>
  <si>
    <t>Evalvacija uporabnosti programske opreme</t>
  </si>
  <si>
    <t>Usability evaluation software</t>
  </si>
  <si>
    <t>46474,46478,46033,45549,45555,45550,46072,46061,46062,46064,46055,46056,56057,46058,460589,46473,46053,46015 XIII_208</t>
  </si>
  <si>
    <t>13/208</t>
  </si>
  <si>
    <t>Borka Džonova Jerman B.</t>
  </si>
  <si>
    <t xml:space="preserve">Laboratorijska izostatska stiskalnica </t>
  </si>
  <si>
    <t>Laboratory isostatic pressure</t>
  </si>
  <si>
    <t>Izostasko stiskanje prahov v končno obliko do velikost 7 x 20 cm. Cena in čas po dogovoru.</t>
  </si>
  <si>
    <t>Izostatic pressing of different powders in to final shape with dimensions 7 x 20 cm.  Price and availabillity by arragement.</t>
  </si>
  <si>
    <t xml:space="preserve">Izostasko stiskanje, maksimalni pritisk 400 Mpa, temperatura 80oC. </t>
  </si>
  <si>
    <t>Izostatic pressing with maksimum poressure of 400 Mpa and temperature of 80oC.</t>
  </si>
  <si>
    <t>12/112</t>
  </si>
  <si>
    <t>J2-9090</t>
  </si>
  <si>
    <t>Marko Hrovat</t>
  </si>
  <si>
    <t>Laboratorijska naprava za naparevanje in naprševanje Leybold UNIVX 300</t>
  </si>
  <si>
    <t>Laboratory sputtering equipment</t>
  </si>
  <si>
    <t>Naprševanja kovinskih elektrod (Au, Pt, Ag, Ti, Cr, Cu, zlitine itd) na različne vzorce do velikost 4 cm. Cena in čas po dogovoru.</t>
  </si>
  <si>
    <t>Sputtering of metallic electrode on different materials(Au, Pt, Ag, Ti, Cr, Cu, alloys etc.). Price and availabillity by arragement.</t>
  </si>
  <si>
    <t>Naprševanje kovinskih elektrod na različne materiale. Možnost naprševanja do treh različnih kovinskih plasti v enem ciklusu.</t>
  </si>
  <si>
    <t>Sputtering of metal electrodes on different materials. Option sputtering up to three different metal layers in a single cycle.</t>
  </si>
  <si>
    <t>11/290</t>
  </si>
  <si>
    <t>L2-1187</t>
  </si>
  <si>
    <t>Igor Muševič</t>
  </si>
  <si>
    <t>09089</t>
  </si>
  <si>
    <t>Laserska pinceta</t>
  </si>
  <si>
    <t>Laser tweezers</t>
  </si>
  <si>
    <t>Možnost meritev po ceniku IJS, možnost brezplačne uporabe v primeru izvajanja skupnih RR projektov. Dodatni podatki o skrbnikih opreme na razpolago na RO</t>
  </si>
  <si>
    <t>Posibility of measurements according to the IJS price-list, possibility for free usage in case of joined projects</t>
  </si>
  <si>
    <t>Sistem omogočija manipulacijo mikronskih in submikronskih delcev v mehki snovi, npr. koloidov trdnih delcev v tekočih kristalih</t>
  </si>
  <si>
    <t>The system provides for manipulation of micro- and submicro-sized particles in soft matter, in particular colloids of solid particles and liquid crystals.</t>
  </si>
  <si>
    <t>44433, 45528,46085,46017,46079,45830,46555,46464 XIII219</t>
  </si>
  <si>
    <t>13/219</t>
  </si>
  <si>
    <t>Tomaž Apih</t>
  </si>
  <si>
    <t>07518</t>
  </si>
  <si>
    <t>Magnetno-resonančni relaksometer (s hitrim cikliranjem magnetnega polja)</t>
  </si>
  <si>
    <t>Fast field cycling NMR relaxomer</t>
  </si>
  <si>
    <t>Meritve molekularne dinamike snovi</t>
  </si>
  <si>
    <t>Investigations of molecular dynamics</t>
  </si>
  <si>
    <t>11/280</t>
  </si>
  <si>
    <t>P2-0082</t>
  </si>
  <si>
    <t>Peter Panjan</t>
  </si>
  <si>
    <t>Magnetronska izvira in napajalniki za vgradnjo v napravo za nanašanje niozkotemperaturnih prevlek</t>
  </si>
  <si>
    <t>Magnetron sources and power supply for deposition of low temperature hard coatings</t>
  </si>
  <si>
    <t>Depozicija 3 µm debele trde prevleke na podlage, ki zasedajo volumen 400 mm v premeru in 400 mm v višino se oblikuje po dogovoru (cena vključuje izrabo tarč, porabo električne energije in delovnih plinov, mehansko predpripravo in čiščenje podlag, saržiranje, delo dveh operaterjev). Postopek nanašanja 3 µm debele prevleke traja okrog 8ur.</t>
  </si>
  <si>
    <t>Deposition of 3µm thick hard coating on substrates which occupy the usable volume 400 mm in diameter and 400 mm in height cost app. 600 € (the cost include the  target, gases and energy consumption, mechanical preatreatment and cleaning of substrates, loading, fixturing, personnel cost). Total time needed for one batch is app. 8 hour.</t>
  </si>
  <si>
    <t>Nanos trdih PVD prevlek pri temperaturi pod 200 °C z pulznim magnetronskim naprševanjem.</t>
  </si>
  <si>
    <t>Deposition of low temperature hard coatings by pulsed magnetron sputtering at temperature bellow 200 °C.</t>
  </si>
  <si>
    <t>46032 XIV 205</t>
  </si>
  <si>
    <t>13/205</t>
  </si>
  <si>
    <t>Miran Mozetič</t>
  </si>
  <si>
    <t>L2-9189</t>
  </si>
  <si>
    <t>Darinka Kek Merl</t>
  </si>
  <si>
    <t>L2-0858</t>
  </si>
  <si>
    <t>Tomaž Gyergyek</t>
  </si>
  <si>
    <t>L2-2100</t>
  </si>
  <si>
    <t>Adolf Jesih</t>
  </si>
  <si>
    <t>Masni spektrometer</t>
  </si>
  <si>
    <t>Mass spectrometer</t>
  </si>
  <si>
    <t>Čas dostopa do opreme vsak delovni dan od 8:00 do 16:00 po predhodnem dogovoru s skrbnikom. Kontakt preko el. Pošte na naslovu adolf.jesih@ijs.si</t>
  </si>
  <si>
    <t>Acces is posible every working day from 8:00 to 16:00 after agreement on terms of use. Contact  on email adolf.jesih@ijs.si</t>
  </si>
  <si>
    <t>Oprema je montirana na vakuumski sistem in je namenjena karakterizaciji in identifikaciji plinskih komponent v plazmi in analizi plinskih komponent mešanic plinov.</t>
  </si>
  <si>
    <t>The equipment is connected to a vacuum system and is devoted to the characterization and identification of gaseous components in plasma as well as to the analysis of gas mixtures.</t>
  </si>
  <si>
    <t>53396 XIV 189</t>
  </si>
  <si>
    <t>14/189</t>
  </si>
  <si>
    <t>Marko Fonović</t>
  </si>
  <si>
    <t>Masni spektrometer LTQ Orbitrap XL ETD</t>
  </si>
  <si>
    <t>Mass Spectrometer LTQ Orbitrap XL ETD</t>
  </si>
  <si>
    <t xml:space="preserve">Oprema je dostopna vsem akademskim institucijam in gospodarskim družbam, bodisi proti plačilu, ki krije stroške analize ali pa skozi sodelavo. Stranka lahko direktno kontaktira osebo odgovorno za opremo, od katere dobi navodila za pripravo vzorca. Odgovorna oseba se po opravljeni analizi s stranko tudi pogovori o dobljenih rezultatih.  </t>
  </si>
  <si>
    <t>Equipment is accesible for all academic institutions and companies through direct collaborations or payment which covers the cost of analysis. Clients can directly contact the person in charge if the instrument, who instructs them regarding the sample preparation procedures and after the analysis he also discusses the results with them.</t>
  </si>
  <si>
    <t xml:space="preserve">Oprema se uporablja za kvantitativno in kvalitativno analizo proteiniv v kompleksnih bioloških vzorcih. </t>
  </si>
  <si>
    <t xml:space="preserve">Equipment is used for quantitative and qualitative analysis of proteins in complex biological samples. </t>
  </si>
  <si>
    <t>50846 XIV 170</t>
  </si>
  <si>
    <t>14/170</t>
  </si>
  <si>
    <t>Janez Kovač</t>
  </si>
  <si>
    <t>Masni spektrometer sekundarnih ionov SIMS</t>
  </si>
  <si>
    <t>Time of flight secondary ion mass spectrometer TOF SIMS</t>
  </si>
  <si>
    <t>Uporaba je možna za zunanje uporabnike po predhodnem dogovoru. Kontaktirati dr. Janeza Kovača (janez.kovac@ijs.si, 01 477 3403)</t>
  </si>
  <si>
    <t>Application for external users is possible, contact person dr. Janez Kovač (janez.kovac@ijs.si, 01 477 3403)</t>
  </si>
  <si>
    <t>TOF–SIMS spektrometer na osnovi masne spektroskopije molekul s površine omogoča precizno analizo elemntne sestave in molekularne strukture površin, tankih plasti in faznih mej organskih in anorganskih trdih materialov, kot so: polimeri, biomateriali, polprevodniki, prevleke, barve, kovine, keramika, steklo, zdravila... Masna ločljivost instrumenta je okoli 10.000, lateralno ločljivostjo je okoli 100 nm in analizna globina 2-3 monoplasti.</t>
  </si>
  <si>
    <t>TOF-SIMS spectrometer provides detailed elemental and molecular information about surfaces, thin layers and interfaces of organic and inorganic materials like polymers, biomaterials, semiconductors, coatings, paint, metals, ceramics, glass, pharmaceuticals...Mass resolution is about 10.000, lateral resolution is 100 nm and analysed depth is 2-3 monolayers.</t>
  </si>
  <si>
    <t>53366 XIV 188</t>
  </si>
  <si>
    <t>14/188</t>
  </si>
  <si>
    <t>J2-4287</t>
  </si>
  <si>
    <t>L7-4009</t>
  </si>
  <si>
    <t>L2-4225</t>
  </si>
  <si>
    <t>Uroš Cvelbar</t>
  </si>
  <si>
    <t>L7-4035</t>
  </si>
  <si>
    <t>Alenka Vesel</t>
  </si>
  <si>
    <t xml:space="preserve">Masni spektrometer visoke ločljivosti s tekočinskim kromatografom, z API in MALDI ionizacijami in Q-Tof masnima analizatorjema </t>
  </si>
  <si>
    <t>High resolution mass spectrometer coupled with LC, API and MALDI ionisation, Q-Tof mass analysers</t>
  </si>
  <si>
    <t xml:space="preserve">Masnospektrometrične analize organskih spojin, proteinov in drugih biomolekul z direktnim uvajanjem vzorca ali preko LC oz. nano LC. Določitev elementne sestave z HRMS analizo. Določitev strukture ionov z MS-MS meritvami. </t>
  </si>
  <si>
    <t>Analysis of organic compounds, proteins and other bimolecules by mass spectrometry. HRMS analysis for elemental composition. MS-MS measurements for structure elucidation.</t>
  </si>
  <si>
    <t>12/114</t>
  </si>
  <si>
    <t>PR-00132</t>
  </si>
  <si>
    <t>PR-00506</t>
  </si>
  <si>
    <t>J3-9470</t>
  </si>
  <si>
    <t>Joško Osredkar</t>
  </si>
  <si>
    <t>PR-01084</t>
  </si>
  <si>
    <t>Radmila Milačič</t>
  </si>
  <si>
    <t>Masni spektrometer z induktivno sklopljeno plazmo ICP-MS</t>
  </si>
  <si>
    <t>Inductively coupled plasma mass spectrometer ICP-MS</t>
  </si>
  <si>
    <t>Dostop dovoljen po predhodnem dogovoru. Kontaktna oseba je izr.prof.dr. Radmila Milačič e-mail:radmila.milacic@ijs.si, Tel: +3861 4773560</t>
  </si>
  <si>
    <t>Access is allowed after privious agreement. The contact person is Assoc.prof.dr.  Radmila Milačič e-mail:radmila.milacic@ijs.si, Tel: +3861 4773560</t>
  </si>
  <si>
    <t>Določanje celotnih koncentracij elementov in njihovih kemijskih zvrsti v vzorcih iz okolja in v bioloških vzorcih.</t>
  </si>
  <si>
    <t>Determination of totel element concentration and their species in the environmental and biological samples.</t>
  </si>
  <si>
    <t>49127 XIV 202</t>
  </si>
  <si>
    <t>14/202</t>
  </si>
  <si>
    <t>Marko Mikuž</t>
  </si>
  <si>
    <t>Merilna oprema za izvrednotenje prototipov detektorjev</t>
  </si>
  <si>
    <t xml:space="preserve">Detector evaluation equippment </t>
  </si>
  <si>
    <t>Ni dostopna</t>
  </si>
  <si>
    <t>None</t>
  </si>
  <si>
    <t>Modularna elektronika je vgrajena v več eksperimentalnih postavitev</t>
  </si>
  <si>
    <t>Modular electronics is built into various experimental set-ups</t>
  </si>
  <si>
    <t>12/146</t>
  </si>
  <si>
    <t>P1-0031</t>
  </si>
  <si>
    <t>Danilo Zavrtanik</t>
  </si>
  <si>
    <t>Merilni sistem za nevtronsko aktivacijsko analizo in gama spektrometrijo</t>
  </si>
  <si>
    <t>HPGe detector (45%), hardware and software for MCA emulator</t>
  </si>
  <si>
    <t>po dogovoru; materialni stroški + ure operaterja</t>
  </si>
  <si>
    <t>pon agreement; material  + personnel costs</t>
  </si>
  <si>
    <t>Uporablja se za določanje naravnih in umetnih radionuklidov v različnih vzorcih iz okolja (okoljski, biološki vzorci, sedimenti, tla…)</t>
  </si>
  <si>
    <t>It is used for determination of natural and artificial radionuclides in different samples (environmental, biological, sediment, soil …)</t>
  </si>
  <si>
    <t>11/285</t>
  </si>
  <si>
    <t>PR-01800</t>
  </si>
  <si>
    <t>PR-02178-1           PR-00786-4</t>
  </si>
  <si>
    <t>PR-00549</t>
  </si>
  <si>
    <t xml:space="preserve">Merilnik mikrotrdote </t>
  </si>
  <si>
    <t>Microhardness tester</t>
  </si>
  <si>
    <t>Zunanjim uporabnikom zaračunavamo delo operaterja (28.2 €/uro)</t>
  </si>
  <si>
    <t>Only operator cost is charged (28,2 €/h)</t>
  </si>
  <si>
    <t>Merjenje mikrotrdote  in modula indentacije z metodo odtiskovanja z diamantno konico. Obtežitev konice je od 40 mg do 100 g.</t>
  </si>
  <si>
    <t>Microhardness in indentation modul measurements using a diamond tip. The load range is from 40 mg to 100 g.</t>
  </si>
  <si>
    <t>41239,41239 01</t>
  </si>
  <si>
    <t>12/120</t>
  </si>
  <si>
    <t>L2-0388</t>
  </si>
  <si>
    <t>Jože Flašker</t>
  </si>
  <si>
    <t>Mikro LC sistem za zbiranje in nanašanje frakcij</t>
  </si>
  <si>
    <t>Micro LC system for collection and application of fraction</t>
  </si>
  <si>
    <t>According to agreement</t>
  </si>
  <si>
    <t>Sistem za tekočinsko kromatorgrafijo, namenjen separaciji bioloških molekul na osnovi razlik molekul po masi, električnem naboju, biološki afiniteti in adsorbcijskih lastnostih pri višjem tlaku (FPLC/HPLC). Fotometrična detekcija, avtomatsko zbiranje frakcij</t>
  </si>
  <si>
    <t>Liquid chromatography system for separation of biological molecules on the basis of their difference in molecular mass, electric charge, biological affinity and adsorption characteristics at higher pressure (FPLC/HPLC). Photometric detection, automatic fraction collexction</t>
  </si>
  <si>
    <t xml:space="preserve">
48324,46879,46853,47552,47553,47428,46659,48203,47586,47712,46285,48112 XIV_217</t>
  </si>
  <si>
    <t>14/217</t>
  </si>
  <si>
    <t>J3-0389</t>
  </si>
  <si>
    <t>J3-0386</t>
  </si>
  <si>
    <t>Jože Pungerčar</t>
  </si>
  <si>
    <t>J7-2230</t>
  </si>
  <si>
    <t>Marija Nika Lovšin</t>
  </si>
  <si>
    <t>Mikroskop na atomsko silo</t>
  </si>
  <si>
    <t>Atomic Force Microscope</t>
  </si>
  <si>
    <t>Opremo uporabljajo šolani operaterji, ki lahko analize izvajajo tudi za druge raziskovalne organizacije. Cena je odvisna od zahtevnosti analiz.</t>
  </si>
  <si>
    <t>Specific training is required to operate the equipment. Trained operaters can perform analyses for users from other research institutions. Price is dependent on a complexity of analyses.</t>
  </si>
  <si>
    <t>Oprema je namenjena za merjenje lokalnih lastnosti materialov,  kot sta morfologija ali magnetno polje, s pomočjo sonde, ki se nahaja zelo blizu površine. Omogoča  kvalitativno in kvantitativno analizo.</t>
  </si>
  <si>
    <t xml:space="preserve">Dedicated for measurements of local magnetic fields and morphology by applying a probe very close to the investigated surface. Qualitative and quantitavie types of analysis are possible. </t>
  </si>
  <si>
    <t>44551,44551-1,44551-2,44551-01 XIII_221</t>
  </si>
  <si>
    <t>13/221</t>
  </si>
  <si>
    <t>J2-6705</t>
  </si>
  <si>
    <t>Miran Čeh</t>
  </si>
  <si>
    <t>J2-7432</t>
  </si>
  <si>
    <t>Aleksander Rečnik</t>
  </si>
  <si>
    <t>J2-7133</t>
  </si>
  <si>
    <t>Johannes Teun Van Elteren</t>
  </si>
  <si>
    <t>Mikroskop na atomsko silo AFM</t>
  </si>
  <si>
    <t>Atomic force microscope AFM</t>
  </si>
  <si>
    <t>Uporaba je možna za zunanje uporabnike. Kontaktirati dr. Janeza Kovača.</t>
  </si>
  <si>
    <t>Application for external users is possible, contact person dr. Janez Kovač</t>
  </si>
  <si>
    <t>AFM mikroskop je namenjen preiskavi topografije površine trdnih vzorcev z visoko ločljivostjo. Možna je preiskava področij velikosti do 50 mikronov z natančnostjo 0,1 nm. Možna je analiza hrapavosti, porazdelitev magnetnega in električnega polja, litografija in meritev interakcijskih sil med iglo in podlago.</t>
  </si>
  <si>
    <t>AFM microscope provides information on topography on solid surfaces with very high spatial resolution. Analyses can be done over a region of 50 microns with accuracy of 0.1 nm. It is possible to measure the surface roughness, distribution of magnetic and electric fields and interaction forces between tip and substrate.</t>
  </si>
  <si>
    <t>12/117</t>
  </si>
  <si>
    <t>Mikrovalovni sistem za razklope in ekstrakcije</t>
  </si>
  <si>
    <t>Advanced Microwave Digestion System ETHOS 1</t>
  </si>
  <si>
    <t>Mikrovalovni sistem je namenjen za razkroj in ekstrakcije večjega števila tako anorganskih kot organskih vzorcev.</t>
  </si>
  <si>
    <t>Microwave system is suitable for the digestion and extraction of inorganic and organic sampples</t>
  </si>
  <si>
    <t>48311 XIV_223</t>
  </si>
  <si>
    <t>14/223</t>
  </si>
  <si>
    <t>Modularna elektronika</t>
  </si>
  <si>
    <t>Modular Electronics</t>
  </si>
  <si>
    <t>11/255</t>
  </si>
  <si>
    <t>MultiPROBE II HT Digestion Station</t>
  </si>
  <si>
    <t>equipment is used for high throughput trypsin degradation of protein samples. Trypsin degradation is a standard procedure for the protein sample preparation for proteomic analysis.</t>
  </si>
  <si>
    <t>Oprema se uporablja za visokopretočno razgradnjo proteinskih vzorcev s tripsinom. Tripsinska razgradnja je standarden način priprave proteinskih vzorcev za proteomsko analizo.</t>
  </si>
  <si>
    <t>12/133</t>
  </si>
  <si>
    <t>Nadgradnja dvobarvne laserske pincete</t>
  </si>
  <si>
    <t>Two-color laser tweezers</t>
  </si>
  <si>
    <t>Kontaktirati prof. I.Muševiča, igor.musevic@ijs.si. Potrebno je opraviti plačljivo usposabljanje za samostojno upravljanje s pinceto.</t>
  </si>
  <si>
    <t>Contact Prof. I.Musevic for details, igor.musevic@ijs.si. A payable course is obligatory if you want to use the equipment by yourself.</t>
  </si>
  <si>
    <t>Uporaba za optično manipuliranje koloidnih delcev.</t>
  </si>
  <si>
    <t>For optical manipulation of colloids.</t>
  </si>
  <si>
    <t>46464 01-04, 49085.50427 XIV 183</t>
  </si>
  <si>
    <t>14/183</t>
  </si>
  <si>
    <t>Andrej Filipčič</t>
  </si>
  <si>
    <t>Nadgradnja grid vozlišča SiGNET</t>
  </si>
  <si>
    <t>Upgrade of SiGNET grid center</t>
  </si>
  <si>
    <t>Oprema je vključena v grid vozlišče SIGNET in dostopna preko infrastrukture EGI/NGI. Uporaba je omogočena z uporabo vmesne programske opreme gLite in ARC.</t>
  </si>
  <si>
    <t>The equipment is integrated into SiGNET grid site and provides the access through  EGI/NGI infrastructure. The access is provided by using the gLite and ARC grid middleware.</t>
  </si>
  <si>
    <t>Oprema je namenjena izvajanju računskih nalog in shranjevanju podatkov pri mednarodnih eksperimentih ATLAS, Pierre Auger in Belle. Po dogovoru je na voljo tudi slovenskim raziskovalnim in akademskim ustanovam.</t>
  </si>
  <si>
    <t>The purpose of the equipment is to provide the computing and storage resources to international experiments ATLAS, Pierre Auger and Belle. The access is also provided to slovenian research and academic institutions.</t>
  </si>
  <si>
    <t>49932-49951 XIV 195</t>
  </si>
  <si>
    <t>14/195</t>
  </si>
  <si>
    <t>Igor Sega</t>
  </si>
  <si>
    <t>Nadgradnja heterogene računalniške gruče</t>
  </si>
  <si>
    <t>HPC cluster upgrade</t>
  </si>
  <si>
    <t>Oprema bo vključena v slovenski grid in dostopna na podlagi recipročnosti (kontaktna oseba: dr. Rok Žitko)</t>
  </si>
  <si>
    <t>Equipment will be accessible as a part of the Slovenian national grid on a reciprocity basis (contact person: Dr. Rok Žitko)</t>
  </si>
  <si>
    <t>Oprema se uporablja za numerične izračune na področju fizike kondenzirane snovi, biofizike in fizike osnovnih delcev in polj</t>
  </si>
  <si>
    <t>Equipment is used for numerical calculations in the fields of condensed matter physics, biophysics and particle physics</t>
  </si>
  <si>
    <t>53681,53682 XIV 192</t>
  </si>
  <si>
    <t>14/192</t>
  </si>
  <si>
    <t xml:space="preserve">P1-0035 </t>
  </si>
  <si>
    <t xml:space="preserve">P1-0044 </t>
  </si>
  <si>
    <t xml:space="preserve">P1-0055 </t>
  </si>
  <si>
    <t>Nadgradnja identifikacije delcev v detektorju Belle</t>
  </si>
  <si>
    <t>Belle particle identification detector upgrade</t>
  </si>
  <si>
    <t>Oprema vgrajena v detektor Belle v KEK, Tsukuba, Japonska</t>
  </si>
  <si>
    <t>Part of the Belle detector at KEK in Tsukuba, Japan</t>
  </si>
  <si>
    <t>OS25616</t>
  </si>
  <si>
    <t>13/214</t>
  </si>
  <si>
    <t>Nadradnja TIER-1 demonstratorja</t>
  </si>
  <si>
    <t>TIER-2 Demonstrator Upgrade</t>
  </si>
  <si>
    <t>Računalniška oprema ni več v uporabi</t>
  </si>
  <si>
    <t>Obsolete</t>
  </si>
  <si>
    <t>Oprema vključena v slovensko Grid vozlišče SiGNET</t>
  </si>
  <si>
    <t>Part of Slovenian Grid node SiGNET</t>
  </si>
  <si>
    <t>12/145</t>
  </si>
  <si>
    <t>18274</t>
  </si>
  <si>
    <t>Nanoreaktor</t>
  </si>
  <si>
    <t>Nanoreactor</t>
  </si>
  <si>
    <t>Kemijske reakcije na molekularnem nivoju</t>
  </si>
  <si>
    <t>Chemical reactions at the molecular level</t>
  </si>
  <si>
    <t>11/281</t>
  </si>
  <si>
    <t>Naprava za funkcionalizacijo površin novih materialov</t>
  </si>
  <si>
    <t>Instrument for functionalization of surfaces of modern materials</t>
  </si>
  <si>
    <t>Naprava omogoča pripravo tankih večkomponentnih anorganskih in organskih plasti z naparevanjem v vakuumu z namenom študija osnovnih procesov med rastjo tankih plasti in interakcijo s podlago, kakor tudi funkcionalizacijo površin. Omogočena je toplotna obdelava tankih plasti, obdelava z ionskimi curki in funkcionalizacija površin s plazmo. Naprava je direktno povezana z XPS spektrometrom za karakterizacijo obdelanih površin in nanesenih tankih plasti brez izpostave zračni atmosferi.</t>
  </si>
  <si>
    <t>Instrument can be used for preparation of thin, multicomponent inorganic and organic films as well as for functionalization of solid surfaces. It is possible to perform heat treatment, ion bombardment and plasma functionalization of surfaces. Instrument is directly connected with XPS spectrometer for characterization of treated surfaces and deposited films without exposure to air atmosphere.</t>
  </si>
  <si>
    <t>45942 XIV 202</t>
  </si>
  <si>
    <t>13/202</t>
  </si>
  <si>
    <t>Naprava za nanos PVD prevlek</t>
  </si>
  <si>
    <t>Deposition system for preparation of PVD coatings</t>
  </si>
  <si>
    <t>Depozicija 3 µm debele trde prevleke na podlage, ki zasedajo volumen 400 mm v premeru in 400 mm v višino stane okrog 500 € (cena vključuje izrabo tarč, porabo električne energije in delovnih plinov, mehansko predpripravo in čiščenje podlag, saržiranje in delo dveh operaterjev). Postopek nanašanja 3 µm debele prevleke traja okrog 8ur.</t>
  </si>
  <si>
    <t>Nanos trdih PVD prevlek za zaščito orodij in strojnih delov</t>
  </si>
  <si>
    <t>Deposition of PVD hard coatings for protection of tools and components</t>
  </si>
  <si>
    <t>39000,39000 01</t>
  </si>
  <si>
    <t>11/262</t>
  </si>
  <si>
    <t>Nizko-energijska ionska erozija materialov</t>
  </si>
  <si>
    <t>Low-energy ion-miller for TEM specimen preparation (Technoorg Linda, Gentle Mill)</t>
  </si>
  <si>
    <t xml:space="preserve">Opremo uporabljajo šolani operaterji, ki lahko analize izvajajo tudi za druge raziskovalne organizacije. Cena je odvisna od zahtevnosti analiz. </t>
  </si>
  <si>
    <t>Oprema je namenjena pripravi vzorcev za presevno elektronsko mikroskopijo (TEM). Nizka energija ionskega jedkanja omogoča pripravo vzorcev brez amorfne plasti na površini vzorca.</t>
  </si>
  <si>
    <t>The equipment is dedicated for specimen preparation for TEM observations. Low-energy ion-milling enables preparation of specimens without amorphous thin film on the specimen surface.</t>
  </si>
  <si>
    <t>11/278</t>
  </si>
  <si>
    <t>Z2-6621</t>
  </si>
  <si>
    <t>Z1-6493</t>
  </si>
  <si>
    <t>Tadej Dolenec</t>
  </si>
  <si>
    <t>Pavel Cevc</t>
  </si>
  <si>
    <t>01106</t>
  </si>
  <si>
    <t>Obnovitev 9,6 GHz spektrometra za elektronsko paramagnetno resonanco</t>
  </si>
  <si>
    <t>Refurbishing of 9,6 GHz electron paramagnetic resonance spectrometer</t>
  </si>
  <si>
    <t>12/130</t>
  </si>
  <si>
    <t>P2-0103</t>
  </si>
  <si>
    <t>Igor Mozetič</t>
  </si>
  <si>
    <t>Oprema za analitiko podatkov in tekstov</t>
  </si>
  <si>
    <t>Data and text analytics equipment</t>
  </si>
  <si>
    <t>Po predhodnem dogovoru z dr. Igorjem Mozetičem je možen dostop do opreme (igor.mozetic@ijs.si)</t>
  </si>
  <si>
    <t>Acces for equipment is possible by arrangement with Dr. Igor Mozetič (email: igor.mozetic@ijs.si)</t>
  </si>
  <si>
    <t>Oprema služi raziskovalnem delu, ki obsega razvoj in testiranje novih metod za analiziranje velikih količin podatkov in tekstov in njihovega spreminjanja skozi čas</t>
  </si>
  <si>
    <t>The equipment serves the research work, which includes the development and testing of new methods for analyzing large amounts of data, texts and their variations over time</t>
  </si>
  <si>
    <t>50696,50563,50590,50591,.......... XIV_190</t>
  </si>
  <si>
    <t>14/190</t>
  </si>
  <si>
    <t>Oprema za visokozmogljivostno subcelularno vizualizacijo</t>
  </si>
  <si>
    <t>Equipment for high-performance subcellular visualization</t>
  </si>
  <si>
    <t>Za delo na sistemu za visokozmogljivostno subcelularno vizualizacijo se je potrebno predhodno najaviti in dogovoriti pri doc. dr. Toniju Petanu (01 477 3713).</t>
  </si>
  <si>
    <t>To work on the high-performance subcellular visualization system previous appointment at Assist. Prof. Dr. Toni Petan (01 477 3713) is obligatory.</t>
  </si>
  <si>
    <t>Oprema je namenjena visokozmogljivostni subcelularni vizualizaciji fluorescenčno označenih molekul.</t>
  </si>
  <si>
    <t>The equipment is devoted to the high-performance subcellular visualization of fluorescently labelled molecules.</t>
  </si>
  <si>
    <t>53794,50284,51173, 50930, 50929, 50932, 50723, 50689, 46931, 50281 XIV 173</t>
  </si>
  <si>
    <t>14/173</t>
  </si>
  <si>
    <t>Nada Lavrač</t>
  </si>
  <si>
    <t>Oprema za zajemanja in semantično analizo multimedijskih podatkov</t>
  </si>
  <si>
    <t>Equipment for recording and semantic analysis of multimedia data</t>
  </si>
  <si>
    <t>Storitve delno ali v celoti producirane, ali delujoče na opremi iz paketa so prosto dosegljive preko http://www.videolectures.net (video predavanja), http://isambard.ijs.si/triplet/semgraph/ (avtomatska analiza in izdelava povzetkov dokumentov), http://historyviz.ijs.si (predstavitev zgodovinskega pogleda na osebe in dogodke opisane v wikipedia.com)</t>
  </si>
  <si>
    <t>Services partialy or completely produced or running on the equipment can be acessed on http://www.videolectures.net (video lectures), http://isambard.ijs.si/triplet/semgraph/ ( automatic analysis and summarization of documents), http://historyviz.ijs.si (different entities from wikipedia data described and put in historical perspective)</t>
  </si>
  <si>
    <t>Zajemanje, shranjevanje, obdelava in semantični analiza velikih količin podatkov. Poudarek je na multimedijskih vsebinah (analiza slik in videa), tekstovnih in spletnih vsebinah in zbirkah strukturiranih podatkov.</t>
  </si>
  <si>
    <t>Recording, storage, processing and semantic analysis of large amounts of data. The focus is on multimedia content (image and video analysis), text and web content and structured data collections.</t>
  </si>
  <si>
    <t xml:space="preserve">45525
45813
45814
46012
46817
45874
45874  01
47093
46815
46956
46955
47204
47144
47262
47263
47495
48017
48018
48019
48027
48034
47797 XIII_206
</t>
  </si>
  <si>
    <t>13/206</t>
  </si>
  <si>
    <t>IST WORLD FP6-015823</t>
  </si>
  <si>
    <t xml:space="preserve">VoiceTRAN II M2-0132 </t>
  </si>
  <si>
    <t xml:space="preserve">IQ FP6-516169 </t>
  </si>
  <si>
    <t>medinet+</t>
  </si>
  <si>
    <t>Optični merilni sistem za analizo gibanja</t>
  </si>
  <si>
    <t>Human motion optical measurement system</t>
  </si>
  <si>
    <t>Po predhodnem dogovoru je možen najem opreme. Oprema je fiksno nameščena v laboratoriju na IJS in je pravilome ne prenašamo, razen v izjemnih primerih. Nudimo tudi tehnično pomoč pri uporabi opreme. Delo se zaračunava po ceniku IJS.</t>
  </si>
  <si>
    <t xml:space="preserve">We can arrange all kinds of kinematic and force measurement of human motion providing that measurements take place in our laboratory. The price is according to the JSI personnel price list. </t>
  </si>
  <si>
    <t>3D merjenje gibanja pri človeku z natančnostjo pod 1 mm s šestimi kamerami, volumen merjenja do 10 m3, frekvenca meritve do 100 Hz. Meritev se izvaja s pomočjo odsevnikov )markerjev=, ki jih nalepimo na točko, ki jo želimo opazovati.</t>
  </si>
  <si>
    <t xml:space="preserve">Equipement enables 3D motion measurement by using passive markers attached to measiring points.  The position accuracy of measurements is under 1mm. The measuring rate is up to 100Hz and  the measuring volume is up to 10m3. </t>
  </si>
  <si>
    <t>11/276</t>
  </si>
  <si>
    <t>7.OP CONFIDENCE</t>
  </si>
  <si>
    <t>Ester Heath</t>
  </si>
  <si>
    <t>Plinski kromatograf z masnoselektivnim detektorjem MS/MS načinom delovanja</t>
  </si>
  <si>
    <t>Gas Chromatograph with mass selective detection in MS/MS mode</t>
  </si>
  <si>
    <t>Po predhodni najavi dr. ester Heath (ester.heath@ijs.si, 01 477 3584)</t>
  </si>
  <si>
    <t>According to arrangement with dr. Ester Heath (ester.heath@ijs.si, +386 1 477 3584)</t>
  </si>
  <si>
    <t>Analiza organskih onesnažil v okoljskih vzorcih</t>
  </si>
  <si>
    <t>Analysis of organic pollutants in environmental smaples</t>
  </si>
  <si>
    <t>51078 XIV 197</t>
  </si>
  <si>
    <t>14/197</t>
  </si>
  <si>
    <t>Posodobitev profilometra</t>
  </si>
  <si>
    <t>Upgrade of stylus profilometer</t>
  </si>
  <si>
    <t>only operator cost is charged (28,2 €/h)</t>
  </si>
  <si>
    <t>Analiza topografije površine podlag pred in po nanosu prevlek. Merjenje debeline tankih plasti.</t>
  </si>
  <si>
    <t>Study of substrate topography before and after deposition. Thin film thickness measurement.</t>
  </si>
  <si>
    <t>41239,45284 XIII 218</t>
  </si>
  <si>
    <t>13/218</t>
  </si>
  <si>
    <t>L2-2150</t>
  </si>
  <si>
    <t>Marta Klanjšek-Gunde</t>
  </si>
  <si>
    <t>Danilo Suvorov</t>
  </si>
  <si>
    <t>Praškovni rentgenski difraktometer</t>
  </si>
  <si>
    <t>Powder X-ray diffraction, Bruker D4</t>
  </si>
  <si>
    <t>24 ur, tel. 4773708, dr. S. Škapin</t>
  </si>
  <si>
    <t>24 hours, Phone: +386 1 477 3708</t>
  </si>
  <si>
    <t>Praškovna rentgenska analiza</t>
  </si>
  <si>
    <t>Powder X-ray diffraction</t>
  </si>
  <si>
    <t>11/295</t>
  </si>
  <si>
    <t>L2-2410</t>
  </si>
  <si>
    <t>Monika Jenko</t>
  </si>
  <si>
    <t>L2-2185</t>
  </si>
  <si>
    <t>L2-2373</t>
  </si>
  <si>
    <t>Preparativna centrifuga</t>
  </si>
  <si>
    <t>Preparative centrifuge</t>
  </si>
  <si>
    <t>Uporaba in cena cena po dogovoru, za uporabo kontaktirati dr. Iztoka Dolenca (iztok.dolenc@ijs.si)</t>
  </si>
  <si>
    <t>Centrifugation of liquid samples; separation of liquid and solid phase, primarily biological material</t>
  </si>
  <si>
    <t>Separacija vzorcev s centrifugiranjem; ločevanje trdne in tekoče faze, pretežno za biološke vzorce</t>
  </si>
  <si>
    <t>11/267</t>
  </si>
  <si>
    <t>J1-0711</t>
  </si>
  <si>
    <t>J1-0185</t>
  </si>
  <si>
    <t xml:space="preserve">Pretočni citometer FACSCalibur (argonski laser 488 nm), Becton Dickinson  </t>
  </si>
  <si>
    <t>Flow Cytometer FACSCalibur (Argon Laser 488 nm), Becton Dickinson</t>
  </si>
  <si>
    <t>Uporaba in cena cena po dogovoru, za uporabo kontaktirati dr. Urško Repnik (urska.repnik@ijs.si)</t>
  </si>
  <si>
    <t xml:space="preserve">expression of surface or intracellular molecules - antibody binding; Lysotracker / Mitotracker staining; apoptosis analysis - annexin V &amp; PI; cell cycle analysis; analysis of cell proliferation - CFSE staining; further services by agreement </t>
  </si>
  <si>
    <t>Pretočna citometrija omogoča semikvantitativno in celo kvantitativno analizo fluorescence posameznih celic v suspenziji. Z uporabo protiteles, konjugiranih s fluorokromi, lahko spremljamo izražanje oz. prisotnost posameznih molekul na / v celicah. Z barvili, katerih fluorescenca se spreminja v odvisnosti od pH, oksidativnega stanja, koncentracije določenih ionov,... lahko spremljamo fiziološko stanje celic (mitohondrijski membranski potencial, mikrobicidni potencial nevtrofilcev, prenos signala s površinskih receptorjev). Z barvili, ki se vežejo v DNA, je mogoče analizirati celični ciklus in živost celic. Med pogostejše uporabe sodijo še analiza apoptotskih celic, vrednotenje uspešnosti transfekcije celic s fluorescenčnimi konstrukti in sledenje proliferaciji celic, obarvanih z barvilom CFSE. Najpomembnejše prednosti pretočne citometrije so: hitra priprava vzorcev, hitra analiza velikega števila celic, preučevanje medsebojne povezanosti več lastnosti in možnost statistične obdelave, tako v smislu deleža celic kot intenzitete parametrov.</t>
  </si>
  <si>
    <t>Argon laser (488 nm)</t>
  </si>
  <si>
    <t>11/294</t>
  </si>
  <si>
    <t>Računalniška in merilna oprema za upravljanje in diagnosticiranje kompleksnih sistemov</t>
  </si>
  <si>
    <t>Measurement and control modules for the laboratory of fault diagnosis systems</t>
  </si>
  <si>
    <t>Meritve akustičnih signalov in vibracij; računalniški zajem in analiza električnih signalov</t>
  </si>
  <si>
    <t>Measurement of acoustic signals and vibration; computer acquisition and analysis of electrical signals</t>
  </si>
  <si>
    <t>12/143</t>
  </si>
  <si>
    <t xml:space="preserve">L2-3504 </t>
  </si>
  <si>
    <t>Mina Žele</t>
  </si>
  <si>
    <t xml:space="preserve">L2-6554 </t>
  </si>
  <si>
    <t xml:space="preserve">L2-7537 </t>
  </si>
  <si>
    <t>Računalniška in merilno-regulacijska oprema laboratorija za tehnologijo vodenja sistemov</t>
  </si>
  <si>
    <t>Process and control modules for the laboratory of control systems technology</t>
  </si>
  <si>
    <t>Meritve EM emisij in analiza EM združljivosti naprav v procesnem okolju; preizkušanje metod vodenja na procesni opremi</t>
  </si>
  <si>
    <t xml:space="preserve">Measurement of EM emissions of electronic equipment and analysis of EM compatibility in the process environment </t>
  </si>
  <si>
    <t>38499.38500,38518,38519,38520,38521,38616,38897,38560,38597,38598,38531,38532,38594,38595,38596,38615,</t>
  </si>
  <si>
    <t>11/274</t>
  </si>
  <si>
    <t>L2-4221</t>
  </si>
  <si>
    <t>P2-0209</t>
  </si>
  <si>
    <t>Matjaž Gams</t>
  </si>
  <si>
    <t>Računalniška oprema za raziskave ambientalne inteligence</t>
  </si>
  <si>
    <t>Computer equipment for research in ambient intelligence</t>
  </si>
  <si>
    <t>Oprema je dostopna po predhodnem dogovoru. Kontakt preko e-pošte na naslovu matjaz.gams@ijs.si</t>
  </si>
  <si>
    <t>Equipment is available on demand. Please contact matjaz.gams@ijs.si</t>
  </si>
  <si>
    <t>Oprema je namenjena zajemanju lokacije, orientacije in pospeškov nosljivih značk z namenom rekonstrukcije človeške poze. Na voljo so tudi procesni strežniki za procesiranje zajetih podatkov.</t>
  </si>
  <si>
    <t>Equipment is used for acquireing location, orientation and acceleration of wearable tags with aim to recunstruct persons gait. Servers for processing acuired data are also available.</t>
  </si>
  <si>
    <t xml:space="preserve">50043,49705,51514-19,51584-89,49881...XIV_186 </t>
  </si>
  <si>
    <t>14/186</t>
  </si>
  <si>
    <t>PR-03610</t>
  </si>
  <si>
    <t>Mitja Luštrek</t>
  </si>
  <si>
    <t>PR-04275</t>
  </si>
  <si>
    <t>Domen Marinčič</t>
  </si>
  <si>
    <t>PR-02778</t>
  </si>
  <si>
    <t>Aleš Tavčar</t>
  </si>
  <si>
    <t>Ivan Bratko</t>
  </si>
  <si>
    <t>Računalniška oprema za razvoj inteligentnih internetnih storitev</t>
  </si>
  <si>
    <t>Computer equipment for development of intelligent Internet services</t>
  </si>
  <si>
    <t>Oprema ni več v uporabi (je amortizirana in odpisana).</t>
  </si>
  <si>
    <t>The equipment is no more in use.</t>
  </si>
  <si>
    <t>Oprema je obsegala v mrežo povezane strežnike, namizne in prenosne računalnike, periferne in mobilne naprave ter pripadajočo programsko opremo. Namenjena je bila raziskavam in razvoju metod za podporo inteligentnih internetnih storitev, ki so računsko in pomnilniško zahtevne. Uporabljena je bila za dostopanje do informacij na globalnem omrežju, iskanje zakonitosti v velikih porazdeljenih zbirkah podatkov in podpori govornih komunikacij.</t>
  </si>
  <si>
    <t>The equipment consisted of a network of servers, desktop and laptop computers, peripheral and mobile devices, and related software. It was meant for research and development of methods for intelligent internet services that require high computational and storage capacities. It was used in accessing information on global network, knowledge discovery in large distributed databases, and speech communication support.</t>
  </si>
  <si>
    <t>11/270</t>
  </si>
  <si>
    <t>L2-5373</t>
  </si>
  <si>
    <t>V2-0893</t>
  </si>
  <si>
    <t>Tomaž Šef</t>
  </si>
  <si>
    <t>V2-0894</t>
  </si>
  <si>
    <t>Računalniška oprema za razvoj porazdeljenih inteligentnih sistemov</t>
  </si>
  <si>
    <t>Computer equipment for development of distributed intelligent systems</t>
  </si>
  <si>
    <t>Oprema je obsegala v mrežo povezane strežnike, namizne in prenosne računalnike, periferne in mobilne naprave ter pripadajočo programsko opremo. Namenjena je bila raziskavam in razvoju metod porazdeljenih inteligentnih sistemov. Z njo smo izvajali raziskovalne in razvojne projekte na področjih strojnega učenja, odkrivanja zakonitosti v podatkih, večagentnih sistemov, semantičnega spleta, evolucijskega računanja in jezikovnih tehnologij.</t>
  </si>
  <si>
    <t>The equipment consisted of a network of servers, desktop and laptop computers, peripheral and mobile devices, and related software. It was meant for research and development of methods of distributed intelligent systems. It was exploited in research and development projects in the fields of machine learning, data mining, multiagent systems, semantic web, evolutionary computing and language technologies.</t>
  </si>
  <si>
    <t>12/113</t>
  </si>
  <si>
    <t>L2-6234</t>
  </si>
  <si>
    <t>M2-0156</t>
  </si>
  <si>
    <t>V2-0130</t>
  </si>
  <si>
    <t>Računalniška oprema za semantične informacijske storitve</t>
  </si>
  <si>
    <t>Computer equipment for the semantic information services</t>
  </si>
  <si>
    <t>Storitve delno ali v celoti producirane na opremi iz paketa so prosto dosegljive preko http://www.videolectures.net (video predavanja), http://nl2.ijs.si/ (storitve za označevanje naravnega jezika in korpusi)</t>
  </si>
  <si>
    <t>Services partialy or completely produced or running on the equipment can be acessed on http://www.videolectures.net (video lectures), http://nl2.ijs.si/ (natural language tagging and corpora)</t>
  </si>
  <si>
    <t>Razvoj novih računalniških programov in metod za semantično analizo velikih podatkovnih in tekstovnih zbirk.</t>
  </si>
  <si>
    <t>Development of new computer programs and methods for semantic analysis of large data and text collections.</t>
  </si>
  <si>
    <t>12/150</t>
  </si>
  <si>
    <t>SEKT EU IST IP 2003-506826</t>
  </si>
  <si>
    <t>L6-6373</t>
  </si>
  <si>
    <t>Matija Ogrin</t>
  </si>
  <si>
    <t>ECOGEN QLRT-2001-01666</t>
  </si>
  <si>
    <t xml:space="preserve">MEDINET </t>
  </si>
  <si>
    <t>P2-0026</t>
  </si>
  <si>
    <t>Igor Simonovski</t>
  </si>
  <si>
    <t>Računska računalniška gruča</t>
  </si>
  <si>
    <t>High Performance Compute Cluster Mangrt</t>
  </si>
  <si>
    <t>Proste kapacitete so na voljo ostalim odsekom Instituta Jožef Stefan. Prošnja za dostop do prostih kapacitet se pošlje na naslov Dr. Igor Simonovski, Odsek za reaktorsko tehniko, ali na elektronski naslov Igor.Simonovski@ijs.si. Prošnja naj navede število potrebnih vozlišč oz. procesorjev, spomina in prostega diska ter predviden čas uporabe. Cena uporabe enega vozlišča z dvema Intel Xeon 5160 procesorjema in 8GB spomina je 10€ za uro uporabe (brez DDV-ja). Dostop do gruče je omogočen preko SSH povezave.</t>
  </si>
  <si>
    <t>Free capacities are available to other Jožef Stefan Institute departments. The request should be addressed to  Dr. Igor Simonovski, Reactor Engineering Division, Jožef Stefan Institute, Jamova cesta 39, Ljubljana or to e-mail address Igor.Simonovski@ijs.si. The request should state the number of required compute nodes and/or processors, memory, disk space and estimated time of usage. 10€ per hour (without VAT) is charged for one compute node with 2 Intel Xeon 5160 processors and 8 GB of memory. SSH connection is used for connecting to the cluster.</t>
  </si>
  <si>
    <t>Računalniška gruča za izvajanje znanstvenih simulacij. Nadzorno vozlišče ter 18 računskih vozlišč, dva dvo- oz. štiri-jedrna Intel Xeon procesorja na vozlišče, 3GHz, od 8 do 32GB spomina na vozlišče. Gigabitna povezava med vozlišči. 64-bitni Red Hat Enterprise Linux 4 WS, Update 4. Torque čakalni sistem.</t>
  </si>
  <si>
    <t>High performance compute cluster for performing scientific simulations. Master and 18 compute nodes, two dual- and quad-core Intel Xeon processors per node, 3GHz, from 8 to 32GB of memory per node. Gigabit interconnect. 64-bit Red Hat Enterprise Linux 4 WS, Update 4. Torque queuing system.</t>
  </si>
  <si>
    <t>45700,45700 01 XIII_225</t>
  </si>
  <si>
    <t>13/225</t>
  </si>
  <si>
    <t>PR-00691</t>
  </si>
  <si>
    <t>PR-01857</t>
  </si>
  <si>
    <t>PR-02538</t>
  </si>
  <si>
    <t>J2-9168</t>
  </si>
  <si>
    <t>Iztok Tiselj</t>
  </si>
  <si>
    <t>Cluster</t>
  </si>
  <si>
    <t>Računalniška gruča je ob oddobritvi vodij odsekov R4 ali F8, oz. mentorjev z obeh odsekov, dostopna vsem raziskovalcem in študentom omenjenih odsekov.</t>
  </si>
  <si>
    <t>Cluster is available to all members and students of  R4 and F8 departments after approval of department heads or senior researchers.</t>
  </si>
  <si>
    <t>Oprema se uporablja za simulacije na področjih računalniške fizike (predvsem Monte-Carlo simulacije), jedrske termohidravlike (simulacije v mehaniki tekočin, prenosu toplote in snovi z metodami končnih razlik, končnih volumnov oz. spektralnimi shemami) ter na področju strukturnih analiz (simulacije trdnosti struktur - predvsem z metodami končnih enlementov).</t>
  </si>
  <si>
    <t>Cluster is being used mainly for simulations in the field of reactor physics (Monte-Carlo simulations), nuclear thermal-hydraulics simulations (finite differences/volumes and pseudospectral methods used for computational fluid dynamics, heat and mass transfer simulations), and structural mechanics (finite element methods).</t>
  </si>
  <si>
    <t>51430,51430-1 XIV 177</t>
  </si>
  <si>
    <t>14/177</t>
  </si>
  <si>
    <t>Ramanski spektrometer</t>
  </si>
  <si>
    <t>Raman microscope Labram HR</t>
  </si>
  <si>
    <t>Čas dostopa do opreme vsak delovni dan od 8:00 do 16:00 po predhodnem dogovoru s skrbnikom. Kontakt preko el. Pošte na naslovu melita.tramsek@ijs.si</t>
  </si>
  <si>
    <t>Acces is posible every working day from 8:00 to 16:00 after agreement on terms of use. Contact  on email melita.tramsek@ijs.si</t>
  </si>
  <si>
    <t xml:space="preserve">Oprema je v prvi vrsti namenjena karakterizaciji in identifikaciji spojin in materialov in omogoča nedestruktivno analizo praktično brez priprave vzorca. </t>
  </si>
  <si>
    <t>The equipment is primarily used for the characterization and identification of compounds and materials and allows for the nondestructive analyses with practically no additional sample processing.</t>
  </si>
  <si>
    <t>50651 xiv 198</t>
  </si>
  <si>
    <t>14/198</t>
  </si>
  <si>
    <t>P2-0095</t>
  </si>
  <si>
    <t>Roman Trobec</t>
  </si>
  <si>
    <t>Raziskovalni vzporedni računalnik</t>
  </si>
  <si>
    <t>Parallel computer (34 CPU - toroidal 6-mesh)</t>
  </si>
  <si>
    <t xml:space="preserve">Glavni uporabniki vzporednega računalnika so raziskovalci programske skupine P2-0095. Oprema je ob predhodnem dogovoru prosto dostopna za raziskovalne namene. Preostali čas je na voljo tudi dodiplomskim in podiplomskim študentom. Uporaba računalnika je brezplačna.  </t>
  </si>
  <si>
    <t>Main users of the parallel computer are researchers from the Program Group P2-0095. The equipment is available also for research purposes after mutual agreement. The remaining CPU time is available for graduate and postgraduate students. No financial refund requested for the usage.</t>
  </si>
  <si>
    <t>Vzporedni računalnik je namenjen razvoju in izvajanju računsko zahtevnih programov, študiju zahtevnosti računanja in proučevanju povezovalnih omrežji.</t>
  </si>
  <si>
    <t>Parallel computer is intended for developing and running of the computationally demanding applications, for studying the computational complexity and for investigating the interconnection networks.</t>
  </si>
  <si>
    <t>12/149</t>
  </si>
  <si>
    <t xml:space="preserve">V2-0127 </t>
  </si>
  <si>
    <t>Boštjan Vilfan</t>
  </si>
  <si>
    <t xml:space="preserve">COST IC0805, </t>
  </si>
  <si>
    <t>BI-UA/09-10-001</t>
  </si>
  <si>
    <t xml:space="preserve">(CRP) Računske Grid tehnologije za učinkovitejo uporabo uporabo računalniških virov v podjetjih </t>
  </si>
  <si>
    <t>Rentgenski praškovni difraktometer</t>
  </si>
  <si>
    <t>X-ray powder diffractometer</t>
  </si>
  <si>
    <t>Dostop do opreme je možen. Delo na opremi je možno le z ustreznim izpitom iz varstva pred sevanji. Pogoji dostopa in cena: po dogovoru. Kontakt: T. Skapin</t>
  </si>
  <si>
    <t>Access to the equipment is possible. Work is possible only with a valid radiation safety certificate. Access conditions and prices:  individually appointed. Contact: T. Skapin</t>
  </si>
  <si>
    <t>Praškovni difraktometer za delo z občutljivimi vzorci, snemanje v kapilari.</t>
  </si>
  <si>
    <t>Powder diffractometer for sensitive samples, work in capillaries.</t>
  </si>
  <si>
    <t>46660 XIV_226</t>
  </si>
  <si>
    <t>14/226</t>
  </si>
  <si>
    <t>P2-0087</t>
  </si>
  <si>
    <t>Aleš Dakskobler</t>
  </si>
  <si>
    <t>Reometer (Physica MCR301 Modular Compact)</t>
  </si>
  <si>
    <t>Physica MCR301 Modular Compact Rheometer, Anton Paar</t>
  </si>
  <si>
    <t>Oprema je na voljo na Institutu Jožef Stefan, na Odseku za inženirsko keramiko</t>
  </si>
  <si>
    <t>Rotational and oscilation measurement of rheological properties of  liquids, suspensions and pastes.</t>
  </si>
  <si>
    <t>Oprema je namenjena merjenju reoloških lastnosti tekočin, suspenzij in past. Meritve je mogoče opravljati v rotacijskem in oscilacijskem načinu. Omogoča tudi merjenje reoloških lastnosti v magnetnem polju.</t>
  </si>
  <si>
    <t>The equipment is designed for the measurement of rheological properties of liquids, suspensions and pastes. The measurements can be conducted in rotational or oscilation modes. The measurement of rheologival properties can also be conducted in magnetic field.</t>
  </si>
  <si>
    <t>42727,42727 1,42727-1</t>
  </si>
  <si>
    <t>12/128</t>
  </si>
  <si>
    <t>Tomaž Kosmač</t>
  </si>
  <si>
    <t>L2-9360</t>
  </si>
  <si>
    <t>Kristoffer Krnel</t>
  </si>
  <si>
    <t>Sistem za čiščenje substratov</t>
  </si>
  <si>
    <t>System for substrate cleaning</t>
  </si>
  <si>
    <t>Oprema omogoča pripravo ultračistih površin za nanos tankih prevlek mehkih in trdnih snovi, predvsem tekočih kristalov.</t>
  </si>
  <si>
    <t>The equipment provides for preparation of ultra-clean surfaces for deposition of thin films of soft and solid matter, in particular liquid crystals.</t>
  </si>
  <si>
    <t>45692,46018,45735,45304,39948,46567,44552,45691,45875,46019,46051 XIII_210</t>
  </si>
  <si>
    <t>13/210</t>
  </si>
  <si>
    <t xml:space="preserve">P1-0040 </t>
  </si>
  <si>
    <t xml:space="preserve">Dragan Mihailović </t>
  </si>
  <si>
    <t>04540</t>
  </si>
  <si>
    <t>Sistem za ekscitacijsko spektroskopijo neravnovesnih pojavov</t>
  </si>
  <si>
    <t>Excitation spectroscopy system for study of non-equilibrium phenomena</t>
  </si>
  <si>
    <t xml:space="preserve">Oprema je dosegljiva po dogovoru s skrbnikom. Dodatni podatki o skrbnikih opreme na razpolago na RO </t>
  </si>
  <si>
    <t>Razširitev območja dosegljivih experimentalnih parametrov pri ekscitacijski spektroskopiji neravnovesnih pojavov in uvedba novih metod za analizo neravnovesnih sprememb elektronskih stanj in strukture z izboljšano površinsko občutljivostjo.</t>
  </si>
  <si>
    <t>Broadening the area of achieved experimental parameters at excitation spectroscopy of noequilibrium phenomenas.Introduction of new methods for analizing nonequilibrium changes of electronic states and structure, with improved surface sensitivity.</t>
  </si>
  <si>
    <t>46875.46727.47453.46923.47804.48250.48251.48238.47342.47448.46788.47940.  XIII_227</t>
  </si>
  <si>
    <t>13/228</t>
  </si>
  <si>
    <t>Janez Štrancar</t>
  </si>
  <si>
    <t>18273</t>
  </si>
  <si>
    <t>Sistem za fluorescenčno mikrospektroskopijo</t>
  </si>
  <si>
    <t>System for fluorescence microspectroscopy</t>
  </si>
  <si>
    <t>Možnost meritev po ceniku IJS, možnost brezplačne uporabe v primeru izvajanja skupnih RR projektov</t>
  </si>
  <si>
    <t>Oprema je namenjena raziskovanju celic in interakcij v bioloških sistemih s pomočjo fluorescenčne konfokalne mikrospektroskopije in omogoča zajem fluorescenčnega emisijskega spektra (spektralna ločljivost nekaj nm) znotraj posameznih slikovnih elementov 3D slike ločljivosti 180 nm x 180 nm x 450 nm s časovno ločljivostjo 10 ms. Za raziskave ni potrebna fiksacija biološkega materiala, ker sistem omogoča tudi in-vitro poskuse na vitalnih celičnih linijah direktno v gojilnih posodah z ultra-tankim dnom.</t>
  </si>
  <si>
    <t>System is devoted for exploration of cells and interactions in biological systems with the usage of fluorescence confocal microspectroscopy and enables detection of fluorescence emmision spectra (spectral resolution of few nm) within individual pixels of 3D picture with the resolution of 180 nm x 180 nm x 450 nm with time resolution of 10 ms. Fixation of biological material is not needed as the system allows in-vitro experimentation on vital cell-lines directly in ultra-thin-bottom flasks in which cell can grow.</t>
  </si>
  <si>
    <t>45811 XIV 211</t>
  </si>
  <si>
    <t>P1-0060</t>
  </si>
  <si>
    <t>V4-0522</t>
  </si>
  <si>
    <t>J3-2270</t>
  </si>
  <si>
    <t>Milan Petelin</t>
  </si>
  <si>
    <t>J7-0337</t>
  </si>
  <si>
    <t>Marjeta Šentjurc</t>
  </si>
  <si>
    <t>Sistem za karakterizacijo radioaktivnih aerosolov velikosti od 2 do 400 nm</t>
  </si>
  <si>
    <t>System for characterization radioactivity aerosol size from 2 to 400 nm</t>
  </si>
  <si>
    <t>Uporablja se za karakterizacijo radioaktivnih aerosolov velikosti od 2 do 400 nm v vzorcih zraka</t>
  </si>
  <si>
    <t>It is used for characterization radioactivity aerosol size from 2 to 400 nm in air samples</t>
  </si>
  <si>
    <t>46078,46662 XIII_224</t>
  </si>
  <si>
    <t>13/224</t>
  </si>
  <si>
    <t>J1-0745</t>
  </si>
  <si>
    <t>Janja Vaupotič</t>
  </si>
  <si>
    <t>Sistem za lasersko mikrostrukturiranje in analizo tankoplastnih struktur</t>
  </si>
  <si>
    <t>System for laser microstructuring and thin layer structure analysis</t>
  </si>
  <si>
    <t xml:space="preserve">Hitra prototipna izdelava natančnih mikrostrukur s pomočjo direktne laserske fotolitografije. Karakterizacija tankoplastnih struktur. </t>
  </si>
  <si>
    <t xml:space="preserve">Rapid prototypintg of precision microstructures with direct laser photolitography. Characterization of thin layer structures. </t>
  </si>
  <si>
    <t>50652, 51353, 52280 01, 53361 XIV 203</t>
  </si>
  <si>
    <t>14/203</t>
  </si>
  <si>
    <t>Sistem za manipulacijo mikrobnih površin</t>
  </si>
  <si>
    <t>System for microbial surface manipulation</t>
  </si>
  <si>
    <t>Oprema je namenjena gojenju nenevarnih mikrobov za študij interakcije z nanomateriali s pomočjo magnetnih resonanc in mikrospektroskopij; še posebej za tiste namene, kjer mora biti kraj gojenja v neposredni bližini navedene eksperimentalne opreme. Oprema je specializirana za gojenje bakterij v tekočih gojiščih in zadošča osnovnim varnostnim standardom.</t>
  </si>
  <si>
    <t>The system is devoted for bacterial culture production to explore the microbes interacting with nanomaterials via magnetnic resonance methods and microspectroscopies; especially it is useful for those experiments where the growth place must be very close to the mentioned experimental equipment. Equipment is specialized for growing bacteria in liquid media and fulfill basic safety standards (class A).</t>
  </si>
  <si>
    <t>45125,44927,44928,44926,44789,45172,45811,45126,45132,45354 XIII_213</t>
  </si>
  <si>
    <t>13/213</t>
  </si>
  <si>
    <t>Tomaž Mertelj</t>
  </si>
  <si>
    <t>Sistem za optično femtosekundno spektroskopijo z ultravisoko časovno  ločljivostjo</t>
  </si>
  <si>
    <t>System for optical time resolved spectroscopy with ultrahigh time resolution</t>
  </si>
  <si>
    <t>Elektronsko sporočilo na tomaz.mertelj@ijs.si ali klic na 477 33 88 za dogovor.</t>
  </si>
  <si>
    <t>E-mail to tomaz.mertelj@ijs.si or call to 477 33 88 to make further arangement.</t>
  </si>
  <si>
    <t>Časovno ločljiva optična spektroskopija kondenzirane snovi.</t>
  </si>
  <si>
    <t>Time resolved optical spectroscopy of condensed matter.</t>
  </si>
  <si>
    <t>51442 XIV 201</t>
  </si>
  <si>
    <t>14/201</t>
  </si>
  <si>
    <t>Sistem za proizvodnjo rekombinantnih proteinov</t>
  </si>
  <si>
    <t>System for production of recombinant proteins</t>
  </si>
  <si>
    <t>Expression of recombinant proteins</t>
  </si>
  <si>
    <t>Sistem predstavlja infrastrukturno osnovo za pridobivanje rekombinantnih proteinov v bakteriji, kvasovki in insektnih celicah.</t>
  </si>
  <si>
    <t>The system represents an infrastructure platform for the production of recombinant proteins in bacteria, yeasts and insect cells.</t>
  </si>
  <si>
    <t xml:space="preserve">47438,47452,47974,47431,47439,47536,746892,46584,46293,46972,47441,47440,47382,47922,47936,                                 XIII_216
</t>
  </si>
  <si>
    <t>13/216</t>
  </si>
  <si>
    <t>Vid Bobnar</t>
  </si>
  <si>
    <t>Sistem za visokotemperaturno dielektrično karakterizacijo</t>
  </si>
  <si>
    <t>System for high-temperature dielectric characterization</t>
  </si>
  <si>
    <t>Oprema je namenjena za meritve dielektričnih lastnosti snovi pri visokih temperaturah, do 1000K</t>
  </si>
  <si>
    <t>The euipment is used for measurements of dielektric propertiers of matter at hight temperatures, up to 1000K.</t>
  </si>
  <si>
    <t>45321,44934, XIII_201</t>
  </si>
  <si>
    <t>13/201</t>
  </si>
  <si>
    <t>J1-9534</t>
  </si>
  <si>
    <t>J1-2015</t>
  </si>
  <si>
    <t>Zdravko Kutnjak</t>
  </si>
  <si>
    <t xml:space="preserve">Sistem za vizualizacijo gelov in drugih vzorcev </t>
  </si>
  <si>
    <t>System for visualization of SDS-PAGE gels and other fluorescently labeled samples</t>
  </si>
  <si>
    <t>Uporaba in cena po dogovoru, za uporabo kontaktirati Dr. Dejana Cagliča (dejan.caglic@ijs.si)</t>
  </si>
  <si>
    <t>Detection of storage phosphor, fluorescence and chemiluminescence on gels, blots and microarrays</t>
  </si>
  <si>
    <t>Sistem za vizualizacijo se uporablja za detekcijo radiaktivno označenih (3H, 14C, 125I, 32P, 33P, 35S) in z najrazličnejšimi fluorofori označenih vzorcev tako v poliakrilamidnih, agaroznih gelih, membranah in mikromrežah. S kombinacijo različnih laserjev lahko spremljamo prisotnosti enega, dveh ali več označevalcev hkrati. Sistem je do 20x bolj občutljiv od konkurenčnih sistemov in nekaj velikostnih redov občutljivejši od drugih tehnik za detekcijo.</t>
  </si>
  <si>
    <t>12/136</t>
  </si>
  <si>
    <t>Peter Križan</t>
  </si>
  <si>
    <t>Sledilni sistem za SuperBelle</t>
  </si>
  <si>
    <t>Tracking System for SuperBelle</t>
  </si>
  <si>
    <t>Oprema je dostopna 24 ur na dan po predhodnem dogovoru z prof. dr. Petrom Križanom preko e-maila peter.krizan@ijs.si. Oprema se nahaja v institutu KEK v Tsukubi na Japonskem, dostop je omejen na člane mednarodne raziskovalne skupine Belle.</t>
  </si>
  <si>
    <t xml:space="preserve">The equipment is avaliable 24/7, contact person Prof. Dr. Peter Križan; e-mail: peter.krizan@ijs.si. Equipment is avaliable on the institut KEK,Tsukuba,Japan. Access is restricted to the members of the international Belle collaboration.  </t>
  </si>
  <si>
    <t xml:space="preserve">Oprema je namenjena meritvi sledi nabitih delcev v magnetnem spektometru Belle.  </t>
  </si>
  <si>
    <t xml:space="preserve">The equipment is dedicated to the measurement of particle tracks in the Belle spectrometer. </t>
  </si>
  <si>
    <t>51962 XIV 204</t>
  </si>
  <si>
    <t>14/204</t>
  </si>
  <si>
    <t>TIER-2 demonstrator</t>
  </si>
  <si>
    <t>TIER-2 Demonstrator</t>
  </si>
  <si>
    <t>11/256</t>
  </si>
  <si>
    <t>TIER-2 grid vozlišče</t>
  </si>
  <si>
    <t>TIER-2 Grid Node</t>
  </si>
  <si>
    <t>Dostop iz Grid platform LCG in Nordugrid za imetnike akreditiranih virtualnih organizacij</t>
  </si>
  <si>
    <t>Access for acredited Virtual Organizations of LCG and Nordugrid platforms</t>
  </si>
  <si>
    <t>46964 XIV 215</t>
  </si>
  <si>
    <t>13/215</t>
  </si>
  <si>
    <t xml:space="preserve">Tipalni mikroskop in risalnik s spremljajočo opremo </t>
  </si>
  <si>
    <t>Atomic force microscope and lithography system with acompanying equipment</t>
  </si>
  <si>
    <t>Slikanje topografije površine in manipulacije nanostruktur ter sistem za risanje vezij s pomočjo elektronske litografije.</t>
  </si>
  <si>
    <t>Surface topography imaging and nanostructure manipulation. Electron litography for drawing circuits.</t>
  </si>
  <si>
    <t>12/139</t>
  </si>
  <si>
    <t>Večnamenski raziskovalni robot</t>
  </si>
  <si>
    <t>Universal research robot</t>
  </si>
  <si>
    <t>Robota zaradi kompleksnosti upravljanja in s tem povezane nevarnosti poškodb opreme ne posojamo. Po predhodnem dogovoru se lahko pri nas izvajajo eksperimenti, ki jih sami pripravimo. Delo se zaračunava po ceniku IJS.</t>
  </si>
  <si>
    <t xml:space="preserve">Univerzalni robot, 7 stopenj, nosilnost 10 Kg, frekvenca trajektorije do 700 Hz, regulacija sile na vrhu robota, integriran na mobilni ploščadi. </t>
  </si>
  <si>
    <t xml:space="preserve">The robot has 7DOF and 10kg payload. The controller is open and enables sampling rate up to 700Hz. The user can control end-effector forces by using the force/torque sensor. The robot can be mounted on a mobile platform. </t>
  </si>
  <si>
    <t>11/275</t>
  </si>
  <si>
    <t xml:space="preserve">5.OP EUROSHOE </t>
  </si>
  <si>
    <t>6.OP PACO+</t>
  </si>
  <si>
    <t>L2-6562</t>
  </si>
  <si>
    <t>Aleš Ude</t>
  </si>
  <si>
    <t>L2-6629</t>
  </si>
  <si>
    <t>Darja Lisjak</t>
  </si>
  <si>
    <t>Vektorski mrežni analizator</t>
  </si>
  <si>
    <t>Vector network analyzer</t>
  </si>
  <si>
    <t>Oprema je dostopna vsem raziskovalcem na osnovi znanstvene sodelave z RS 42.</t>
  </si>
  <si>
    <t>The VNA is available to all researchers in the frame of scientific collaboration with RS 42.</t>
  </si>
  <si>
    <t>Elektromagnetne meritve pri 0.04-40 GHz</t>
  </si>
  <si>
    <t>Electromagnetic measurements at 0.04-40 GHz</t>
  </si>
  <si>
    <t>11/289</t>
  </si>
  <si>
    <t>Mihael Drofenik</t>
  </si>
  <si>
    <t>L2-9151</t>
  </si>
  <si>
    <t>E!3451</t>
  </si>
  <si>
    <t>MATERA ERA-NET, 4302-31/2006/26</t>
  </si>
  <si>
    <t>Boštjan Zalar</t>
  </si>
  <si>
    <t>07527</t>
  </si>
  <si>
    <t xml:space="preserve">Visokoločljivi 500  MHz spectrometer na magnetno resonanco za trdno snov </t>
  </si>
  <si>
    <t>High-resolution 500 MHz magnetic resonance spectrometer for solid state</t>
  </si>
  <si>
    <t>Digitalni visokoločljivi spektrometer omogoča eno- in večddimenzionalne magnetoresonančne meritve lokalnih statičnih in dinamičnih lastnosti na molekularni in atomski skali v mehkih in trdnih snoveh, merjenje difuzijske konstante ter mikroslikanje z magnetno resonanco.</t>
  </si>
  <si>
    <t>Digital high-resolution spectrometer for one- and multidimensional magnetic resonance measurements of local static and dynamic properties on the molecular and atomic scale in soft and solid matter, measurements of diffusion coefficients as well as magnetic resonance microimaging.</t>
  </si>
  <si>
    <t>50097 XIV 212</t>
  </si>
  <si>
    <t>14/212</t>
  </si>
  <si>
    <t>Goran Dražić</t>
  </si>
  <si>
    <t>Visokoločljivi metalografski in polarizacijski optični mikroskop z zajemom slike in dodatki</t>
  </si>
  <si>
    <t>High resolution polarised light optical micros</t>
  </si>
  <si>
    <t>Optični mikroskop je namenjen opazovanju in slikanju vzorcev s pomočjo vidne</t>
  </si>
  <si>
    <t>Optical microscope is used for observation and imaging of samples using</t>
  </si>
  <si>
    <t>46323 XIII_228</t>
  </si>
  <si>
    <t>L2-9175</t>
  </si>
  <si>
    <t>Slavko Bernik</t>
  </si>
  <si>
    <t>Vrstični elektronski mikroskop s FEG izvorom elektronov (FEG SEM)</t>
  </si>
  <si>
    <t>Scanning electron microscope with field emission gun (FEG) electron source (Jeol JEM-7600F)</t>
  </si>
  <si>
    <t>Oprema je namenjena mikrostrukturni karakterizaciji materialov. Gre za vrhunsko aparaturo, ki omogoča slikovne ločljivosti nekaj nm, kvalitativno in kvantitativno kemijsko analizo z mikronskega področja z metodama EDXS in WDXS ter elektronsko litografijo.</t>
  </si>
  <si>
    <t>The FEG-SEM is state-of-art scanning electron microscope that enables complete microstructural characterization of materials: image resolution of few nm, qualitative and quantitative chemical analysis on micron scale and electron litography.</t>
  </si>
  <si>
    <t>50259
50259 02
50259 04
50259 06
50259 08
50259 10
50259 12
50259 14
50259 16
50259 18
47615 01 XIII_220</t>
  </si>
  <si>
    <t>13/220</t>
  </si>
  <si>
    <t>07560</t>
  </si>
  <si>
    <t>Vrstični tunelski mikroskop</t>
  </si>
  <si>
    <t>Scanning tunneling microscope</t>
  </si>
  <si>
    <t>Fizika površin</t>
  </si>
  <si>
    <t>Surface physics</t>
  </si>
  <si>
    <t>12/129</t>
  </si>
  <si>
    <t>EU projekt Nanosafe</t>
  </si>
  <si>
    <t>EU projekt Foremeost</t>
  </si>
  <si>
    <t>EU projekt Impart</t>
  </si>
  <si>
    <t>XPS spektrometer</t>
  </si>
  <si>
    <t>XPS spectrometer</t>
  </si>
  <si>
    <t>Paket 9</t>
  </si>
  <si>
    <t>Preiskava površin in tankih plasti z rentgensko fotoelektronsko spektroskopijo - XPS (ESCA). Spektrometer XPS omogoča kvantitativno analizo sestave površine in določitev valenčnega stanja, oziroma tipa kemijske vezi v plasti debeline 3 - 5 nm. Vzorci so lahko kovinski, oksidni, kompozitni, praškasti, keramični, polimerni...  Možna je preiskava porazdelitve elementov po globini vzorca v smeri od površine proti notranjosti do globine okoli 200 nm.</t>
  </si>
  <si>
    <t>Characterization of surfaces and thin films with X-Ray photoelectron spectroscopy – XPS (ESCA). XPS spectrometer provides quantitative data on surface composition and type of chemical bonds of elements in the thin surface layer of thickness of 3 – 5 nm. Analysed samples can be metals, oxides, composites, powders, ceramics, polymers… By ion sputtering it is possible to analyse depth distribution of elements in subsurface region and in thin films up to depth of about 200 nm.</t>
  </si>
  <si>
    <t>paket 8 in 9</t>
  </si>
  <si>
    <t>Zeta meter</t>
  </si>
  <si>
    <t>ZETAPals, Zeta potential Analyser, Brookhaven Instruments Corporation</t>
  </si>
  <si>
    <t>Measurement of zeta potential of particles in aqueous and non-aqueous media.</t>
  </si>
  <si>
    <t>Oprema je namenjena merjenju zeta potenciala delcev v vodnih in nevodnih medijih v ombočju pH vrednosti od 1-14.</t>
  </si>
  <si>
    <t>The equipment is designed for the measurement of the zeta potential of the particles in aqueous and non-aqueous media in the pH range from 1-14.</t>
  </si>
  <si>
    <t>367626,37626 01</t>
  </si>
  <si>
    <t>10/235,28</t>
  </si>
  <si>
    <t>DOC. DR. LUKA SNOJ</t>
  </si>
  <si>
    <t xml:space="preserve">NADGRADNJA GRUČE RAČUNALNIŠKI SISTEM HPC </t>
  </si>
  <si>
    <t>Upgrade of the HPC computer cluster</t>
  </si>
  <si>
    <t>Oprema je na voljo na reaktorskem centru Instituta Jožef Stefan, na Odseku za reaktorsko fiziko. Uporaba je možna za zunanje uporabnike. Kontaktirati dr. Luko Snoja.</t>
  </si>
  <si>
    <t>Cluster is available at  reactor center of  Jožef Stefan Institute. Application for external users is possible, contact person dr. Luka Snoj.</t>
  </si>
  <si>
    <t xml:space="preserve">Oprema je namenjena numerično intenzivnim računom. Oprema vsebuje računska vozlišča, vsako ima 2 procesorja, vsak s 14 jedri in 256GB spomina. </t>
  </si>
  <si>
    <t>Cluster is intended for numerical intensive calculations. Equipment consists of compute nodes, with 2 socket processors each, with 14 cores and 256GB of memory.</t>
  </si>
  <si>
    <t>56866 02,04</t>
  </si>
  <si>
    <t>0.05 Eur/cpu hour</t>
  </si>
  <si>
    <t>0.03 Eur/cpu hour</t>
  </si>
  <si>
    <t>0.01 Eur/cpu hour</t>
  </si>
  <si>
    <t>P16-160</t>
  </si>
  <si>
    <t>P2-0073</t>
  </si>
  <si>
    <t>Luka Snoj, raziskovalci odseka F-8</t>
  </si>
  <si>
    <t>PR-05877 (JET3)</t>
  </si>
  <si>
    <t>Luka Snoj</t>
  </si>
  <si>
    <t>J2-6752</t>
  </si>
  <si>
    <t>J2-6756</t>
  </si>
  <si>
    <t>Igor Lengar</t>
  </si>
  <si>
    <t>PR-06286 (CEA)</t>
  </si>
  <si>
    <t>Gašper Žerovnik</t>
  </si>
  <si>
    <t>SANDI CIMERMAN, DIPL. INŽ. FIZ.</t>
  </si>
  <si>
    <t>UPGRADE OF HIGH PERFORMANCE COMPUTE CLUSTER</t>
  </si>
  <si>
    <t>Oprema je na voljo glede na proste kapacitete in ob predhodnem dogovoru preko naslova r4@ijs.si.</t>
  </si>
  <si>
    <t>The equipment is available for usage during free resource times and upon previous arrangement at r4@ijs.si.</t>
  </si>
  <si>
    <t>Računalniška gruča za izvajanje znanstvenih računskih simulacij. Hitra mrežna komunikacija med računskimi vozlišči omogoča dobro skaliranje večprocesnih izračunov. Oprema vsebuje 10 računskih vozlišč po 2 procesorja, vsak z 14 jedri in 256GB spomina.</t>
  </si>
  <si>
    <t>Compute cluster for fast scientific calculations. Fast interconnect enables a good calculation scalability of multinode multicore jobs. Equipment consists of 10 compute nodes with 2 socket processors. each with 14 cores and 256GB of memory.</t>
  </si>
  <si>
    <t>56866 03,05</t>
  </si>
  <si>
    <t>0.05/jedro</t>
  </si>
  <si>
    <t>0.03 EUR/jedro/ura</t>
  </si>
  <si>
    <t>0.01 EUR/jedro/ura</t>
  </si>
  <si>
    <t>0.05 EUR/jedro/ura</t>
  </si>
  <si>
    <t>Leon Cizelj</t>
  </si>
  <si>
    <t>PR-06291</t>
  </si>
  <si>
    <t>Matjaž Leskovar</t>
  </si>
  <si>
    <t>PR-06292</t>
  </si>
  <si>
    <t>Samir El Shawish</t>
  </si>
  <si>
    <t>56866 06,07</t>
  </si>
  <si>
    <t>P16-005</t>
  </si>
  <si>
    <t>P2-0082-1</t>
  </si>
  <si>
    <t>DOC. DR. MIHA ČEKADA</t>
  </si>
  <si>
    <t>VISOKOTEMPERATURNI TRIBOMETER</t>
  </si>
  <si>
    <t>high-temperature tribometer</t>
  </si>
  <si>
    <t>Po predhodnem dogovoru na naslov miha.cekada@ijs.si. Zaradi dolgotrajnih meritev je treba računati z zamikom enega tedna</t>
  </si>
  <si>
    <t>Advance contact to the address miha.cekada@ijs.si. Due to long-term measurements a waiting time of one week is anticipated.</t>
  </si>
  <si>
    <t>Instrument omogoča meritev koeficienta trenja pri visokih temperaturah (do 1000 °C). Geometrijske zahteve za vzorce so ozko zastavljene, za detajle se obrnite na kontaktni naslov.</t>
  </si>
  <si>
    <t>The instrument enables the measurement of friction coefficient at elavated temperatures (up to 1000 °C). The geometrical constrains for the samples are very narrow; for details please ask the contact address.</t>
  </si>
  <si>
    <t>60700 01</t>
  </si>
  <si>
    <t>P16-193</t>
  </si>
  <si>
    <t>Miha Čekada</t>
  </si>
  <si>
    <t>PR-05012</t>
  </si>
  <si>
    <t>Aljaž Drnovšek</t>
  </si>
  <si>
    <t>DIGITALNI MIKROSKOP SMARTZOOM</t>
  </si>
  <si>
    <t>digital microscope</t>
  </si>
  <si>
    <t>Po predhodnem dogovoru na naslov miha.cekada@ijs.si. Brez posebnih časovnih omejitev</t>
  </si>
  <si>
    <t>Advance contact to the address miha.cekada@ijs.si. No specific time constrains.</t>
  </si>
  <si>
    <t>Namenjen je opazovanju in slikanju velikih vzorcev kompliciranih geometrij pri srednje veliki povečavi (35x-350x). Največja višina vzorca je 120 mm, največja masa pa 4 kg.</t>
  </si>
  <si>
    <t>The instruement is dedicated to observation and imaging of large samples with complicated geometry in medium range of magnification (35x-350x). Maximum sample height is 120 mm, maximum mass is 4 kg.</t>
  </si>
  <si>
    <t>60492 01</t>
  </si>
  <si>
    <t>P16-0106</t>
  </si>
  <si>
    <t>L2-5470</t>
  </si>
  <si>
    <t>L2-6770</t>
  </si>
  <si>
    <t>DR. MIHA BUTINAR</t>
  </si>
  <si>
    <t>RENTGENSKI OBSEVALNIK ARRS</t>
  </si>
  <si>
    <t>microCT scanner</t>
  </si>
  <si>
    <t>po predhodnem dogovoru na naslov miha.butinar@ijs.si. Zaradi narave poskusov je potrebno računati na 1 teden zamika.</t>
  </si>
  <si>
    <t>Advance contact to the address miha.butinar@ijs.si. Due to the nature of the experiment, waiting time of one week is expected.</t>
  </si>
  <si>
    <t>Namenjen je računalniško vodenem tomografskemu 3D rentegenskem slikanju miši in podgan (CT slikanje). Omogoča longitudinalne študije zaradi nizkih energijskih vrednosti rentgenskih žarkov.</t>
  </si>
  <si>
    <t>The instrument enables computed tomographic 3D X-ray scanning of rodents (CT scan). Enables long term experiments, due to the low energy of the X-ray beam.</t>
  </si>
  <si>
    <t>60664 01</t>
  </si>
  <si>
    <t>P16-096</t>
  </si>
  <si>
    <t>Miha Butinar</t>
  </si>
  <si>
    <t>J1-6739</t>
  </si>
  <si>
    <t>MOZETIČ IGOR</t>
  </si>
  <si>
    <t>OPREMA ZA ANALITIKOV TOKOV TEKSTOV IN PODATKOVZA KT RAČUNALNIŠKI OBLAK</t>
  </si>
  <si>
    <t>Text analytics servers</t>
  </si>
  <si>
    <t>Čas dostopa do opreme vsak delovni dan od 8:00 do 16:00 po predhodnem dogovoru s skrbnikom. Glede pogojev dostopa in razpoložljivosti kontaktirati skrbnika igor.mozetic@ijs.si</t>
  </si>
  <si>
    <t>The equipment is avaliable upon request every day from 8 am to 4 pm. For access conditions and availabilty contact igor.mozetic@ijs.si</t>
  </si>
  <si>
    <t>Supermicro strežnik</t>
  </si>
  <si>
    <t>Supermicro server</t>
  </si>
  <si>
    <t>6.01</t>
  </si>
  <si>
    <t>6.01.05</t>
  </si>
  <si>
    <t>P16-026</t>
  </si>
  <si>
    <t>Odsek za tehnologije znanja</t>
  </si>
  <si>
    <t>J1-7201</t>
  </si>
  <si>
    <t>DRAGAN D MIHAILOVIĆ</t>
  </si>
  <si>
    <t>NADGRADNJA MBE SISTEMA</t>
  </si>
  <si>
    <t>UPGRADE MBE SISTEM</t>
  </si>
  <si>
    <t>Po predhodnem dogovoru na naslov jure.strle@ijs.si. Zaradi daljših časov priprave sistema na rasti drugih kristalov je potrebno računati na večtedenske zamike.</t>
  </si>
  <si>
    <t xml:space="preserve">Advance contact to the address jure.strle@ijs.si. Due to long times of preparing the growth of different crystals waiting time of several weeks is expected.  </t>
  </si>
  <si>
    <t>Namenjen je sintezi kristalnih tankih plasti dihalkogenidov prehodnih kovin. Velikost substratov je omejena na 9 mm x 9 mm, temperatura rasti doseže 800 °C. Na voljo so rasti s halkogenima elementoma S in Se ter prehodnimi kovinami Ta, Mo, Nb, W.</t>
  </si>
  <si>
    <t>The instrument is dedicated to the synthesis of transition metal dichalcogenides. Substrate size is limited to 9 mm x 9 mm, growth temperature reaches 800 °C. Available chalcogens are S and Se, available transition metals are Ta, Mo, Nb, W.</t>
  </si>
  <si>
    <t>P16-158</t>
  </si>
  <si>
    <t>Jure Strle</t>
  </si>
  <si>
    <t>JANEZ DOLINŠEK</t>
  </si>
  <si>
    <t>MAGNETOMETER SQUID</t>
  </si>
  <si>
    <t>SQUID magnetometer</t>
  </si>
  <si>
    <t>Kontaktna oseba je prof. dr. Janez Dolinšek (jani.dolinsek@ijs.si) na IJS. Meritve izvajajo raziskovalci, usposobljeni za rokovanje z MPMS3 magnetometrom (člani raziskovalne skupine prof. Dolinška). Zunanji uporabniki prinesejo vzorce materiala in lahko sodelujejo pri meritvah.</t>
  </si>
  <si>
    <t xml:space="preserve">Contact person is prof. dr. Janez Dolinšek (jani.dolinsek@ijs.si) at JSI. Measurements are preformed by members of the research group of prof. dr. Janez Dolinšek. External users need to bring samples of materials and can participate in the measerements.   </t>
  </si>
  <si>
    <t xml:space="preserve"> Osnova magnetometra je SQUID detektor, ki omogoča delovanje magnetometra v klasičnem načinu in kot VSM (»vibrating sample magnetometer«). Možno je meriti istosmerno (dc) magnetizacijo, izmenično (ac) magnetizacijo, magnetizacijske M(H) krivulje ter časovni razpad termoremanentne magnetizacije na dolgih časovnih skalah. </t>
  </si>
  <si>
    <t xml:space="preserve">The magnetometer is based on a SQUID detector, which enables operation of the device in a classical dc mode and as a VSM (vibrating sample magnetometer). The measurements include determination of the dc and ac magnetizations, the magnetization vs. the magnetic field M(H) curves and the time-decay of the remanent magnetization on long time scales. </t>
  </si>
  <si>
    <t>P16-008</t>
  </si>
  <si>
    <t>60 mesecev</t>
  </si>
  <si>
    <t xml:space="preserve">v aprilu oprema še ni bila dobavljena, v maju in juniju so jo člani raziskovalne skupine nameščali in testirali, meritve so pričeli izvajati v juliju, stopnja izkoriščenosti je nato 100 %   </t>
  </si>
  <si>
    <t xml:space="preserve">Janez Dolinšek, </t>
  </si>
  <si>
    <t>J1-7032</t>
  </si>
  <si>
    <t>Andreja Jelen</t>
  </si>
  <si>
    <t>LESJAK DEJAN</t>
  </si>
  <si>
    <t>NADRGRADNJA DISTRIBUIRANEGA RAČUNSKEGA VOZLIŠČA SIGNET ZA HTC</t>
  </si>
  <si>
    <t>61648,61647,61646,61645,61644,61643,..61627, 61692..61686</t>
  </si>
  <si>
    <t>P16-169</t>
  </si>
  <si>
    <t>Inštitut za kovinske materiale in tehnologije</t>
  </si>
  <si>
    <t>Bojan Podgornik</t>
  </si>
  <si>
    <t>15269</t>
  </si>
  <si>
    <t>INSTRON- STATIČNI 500KN</t>
  </si>
  <si>
    <t>Renovation and upgrade of static-dynamic test device INSTRON 1255 (500 kN)</t>
  </si>
  <si>
    <t>Obnovljena in nadgrajena naprava je namenjena statičnim mehanskim preskusom kovinskih materialov z obremenitvijo do 500 kN. Po predhodnem dogovoru so možne storitve tudi za zunanje naročnike.</t>
  </si>
  <si>
    <t>Renewed and upgraded device enables static mechanical tests of metallic materials with loads up to 500 kN. External services are possible after previous appointment of interested customers.</t>
  </si>
  <si>
    <t>Oprema omogoča raziskovalno delo kot tudi storitve za zunanje zainteresirane uporabnike pri statičnem preskušanju kovinskih materialov s tlačno in natezno obremenitvijo do 500 kN.</t>
  </si>
  <si>
    <t>Equipment enables research work as well as services for external interested customers for tests in static mode with tensile or compression loads up to 500 kN.</t>
  </si>
  <si>
    <t>625</t>
  </si>
  <si>
    <t>http://www.imt.si/organizacijske-enote/infrastrukturna-organizacijska-enota/</t>
  </si>
  <si>
    <t>P2-0050</t>
  </si>
  <si>
    <t>Matjaž Godec</t>
  </si>
  <si>
    <t>5675</t>
  </si>
  <si>
    <t>MICROLAB 310 F</t>
  </si>
  <si>
    <t>AES and AXP spectrometer</t>
  </si>
  <si>
    <t>Izvajanje storitev po dogovoru</t>
  </si>
  <si>
    <t xml:space="preserve">Performing service by agreement </t>
  </si>
  <si>
    <t>oprema se uporablja za določevanje kemijske sestave materialov na površini</t>
  </si>
  <si>
    <t>Equipment is used for chemichal analysis for surface of the materials</t>
  </si>
  <si>
    <t>2234</t>
  </si>
  <si>
    <t>P2-0132</t>
  </si>
  <si>
    <t>10842</t>
  </si>
  <si>
    <t xml:space="preserve">MIKROSKOP JEOL JSM 6500 F - vrstični elektronski mikroskop z EDS/WDS/EBSD </t>
  </si>
  <si>
    <t>Electron microanalyzer JOEL JSM 6500 F with EDS/WDS/EBSD</t>
  </si>
  <si>
    <t>Sodobna raziskovalna oprema Analitski elektronski mikroskop s Schotkyjevim izvorom elektronov (FE)opremljen z EDS in WDS analitskima tehnikama, HKL -EBSD in BSE za raziskave materialov</t>
  </si>
  <si>
    <t>Advanced research equipment -analytical electron microscope with Schotky electron source (FE) equiped with EDS and WDS analytical techniques and HKL-EBSD and BSE for materials investigations</t>
  </si>
  <si>
    <t>4014</t>
  </si>
  <si>
    <t>raziskave materialov</t>
  </si>
  <si>
    <t>Slovenska industrija</t>
  </si>
  <si>
    <t>Janez Šetina</t>
  </si>
  <si>
    <t>5673</t>
  </si>
  <si>
    <t>VAKUUMSKI SISTEM ZA KALIBRACIJE IN MER</t>
  </si>
  <si>
    <t>Vacuum system for calibration and metrology research in UHV and XHV range</t>
  </si>
  <si>
    <t>Možnost izvajanja zunanjih storitev po predhodnem dogovoru.</t>
  </si>
  <si>
    <t>External service is posible after previous appointment of vacuum systems.</t>
  </si>
  <si>
    <t>Oprema se uporablja za kalibracije vakuumskih merilnikov po metodi neposredne primerjave z referenčnimi etaloni v območju tlakov od 1E-10 mbar do 1E-3 mbar in kot primarni etalon po metodi statične ekspanzije v območju tlakov od 1E-7 mbar do 1 mbar. Kalibracije se izvajajo tako za uporabnike v industriji za zagotavljanje sledljivosti kot za raziskave meroslovnih lastnosti izbranih vakuumskih merilnikov.</t>
  </si>
  <si>
    <t>Equipment is used for calibration of vacuum gauges by means of the reference gauge comparison method in the pressure range from 1E-10 mbar to 1E-3 mbar, and as a primary standard based in the static expansion method in pressure range from 1E-7 mbar to 1 mbar. Calibration are performed for both users in industry to assure the measurement tracebility and research of metrological properties of selected vacuum gauges.</t>
  </si>
  <si>
    <t>4036</t>
  </si>
  <si>
    <t>P2-0058</t>
  </si>
  <si>
    <t>PRAVICA DO UPORABE RAZISKOVALNE OPREME</t>
  </si>
  <si>
    <t>TEGRAPOL 21, DICSOTOM 6</t>
  </si>
  <si>
    <t>Uporaba za razrez vzorcev, brušenje in poliranje</t>
  </si>
  <si>
    <t>Equipment is used for cutting, grinding and polishing</t>
  </si>
  <si>
    <t>4056</t>
  </si>
  <si>
    <t>raziskave materialov za industrijo</t>
  </si>
  <si>
    <t xml:space="preserve">MASNI SPEKTOMETER HIDEN HAL/3F RC 301 </t>
  </si>
  <si>
    <t xml:space="preserve">Mass spectrometer HIDEN HAL/3F RC 301 </t>
  </si>
  <si>
    <t>Oprema se uporabja za analiziranje kemijske sestave plinov</t>
  </si>
  <si>
    <t>Equipment is used for gas chemical analysis</t>
  </si>
  <si>
    <t>4058</t>
  </si>
  <si>
    <t>GATAN PECS 682 (IONSKI NAPRAŠEVALNIK)</t>
  </si>
  <si>
    <t>GATAN PECS 682 (ion sputtering)</t>
  </si>
  <si>
    <t>Izvajanje storitev po dogovoru.</t>
  </si>
  <si>
    <t xml:space="preserve"> Performing service by agreement.</t>
  </si>
  <si>
    <t>Naprava za nanos tankih plasti C, Au, itd za potrebe raziskav vzorcev na FE-SEM eletronski analitski mikroskop</t>
  </si>
  <si>
    <t>Device for C or AU etc. Thin films deposition for the sample preparation for use of FE-SEM electron analytical microscope</t>
  </si>
  <si>
    <t>4062</t>
  </si>
  <si>
    <t>4254</t>
  </si>
  <si>
    <t>MERILNIK  TLAKA RPM 4</t>
  </si>
  <si>
    <t>Working ethalon</t>
  </si>
  <si>
    <t>Uporaba za namene kalibracije</t>
  </si>
  <si>
    <t>Using for calibrations</t>
  </si>
  <si>
    <t>4110</t>
  </si>
  <si>
    <t>JEOL CROSS SECTION POLISHER</t>
  </si>
  <si>
    <t>Uporaba za pripravo vzorcev</t>
  </si>
  <si>
    <t>Using for sample preparation</t>
  </si>
  <si>
    <t>4123</t>
  </si>
  <si>
    <t>JEOL ION SLICER</t>
  </si>
  <si>
    <t>4124</t>
  </si>
  <si>
    <t>INSTRON-DINAMIČNI 250 KN</t>
  </si>
  <si>
    <t>Dynamic testing machine +/- 250 kN load, with high temperature furnace, extensiometer and software.</t>
  </si>
  <si>
    <t>Oprema je namenjena dinamičnemu preskušanju materialov pri sobni in povišani temperaturi (do 1250 oC). Možnost izvajanja zunanjih storitev po predhodnem dogovoru.</t>
  </si>
  <si>
    <t>Equipment is for dynamic testing of materials at room and elevated temperatures (up to 1250 oC). External service is posible after previous appointment.</t>
  </si>
  <si>
    <t>Raziskovalna oprema je najsodobnejša in omogoča kvalitetno raziskovalno delo na področju dinamičnih obremenitev kovinskih materialov in tehnologij .</t>
  </si>
  <si>
    <t>Equipment is modern and enables quality research work in the field of dynamic loads of metallic materials as well as services for external customers.</t>
  </si>
  <si>
    <t>4125</t>
  </si>
  <si>
    <t>15270</t>
  </si>
  <si>
    <t>MERILNIK TRDOTE VICKERS</t>
  </si>
  <si>
    <t>Vickers micro-hardness</t>
  </si>
  <si>
    <t>Oprema je namenjena merjenju mikrotrdo</t>
  </si>
  <si>
    <t>Equipment is used for Vickers micro-hardness</t>
  </si>
  <si>
    <t>4126</t>
  </si>
  <si>
    <t>PROGRAMSKA OPREMA MICROLAB 310F</t>
  </si>
  <si>
    <t>software for MICROLAB 310F</t>
  </si>
  <si>
    <t>Programska oprema je podpora delovanju MICROLAB 310F</t>
  </si>
  <si>
    <t>Software is used for operation sistem for MICROLAB 310 F</t>
  </si>
  <si>
    <t>4291</t>
  </si>
  <si>
    <t>PROGRAMSKA OPREMA THERMO-CALC</t>
  </si>
  <si>
    <t xml:space="preserve"> THERMO-CALC</t>
  </si>
  <si>
    <t>Program se uporablja za simulacijo napovedi faznih diagramov</t>
  </si>
  <si>
    <t>Program is used for simulation of phase diagrams</t>
  </si>
  <si>
    <t>4293</t>
  </si>
  <si>
    <t>SPEKTROMETER PRISMA PLUS MASNI</t>
  </si>
  <si>
    <t xml:space="preserve">PRISMA PLUS MASS SPEKTROMETER </t>
  </si>
  <si>
    <t xml:space="preserve">Spektrometer se uporablja za določevanje kemijske sestave </t>
  </si>
  <si>
    <t>Spectrometer is used for kemichal analysis</t>
  </si>
  <si>
    <t>4296</t>
  </si>
  <si>
    <t>SISTEM ZA KARAKTERIZACIJO GETROV</t>
  </si>
  <si>
    <t>Ultrahigh vacuum system for characterizing getter materials</t>
  </si>
  <si>
    <t>Oprema je namenjena za določanje sorpcijksih lastnosti nenaparljivih getrov (NEG) na osnovi Ti- in Zr-zlitin. NEG se uporabljajo v majhnih statičnih vakuumskih napravah za vzdrževanje UVV do EVV pogojev. Oprema je osnova na IMT razvite statične sorpcijske metode za karakterizacijo NEG.</t>
  </si>
  <si>
    <t>Equipment is used for determining sorption properies of non-evaporable getters (NEGs) based on Ti- and Zr- alloys. NEGs are applied in small-volume static vacuums devices to maintain UHV to XHV conditions. Equipment represents the base of a static gas-sorption method (developed at IMT) for NEG characterization.</t>
  </si>
  <si>
    <t>4297</t>
  </si>
  <si>
    <t>MIKROSKOP JEOL JEM 2100 HR</t>
  </si>
  <si>
    <t xml:space="preserve">Jeol JEM  2100 HR with STEM and EDS unit </t>
  </si>
  <si>
    <t>Performing service by agreement.</t>
  </si>
  <si>
    <t>Raziskovalna oprema je najsodobnejša in omogoča kvalitetno raziskovalno delo na področju kovinskih materialov in tehnologij kot tudi na področju naprednih materialov.</t>
  </si>
  <si>
    <t xml:space="preserve">Sophisticated research equipment enables the quality resarch work in the field of metallic materials and technoogy  as well as  advanced materials </t>
  </si>
  <si>
    <t>4298</t>
  </si>
  <si>
    <t>GATAN NOSILEC ZA GRETJE VZORCEV</t>
  </si>
  <si>
    <t>GATAN for sample heating</t>
  </si>
  <si>
    <t>Nosilec se uporablja za in-situ analize</t>
  </si>
  <si>
    <t>Heating stage is used for in-situ analysis</t>
  </si>
  <si>
    <t>4299</t>
  </si>
  <si>
    <t>Aleksandra Kocijan</t>
  </si>
  <si>
    <t>18475</t>
  </si>
  <si>
    <t>ANALIZATOR ZLITIN XL3T 980S HE GOLDD +</t>
  </si>
  <si>
    <t>portable XRF analyser</t>
  </si>
  <si>
    <t>Naprava se uporablje za deločitev kemijske swestave materiala</t>
  </si>
  <si>
    <t>Equipoment for kemichal analysis for materials</t>
  </si>
  <si>
    <t>4595</t>
  </si>
  <si>
    <t>VAKUUMSKA INDUKCIJSKA LABORATORIJSKA PEČ ZA IZDELAVO JEKLA IN DRUGIH ZLITIN</t>
  </si>
  <si>
    <t>VAKUUMSKA,INDUKCIJSKA,LAB. PEČ ZA IZDEL.JEKLA IN DRUGIH ZLITIN</t>
  </si>
  <si>
    <t>Naprava se uporablja za izdelavo novih zlitin</t>
  </si>
  <si>
    <t>Equipment for melting and casting of alloys</t>
  </si>
  <si>
    <t>ELEKTRIČNA LABORATORIJSKA PEČ ZA IONSKO NITRIRANJE</t>
  </si>
  <si>
    <t>Naprava se uporablja za nitriranje površin orodij</t>
  </si>
  <si>
    <t>Equipment for plasma nitriding</t>
  </si>
  <si>
    <t>VAKUUMSKA PEČ ZA TOPLOTNO OBDELAVO IPSEN VTTC-324R Z HOLOGENIM OHLAJANJEM POD VISOKIM PRITISKOM DUŠIKA</t>
  </si>
  <si>
    <t>Naprava se uporablja za toplotno obdelavo zlitin</t>
  </si>
  <si>
    <t>Equipment for heat treatment of tool steel</t>
  </si>
  <si>
    <t>Tuja industrija</t>
  </si>
  <si>
    <t>TRIBOLOŠKO PREIZKUŠEVALIŠČE ZA IZMENIČNO DRSENJE</t>
  </si>
  <si>
    <t>Naprava se uporablja za tribološke preiskave</t>
  </si>
  <si>
    <t>Equipment fo tribological evaluation</t>
  </si>
  <si>
    <t xml:space="preserve">DEFORMACIJSKI DILATOMETER </t>
  </si>
  <si>
    <t>Strain dilatometer</t>
  </si>
  <si>
    <t xml:space="preserve">Naprava je namenjena študiju termo-mehanskih fizikalnih lastnosti materialov </t>
  </si>
  <si>
    <t>Equipment for thermo-mechanical studies</t>
  </si>
  <si>
    <t>AGILENT 720 ICP-OES SPEKTROMETER</t>
  </si>
  <si>
    <t>AGILENT 720 ICP-OES SPECTROMETER</t>
  </si>
  <si>
    <t>Naprava je namenjena kemijski analizi</t>
  </si>
  <si>
    <t>Equipment for chemical analysis</t>
  </si>
  <si>
    <t>Konfokalni  mikroskop</t>
  </si>
  <si>
    <t>Confocal  microscope</t>
  </si>
  <si>
    <t>Naprava je namenjena raziskavam materialov</t>
  </si>
  <si>
    <t>Equipment for materials research</t>
  </si>
  <si>
    <t>P16-125</t>
  </si>
  <si>
    <t>ODPRTA INDUKCIJSKA TALILNA PEČ Z GENERATORJEM</t>
  </si>
  <si>
    <t>Open induction furnace with generator</t>
  </si>
  <si>
    <t>P16 - 141</t>
  </si>
  <si>
    <t>PEČ EUP-K 650/1300</t>
  </si>
  <si>
    <t>Furnace EUP-K 650/1300</t>
  </si>
  <si>
    <t>THERMO-CALC</t>
  </si>
  <si>
    <t>P2-0056</t>
  </si>
  <si>
    <t>ANALITIČNI KVADROPOLNI SPEKTROMETER</t>
  </si>
  <si>
    <t>Analytical mass spectometer</t>
  </si>
  <si>
    <t>P16 - 142</t>
  </si>
  <si>
    <t>Geološki zavod Slovenije</t>
  </si>
  <si>
    <t>0215-003</t>
  </si>
  <si>
    <t>dr. Jure Atanackov</t>
  </si>
  <si>
    <t>16309</t>
  </si>
  <si>
    <t>Oprema za izvajanje visokoresolucijskih refleksijskih seizmičnih raziskav</t>
  </si>
  <si>
    <t>Equipment for high resolution seismic surveying</t>
  </si>
  <si>
    <t xml:space="preserve">Oprema je na voljo zunanjim uporabnikom, vendar je za njeno uporabo potrebna izurjena ekipa operaterjev in terenskih sodelavcev. Kadar oprema ni v uporabi, je dostop mogoč takoj na sedežu GeoZS. Cena se prilagaja glede na tip projekta, zahtevnost raziskave in terenske razmere. </t>
  </si>
  <si>
    <t>Equipment is available for use to users outside GeoZS. However, the operation requires a trained team of operators and field assistants. Immediate access to equipment is possible at GeoZS when equipment is not in use. Price varies according to type of project, complexity of research, and field conditions.</t>
  </si>
  <si>
    <t>Raziskave plitve do srednje globoke podpovšinske geološke strukture, ugotavljanje prisotnosi strukturnih elementov (prelomov, gub, ...), geometrije plasti oz. sedimentov ter vodonosnikov. Uporaba za namene strukturno-geološke interpretacije, ugotavljanje strktur vodonosnikov v hidrogeologiji in inženirsko-geološke aplikacije.</t>
  </si>
  <si>
    <t>Determination of shallow to moderately deep subsurface geological structures, determination of presence of structural elements (faults, folds, ...), orientation of bedding and structure of aquifers. Determination of shallow to moderately deep subsurface geological structures, determination of presence of structural elements (faults, folds, ...), orientation of bedding and structure of aquifers. Application for structural interpretation in structural geology, determination of aquifer geometry and engineering geological purposes.</t>
  </si>
  <si>
    <t>1598915990, 15991, 15992, 15993, 15994, 15995, 15996, 15997, 15998, 15999, 16000, 16001,16002</t>
  </si>
  <si>
    <t>http://www.geo-zs.si/index.php/geozs-si/oprema/11-oprema-za-izvajanje-visokoresolucijskih-refleksijskih-seizmicnih-raziskav</t>
  </si>
  <si>
    <t>GeoZS</t>
  </si>
  <si>
    <t>Trg</t>
  </si>
  <si>
    <t>0215-006</t>
  </si>
  <si>
    <t>P1-0020</t>
  </si>
  <si>
    <t>mag. Andrej Lapanje</t>
  </si>
  <si>
    <t>17541</t>
  </si>
  <si>
    <t>Oprema za karotažne meritve Robertson, Elektro umeritvena naprava za karotažo, Kaliper in odklon sonda z opremo za karotažo in Oprema z rač. za karotažo</t>
  </si>
  <si>
    <t>Geophysical borehole logging equipment</t>
  </si>
  <si>
    <t>Gre za specifično terensko opremo za meritve v vrtinah, ki je nameščena na tovorno vozilo. Uporaba je možna samo z operativno ekipo. Cena terenskega dne vključuje 8 ur z uporabo do dveh merilnih sond, vsaka naslednja meritev z dodatnimi sondami se obračuna po ceni ure. Dostop do opreme po dogovoru z operaterjem.</t>
  </si>
  <si>
    <t>Well logging is specific field research equipment, mounted on the field vehicle, used for performing well measurements. The usage of the equipment is possible only with operative experts. The costs of call-up for field day with performing measurements includes 8 hours with two probes, each next measurement with other probe is calculated per hourly rate. Access to equipment via contact person.</t>
  </si>
  <si>
    <t>Karotažna oprema se uporablja za meritve parametrov v vrtinah, ki so zanimivi za hidrogeologijo: temperatura (°C), električna prevodnost (mS/cm), naravni gama (API), kratka in dolga normalna upornost, lastni potencial, točkovna upornost. Z opremo je mogoče meriti določene spremembe v kanalu vrtine (dotoke vode, kaverne, spremembe litološke sestave ipd). S pridobivanjem izkušenj in glede na potrebe naročnikov sta bili z lastnimi sredstvi kupljeni še sondi za merjenje premera, odklona in azimuta vrtin in sonda za merjenje dotokov vode v vrtino. Kot zelo uporabna pa se je izkazala tudi video kamera, ki ob ustreznih pogojih - vidljivosti, prikaže najbolj verodostojno »sliko« dogajanj v posamezni vrtini: poškodbe cevitev, kaverne...</t>
  </si>
  <si>
    <t>Well logging equipment is used for performing well measurements important for hydrogeology: fluid temperature and el. conductivity, gamma activity, short and long normal resistivity, spatial potential and single point resistivity. With well logging equipment the changes in borehole could be measured (water flow, lithological changes, caverns). With our own founds the caliper probe, flowmeter, probe for borehole geometry measurements (inclination and azimuth) and submersible video camera were bought. Submersible video camera for borehole inspection shows realistic picture of well condition: harms, casing, caverns…</t>
  </si>
  <si>
    <t>15474, 15537, 15554, 15592, 15592</t>
  </si>
  <si>
    <t>http://www.geo-zs.si/index.php/geozs-si/oprema/10-oprema-za-geofizikalne-meritve-v-vrtinah</t>
  </si>
  <si>
    <t>1, 3, 4, 5</t>
  </si>
  <si>
    <t>0215-001</t>
  </si>
  <si>
    <t>P1-0025</t>
  </si>
  <si>
    <t>Mirka Trajanova</t>
  </si>
  <si>
    <t>Sistem za izdelavo geoloških zbruskov in poliranih preparatov (Logitech)</t>
  </si>
  <si>
    <t>Trimming, lapping and polishing system, Logitech</t>
  </si>
  <si>
    <t>Dostop do opreme po dogovoru s skrbnikom. Priprava preparatov traja več ur.</t>
  </si>
  <si>
    <t>Access to equipment via contact person. Preparation of specimens lasts several hours.</t>
  </si>
  <si>
    <t>Oprema služi za razrez, fino brušenje in poliranje vseh vrst geoloških materialov, od vezanih do nevezanih. Izdelujemo standardne preparate za petrografske, sedimentološke in paleontološke raziskave, kakor tudi polirane preparate za raziskave z optičnim in elektronskim mikroskopom.</t>
  </si>
  <si>
    <t>The system is used for trimming, fine grinding and polishing of all kinds of geological materials, also unbounded. Standard specimens are produced for petrographic, sedimentologic and paleontologic investigations, as well as polished specimens for investigations with optical and electron microscopes.</t>
  </si>
  <si>
    <t>http://www.geo-zs.si/index.php/geozs-si/oprema/9-sistem-za-izdelavo-geoloskih-zbruskov-in-poliranih-preparatov-logitech</t>
  </si>
  <si>
    <t>5, 7</t>
  </si>
  <si>
    <t>Janko Urbanc</t>
  </si>
  <si>
    <t>Picarro laserski analizator izotopske sestave vode</t>
  </si>
  <si>
    <t>Picarro isotope water laser analyzer</t>
  </si>
  <si>
    <t>Dostop do opreme po dogovoru s skrbnikom.</t>
  </si>
  <si>
    <t>Access to equipment via contact person.</t>
  </si>
  <si>
    <t>Picarro L2130-i ultra precizni laserski izotopski analizator je namenjen meritvam izotopske sestave δ18O/δD v vzorcih vod. Laserski izotopski analizatorji uporabljajo tehnologijo CRDS (Cavity Ring-Down Spectroscopy), ki meri razlike v rotacijsko-vibracijski energiji molekul z različno izotopsko sestavo. Na Geološkem zavodu Slovenije uporabljamo laserski izotopski Picarro L2130-i večinoma za meritve izotopske sestave kisika in vodika v vzorcih padavin in podzemnih vod.</t>
  </si>
  <si>
    <t>Picarro L2130-i ultra high-precision laser isotopic analyzer is intended for measurement δ18O/δD water isotope composition. Laser spectroscopic systems use CRDS technology (Cavity Ring-Down Spectroscopy)for measurement the difference in rotational-vibrational energy level structure of the different isotopic molecules. On Geological Survey of Slovenia laser isotopic analyzer Picarro L2130-i is mostly used for measurements of precipitation and groundwater samples isotope composition.</t>
  </si>
  <si>
    <t>www.geo-zs.si</t>
  </si>
  <si>
    <t>P16-166</t>
  </si>
  <si>
    <t>NUV</t>
  </si>
  <si>
    <t>Načrt upravljanja z vodami NUV</t>
  </si>
  <si>
    <t>ONKOLOŠKI INŠTITUT LJUBLJANA</t>
  </si>
  <si>
    <t>Srdjan Novaković</t>
  </si>
  <si>
    <t>SEKVENTOR DRUGE GENERACIJE-MISEQDX-ILLUMINA</t>
  </si>
  <si>
    <t>NGS – next generation sequenator</t>
  </si>
  <si>
    <t>Oprema se uporablja samo za potrebe Onkološkega inštituta Ljubljana. Cena za uporabo opreme je zgolj informativne narave in je ne zaračunavamo zunanjim inštitucijami.</t>
  </si>
  <si>
    <t>The equipment is used only for the needs of the Institute of Oncology Ljubljana. The price for the use of the equipment is only for the informative use.</t>
  </si>
  <si>
    <t>Sekvenciranje. Napravo uporabljamo za  rutinsko diagnostiko in raziskovalne namene.</t>
  </si>
  <si>
    <t>Sequencing. The device is used for routine diagnostic and research purposes.</t>
  </si>
  <si>
    <t xml:space="preserve">37981 SEKVENTOR DRUGE GENERACIJE-MISEQDX-ILLUMINA
38256 RAČ. THINK STATION P900TWR MT (ZA SEKVENTOR INV. 3
38257 RAČ.LENOVO THINKCENTRE M93p (ZA SEKVENTOR INV. 379
38258 MONITOR DELL P2815Q 28" (ZA SEKVENTOR INV. 37981)
38259 MONITOR DELL P2815Q 28" (ZA SEKVENTOR INV. 37981)
38260 UPS SMC1500I- APC SMART8ZA SEKVENTOR INV. 37981)
</t>
  </si>
  <si>
    <t>http://www.onko-i.si/dejavnosti/raziskovalna_in_izobrazevalna_dejavnost/raziskovalna oprema</t>
  </si>
  <si>
    <t>P3-0352</t>
  </si>
  <si>
    <t>Vida Stegel</t>
  </si>
  <si>
    <t>P3-0321</t>
  </si>
  <si>
    <t>Gregor Serša</t>
  </si>
  <si>
    <t>APARAT X-RAY GULMAY MOD. D3225</t>
  </si>
  <si>
    <t>X-RAY MACHINE GULMAY</t>
  </si>
  <si>
    <t>Za izvajanje ionizirajočega obsevanja celic, tkiv in celotnega organizma laboratorijskih miši</t>
  </si>
  <si>
    <t>For ionizing iradiation of cells, tissues and whole laboratory mice.</t>
  </si>
  <si>
    <t>P3-0003</t>
  </si>
  <si>
    <t xml:space="preserve">Vesna Todorović, Simona Kranjc, Urška Kamešek, Tanja Dolinšek, Maša Bošnjak, Martina Žakelj, Katja Uršič </t>
  </si>
  <si>
    <t>J3-6793</t>
  </si>
  <si>
    <t xml:space="preserve">Kos Špela, Urša T. Lampreht, Bošnjak Maša, Andreja Brožič, Tanja Dolinšek, Urška Kamenšek, Simona Kranjc, Vesna Todorović </t>
  </si>
  <si>
    <t>Maja Čemažar</t>
  </si>
  <si>
    <t>Laserski skenirni sistem in konfokalni mikroskop</t>
  </si>
  <si>
    <t>Laser scanning system and confocal microscope</t>
  </si>
  <si>
    <t>Za opazovanje fizioloških procesov v živih živalih</t>
  </si>
  <si>
    <t>For obseervation of physiological processes in live animals</t>
  </si>
  <si>
    <t>39698-MIKROSKOP KONFOKALNI-LASERSKI SKENIRNI SISTEM LSM8 39699-MONITOR DELL ULTRASHARP U3017 30" WIDE-ZA LSM800  39700-RAČ.ESPRIMO P920 ZA LSM800 S PROG. ZEN 2,3 Z MODUL</t>
  </si>
  <si>
    <t>P16-200</t>
  </si>
  <si>
    <t>Vesna Todorović, Simona Kranjc, Urška Kamešek, Tanja Dolinšek, Maša Bošnjak, Martina Žakelj, Katja Uršič, Barbara Starešinič</t>
  </si>
  <si>
    <t>J3-6794</t>
  </si>
  <si>
    <t xml:space="preserve">Kos Špela, Urša T. Lampreht, Bošnjak Maša, Tanja Dolinšek, Urška Kamenšek, Simona Kranjc, Vesna Todorović </t>
  </si>
  <si>
    <t>Univerzitetni rehabilitacijski inštitut Republike Slovenije</t>
  </si>
  <si>
    <t>prof. dr. Zlatko Matjačić</t>
  </si>
  <si>
    <t>14038</t>
  </si>
  <si>
    <t>Večkanalni telemetrični EMG sistem</t>
  </si>
  <si>
    <t>Multichannel telemetry EMG system</t>
  </si>
  <si>
    <t xml:space="preserve">Oprema je načelno lahko dostopna za druge raziskovalne organizacije vsak teden od ponedeljka do četrtka med 13.00 in 15.00 pod pogojem da z njo rokuje ustrezno usposobljena oseba z URI-Soča. Cena se oblikuje glede na urno postavko sodelujočega zaposlenega na URI-Soča ter glede na stopnjo amortizacije opreme.  </t>
  </si>
  <si>
    <t>Equipment may be available for other research organisations every week from Monday to Thursday between 13:00 and 15.00 under the condition that an appropriate person from URI-Soča handles it. The price for using the equipment will depend.</t>
  </si>
  <si>
    <t>Večkanalni telemetrični EMG sistem je namenjen merjenju električne aktivnosti skeletnih mišic med gibanjem.</t>
  </si>
  <si>
    <t>Multichannel telemetry EMG system is intended for measure ments of electrical activity of muscles during movement.</t>
  </si>
  <si>
    <t>http://www.ir-rs.si/f/docs/Raziskovalna_oprema_sofinancirana_iz_javnih_s/0309-ARRS-RI-Evidenca-opreme-2016-04_1.pdf</t>
  </si>
  <si>
    <t>P2-0228</t>
  </si>
  <si>
    <t>Zavod Republike Slovenije za transfuzijsko medicino</t>
  </si>
  <si>
    <t>P3-0371</t>
  </si>
  <si>
    <t>Tadeja Dovč Drnovšek</t>
  </si>
  <si>
    <t>Sistem za sekvenčno detekcijo in kvantitativni multipleksni PCR v realnem času z modulom za delo</t>
  </si>
  <si>
    <t>ABI PRISM 7900HT Sequence Detection System</t>
  </si>
  <si>
    <t>Oprema je na voljo podpisnikom pogodbe o sofinanciranju (Zavod RS za transfuzijsko medicino, Biotehniška fakulteta - Oddelek za zootehniko, Onkološki inštitut - Oddelek za tumorsko biologijo, Medicinska fakulteta - Inštitut za patologijo). Urnik uporabe je dogovorjen, možen je tudi sprotni dogovor (ponavadi za obdobje 7-14 dni). Oprema je na voljo tudi podpisniku sporazuma o medsebojni uporabi aparata (Zavod RS za transfuzijsko medicino in Nacionalni inštitut za biologijo) po vnaprejšnjem dogovoru. Ostali interesenti se za uporabo aparata lahko dogovorijo le s podpisniki pogodbe o sofinanciranju in sicer za čas, ki jim pripada po urniku in pod njihovim nadzorom.</t>
  </si>
  <si>
    <t>Equipment is available to the members of consortium (Blood Transfusion Centre of Slovenia, Biotechnical Faculty - Department of Animal Science, Institute of Oncology - Department of Tumor Biology, Faculty of Medicine - Institute of Pathology). The schedule is arranged under agreement. It is possible to change the schedule (for 7-14 days in advance). The equipment is also available to the signatory of the agreement about joint use (Blood Transfusion Centre of Slovenia and National Institute of Biology) - ahead agreement. The other users can use the equipment only under supervision of one of the members of consortium.</t>
  </si>
  <si>
    <t>Oprema se uporablja za izvedbo verižne reakcije s polimerazo v realnem času (real-time PCR), s katero pomnožujemo in hkrati kavntificiramo tarčno molekulo DNA. Z metodo lahko detektiramo in kvantificiramo specifično zaporedje DNA v vzorcu. Metoda se v medicinskih in bioloških laboratorijih uporablja v različne namene, kot npr. določanje genotipa, genska ekspresija, odkrivanje bolezni, identifikacija bolezenskih značilnosti, identifikacija povzročiteljev bolezni.</t>
  </si>
  <si>
    <t>The equipment is used for real-time PCR (polymerase chain reaction), which is used to amplify and simultaneously quantify target DNA . It enables both detection and quantification of a specific sequence in a given DNA sample. In medical and biological labs it is used for a variety of tasks, such as genotype determination, gene expression, detection of disease, identification of disease characteristics, identification of the cause of the disease.</t>
  </si>
  <si>
    <t>http://www.ztm.si/sl/</t>
  </si>
  <si>
    <t>GENODICS Collaborative Project (Ec Grant Agreement No. 201626)</t>
  </si>
  <si>
    <t>Educell.do.o.</t>
  </si>
  <si>
    <t xml:space="preserve">P3-0371 </t>
  </si>
  <si>
    <t>Primož Rožman</t>
  </si>
  <si>
    <t xml:space="preserve">P3-0054 </t>
  </si>
  <si>
    <t>Institut za patologijo (nosilec Gale Nina)</t>
  </si>
  <si>
    <t>rutinska diagnostika</t>
  </si>
  <si>
    <t>Zavod RS za transfuzijsko medicino</t>
  </si>
  <si>
    <t xml:space="preserve">Klinični center Ljubljana </t>
  </si>
  <si>
    <t>Mojca Božič Mijovski</t>
  </si>
  <si>
    <t>Aparat za hitro gensko analizo (Lightcycler)-dodatna oprema</t>
  </si>
  <si>
    <t>ABI Prism 7000 Sequence Detection System, Applied Biosystems</t>
  </si>
  <si>
    <t xml:space="preserve">Oprema se uporablja  tudi rutinsko v diagnostične namene, zato je njena souporaba omejena pretežno na popoldanski čas. Reagente in potrošni material mora souporabnik nabaviti sam, cena souporabe opreme pa je predmet dogovora. </t>
  </si>
  <si>
    <t>The equipment is used also for diagnostic purposes, therefore it could be co-used predominantly in the afternoon. Reagents and materials are to be purchased by the user, while the price of equipment joint use is matter of negotiation.</t>
  </si>
  <si>
    <t>Oprema se uporablja za analizo mutacij in polimorfizmov genov, ki zapisujejo beljakovine udeležene v hemostazi.</t>
  </si>
  <si>
    <t>Training and advice regarding mutation and polymorphism analysis of the genes encoding proteins involved in haemostasis.</t>
  </si>
  <si>
    <t>http://www4.kclj.si/</t>
  </si>
  <si>
    <t>rutinske laboratorijske</t>
  </si>
  <si>
    <t>L3-7417</t>
  </si>
  <si>
    <t>Mojca Stegnar</t>
  </si>
  <si>
    <t>J3-3412</t>
  </si>
  <si>
    <t>BI-MK/04-05-010</t>
  </si>
  <si>
    <t>Marija Molan</t>
  </si>
  <si>
    <t>Aparat za intermitentno hipobarično terapijo - Green Vacum</t>
  </si>
  <si>
    <t>Green Vacuum -Aparat for intermittent hypobacric therapy</t>
  </si>
  <si>
    <t>možnost dostopa do aparata je v času, ko Center za medicino športa ne deluje oziroma po dogovoru. Cena uporabe se izračuna na osnovi amortizacijskih stroškov.</t>
  </si>
  <si>
    <t xml:space="preserve">The machine is available when Sports Medicine Unit is off duty. The price depends on amortisation costs.  </t>
  </si>
  <si>
    <t>Oprema se uporablja v terapevtske namene in sicer za zdravljenje Raynaudovega sindroma, oteklin, kroničnih kompartment sindromov in trakcijskih periostitisev spodnjih okončin</t>
  </si>
  <si>
    <t>The machine is used for treatment of Raynaud syndrom, edema, cronical compartment syndromes and traction periostitides of lower limbs.</t>
  </si>
  <si>
    <t>"Uporabnost intermitentne hipobarične terapije pri zdravljenju Raynaudovega sindroma"</t>
  </si>
  <si>
    <t>CMŠ</t>
  </si>
  <si>
    <t>"Uporabnost intermitentne hipobarične terapije pri preprečevanju omrzlin pri alpinistih v visokogorju"</t>
  </si>
  <si>
    <t>"Uporabnost intermitentne hipobarične terapije pri zdravljenju akutnih edemov"</t>
  </si>
  <si>
    <t>Uporabnost intermitentne hipobarične terapije pri zdravljenju kroničnih kompartment siindromov in trakcijskih periostitisov spodnjih urdov</t>
  </si>
  <si>
    <t>Aleš Fidler</t>
  </si>
  <si>
    <t>DIGORA fmx-sistem za digitalno intraoralno slikanje</t>
  </si>
  <si>
    <t>DIGORA FMX intraoral digital imaging system</t>
  </si>
  <si>
    <t xml:space="preserve">Oprema je na voljo po predhodnem dogovoru vsak delavnik po 15h. Cena je odvisna od števila posnetih slik in zahtevnost slikanja objektov. </t>
  </si>
  <si>
    <t xml:space="preserve">Equipment is available Monday-Friday after 3 pm on agreement. Cost of imaging depend on number of images and </t>
  </si>
  <si>
    <t>Oprema omogoča digitalno  RTG slikanje objektov d0 40x30 mm. Ločljivost sistema je 300 DPI, 256 sivinskih stopenj. Shranjevanje slik je v BMP ali TIFF formatu.</t>
  </si>
  <si>
    <t>Equipment provides X-ray imaging of objects up to 30x40 mm. Resolution is 300 DPI, 256 gray levels. Images can be saved in BMP or TIFF format.</t>
  </si>
  <si>
    <t>J3-3516</t>
  </si>
  <si>
    <t>Uroš Skalerič</t>
  </si>
  <si>
    <t>P3-0293</t>
  </si>
  <si>
    <t>P3-0338</t>
  </si>
  <si>
    <t>Ignac Zidar</t>
  </si>
  <si>
    <t xml:space="preserve">Elektroencefalograf z veliko ločljivostjo </t>
  </si>
  <si>
    <t>System without official name, based on the equipment of Brain Products, Germany, consisted of multiple hardware and software items.</t>
  </si>
  <si>
    <t>Oprema se uporablja tudi  za raziskovalne namene Filozofske fakultete - Oddelka za psihologijo - brezplačno</t>
  </si>
  <si>
    <t>Equipment is used also  for  research projects of the University of Ljubljana Faculty of Arts, Dept. of psychology</t>
  </si>
  <si>
    <t>Razvojno je v obravnavi rutinska raba aparata za potrebe diagnostike (določanja žarišč) pri vztrajni epilepsiji.</t>
  </si>
  <si>
    <t>Application in diagnosing persistent epilepsy (location of the focus) is also studied</t>
  </si>
  <si>
    <t>Simon Podnar</t>
  </si>
  <si>
    <t>Roman Bošnjak</t>
  </si>
  <si>
    <t>Nevronavigacija</t>
  </si>
  <si>
    <t xml:space="preserve">Image Guided System-Stealth Station TREONplus - Medtronic. Leksell stereotactic arc.  </t>
  </si>
  <si>
    <t xml:space="preserve">Oprema je dostopna v centralnem operacijskem bloku UKC Ljubljana, kjer jo vsakodnevno uporabljajo nevrokirurgi. Planirana postaja je na voljo na oddelku.  </t>
  </si>
  <si>
    <t xml:space="preserve">Equipment is available in central operating block of University Hospital Centre Ljubljana, daily used by neurosurgeons. Palnning station is available at the Department of Neurosurgery. </t>
  </si>
  <si>
    <t xml:space="preserve">Slikovno vodena orientacija in lokalizacija v globokih in elokventnih delih možganov (stereotaktična biopsija možganov z ali brez okvirja, navigirani inštrumenti, integriran ultrazvok, stimulacija globokih možganskih jeder, planiranje nevrokirurške operacija, zlivanje slik, povdarjena realnost, računalniška simulacija operacije..) </t>
  </si>
  <si>
    <t xml:space="preserve">Image guided orientation &amp; localisation for neurosurgery of deep or eloquent regions of the brain (frame-less and frame based stereotactic biopsy, navigated instruments, integrated ultrasound, DBS, surgery planning, image merging, augmented reality, virtual surgery) </t>
  </si>
  <si>
    <t>L3-0309</t>
  </si>
  <si>
    <t>Borut Peterlin</t>
  </si>
  <si>
    <t>Sistem za genotipizacijo</t>
  </si>
  <si>
    <t xml:space="preserve">Ap.pipetirni, Centrifuga, Fotospektrometer, Ap.za verižno polimerizacijo - za pomnoževanje nukleinskih kislin, Kopel vodna stresalna, Računalnik prenosni, Laminarij </t>
  </si>
  <si>
    <t>79205, 79206, 79207, 79208, 79209, 79210, 79211</t>
  </si>
  <si>
    <t>Peter Rakovec</t>
  </si>
  <si>
    <t>Sistem za kartografijo srca</t>
  </si>
  <si>
    <t>CARTO M538537 Johnson &amp; Johnson</t>
  </si>
  <si>
    <t>The equipement is available in the electrophysiological laboratory of the University Medical Centre Ljubljana. It is connected with a recording eqipement. It is intended for human use only It can't be used without dedicated catheters. A study costs approx. € 5,000.</t>
  </si>
  <si>
    <t>Cardiac mapping.</t>
  </si>
  <si>
    <t>Cardiac mapping during electro-physiologic studies.</t>
  </si>
  <si>
    <t>J3-4242</t>
  </si>
  <si>
    <t>J3-9574</t>
  </si>
  <si>
    <t>Matjaž Bunc</t>
  </si>
  <si>
    <t>Polona Žigon</t>
  </si>
  <si>
    <t>Pretocni citometer</t>
  </si>
  <si>
    <t>Flow Cytometer</t>
  </si>
  <si>
    <t>Dostop do opreme je omogocen po casu uporabe s strani KOR UKCLJ</t>
  </si>
  <si>
    <t>Access to the apparatus is provided following its utility by KOR UKCLJ staff</t>
  </si>
  <si>
    <t>Namen opreme je merjenje celicnih markerjev pri sistemskih avtoimunskih bolezni, za dolocitev patogenosti, progresa bolezni in/ali komplikacij</t>
  </si>
  <si>
    <t xml:space="preserve">The intent is to measure cellular markers in sistemic autoimmune diseases and determine pathogenicity, disease progression and/or complications </t>
  </si>
  <si>
    <t>www.miltenyibiotec.com</t>
  </si>
  <si>
    <t>P16-198</t>
  </si>
  <si>
    <t>P3-0314</t>
  </si>
  <si>
    <t>UKC-LJ KOR</t>
  </si>
  <si>
    <t>Univerzitetni klinični center Maribor</t>
  </si>
  <si>
    <t>P4-0220</t>
  </si>
  <si>
    <t>Nadja Kokalj Vokač</t>
  </si>
  <si>
    <t>Aparat za avotmatizirano sekvenciranje PSQ 96, System SQA Pyrosequencing</t>
  </si>
  <si>
    <t>Beckman Coulter sekvenator 285501 CEQ 8000 Genetic analysis system</t>
  </si>
  <si>
    <t>Oprema je dostopna zunanjim uporabnikom po dogovoru z vodjem procesa za molekularno genetiko, Borisom Zagradišnikom v času obratovanja Laboratorija za medicinsko genetiko, UKC-MB.</t>
  </si>
  <si>
    <t>Equipment is available according to agreement with process leader for molecular genetic diagnostics Boris Zagradišnik in working time of the Laboratory of medical genetics, UKC-MB.</t>
  </si>
  <si>
    <t>Omogoča ločevanje fragmentov enovijačnih DNA verig z najvećjo natančnostjo (1bp). Zato se uporablja za natančno meritev velikosti alelov pri analizi polimorfnih ponavaljajočih se zaporedij nukleotidov. Zelo senzitivna fluorescetna detekcija omogoča kvantifikacijo jakosti signalov in uporabo pri določanju števila lokusov (kvantitativna analiza). V kombinaciji z Sangerjevo metodo omogoča določanje zaporedja nukleotidov (sekveniranje) in zato mutacijsko analizo.</t>
  </si>
  <si>
    <t>Beckman Coulter CEQ8000 is a machine for  capillary  electrophoresis with fluorescent detection which is capable of separating single stranded DNA fragments with 1 bp difference. This allows precise measurement of allele lengths of polymophic fragments. Highly sensitive fluorescent detection enables quantitative analysis and copy number analysis of loci of interest. In combination with the Sanger chemistry sequencing and mutation analysis is also available.</t>
  </si>
  <si>
    <t>60-80</t>
  </si>
  <si>
    <t>https://www.ukc-mb.si/fileadmin/obvestila/oglasi/Aparat_za_avtomatizirano_sekvenciranje_PSQ96_SystemSQA.pdf</t>
  </si>
  <si>
    <t>Laboratorij za medicinsko genetiko</t>
  </si>
  <si>
    <t>Molekularno - genetska diagnostika</t>
  </si>
  <si>
    <t>Iztok Takač</t>
  </si>
  <si>
    <t>3D/4D digitalni diagnostični ultrazvočni aparat za aplikacije v ginekologiji Accuvix-xq prestige</t>
  </si>
  <si>
    <t>3D/4D digital diagnostic ultrasound machine for applications in gynecology Accuvix-xq prestige</t>
  </si>
  <si>
    <t xml:space="preserve">Po dogovoru z vodstvom Klinike za ginekologijo in perinatologijo, 16.00-19.00, od ponedeljka do petka. Po ceniku storitev. </t>
  </si>
  <si>
    <t>Upon the agreement with the Head of the University Clinical Department of Gynecology and Perinatology, 16.00-19.00, from Monday to Friday. Charged on the basis of the price list of services.</t>
  </si>
  <si>
    <t>Ultrazvočni pregledi v ginekologiji. Abdominalni in vaginalni pregledi.</t>
  </si>
  <si>
    <t>Ultrasonics examinations in gynecology. Abdominal and vaginal examinations.</t>
  </si>
  <si>
    <t>https://www.ukc-mb.si/fileadmin/obvestila/oglasi/UZ_aparatra_Accuvix_WQ_Prestige.pdf</t>
  </si>
  <si>
    <t>Klinika za ginekol. in perinatol.</t>
  </si>
  <si>
    <t xml:space="preserve">Diagnostika in drugi raziskovalni nameni
</t>
  </si>
  <si>
    <t>Raziskovalni fluorescenčni mikroskop z računalniško opremo za analizo slike</t>
  </si>
  <si>
    <t xml:space="preserve">Research light microscope with computer software for image analysis </t>
  </si>
  <si>
    <t>Oprema je dostopna zunanjim uporabnikom po dogovoru z vodjem procesa za medicinsko citogenetiko Andrejo Zagorac v času obratovanja laboratorija.</t>
  </si>
  <si>
    <t>Equipment is available according to agreement with process leader for cytogenetic diagnostics Andreja Zagorac in working time of the Laboratory of medical genetics, UKC-MB.</t>
  </si>
  <si>
    <t xml:space="preserve">Fluorescenčni raziskovalni mikroskop omogoča svetlobno mikroskopijo in analizo fluorescenčne slike do 1000X povečave, predvsem za potrebe molekularne citogenetske analize: FISH, CGH. Pripadajoča kamera in računalniška oprema služi za zajemanje, analizo in arhiviranje slike. Omogočena je kariotipizacija, FISH, M-FISH in CGH analiza. </t>
  </si>
  <si>
    <t xml:space="preserve">Fluorescent research microscope is used for bright field and fluorescent microscopy with 1000X magnification, mostly used for the needs of molecular cytogenetics analysis: FISH, CGH. Belonging camera and computer equipment is used for image capture, image analysis and archiving, enabling karyotypization, FISH, M-FISH and CGH. </t>
  </si>
  <si>
    <t>90-100</t>
  </si>
  <si>
    <t>https://www.ukc-mb.si/fileadmin/obvestila/oglasi/Fluorescencni_raziskovalni_mikroskop_IMIGER_Z1-CYTOVISION.pdf</t>
  </si>
  <si>
    <t>P4-220</t>
  </si>
  <si>
    <t>Molekularno-citogenetska diagnostika</t>
  </si>
  <si>
    <t>P3-0335</t>
  </si>
  <si>
    <t>Eldar Gadžijev/Vojko Flis</t>
  </si>
  <si>
    <t>7791/5328</t>
  </si>
  <si>
    <t>Ultrazvočni diagnostični aparat</t>
  </si>
  <si>
    <t xml:space="preserve">Diagnostic ultrasound machine </t>
  </si>
  <si>
    <t>Oprema je dostopna zunanjim uporabnikom po dogovoru z vodjo ulrazvočne diagnostike dr.Mirajno Bervar v času obratovanja laboratorija.</t>
  </si>
  <si>
    <t>Equipment is available according to agreement with head of ultrasound diagnostics dr.Mirjana Bervar in working time of ultrasound laboratory .</t>
  </si>
  <si>
    <t>Ultrazvočni pregledi v abdominalni urgenci. Abdominalni in vaskularni pregledi.</t>
  </si>
  <si>
    <t>Ultrasound examinations of acute abdomen. Abdominal and vascular examinations.</t>
  </si>
  <si>
    <t>https://www.ukc-mb.si/fileadmin/obvestila/oglasi/UZ_APARAT_TOSHIBA_SSA_790A-APLIO_XG.pdf</t>
  </si>
  <si>
    <t>Diagnostika in druge raziskovalne namene</t>
  </si>
  <si>
    <t>UKC MB</t>
  </si>
  <si>
    <t>Visokoresolucijski čitalec za mikromreže</t>
  </si>
  <si>
    <t>Microarray scanner</t>
  </si>
  <si>
    <t>Oprema je dostopna zunanjim uporabnikom po dogovoru z vodjo Laboratorija za medicinskoo genetiko Nadjo Kokalj Vokač v času obratovanja laboratorija.</t>
  </si>
  <si>
    <t>Equipment is available according to agreement with head  of Laboratiory of Medical Genetics Nadja Kokalj Vokač  in working time of the Laboratory of medical genetics, UKC-MB.</t>
  </si>
  <si>
    <t xml:space="preserve">Čitalec omogoča analizo mikromrež, kar se uporablja za določanje števila kopij strukturnih genetskih variabilnosti, analizo izražanja genov, določanje enobaznih polimorfizmov pri analizi vezave dedovanja. Aparat meri jakost fluorescence označenega vzorca DNA ali RNA v primerjavi s kontrolno označeno DNA ali RNA. </t>
  </si>
  <si>
    <t>The scanner analyses microarray slides  for the detection of copy number variations, gene expression, single nucletide polymorphisms.</t>
  </si>
  <si>
    <t>Predvidoma 50-80</t>
  </si>
  <si>
    <t>https://www.ukc-mb.si/fileadmin/obvestila/oglasi/Visokoresolucijski_citalec_za_mikromreze.pdf</t>
  </si>
  <si>
    <t>P2-0046</t>
  </si>
  <si>
    <t>Artur Pahor/Andreja Sinkovič</t>
  </si>
  <si>
    <t>15750/18987</t>
  </si>
  <si>
    <t>Digitalni ultrazvočni aparat ALOKA Alpha 10 z LCD monitorjem</t>
  </si>
  <si>
    <t xml:space="preserve">Ultrasound machine ALOKA Alpha 10 with monitor </t>
  </si>
  <si>
    <t>Oprema je dostopna po dogovoru z vodjo Odd. za interno intenzivno medicino</t>
  </si>
  <si>
    <t xml:space="preserve">Equipment is available according to agreement with head of the Department of internal deseases. </t>
  </si>
  <si>
    <t>Ultrazvok srca in ožilja</t>
  </si>
  <si>
    <t>Cardiac and vascular ultrasound</t>
  </si>
  <si>
    <t>https://www.ukc-mb.si/fileadmin/obvestila/oglasi/UZ_APARAT_Aloka_Prosound.pdf</t>
  </si>
  <si>
    <t>Željko Knez</t>
  </si>
  <si>
    <t>Zdravstvene in druge raziskovalne namene</t>
  </si>
  <si>
    <t>UKC Maribor</t>
  </si>
  <si>
    <t>P3-0327</t>
  </si>
  <si>
    <t>Borut Kovačič</t>
  </si>
  <si>
    <t>Sistem video za morfodinamiko zarodkov</t>
  </si>
  <si>
    <t>Time lapsse system</t>
  </si>
  <si>
    <t>Oprema je dostopna po dogovoru z vodjo Laboratorija za OBMP</t>
  </si>
  <si>
    <t>Equipment is available according to agreement with head of IVF laboratory</t>
  </si>
  <si>
    <t>Video sistem služi za spremljanje razvoja in morfodinamike predimplantacijskih zarodkov in vitro in za ugotavljanje nepravilnosti v delitvah njihovih celic.</t>
  </si>
  <si>
    <t>Time lapse system is used for continuous monitoring of preimplantation embryo development and morphodinamic in vitro and for identification  of cleavage irregularities.</t>
  </si>
  <si>
    <t>https://www.ukc-mb.si/fileadmin/obvestila/oglasi/Laserski_sistem_za_varno.pdf</t>
  </si>
  <si>
    <t>Laboratorij za OBMP</t>
  </si>
  <si>
    <t xml:space="preserve">Univerza v Ljubljani, Medicinska fakulteta  </t>
  </si>
  <si>
    <t>Radovan Komel, Damjana Rozman</t>
  </si>
  <si>
    <t>6135,       6013</t>
  </si>
  <si>
    <t>Oprema za pripravo in analizo bio-čipov</t>
  </si>
  <si>
    <t>Equipment for preparing and analysing bio-chips</t>
  </si>
  <si>
    <t>Možnost dostopa v Center za funkcijsko genomiko in bio-čipe ( CFGBC)   glede na dogovor z vodstvom in zaposlenimi v  CFGBC ali preko elektronske pošte: CFGBC @mf.uni-lj.si</t>
  </si>
  <si>
    <t>Consulting,  preparing and analysing bio-chips; access to the Centre for functional genomics and bio-chips is possible by agreement with management and workers CFGBC or by reservation on CFGBC @mf.uni-lj.si</t>
  </si>
  <si>
    <t>Sklop A: sklop aparatur za pripravo in analizo bio-čipov nizke
    gostote, ki omogoča pripravo lastnih čipov in mikromrež ter
    njihovo analizo:
    - sistem za pripravo biočipov s programsko in računalniško opremo
    ( nanašalec, ang.spotter), računalniško vodeni nanašalni robot
    velike preciznosti.
    - UV/VIS spektofotometer za mikrotitrske ploščice, ki odčitava
    absorbnost vzorcev.
    - barvni laserski čitalec    ( scanner) za detekcijo različnih barvil
    s programsko in računalniško opremo.
    - vakuumska centrifuga za centrifugiranje mikrotitrske ploščice in čipe, ki  omogoče
    centrifugiranje mikrotitrskih ploščic in hitro sušenje čipov pod
    vakuumom.
    - UV aparat za vezavo DNA na trdno podlogo čipa ( UV
    crosslinker).</t>
  </si>
  <si>
    <t>Assembly A:  aparatures for preparing and analysis bio-chips of low density which allows to preparation of own bio-chips and microarays and their anaysis: - system for preparation bio-chips  with softwer and coputer equipment ( spotter), computer guided robot of high precision.     -UV/VIS spectrophotometer for microarrays slide, which reads absorbtion of samples.     - color laser  reader  ( scanner) for detection of different dyes with softwer and computer equiment.  -  vacuum centrifuge for centrifuging microarrays slides and bio-chips which allows to cenrifuge microarrays slides and fast drying of bio-chips under vacuum.  -  UV equipmet for bindind DNA on hard base of the cbip ( UV crosslinker).</t>
  </si>
  <si>
    <t xml:space="preserve">
1863-računalnik k čitalcu biočipov (32.867,63)
 1870-čitalec biočipov (38.390,92),  
</t>
  </si>
  <si>
    <t>a) 16,50 € ( brez DDV)  / uro skeniranja                      ( partnerji Konzorcija za bio-čipe);                      b) 26,40 € ( brez DDV) / uro skeniranja; akademski ne-člani  Konzorcija za bio-čipe;                      c) 33,00 € ( brez DDV)  / uro skeniranja                      ( ne- akademski ne-člani Konzorcija za bio-čipe)</t>
  </si>
  <si>
    <t>b) oprema je amortizirana, se še vedno redno uporablja                c) oprema je amortizirana, se še vedno redno uporablja</t>
  </si>
  <si>
    <t>http://cfgbc.mf.uni-lj.si/</t>
  </si>
  <si>
    <t>glede na izvajalca; različni profili opreaterjev</t>
  </si>
  <si>
    <t>5 let</t>
  </si>
  <si>
    <t>P1-0104;                             partnerske inštitucije Konzorcija za bio-čipe ( http://cfgbc.mf.uni-lj.si/)</t>
  </si>
  <si>
    <t>člani konzorcija in člani programske skupine</t>
  </si>
  <si>
    <t>1902- UV pečica za mreženje DNA (977,32)</t>
  </si>
  <si>
    <t>a) 3,00 € ( brez DDV)  / uro                     ( partnerji Konzorcija za bio-čipe);                      b) 8,00 € ( brez DDV) / uro ; akademski ne-člani  Konzorcija za bio-čipe;                      c) 11,00 € ( brez DDV)  / uro                     ( ne- akademski ne-člani Konzorcija za bio-čipe)</t>
  </si>
  <si>
    <t>1869-centrifuga vakuumska (11.287,06)</t>
  </si>
  <si>
    <t>a) 10 € ( brez DDV)  / uro                     ( partnerji Konzorcija za bio-čipe);                      b) 14,00 € ( brez DDV) / uro ; akademski ne-člani  Konzorcija za bio-čipe;                      c) 18,00 € ( brez DDV)  / uro                     ( ne- akademski ne-člani Konzorcija za bio-čipe)</t>
  </si>
  <si>
    <t>glede na izvajalca; različni profili opreaterjev?</t>
  </si>
  <si>
    <t>1871-robot za čitalec biočipov (30.221EUR), spektrofotometer</t>
  </si>
  <si>
    <t>a) 27,02 € ( 96 well) ali 71,91 € ( 384 well) ( brez DDV)             ( partnerji Konzorcija za bio-čipe);                      b) 86,77 € ( 96 well) ali 107,87 € ( 384 well) ( brez DDV) ; akademski ne-člani  Konzorcija za bio-čipe;                      c) 115,69 € ( 96 well) ali 143,83 € ( 384 well)  ( brez DDV)               ( ne- akademski ne-člani Konzorcija za bio-čipe)</t>
  </si>
  <si>
    <t>Robert Zorec</t>
  </si>
  <si>
    <t>Sklop raziskovalne opreme za celično inženirstvo</t>
  </si>
  <si>
    <t>2002,
2004</t>
  </si>
  <si>
    <t>Research equipment for cell engineering</t>
  </si>
  <si>
    <t xml:space="preserve">Oprema je amortizirana. Še v uporabi. Najava pri skrbniku opreme najmanj 60 dni pred želenim terminom uporabe. Določen termin v skladu z razpoložljivostjo. Terminska souporaba zaradi karantene v 30-dnevnih sklopih. </t>
  </si>
  <si>
    <t xml:space="preserve">The equipment is depriciated. In use. Reservation with the equipment coordinator at least 60 days in advance. The booking in accordance to availability. Term use in 30-days time period. </t>
  </si>
  <si>
    <t>Priprava, shranjevanje celic</t>
  </si>
  <si>
    <t>Preparation and storage of cells</t>
  </si>
  <si>
    <t>21,00 €/uro</t>
  </si>
  <si>
    <t>http://lnmcp.mf.uni-lj.si/Neuroendo/Oprema.html</t>
  </si>
  <si>
    <t>25,00 €/uro</t>
  </si>
  <si>
    <t>P3-0310</t>
  </si>
  <si>
    <t>Tomaž Marš</t>
  </si>
  <si>
    <t>Raziskovalna oprema za kvantitativno analizo slik bioloških vzorcev označenih z radioizotopi</t>
  </si>
  <si>
    <t>Equipment for quantitative analysis of autoradiograms and microscopic images</t>
  </si>
  <si>
    <t>Po dogovoru s skrbnikom in predstojnikom Inštituta za patološko fiziologijo MF</t>
  </si>
  <si>
    <t>After prior agreement with the curator and head of the Institute of Pathophysiology</t>
  </si>
  <si>
    <t>Invertni mikroskop z računalniško analizo mikroskopskih in avtoradiografskih slik</t>
  </si>
  <si>
    <t>Invert microscope with computerized analysis of microscopic and autoradiographic images</t>
  </si>
  <si>
    <t>2874-mikroskop (52.203,66)</t>
  </si>
  <si>
    <t>75,00 €/uro</t>
  </si>
  <si>
    <t xml:space="preserve">http://www.pafi.si/Base/first.php </t>
  </si>
  <si>
    <t>glede na izvajalca; različni profili operaterjev</t>
  </si>
  <si>
    <t>5let</t>
  </si>
  <si>
    <t>P3-0171</t>
  </si>
  <si>
    <t>Samo Ribarič</t>
  </si>
  <si>
    <t>P3-0043</t>
  </si>
  <si>
    <t>Matej Podbregar</t>
  </si>
  <si>
    <t>P3-0019</t>
  </si>
  <si>
    <t>Dušan Šuput</t>
  </si>
  <si>
    <t>Damjan Glavač</t>
  </si>
  <si>
    <t>Transgenomic Wave DHPLC sistem za analizo DNA in odkrivanje mutacij</t>
  </si>
  <si>
    <t>2002, 2003</t>
  </si>
  <si>
    <t>Transgenomic Wave DHPLC System for Nucleic Acid Fragment Analysis and Mutation Detection</t>
  </si>
  <si>
    <t>Druge raziskovalne organizacije lahko koristijo opremo do 16 ur tedensko. Oprema je na voljo na Inštitutu za patologijo, Oddelek za molekularno genetiko, Zaloška 4.</t>
  </si>
  <si>
    <t>Other institution can use system up to 16 hours per week. Equipment is available at Institut for Pathology, Department for Molecular Genetics, Zaloška 4.</t>
  </si>
  <si>
    <t>Raziskovalna oprema se uporablja za detekcijo znanih in neznanih mutacij v nukleotidnem zaporedju DNA.</t>
  </si>
  <si>
    <t>Equipment is used for detection of known and unknown mutations in nucleotide DNA sequence.</t>
  </si>
  <si>
    <t>3291-aparat DHPLC sistem za analizo DNA (85.028)</t>
  </si>
  <si>
    <t>15€/uro</t>
  </si>
  <si>
    <t>10,00 €/uro</t>
  </si>
  <si>
    <t>25,00 €/eur</t>
  </si>
  <si>
    <t>spletna stran ne obstaja</t>
  </si>
  <si>
    <t>Proteini/Nukleinske kisline</t>
  </si>
  <si>
    <t>Sekvencerji</t>
  </si>
  <si>
    <t>ni neizučenih uporabnikov</t>
  </si>
  <si>
    <t>L3-6021</t>
  </si>
  <si>
    <t>P3-0054</t>
  </si>
  <si>
    <t>Nina Gale</t>
  </si>
  <si>
    <t>Tatjana Avšič</t>
  </si>
  <si>
    <t>Zaščitna mikrobiološka komora - III. Stopnje varnosti (izolator)</t>
  </si>
  <si>
    <t>Biosafety cabinet (BSL 3) - glowbox</t>
  </si>
  <si>
    <t>Oprema dostopna po dogovoru - potrebno znanje dela z visoko nevarnimi MO</t>
  </si>
  <si>
    <t>Service offered only highly qualified lab. personnel</t>
  </si>
  <si>
    <t>Izolator se uporablja za delo z mikroorganizmi, ki sodijo v 3. in 4. stopnjo biološke nevarnosti</t>
  </si>
  <si>
    <t xml:space="preserve">Biosafety cabinet (BSL 3) -glowbox is used when work with pathogens of BSL-3 level are performed. </t>
  </si>
  <si>
    <t>nima inv.št. - zaščitna mikrobiološka komora 3.varnostne stopnje-izolator</t>
  </si>
  <si>
    <t xml:space="preserve"> 500,00 €/uporabo</t>
  </si>
  <si>
    <t>http://www.imi.si/raziskovalna-dejavnost/raziskovalna-oprema</t>
  </si>
  <si>
    <t>P3-0083</t>
  </si>
  <si>
    <t>člani programske skupine</t>
  </si>
  <si>
    <t>Potočnik Nejka, Cankar Ksenija</t>
  </si>
  <si>
    <t>5201, 15243</t>
  </si>
  <si>
    <t>Sistem za mikrodializo, volumski kateter</t>
  </si>
  <si>
    <t>System for cardiovascular pharmacologycal testing</t>
  </si>
  <si>
    <t xml:space="preserve">Oprema je namenjena izključno za raziskovalne namene. Uporaba zahteva prisotnost skrbnika opreme, prav tako je potrebna posebna priprava opreme za uporabo, ki je odvisna od tega ali ima srrbnik v željenem terminu dovolj časa na razpolaga. Ta postopek lahko traja 2 ali več mesecev. Zato je treba pravočasno načrtati poskus, v katerem se bo uporabljala oprema, ki vključuje preiskovance ali živali. </t>
  </si>
  <si>
    <t>Only for bilateral research projects. Equipment can be used under tutorship of the possessor and may take 2 months or more time for preparation of the experiment in which the quipment is tended to be used. .</t>
  </si>
  <si>
    <t>Sistem za mikrodializo je namenjen za oceno delovanja učinkovin na mikrocirkulacijo pri človeku. Enkratna meritev z sistetemom za mikrodializo je 200 EUR. Sistem z volumskim katetrom je namenjen studiju delovanja ucinkovin na odprtem prsnem kosu pri budri ali podgani in zahteva pripravo poskusa z malimi zivalmi. Namenjen je izkljucno za raziskovalne namene obeh sodelujocih projektnih skupin.</t>
  </si>
  <si>
    <t>System for microdialisys can be used to assess effects of drugs on the microcirculation. Sistem for ventricular volume plethismography can be used to assess effects of cardiac drugs on the mechanical properties of the open chest the left ventricle in rats and in guinea'pigs.</t>
  </si>
  <si>
    <t>2106- sistem za mikrodializo (5.173,76)</t>
  </si>
  <si>
    <t>834,00 €/uporabo</t>
  </si>
  <si>
    <t>Inštitut za fiziologijo</t>
  </si>
  <si>
    <t>Peter Jevnikar</t>
  </si>
  <si>
    <t>Sistem za ciklično obremenjevnje trdih zobnih tkiv in dentalnih materialov</t>
  </si>
  <si>
    <t>servo-hydraulic fatigue testing instrument INSTRON 8871</t>
  </si>
  <si>
    <t xml:space="preserve">laboratorijsko ponazarjanje mehanskih obremenitev zob in dentalnih materialov v ustni votlini </t>
  </si>
  <si>
    <t>simulation of hard dental tissues and dental materials fatigue</t>
  </si>
  <si>
    <t>1199 - aparat dinamični aksialni testni (72.727)</t>
  </si>
  <si>
    <t>Gorazd Drevenšek</t>
  </si>
  <si>
    <t>Aparat za izolirane organe - dopolnitev in elektrofiziološka nadgradnja</t>
  </si>
  <si>
    <t>Apparatus for isolated cardivascular tissues and organs; measurements of CVS parameters "in vivo" and "in situ"</t>
  </si>
  <si>
    <t xml:space="preserve">Za delo na aparatih za izolirane organe se je potrebno dogovoriti vsaj 2 meseca pred pričetkom izvedbe poskusov. Stroški potrebni za izvedbo poskusov obsegajo pripravo raztopin izbranih učinkovin, nabavo in umerjanje merilnih sond (npr. tlačno-pretočne sonde ipd.) in stroški povezani z vzrejo laboratorijskih živali. Za izvedbo poskusov na laboratorijskih živalih je potrebno predhodno pridobiti ustrezno dovoljenje iz strani VURS-a. Opremo lahko ponudimo le v sodelovanju, saj je za delo pri raziskavi potrebno imeti  veljavno licenco za delo s poskusnimi živalmi oz. izkušnje za delo z napravami (v primeru humanega materiala), saj vpeljevanje v delo traja najmanj 3 mesece. </t>
  </si>
  <si>
    <t>Apparatus for isolated heart allows measurements of left ventricular contractility, coronary flow, heart rate and electrophysiological measurements (ECG). Apparatus for isolated blood vessels enables recording of isometric contraction and relaxation of the vascular rings, the cardiac atrial preparations or other internal organs.</t>
  </si>
  <si>
    <t xml:space="preserve">Oprema za delo na izoliranih organih se uporablja za študije farmakološkega delovanja preizkušanih učinkovin na srčno-žilni sistem. Z opremo za izolirano srce je moč spremljati zaščitno proti-ishemično delovanje zdravilnih učinkovin po indukciji ishemične okvare ali potencialno direktno toksično delovanje preučevanih zdravil, toksinov itd. na srčno mišičnino. Z aparatom za izolirane žile pa se preučujejo direktni sprostitveni učinki (vazodilatacija) ali potencialni toksični učinki izbranih učinkovin.  </t>
  </si>
  <si>
    <t>Equipment for the isolated organs is used to study the pharmacological activity of studied drugs on the cardiovascular system. The apparatus for isolated heart can be used to study the protective anti-ischemic activity of active substances by prior induction of ischemic damage or potential toxic activity of the studied toxins on myocardium. The apparatus for isolated blood vessels can be used to examine vasorelaxation (vasodilation) or potential toxic effects of studied substances.</t>
  </si>
  <si>
    <t xml:space="preserve">Raziskovalna oprema je na voljo le po dnevih, saj postopki običajno trajajo več kot 8 ur na poskus.   Stroški dela so lahko ocenjeni z obsegom ur, še raje pa v obliki vsebinskega sodelovanja. Po dosedanji praksi je za sklop raziskav polno sodeloval po  en raziskovalec in en tehnik vsaj 3 mesece!
</t>
  </si>
  <si>
    <t xml:space="preserve">oprema je amortizirana, se še vedno redno uporablja. Na voljo do 50 % časa po predhodnem dogovoru in izpolnitvi kadrovskih pogojev.                </t>
  </si>
  <si>
    <t xml:space="preserve">Letni stroški vzdrževanja opreme so povezani na uporabo (izrabo) in znesejo od 3-4 € ob polni zasedenosti (zamenjava posameznih merilnih elementov in obrabljenih delov). </t>
  </si>
  <si>
    <t>Stroški dela so lahko ocenjeni z obsegom ur, še raje pa v obliki vsebinskega sodelovanja. Po dosedanji praksi je za sklop raziskav polno sodeloval po  en raziskovalec in en tehnik vsaj 3 mesece!</t>
  </si>
  <si>
    <t>Običajno 1 FT raziskovalca in tehnika na 3 mesece za študijo vrednotenja zdravila</t>
  </si>
  <si>
    <t>J3-9432</t>
  </si>
  <si>
    <t>Borut Geršak</t>
  </si>
  <si>
    <t>J3-0024</t>
  </si>
  <si>
    <t>Ana Plemenitaš</t>
  </si>
  <si>
    <t>Oprema za pripravo subceluarnih frakcij mikroorganizmov</t>
  </si>
  <si>
    <t>System for preparation of subcellular fractions: shaker, high speed vacum centrifuge</t>
  </si>
  <si>
    <t>Opremo uporabljamo sodelavci Inštituta za biokemijo in sodelavci iz drugih inštitucij s katerimi preko projektov sodelujemo pri raziskovalnem delu</t>
  </si>
  <si>
    <t>Equipment available for the researchers of the  Institute of Biochemistry and their collaborators</t>
  </si>
  <si>
    <t>Oprema obsega: stresalni inkubator s hlajenjem, ki omogoča gojenje mikroorganizmov (glive in bakterije), ki so naši modelni raziskovalni organizmi in hlajeno vakumsko centrifugo, ki omogoča pripravo večjih količin subcelularnih frakcij organizmov, pa tudi vseh drugih bioloških materialov.</t>
  </si>
  <si>
    <t>Equipment has two components: shaker for growth for microorganisms and high speed vacuum centrifuge for preparation for subcellular fractions</t>
  </si>
  <si>
    <t>1754 - stresalnik inkubatorski (11.944,98) 1752 - centrifuga hlajena (24.901,04)</t>
  </si>
  <si>
    <t>http://ibk.mf.uni-lj.si/equipment</t>
  </si>
  <si>
    <t>N/A</t>
  </si>
  <si>
    <t>J4-1019</t>
  </si>
  <si>
    <t>N.Gunde Cimerman v sodelovanju z A.Plemenitaš</t>
  </si>
  <si>
    <t>J4-2022,</t>
  </si>
  <si>
    <t>Uporaba v lastne namene ali v okviru sodelovanja z inštituti MF</t>
  </si>
  <si>
    <t>Bojan Božič</t>
  </si>
  <si>
    <t>Sistem za analizo optično mikroskopske slike</t>
  </si>
  <si>
    <t>Fluorescence microscope w/ cooled CCD B/W camera, Nikon Diaphot 200</t>
  </si>
  <si>
    <t>Po individualnem dogovoru</t>
  </si>
  <si>
    <t>Use of equipment by individual agreement</t>
  </si>
  <si>
    <t>Fluorescentna mikroskopija (Hg obločna luč)</t>
  </si>
  <si>
    <t>Fluorescence microscopy (Hg-arc lamp)</t>
  </si>
  <si>
    <t>15,79 €/uro</t>
  </si>
  <si>
    <t>1,40 €/uro</t>
  </si>
  <si>
    <t>14,39 €/uro</t>
  </si>
  <si>
    <t>http://www.mf.uni-lj.si/media-library/2016/05/884458b8fc20c9d2310da075250a3f33.pdf</t>
  </si>
  <si>
    <t>Janja Majhenc</t>
  </si>
  <si>
    <t>J3-2268</t>
  </si>
  <si>
    <t>Mally</t>
  </si>
  <si>
    <t>Damjana Rozman</t>
  </si>
  <si>
    <t>Oprema za pripravo in analizo bio-čipov - sklop II</t>
  </si>
  <si>
    <t xml:space="preserve">Equipment for preparing and analysing bio-chips </t>
  </si>
  <si>
    <t>Aparatura za avtomatsko  hibridizacijo in spiranje DNA čipov</t>
  </si>
  <si>
    <t>Equipment for automatic hibridization and washing  chips</t>
  </si>
  <si>
    <t>2031- sistem za pripravo in analizo biočipov (86.653)</t>
  </si>
  <si>
    <t>a) 40,00 € ( brez DDV)   cena za storitev hibridizacije in spiranja             ( partnerji Konzorcija za bio-čipe);                      b) 60,00 € ( brez DDV)  ; akademski ne-člani  Konzorcija za bio-čipe;                      c) 80,00 € ( brez DDV)                    ( ne- akademski ne-člani Konzorcija za bio-čipe)</t>
  </si>
  <si>
    <t>Sistem za lasersko mikrodisekcijo</t>
  </si>
  <si>
    <t>System for Laser Microdissection</t>
  </si>
  <si>
    <t>Raziskovalna oprema se uporablja za lasersko mikrodisekcijo tkiva.</t>
  </si>
  <si>
    <t>Equipment is used for tissue laser microdisection.</t>
  </si>
  <si>
    <t>3649 - sistem za lasersko mikrodisekcijo (101.483)
3662 - sistem za lasersko mikrodisekcijo (31.555)</t>
  </si>
  <si>
    <t>60€/uro</t>
  </si>
  <si>
    <t>40€/uro</t>
  </si>
  <si>
    <t>20€/uro</t>
  </si>
  <si>
    <t>Laser</t>
  </si>
  <si>
    <t>Marko Kreft</t>
  </si>
  <si>
    <t>Oprema za večkanalno mikroskopsko dinamično slikanje</t>
  </si>
  <si>
    <t>Equipment for multichannel dynamic microscopy imaging</t>
  </si>
  <si>
    <t xml:space="preserve">Najava pri skrbniku opreme najmanj 15 dni pred želenim terminom uporabe. Določen termin v skladu z razpoložljivostjo. Terminska souporaba v 24-urnih sklopih. </t>
  </si>
  <si>
    <t xml:space="preserve">Reservation with the equipment coordinator at least 15 days in advance. The booking in accordance to availability. Term use in 24-hour time period. </t>
  </si>
  <si>
    <t>Slikanje živih in fiksiranih celic v 5D, shranjevanje in analiza slik</t>
  </si>
  <si>
    <t>Imaging live and fixed cell in 5D, storage and analysis of images</t>
  </si>
  <si>
    <t>3082 - mikroskop konfokalni (110.544)</t>
  </si>
  <si>
    <t>14,60 €/uro</t>
  </si>
  <si>
    <t>25 EUR/uro</t>
  </si>
  <si>
    <t>J3-0031</t>
  </si>
  <si>
    <t>Sistem za mikroskopijo TIRF ("total internal reflection fluorescence")</t>
  </si>
  <si>
    <t>112.669 + 122.575,81 = 235.244,81</t>
  </si>
  <si>
    <t>Fluorescentna mikroskopija (Ar-laser, 488 nm) v adsorbirani plasti debeline do 200 nm</t>
  </si>
  <si>
    <t>Fluorescence microscopy (Ar-laser, 488 nm) in the adsorbed layer, thickness up to 200 nm</t>
  </si>
  <si>
    <t>1569 - mikroskop invertni (112.669) z 1651 modul konfokalni  (122.575,81 = 235.244,81 EUR</t>
  </si>
  <si>
    <t>34,42 €/uro</t>
  </si>
  <si>
    <t xml:space="preserve">10,00 €/uro </t>
  </si>
  <si>
    <t>http://www.mf.uni-lj.si/media-library/2016/05/895b522487bb8059adc1197ad480af6a.pdf</t>
  </si>
  <si>
    <t xml:space="preserve">Janja Majhenc </t>
  </si>
  <si>
    <t>Peter Veranič</t>
  </si>
  <si>
    <t xml:space="preserve">Mikroskop Axio Imager z dodatkom ApoTome </t>
  </si>
  <si>
    <t xml:space="preserve">Microscope Axio Imager Z1with ApoTome attachment </t>
  </si>
  <si>
    <t>Za člane konzorcija je po pogodbi določena prosta uporaba mikroskopa po 4 ure tedensko za začetni vložek 1000000 sit (4000EUR) oziroma sorazmerno deležu prispevka pri nakupu.</t>
  </si>
  <si>
    <t>Members of the consortium have, by the contract, a free access to the microscope for 4 hours per week as for the initial participation of 1000000 SIT ( 4000 EUR) or proportionally
 to the participation value.</t>
  </si>
  <si>
    <t>Mikroskop z dodatkom ApoTome je namenjen za analizo fluorescenčno označenih celic (tkiva) po x,y,z osi preparata. Omogoča optično rezanje in 3D rekonstrukcijo slike preparata.</t>
  </si>
  <si>
    <t>The microscope with the ApoTome attachment is used for the analysis of  fluorescently labelled cells (tissue) in x, y and z axis. The system enables optical sectioning and a 3D reconstruction of the speciment.</t>
  </si>
  <si>
    <t>1315 - mikroskop apotome (101.110)</t>
  </si>
  <si>
    <t xml:space="preserve">80,00 €/uro z raziskovalcem; 30,00 €/uro samostojno </t>
  </si>
  <si>
    <t>30,00 €/uro</t>
  </si>
  <si>
    <t xml:space="preserve">50,00 €/uro </t>
  </si>
  <si>
    <t>spletna stran v delu</t>
  </si>
  <si>
    <t>P3-0108</t>
  </si>
  <si>
    <t>Sklop raziskovalne opreme za detekcijo, analizo in uničevanje visoko nevarnih patogenov</t>
  </si>
  <si>
    <t>2004, 2005</t>
  </si>
  <si>
    <t>System for detection, analysis and decontamination of highly pathogenic microorganisms</t>
  </si>
  <si>
    <t>Oprema dostopna po dogovoru - potrebno znanje dela z nevarnimi MO</t>
  </si>
  <si>
    <t xml:space="preserve">Nikon-ECLIPSE 80i - mikroskop s fluorescenčnim sistemom ter sistemom za digitalno detekcijo, ki preko računalniškega sistema omogoča projekcijo slike tudi v prostor izven laboratorija 3. stopnje biološke varnosti (P 3), kjer se bo mikroskop sicer uporabljal.  </t>
  </si>
  <si>
    <t xml:space="preserve">Nikon-ECLIPSE 80i – fluorescent microscope with digital detection system and computer projection of picture outside of the BSL3 laboratory.
</t>
  </si>
  <si>
    <t>4431- mikroskop flourescentni (29.472)</t>
  </si>
  <si>
    <t>15,00 €/uporabo</t>
  </si>
  <si>
    <t>15,00 €/uro</t>
  </si>
  <si>
    <t>20,00 €/uro</t>
  </si>
  <si>
    <t>Sklop raziskovalne opreme za detekcijo, analizo in uničevanje visoko nevarnih patogenov - Parni sterilizator (avtoklav)</t>
  </si>
  <si>
    <t>Service offered only highly qualified lab. Personnel</t>
  </si>
  <si>
    <t xml:space="preserve">Parni sterilizator (avtoklav) v dvostenski izvedbi je namenjen za dekontaminacijo visoko nevarnih mikrorooganizmov v vseh materialih, tekočinah in gojiščih.
 </t>
  </si>
  <si>
    <t>Autoclave – doubleside version designed for decontamination of highly patgogenic microorganisms in all kinds of material, liquid and media.</t>
  </si>
  <si>
    <t>4546 - parni sterilizator (avtoklav)</t>
  </si>
  <si>
    <t>25,00 €/uporabo</t>
  </si>
  <si>
    <t>Marko Živin</t>
  </si>
  <si>
    <t>Oprema za meritve izražanja genov v živčevju in mišicah</t>
  </si>
  <si>
    <t>2004,
2005</t>
  </si>
  <si>
    <t>Equipment for measuring gene expression in excitable and other tissues</t>
  </si>
  <si>
    <t>Po dogovoru s skrbnikom in vodjo programa P3-0171</t>
  </si>
  <si>
    <t>Prior agreement with the curator and principal investigator of the program</t>
  </si>
  <si>
    <t>Scintilacijski števec, luminometer, slikovna analiza gelov</t>
  </si>
  <si>
    <t>Scintillation counter, luminometer, image analysis of gels</t>
  </si>
  <si>
    <t>2994,334,2993</t>
  </si>
  <si>
    <t>5, /</t>
  </si>
  <si>
    <t>P0-0043</t>
  </si>
  <si>
    <t>Oprema za analizo proteinov</t>
  </si>
  <si>
    <t>System for protein analisys</t>
  </si>
  <si>
    <t>Oprema vključuje 2D elektroforezni sistem, ki omogoča kvalitetno ločitev zmesi proteinov, sistem za dokumentacijo in analizo gelov pa hitro pripravo visokokavostnih slik in njihovo (kvantitativno) analizo ter primerjavo več gelov med sabo in spektrofluorimeter, ki omogoča merjenje fluoriscence, fosforiscence in luminiscence bioloških in nebioloških materialov pri termostatiranih pogojih.</t>
  </si>
  <si>
    <t xml:space="preserve">System consist of two 2D protein electophoresis for protein separation and system for the documentation and analysis of gels </t>
  </si>
  <si>
    <t xml:space="preserve">2028 - sistem za slikanje gelov (7.959), 1969- spektrofluorometer </t>
  </si>
  <si>
    <t>J4-2022</t>
  </si>
  <si>
    <t>Emil Hudomalj</t>
  </si>
  <si>
    <t>Strežniška raziskovalna osrednja oprema na MF</t>
  </si>
  <si>
    <t>2005, 2006</t>
  </si>
  <si>
    <t>Central servers for research on Faculty of Medicine</t>
  </si>
  <si>
    <t>Oprema je vgrajena v računalniško omrežje in služi vsem uporabnikom, ki dostopajo do storitev na Medicinski fakulteti.</t>
  </si>
  <si>
    <t>The equipment is integrated into the computer network and serves all users who access services offered by Faculty of Medicine.</t>
  </si>
  <si>
    <t>Oprema zagotavlja osrednjo strežniško podporo omrežnim storitvam Medicinske fakultete.</t>
  </si>
  <si>
    <t>The equipment is a basis for network services of Faculty of Medicine.</t>
  </si>
  <si>
    <t xml:space="preserve">601-klima naprava (3.271) 602-klima naprava (3.271) 603-sistem UPS (4.287) 607-strežnik (8.117) 608-strežnik (8.117) 641-diskovno polje (14.673) 643- računalnik prenosni (1.583) </t>
  </si>
  <si>
    <t>http://www.mf.uni-lj.si/ris/oprema</t>
  </si>
  <si>
    <t>2-5let</t>
  </si>
  <si>
    <t>večina projektov na MF</t>
  </si>
  <si>
    <t>Sistem za analizo ekspresije proteinov s pomočjo dvodimenzionalne elektroforeze</t>
  </si>
  <si>
    <t>Two-dimensional Electrophoresis for Protein Expression Analysis</t>
  </si>
  <si>
    <t xml:space="preserve">Raziskovalna oprema se uporablja za analizo izražanja proteinov s pomočjo dvo-dimenzionalne elektroforeze. </t>
  </si>
  <si>
    <t>Equipment is used for two-dimensional electophoretic analysis of protein expression.</t>
  </si>
  <si>
    <t>3836 - sistem za dvodimenz.elektroforezo (33.123)</t>
  </si>
  <si>
    <t>45,00 €/uro</t>
  </si>
  <si>
    <t>Elektroforeza</t>
  </si>
  <si>
    <t>Jure Dimec</t>
  </si>
  <si>
    <t>Sistem za zajemanje in analizo bibliografskih podatkov v medecini za Slovenijo</t>
  </si>
  <si>
    <t>System for data input and analysis of bibliographic data in Slovenian biomedicine</t>
  </si>
  <si>
    <t>The equipment is integrated into the computer network and serves all users who access the bibliographic services offered by Faculty of Medicine.</t>
  </si>
  <si>
    <t>Oprema zagotavlja strežniško in omrežno podporo bibliografskim aplikacijam.</t>
  </si>
  <si>
    <t>The equipment is a basis for server and network services used by bibliographic applications.</t>
  </si>
  <si>
    <t>605-mrežno stikalo (7.431) 609-tračna enota (11.049) 633-ohišje USB (646,00) 634-klima naprava (4.139) 640-mrežno stikalo (12.237)</t>
  </si>
  <si>
    <t>14, 19</t>
  </si>
  <si>
    <t>4leta</t>
  </si>
  <si>
    <t>J3-2155</t>
  </si>
  <si>
    <t>Janez Stare</t>
  </si>
  <si>
    <t>Laboratorij za mikrospektrofluorimetrijo</t>
  </si>
  <si>
    <t>2005,
2006</t>
  </si>
  <si>
    <t>Laboratory for microspectrofluorimetry</t>
  </si>
  <si>
    <t>Oprema je na voljo drugim raziskovalcem do 8 ur tedensko. Cena se oblikuje glede na materialne stroške, večinoma pa gre za sodelovanje.</t>
  </si>
  <si>
    <t>Te equipment is available to other institutions up to 8 hr weekly. The price is set according to the actual material costs, but so far most of the use was done in collaboration and joint publications.</t>
  </si>
  <si>
    <t>Oprema je namenjena predvsem meritvam intracelularne koncentracije ionov, predvsem Ca2+ in H+ ter za namen epifluorescenčne mikroskopije</t>
  </si>
  <si>
    <t>The equipment is mostly used for measurements of intenal calcium and hydrogen ion concentrations</t>
  </si>
  <si>
    <t>http://www.mf.uni-lj.si/CKF</t>
  </si>
  <si>
    <t>10,11,70</t>
  </si>
  <si>
    <t>27580,10779,18825,28326</t>
  </si>
  <si>
    <t>J3-2317</t>
  </si>
  <si>
    <t>J3-0029</t>
  </si>
  <si>
    <t>24927,15667,10779</t>
  </si>
  <si>
    <t>Raziskovalna osrednja oprema na MF</t>
  </si>
  <si>
    <t>Central equipment for research on Faculty of Medicine</t>
  </si>
  <si>
    <t>Oprema zagotavlja zaščito omrežja Medicinske fakultete ter nadzor delovanja in nudi diskovni prostor osrednjim omrežnim storitvam na Medicinski fakulteti.</t>
  </si>
  <si>
    <t>The equipment is a basis for security services and for the control of the network of Faculty of Medicine. It serves also as a disk storage for central network services of Faculty of Medicine.</t>
  </si>
  <si>
    <t>604-požarna pregrada (18.151) 610- diskovno polje (27.407) + računalniški program</t>
  </si>
  <si>
    <t>Sistem za statistično analizo podatkov v medicini</t>
  </si>
  <si>
    <t>Sytem for statistical analysis of medical data</t>
  </si>
  <si>
    <t>The equipment is integrated into the computer network and serves all users who access statistical services offered by Faculty of Medicine.</t>
  </si>
  <si>
    <t>Oprema zagotavlja strežniško in omrežno podporo statističnim obdelavam.</t>
  </si>
  <si>
    <t>The equipment is a basis for server and network services used for statistical processing.</t>
  </si>
  <si>
    <t>603-sistem UPS (4.287) 606-mrežno stikalo (335,00) 611-stikalo mrežno (3.719) 630-preklopnik (14.027) 642-strežnik (13.409) 638-zunanji disk (162,00)</t>
  </si>
  <si>
    <t>P3-0154</t>
  </si>
  <si>
    <t>Žarko Finderle</t>
  </si>
  <si>
    <t>Sistem za ocenjevanje oksidativnega stresa</t>
  </si>
  <si>
    <t>DNA injury assement with "Comet test"</t>
  </si>
  <si>
    <t>Oprema je namenjena izključno za raziskovalne namene. Metoda za oceno poškodb DNA izoliranih celic s kometnim testom. Cena ene meritve je 620 EUR za 10 vzorcev.</t>
  </si>
  <si>
    <t>Only for bilateral research projects.</t>
  </si>
  <si>
    <t>2173 - sistem za ocenjevanje oksidativnega stresa (41.108)</t>
  </si>
  <si>
    <t>60,00 €/uporabo</t>
  </si>
  <si>
    <t>Oprema za študij izražanja genov. Sklop 1. - Oprema za kvantitaivni PCR in post PCR analizo</t>
  </si>
  <si>
    <t>Real-time PCR system
 7500, with PC tower</t>
  </si>
  <si>
    <t>Oprema omogoča proučevanje izražanje genov, pa tudi alelno diskriminacijo enonukleotidnih polimorfizmov (SNP).</t>
  </si>
  <si>
    <t>Real-time PCR system 7500, with PC tower</t>
  </si>
  <si>
    <t>2364 - sistem PCR real time (42.928)</t>
  </si>
  <si>
    <t>L3-3648</t>
  </si>
  <si>
    <t>V.Dolžan</t>
  </si>
  <si>
    <t>P1-0170</t>
  </si>
  <si>
    <t>Oprema za študij izražanja genov. Sklop 2.- Oprema za vakumsko koncentriranje vzorcev</t>
  </si>
  <si>
    <t>Vacuum SpeedVac 
Concentrator</t>
  </si>
  <si>
    <t>Oprema omogoča pripravo vzorcev za kvantitativni RT-PCR analizo ter pripravo vzorcev proteinov in lipidov</t>
  </si>
  <si>
    <t xml:space="preserve"> can be used for concentration  of samples for RT-PCR analysis as well as samples of proteins and lipids</t>
  </si>
  <si>
    <t>2405- aparat za koncentracijo vzorcev (25.196)</t>
  </si>
  <si>
    <t>P1-0170-35</t>
  </si>
  <si>
    <t>Bojan Božič,            Jure Derganc</t>
  </si>
  <si>
    <t>Sistem za biofizikalno karakterizacijo na podlago pritrjenih celic                                      Nadgradnja sistema za biofizikalno karakterizacijo na podlago pritrjenih celic</t>
  </si>
  <si>
    <t>2008, 2015</t>
  </si>
  <si>
    <t>Optical tweezers</t>
  </si>
  <si>
    <t>132,114,14     +30.903,94</t>
  </si>
  <si>
    <t>po individualnem dogovoru</t>
  </si>
  <si>
    <t>use of equipment by individual agreement</t>
  </si>
  <si>
    <t>brezkontaktna manipulacija (IR laser, 1064 nm) dielektričnih delcev v vidnem polju mikroskopa</t>
  </si>
  <si>
    <t>contactless manipulation (IR laser, 1064 nm) of dielectric particles within the microscope field of view</t>
  </si>
  <si>
    <t>1615 - sistem za biof.  karakterizacijo celic (100.800);                            povečanje vrednosti osnovnega sredstva (Paket 16)</t>
  </si>
  <si>
    <t>http://www.mf.uni-lj.si/media-library/2016/05/452719153e0d42a9086213d9a4ce9f26.pdf</t>
  </si>
  <si>
    <t>Jure Derganc</t>
  </si>
  <si>
    <t>Srečko Koren</t>
  </si>
  <si>
    <t>Detekcijski in dokumentacijski mini center za raziskovanje značilnosti manj pogostih patogenih mikrobov</t>
  </si>
  <si>
    <t>2007, 2008</t>
  </si>
  <si>
    <t xml:space="preserve"> Mini center for detection
 and documentation of characteristics of rare pathogens.</t>
  </si>
  <si>
    <t>Pomnoževalnik DNK, LightCycler 2.0 – pomnoževanje NK</t>
  </si>
  <si>
    <t>LightCycler 2.0 – Nucleic acid amplification</t>
  </si>
  <si>
    <t>5236 - analizator genetski (93.062)</t>
  </si>
  <si>
    <t>5066 - sistem analitski (67.632)</t>
  </si>
  <si>
    <t>Oprema za mikrofluorimetrijo</t>
  </si>
  <si>
    <t>2006,
2007</t>
  </si>
  <si>
    <t>Equipment for 
microfluorimetry</t>
  </si>
  <si>
    <t>Slikanje živih in fiksiranih celic, shranjevanje in analiza slik</t>
  </si>
  <si>
    <t>Imaging live and fixed cells, storage and analysis of images</t>
  </si>
  <si>
    <t>22,00 €/uro</t>
  </si>
  <si>
    <t>Oprema za povišanje hitrosti in razpoložljivosti osrednjega dela omrežja Medicinske fakultete</t>
  </si>
  <si>
    <t>Equipment for increasing throughput and availability of the core network of Faculty of Medicine</t>
  </si>
  <si>
    <t>Oprema zagotavlja ustrezno razpoložljivost, zanesljivost, zmogljivost in nadgradljivost osrednjega dela omrežja Medicinske fakultete.</t>
  </si>
  <si>
    <t>The equipment is a foundation for the high availability, reliability, throughput and upgradability of the core network of Faculty of Medicine</t>
  </si>
  <si>
    <t>659-omara komunikacijska  (327,00), 660-omara komunikacijska (566,00), 655-omara komunikacijska (2.410), 656 omara komunikacijska (2.411), 2337- agregat diesel (42.118), aktivna omrežna oprema</t>
  </si>
  <si>
    <t>www.mf.uni-lj.si</t>
  </si>
  <si>
    <t>Cankar Ksenija</t>
  </si>
  <si>
    <t>Sklop za neinvazivno spremljanje in ocenjevanje delovanja srčno-žilnega sistema pri človeku</t>
  </si>
  <si>
    <t>System for 
noninvasive 
cardiovascular
 testing</t>
  </si>
  <si>
    <t>Oprema je namenjena neinvazivnemu spremljanju in ocenjevanju delovanja srčno-žilnega sistema pri človeku. Cena ene meritve je 280 EUR za eno meritev.</t>
  </si>
  <si>
    <t>2298 - aparat EKG (1.270)
2263 - aparat za spremljanje oksigenacije v tkivu (46,800)
2106 -sistem za mikrodializo (5.173,76)</t>
  </si>
  <si>
    <t>210,00 €/uporabo</t>
  </si>
  <si>
    <t>Barokomora</t>
  </si>
  <si>
    <t>2000,
2001</t>
  </si>
  <si>
    <t>Hyperbaric 
chamber</t>
  </si>
  <si>
    <t>Barokomora je namenjena za zdravljenje določenih obolenj. Cena enega standardnega potopa (15m 90 minut O2) 113 EUR.</t>
  </si>
  <si>
    <t>Treatment
 available 
24 hours 
a day.</t>
  </si>
  <si>
    <t>2101 - komora 
hiperbarična (114.113)</t>
  </si>
  <si>
    <t>113,00 €/uporabo</t>
  </si>
  <si>
    <t>HPLC System</t>
  </si>
  <si>
    <t>HPLC omogoča ločevanje 
komponent z nizko molekulsko 
maso na koloni z ustreznim 
nosilcem s pomočjo topila 
(mobilne faze), ki pod visokim 
pritiskom potuje skozi kolono.  
Omogoča tudi analizo radioaktivno 
označenih vzorcev.</t>
  </si>
  <si>
    <t>HPLC is used for separation 
of low molecular weight 
molecules</t>
  </si>
  <si>
    <t>1674 - nanašalec 
vzorcev avtomatski HPLC (17.425,17)</t>
  </si>
  <si>
    <t>1676 - spektrofotometer (23.095,30)</t>
  </si>
  <si>
    <t>1675 - detektor radioaktivnosti (14.960,69)</t>
  </si>
  <si>
    <t>Alojz Ihan</t>
  </si>
  <si>
    <t>Pretočni citometer</t>
  </si>
  <si>
    <t>142702            +22475</t>
  </si>
  <si>
    <t>Oprema dostopna po dogovoru - potrebno znanje dela z pretočnim citometrom in računalniki.</t>
  </si>
  <si>
    <t>Service offered only experienced personnel familiar with use of computers.</t>
  </si>
  <si>
    <t>Pretočni citometer 
uporabljamo za določanje 
različnih populacij in subpopulacij
 imunskih celic v suspenziji ter 
za merjenje lastnosti posameznih
 delcev.</t>
  </si>
  <si>
    <t>Flow cytometer is used 
to detect various population 
and subpopulation of immune 
cells in suspension and to 
measure the property of individual 
particles.</t>
  </si>
  <si>
    <t>4875 - pretočni 
citometer (142.702)</t>
  </si>
  <si>
    <t>28,00 €/uro</t>
  </si>
  <si>
    <t>18,00 €/uro</t>
  </si>
  <si>
    <t>glede na izvajalca; različni profili opreaterjev; uvajanje novih uporabnikov 28,00 €/uro</t>
  </si>
  <si>
    <t>Inštitut za mikrobiologijo in imunologijo</t>
  </si>
  <si>
    <t>Igor Poberaj 
/Robert Zorec</t>
  </si>
  <si>
    <t>8851, 3702</t>
  </si>
  <si>
    <t>Mrežni sistem za 
analizo slike</t>
  </si>
  <si>
    <t>Image analysis
 network system</t>
  </si>
  <si>
    <t xml:space="preserve">Oprema je amortizirana, v uporabi pri dr. Poberaj. Najava pri skrbniku opreme najmanj 30 dni pred želenim terminom uporabe. Določen termin v skladu z razpoložljivostjo. Terminska souporaba v 24-urnih sklopih. </t>
  </si>
  <si>
    <t xml:space="preserve">The equipment is depriciated. (In use at
Dr. Poberaj). Reservation with the equipment coordinator at least 30 days in advance. The booking in accordance to availability. Term use in 24-hour time period. </t>
  </si>
  <si>
    <t>Laserska pinceta za mehanično manipulacijo delov celice</t>
  </si>
  <si>
    <t>Laser tweezer 
manipulations in
 living cells</t>
  </si>
  <si>
    <t>Igor Poberaj /
Robert Zorec</t>
  </si>
  <si>
    <t>Celična kirurgija</t>
  </si>
  <si>
    <t>Cell Surgery</t>
  </si>
  <si>
    <t>Laser tweezer 
manipulations 
in living cells</t>
  </si>
  <si>
    <t>Radovan Komel,    Damjana Rozman</t>
  </si>
  <si>
    <t>2007, 
2008</t>
  </si>
  <si>
    <t>Equipment for preparing a
nd analysing bio-chips of low density ( upgrade of Center for functional genomics and bio-chips ; assembly II)</t>
  </si>
  <si>
    <t>consulting,  preparing and analysing bio-chips; access to the Centre for functional genomics and bio-chips is possible by agreement with management and workers CFGBC or by reservation on CFGBC @mf.uni-lj.si</t>
  </si>
  <si>
    <t xml:space="preserve"> Sklop B: komplet aparatur za čitanje in analizo komercialnih
  litografskih DNA čipov visoke gostote ; - mikroprocesorska vodena hibridizacijska postaja s standardiziranimi protokoli za hibridizacijo litografskih DNA
    čipov visoke gostote.   - barvni laserski čitalec visoke ločljivosti s programsko in računalniško opremo, ki omogoča analizo in statistično obdelavo
    podatkov litografskih DNA čipov velike gostote
</t>
  </si>
  <si>
    <t>Assemly B: set of aparatures for reading and analysing comercional litographic DNA chips of high density:  - mircoprocessor gieded hibridisation station with standardized protocols for hibridization lithographic DNA high density.  - color laser reader of high definition with softwer and computer equipment, which allows to analysis and statistical prosess of  data from lithographic DNA chips of high density</t>
  </si>
  <si>
    <t>2357 - hibridizacijska postaja Tecan; 4/07    (39.914,45)</t>
  </si>
  <si>
    <t>a) 36,00 € ( brez DDV)  cena za storitev hibridizacije in spiranja              ( partnerji Konzorcija za bio-čipe);                      b) 70,00 € ( brez DDV) ; akademski ne-člani  Konzorcija za bio-čipe;                      c) 106,00 € ( brez DDV)                       ( ne- akademski ne-člani Konzorcija za bio-čipe)</t>
  </si>
  <si>
    <t>a) 36,00 € ( brez DDV)  cena za storitev hibridizacije in spiranja             ( partnerji Konzorcija za bio-čipe);                      b) 70,00 € ( brez DDV) ; akademski ne-člani  Konzorcija za bio-čipe;                      c) 106,00 € ( brez DDV)                       ( ne- akademski ne-člani Konzorcija za bio-čipe)</t>
  </si>
  <si>
    <t>2382 - aparat za vizualizacijo biočipov (36.108)</t>
  </si>
  <si>
    <t>Katarina Černe</t>
  </si>
  <si>
    <t>Pretočni citometer Cell Lab QUANTA SC MPL</t>
  </si>
  <si>
    <t>Flow cytometer Cell Lab QUANTA SC MPL</t>
  </si>
  <si>
    <t>Možnost dostopa za zunanje uporabnike po predhodnem dogovoru s skrbnikom (preko elektronske pošte: katarina.cerne@mf.uni-lj.si) in v skladu z dogovorom med uporabniki.</t>
  </si>
  <si>
    <t>Access for external consumers is possible with preagreement with management and according with rules and conditions for use, preagreement is possible via e-mail: katarina.cerne@mf.uni-lj.si .</t>
  </si>
  <si>
    <t>Quanta SC MPL omogoča sočasno merjenje 3 fluorescenc, analizo različnih celičnih parametrov in uporabo kitov za merjenje le-teh, merjenje št.celic in celičnega volumna s metodo Coulter volumen.</t>
  </si>
  <si>
    <t>Quanta SC MPL enables analysis of different cell paramethers use of 3 type fluorescens, cell number analysis and cell volume analysis with use of Counter volume.</t>
  </si>
  <si>
    <t>0401953 - pretočni 
citometer (138.627)</t>
  </si>
  <si>
    <t>27,50 €/uro</t>
  </si>
  <si>
    <t>http://www.mf.uni-lj.si/ifet/oprema</t>
  </si>
  <si>
    <t>4,11,17</t>
  </si>
  <si>
    <t xml:space="preserve">glede na izvajalca; različni profili opreaterjev; </t>
  </si>
  <si>
    <t>P3-0067</t>
  </si>
  <si>
    <t>Radovan Komel</t>
  </si>
  <si>
    <t>Sklop za visokozmogljivostno 
določanje nukleotidnih 
zaporedij, Genome Sequencer 
FLX (Roche) – 1. sklop</t>
  </si>
  <si>
    <t>High-throughput sequencing platform equipment, for Genome Sequencer FLX (Roche) -1st Assembly</t>
  </si>
  <si>
    <t>Možnost dostopa v Medicinskem Centru za molekularno biologijo (MCMB) glede na 
dogovor s skrbnikom opreme (radovan.komel@mf.uni-lj.si).</t>
  </si>
  <si>
    <t>After prior agreement with the curator of eqiupment at Medical Centre for Molecular Biology (radovan.komel@mf.uni-lj.si).</t>
  </si>
  <si>
    <t xml:space="preserve">Sklop 1: Quickgene-810 je enota za izolacijo nukleinskih kislin omogoča izolacijo DNA in RNA iz majhnih količin bioloških vzorcev z visokim izkoristkom. 
</t>
  </si>
  <si>
    <t xml:space="preserve">Assembly 1: Quickgene-810 is an automated system for isolation of DNA/RNA from varied samples with high quality and high yield. Fujilm LAS 4000 is an imaging system with six interchangeable light sources, a five position filter turret, and a 3.2-megapixel Sepper CCD imaging chip, enabling a range of applications including fluorescence, chemiluminescence, bioluminescence, and in vivo imaging.
</t>
  </si>
  <si>
    <t>1102517- sistem za avtomatsko izolacijo in zajemanje nukleinskih kislin FujiFilm ter sistem za zajemanje podob FujiFilm (86.918,88 €)</t>
  </si>
  <si>
    <t>http://ibk.mf.uni-lj.si/equipment/quickgene-810.html</t>
  </si>
  <si>
    <t>člani programske skupine, člani Inštituta za biokemijo, Onkološki inštitut</t>
  </si>
  <si>
    <t>Sklop za visokozmogljivostno 
določanje nukleotidnih 
zaporedij, Genome Sequencer 
FLX (Roche) – 2. sklop</t>
  </si>
  <si>
    <t>High-throughput sequencing platform equipment, for Genome Sequencer FLX (Roche) -2nd Assembly</t>
  </si>
  <si>
    <t xml:space="preserve">Sklop 2: Fujifilm LAS 4000 je enota za zajemanje podob s šestimi zamenljivimi viri svetlobe, petimi filtri in 3.2-MP kamero CCD, ki omogoča različne aplikacije, kot so kemoluminiscenčno, fluorescenčno, bioluminiscenčno zaznavanje  in in- vivo slikanje.       </t>
  </si>
  <si>
    <t xml:space="preserve">Assembly 2: Fujilm LAS 4000 is an imaging system with six interchangeable light sources, a five position filter turret, and a 3.2-megapixel Sepper CCD imaging chip, enabling a range of applications including fluorescence, chemiluminescence, bioluminescence, and in vivo imaging.  </t>
  </si>
  <si>
    <t>http://ibk.mf.uni-lj.si/equipment/las-4000.html</t>
  </si>
  <si>
    <t xml:space="preserve">glede na izvajalca; različni profili opreaterjev, </t>
  </si>
  <si>
    <t>Oprema za osrednjo 
strežniško in omrežno 
podporo na Medicinski 
fakulteti - 1. in 2. sklop</t>
  </si>
  <si>
    <t>2009, 
2010</t>
  </si>
  <si>
    <t>Central server and network equipment of Faculty of Medicine - part 1 and part 2</t>
  </si>
  <si>
    <t xml:space="preserve">Oprema zagotavlja strežniško in omrežno podporo osrednjim storitvam Medicinske fakultete. </t>
  </si>
  <si>
    <t>The equipment is a basis for server and network services of Faculty of Medicine.</t>
  </si>
  <si>
    <t>3500744, 
3500745,
 3500746, 3500747, 3500748, 3500749, 3500734, 3500737,3500735, 3500736, 3500738, 3500739, 3500740, 3500741, 3500742, 3500743, 3500750, 3500751, 3500752, 3500753, 3500754
3500835, 3500836, 3500837</t>
  </si>
  <si>
    <t>2 do 5 let</t>
  </si>
  <si>
    <t xml:space="preserve">Nanomehano-optična mikroskopija za biomedicino                            Nadgradnja konfokalnega mikroskopa </t>
  </si>
  <si>
    <t>2011,      2015</t>
  </si>
  <si>
    <t>Nanomechano optical microscopy for biomedicine</t>
  </si>
  <si>
    <t>949.995,00                                  +20.788,80</t>
  </si>
  <si>
    <t>1402634, 1403317, 1403649 doknjižba k tej inventarni številki (Paket 16)</t>
  </si>
  <si>
    <t>Visokozmogljivostni integrirani sistem za biočipe na kroglicah</t>
  </si>
  <si>
    <t>Highperformanced integrated system; sequencer</t>
  </si>
  <si>
    <t>Access to the Centre for Functional Genomics and Bio-Chips is possible by agreement with management and workers CFGBC or by reservation on CFGBC @mf.uni-lj.si</t>
  </si>
  <si>
    <t>Namizni sekvenator nove generacije; pomoč pri metagenomskih študijah, sekvenciranje amplikonov, sekvenciranje "de novo", sekvenciranje tarčnih odsekov z metodo "Sequence capture"</t>
  </si>
  <si>
    <t>new generation of desktop sequencer; help with metagenomics studies,  sequencing of amplicons, sequencing of "de novo" sequencing of target segments using the "Sequence Capture"</t>
  </si>
  <si>
    <t>glede na izvajalca; različni profili opreraterjev; glede na potrebe postopka uporabnika / naročnika</t>
  </si>
  <si>
    <t>http://cfgbc.mf.uni-lj.si/equipment/roche_gs_junior</t>
  </si>
  <si>
    <t>P1-0104;                             partnerske inštitucije Konzorcija za bio-čipe                             ( http://cfgbc.mf.uni-lj.si/)</t>
  </si>
  <si>
    <t>Magnetno resonančni tomograf</t>
  </si>
  <si>
    <t>Oprema je trenutno na voljo drugim uporabnikom . Obvezno je delo z izučenimi in pooblaščenimi operaterji. meritve praviloma trajajo več ur. Za dolgotrajnejše delo je potrebno skleniti ustrezno pogodbo. Obseg razpoložljivih terminov za druge raziskovalce se je povečal septembra 2012, trenutno poleg naše raziskovalne skupine tomograf uporabljajo še tri skupine.</t>
  </si>
  <si>
    <t>Reservation and contract needed. The equipment is available for other researchers, partly as collaboration. Since September 2012 the availability of the tomograph for extramural research has increased.  Four research groups are currently using the equipment, and part of the time is still available.</t>
  </si>
  <si>
    <t>MRI, MRS, DTI, traktografija, DWI, DWI celega telesa, BOLD fMRI, ASL, VBM</t>
  </si>
  <si>
    <t>MRI, MRS, DTI, tractography, DWI, whole body DWI, BOLD fMRI, VBM, ASL etc.</t>
  </si>
  <si>
    <t>304,90 €/uro</t>
  </si>
  <si>
    <t>50,00 €/h</t>
  </si>
  <si>
    <t>27580,  10779,  18825,  28326</t>
  </si>
  <si>
    <t>J5-4230, L3-4255</t>
  </si>
  <si>
    <t>J3-4076</t>
  </si>
  <si>
    <t>Oprema za analizo in detekcijo patogenih organizmov</t>
  </si>
  <si>
    <t>MagPix System</t>
  </si>
  <si>
    <t>Analizator uporabljamo za določanje različnih populacij in subpopulacij  imunskih celic v suspenziji ter za merjenje lastnosti posameznih delcev.</t>
  </si>
  <si>
    <t>Analizator
uporabljamo za določanje 
različnih populacij in subpopulacij
 imunskih celic v suspenziji ter 
za merjenje lastnosti posameznih
 delcev.</t>
  </si>
  <si>
    <t>1216713 čitalec fluoresc</t>
  </si>
  <si>
    <t>500,00 €/uporabo</t>
  </si>
  <si>
    <t>Individualna nabava</t>
  </si>
  <si>
    <t>Nadgradnja sistema za bifizikalno karakterizacijo na podlagi pritrjenih celic</t>
  </si>
  <si>
    <t>Glej vrstico 36 povečanje vrednosti sistema za biofizikalno karakterizacijo</t>
  </si>
  <si>
    <t xml:space="preserve">P16-019 </t>
  </si>
  <si>
    <t>Nadgradnja konfokalnega mikroskopa</t>
  </si>
  <si>
    <t>Glej vrstico 55 povečanje vrednosti konfokalnega mikroskopa</t>
  </si>
  <si>
    <t>P16-011</t>
  </si>
  <si>
    <t>Sistem za vnos DNK v celice</t>
  </si>
  <si>
    <t>System for DNA delivery in cells</t>
  </si>
  <si>
    <t>Motoriziran invertni mikroskop Axio Observer Z1</t>
  </si>
  <si>
    <t>Motorised inverted microscope Axko Observer Z1</t>
  </si>
  <si>
    <t>Slikanje živih in fiksiranih celic</t>
  </si>
  <si>
    <t>Imaging live and fixed cell</t>
  </si>
  <si>
    <t>P3-0311</t>
  </si>
  <si>
    <t>ION S5 SYSTEM               Sistem pirosekveniciranja</t>
  </si>
  <si>
    <t xml:space="preserve">ION S5 SYSTEM         </t>
  </si>
  <si>
    <t>Sistem pirosekvenciranja s katerim določamo nukleotidno zaporedje in število kopij posameznih odsekov na nivoju genoma, transkriptoma in epigenoma.</t>
  </si>
  <si>
    <t>P16-167</t>
  </si>
  <si>
    <t>MAGPIX z xPONENT 4.2</t>
  </si>
  <si>
    <t>MAGPIX with xPONENT 4.2</t>
  </si>
  <si>
    <t>Dostop do opreme možen po dogovoru z Laboratorijem za molekularno nevrobiologijo, Inštitut za patološko fiziologijo.</t>
  </si>
  <si>
    <t>Access to the equipment is possible by arrangement with the Laboratory of Molecular Neurobiology, Institute for Pathophysiology</t>
  </si>
  <si>
    <t>Multipleksno merjenje koncentracije specifičnih proteinov v mediju za celične kulture, celičnih homogenatih ali v vzorcih krvi.</t>
  </si>
  <si>
    <t>Multiplex measuring of specific protein concentrations in  cell culture medium, cell homogenates or blood samples.</t>
  </si>
  <si>
    <t>opreme ni na spletni strani</t>
  </si>
  <si>
    <t>P16-038</t>
  </si>
  <si>
    <t>Sklop za funkcijsko analizo - funkcijska genomika: Sklop 1</t>
  </si>
  <si>
    <t>Platform for functional analysis - Functional Genomics : 1st Assembly</t>
  </si>
  <si>
    <t xml:space="preserve">Nadgradnja obstoječega sistema Synergy H4 (BioTek Instruments; merjenje absorbance in fluorescence) z moduloma za luminiscenco in fluorescenčno polarizacijo, z enoto za merjenje fluorescence po času in z dvema injektorjema. </t>
  </si>
  <si>
    <t xml:space="preserve">Upgrade of existing Synergy H4 system (BioTek Instruments; absorbance and fluorescence measurements) with modules for luminiscence and fluorescence polarisation, time-resolved fluorescence (TRP) and double injector. </t>
  </si>
  <si>
    <t>http://ibk.mf.uni-lj.si/equipment/synergyH4.html</t>
  </si>
  <si>
    <t>P16-152</t>
  </si>
  <si>
    <t>P1-0390</t>
  </si>
  <si>
    <t>člani programske skupine, člani IBK, za pedagoško delo na MF, občasno tudi zunanji (raziskovalci iz drugih fakultet UL, podjetja Roche itd.).</t>
  </si>
  <si>
    <t xml:space="preserve">Kmetijski inštitut Slovenije  </t>
  </si>
  <si>
    <t>P4-0072, P4-0133</t>
  </si>
  <si>
    <t>Irena Mavrič Pleško</t>
  </si>
  <si>
    <t>15489                 18981</t>
  </si>
  <si>
    <t>PCR v realnem času (Kvantitativni PCR)</t>
  </si>
  <si>
    <t>real-time PCR</t>
  </si>
  <si>
    <t>Oprema je dosegljiva po dogovoru s skrbnikom. Obračuna se število ur uporabe.</t>
  </si>
  <si>
    <t xml:space="preserve">Equipment is accessible after an agreement with a system administrator. Price is calculated by working hours. </t>
  </si>
  <si>
    <t>Oprema se uporablja za pomnoževanje iskanih odsekov nukleinskih kislin, količina nastalega produkta se spremlja z detekcijo v vsakem ciklu pomnoževanja.</t>
  </si>
  <si>
    <t>The equipment is used for nucleic acid amplification and detects the amount of amplification product in real time.</t>
  </si>
  <si>
    <t>http://www.kis.si/f/docs/Oprema/Raziskovalna_oprema_za_www_2017.pdf</t>
  </si>
  <si>
    <t>Sedlar</t>
  </si>
  <si>
    <t>Gerič Stare</t>
  </si>
  <si>
    <t>Tanja Kokalj</t>
  </si>
  <si>
    <t>Liofilizator</t>
  </si>
  <si>
    <t>freeze-dryer</t>
  </si>
  <si>
    <t>Oprema se uporablja za sušenje oziroma odstranjevanje vode iz različnih materialov s pomočjo procesa submilacije, pri katerem pri znižani temperaturi (pod -10°C) in vakuumu voda prehaja iz trdne faze direktno v plinasto.</t>
  </si>
  <si>
    <t>The equipment is used for drying of different materials using sublimation proces, during which the water is transited directly from solid to gas.</t>
  </si>
  <si>
    <t>Sinkovič</t>
  </si>
  <si>
    <t>P4-0133</t>
  </si>
  <si>
    <t>Vanzo Andreja</t>
  </si>
  <si>
    <t>HPLC-Tekočinski kromatograf</t>
  </si>
  <si>
    <t>HPLC-High Pressure Liquid Chromatograph with DAD and RI detectors</t>
  </si>
  <si>
    <t>Oprema je dosegljiva po dogovoru s skrbnikom. Cena se računa po vzorcu in je odvisna od števila in vrste vzorca .</t>
  </si>
  <si>
    <t xml:space="preserve">Equipment is accessible after an agreement with a system administrator. Price is calculated by sample and  depends upon number and type of sample. </t>
  </si>
  <si>
    <t>HPLC se uporablja za ločbo, identifikacijo in kvantifikacijo spojin.</t>
  </si>
  <si>
    <t xml:space="preserve">HPLC is used to separate, identify and quantify compounds. </t>
  </si>
  <si>
    <t>Lisjak</t>
  </si>
  <si>
    <t>Tomaž Žnidaršič</t>
  </si>
  <si>
    <t>NIRS analizator</t>
  </si>
  <si>
    <t>Foss NIRSystem 6500, Monochromator</t>
  </si>
  <si>
    <t>Oprema je dosegljiva po dogovoru s skrbnikom. Cena se računa po vzorcu in je odvisna od števila vzorcev.</t>
  </si>
  <si>
    <t xml:space="preserve">Equipment is accessible after an agreement with a system administrator. Price is calculated by sample and  depends upon number of samples. </t>
  </si>
  <si>
    <t>NIR analizator se uporablja za ocenjevanje kemične sestave in hranilne vrednosti rastlinskih in živalskih vzorcev ter v raziskovalne namene.</t>
  </si>
  <si>
    <t>NIR analyser is used for the estimation of chemical composition, nutritive value of plant and animal samples and for research purposes</t>
  </si>
  <si>
    <t>Žnidaršič</t>
  </si>
  <si>
    <t>Franc Čuš</t>
  </si>
  <si>
    <t>Ultratermostatirane destilacijske kolone</t>
  </si>
  <si>
    <t xml:space="preserve">ADCS Automated Distillation System </t>
  </si>
  <si>
    <t>Oprema je namenjena destilaciji oz. ekstrakciji etanola iz vzorcev z visokimi izkoristki in visokim deležem etanola v destilatu. Destilati so namenjeni analizi sestave stabilnih izotopov.</t>
  </si>
  <si>
    <t>Equipment is intended for extraction of ethanol from samples with high extraction rates and high percentages of ethanol within distillate. We analyse composition of stable isotopes in distillates.</t>
  </si>
  <si>
    <t xml:space="preserve">P4-0072 </t>
  </si>
  <si>
    <t>Hans-Josef Schroers</t>
  </si>
  <si>
    <t>Raziskovalni svetlobni mikroskop z opremo</t>
  </si>
  <si>
    <t>Motorized light microscope Axio imager Z1, digital camera AxioCam MRc5,  image analyzing software AxioVs40 V4.8.2.0</t>
  </si>
  <si>
    <t>Oprema je dosegljiva po dogovoru s skrbnikom. Cena se računa po času uporabe in je odvisna od uporabe žarnic (HBO ali HAL).</t>
  </si>
  <si>
    <t>Equipment is accessible after an agreement with a system administrator. Price is calculated according to time usage and depends on the bulb (HBO or HAL) used.</t>
  </si>
  <si>
    <t xml:space="preserve">Oprema je namenjena mikrokskopiranju in omogoča povečave do 1600-krat. Omogoča tehinke fazni kontrst, svetlo in temno polje, DIC. Osvetlitev je s halogensko in živosrebrno lučjo (DAPI fluorochrome filterset). </t>
  </si>
  <si>
    <t>The equipment magnifies microscopical structures  to factor 1600. Contrast techniques are bright field, dark field and differential interference. Illumination is by halogen or mercury lamp (DAPI fluorochrome filterset).</t>
  </si>
  <si>
    <t>?</t>
  </si>
  <si>
    <t>Schroers</t>
  </si>
  <si>
    <t>Urek</t>
  </si>
  <si>
    <t>Špela Velikonja Bolta</t>
  </si>
  <si>
    <t>Tekočinski kromatograf s tandemskim masno spektrometričnim detektorjem</t>
  </si>
  <si>
    <t>Liquid chromatograph with tandem mass detector</t>
  </si>
  <si>
    <t>Oprema se uporablja za ločbo, identifikacijo in kvantifikacijo organskih spojin.</t>
  </si>
  <si>
    <t xml:space="preserve">The equipment is used to separate, identify and quantify organic compounds. </t>
  </si>
  <si>
    <t>3910-3914</t>
  </si>
  <si>
    <t>Velikonja Bolta</t>
  </si>
  <si>
    <t xml:space="preserve">Gozdarski inštitut Slovenije </t>
  </si>
  <si>
    <t>P4-0107</t>
  </si>
  <si>
    <t>Daniel Žlindra</t>
  </si>
  <si>
    <t>Atomski abropcijski spektrometer Varian AA DUO AAS 240 FS &amp; 240 Z)</t>
  </si>
  <si>
    <t>Atomic absorption spectrometer Varian AA DUO AAS (240 FS &amp; 240 Z)</t>
  </si>
  <si>
    <t>Najava potreb po analizah Vodji laboratorija; uskladitev prioritet na sestankih oddelkov; uskladitev rokov izvedbe analiz z naročnikom; cena po veljavnih cenikih (potrdi ZG GIS ob spremembah), v katerih je upoštevana amortizacija opreme.</t>
  </si>
  <si>
    <t xml:space="preserve">Announcement of the request for analysis at the Head of the Laboratory; setting the priorities in the department meetings; defining deadlines for analyses with the customer; prices according to valid price lists (approved by ZG GIS at changes) in which the depreciation of the equipment is included  </t>
  </si>
  <si>
    <t>Analize elementov Na, Mg, Al, K, Ca, Cr, Mn, Fe, Co, Ni, Cu, Zn, Cd, Pb v rastlinskih, talnih in vodnih vzorcih.</t>
  </si>
  <si>
    <t>Analysis of the elements of Na, Mg, Al, K, Ca, Cr, Mn, Fe, Co, Ni, Cu, Zn, Cd, Pb in plant tissues, soil and water samples.</t>
  </si>
  <si>
    <t>http://sl.gozdis.si/infrastrukturni-program/raziskovalna-oprema/</t>
  </si>
  <si>
    <t>GIS</t>
  </si>
  <si>
    <t>Tine Grebenc</t>
  </si>
  <si>
    <t>Motoriziran pokončni mikroskop Zeiss AxioImager</t>
  </si>
  <si>
    <t>Motorised upright microscope Zeiss AxioIMAGER Z2</t>
  </si>
  <si>
    <t>Najava potreb po analizah Vodji laboratorija ali skrbniku; uskladitev prioritet na sestankih oddelkov; uskladitev rokov izvedbe analiz z naročnikom; cena po veljavnih cenikih (potrdi ZG GIS ob spremembah), v katerih je upoštevana amortizacija opreme.</t>
  </si>
  <si>
    <t xml:space="preserve">Mikroskopija bioloških vzorcev s kontrastnimi tehnikami svetlo polje, temno polje, fluorescenca, DIC in polarizacija. Zajem posnetkov - izboljšana globinska ostrina, časovni zajem ter panorama. Meritve in analize slike. </t>
  </si>
  <si>
    <t xml:space="preserve">Microscopy of biological samples with application of contrast techniques bright field, dark field, fluorescence, DIC and polarisation. Image acquisition - extended depth of focus, time series and panorama. Measurements and image analyses.  </t>
  </si>
  <si>
    <t>J4-7203</t>
  </si>
  <si>
    <t>Laserski mikrodisekcijski mikroskop Zeiss AxioObserver Z1 + PALM MicroBeam</t>
  </si>
  <si>
    <t>Inverted microscope with laser microdissection system: Zeiss AxioObserver Z1 + PALM MicroBeam</t>
  </si>
  <si>
    <t>Najava potreb po analizah Vodji laboratorija ali skrbniku; uskladitev prioritet na sestankih oddelkov; uskladitev rokov izvedbe analiz z naročnikom; cena po veljavnih cenikih (potrdi ZG GIS ob spremembah), v katerih je upoštevana amortizacija opreme. Navedena cena vključuje samo postavke vezane neposredno na rabo aparata in ne vključuje stroškov povezanih s pripravo vzorcev za analizo , saj so ti stroški zelo različni v odvisnosti od tipa vzorcev in končne analize.</t>
  </si>
  <si>
    <t xml:space="preserve">Announcement of the request for analysis at the Head of the Laboratory; setting the priorities in the department meetings; defining deadlines for analyses with the customer; prices according to valid price lists (approved by ZG GIS at changes) in which the depreciation of the equipment is included. Listed price includes only costs of materials and labour associated directly with the use microdissection microscope, but does not include cost of sample preparation as the cost of sample preparation varies considerably depending on sample type and analysis to be performed.  </t>
  </si>
  <si>
    <t xml:space="preserve">Izrezovanje in zajem struktur iz bioloških vzorcev z lasersko mikrodisekcijo </t>
  </si>
  <si>
    <t>Excision and capture of target structures from biological samples with laser microdissection.</t>
  </si>
  <si>
    <t>Ionski kromatograf Metrohm 850 Prefessional IC</t>
  </si>
  <si>
    <t>Ion chromatograph Metrohm 850 Professional IC</t>
  </si>
  <si>
    <t>Kvalitativna in kvantitativna analiza kratkoverižnih organskih kislin in ogljikovih hidratov v vodnih ekstraktih organskih horizontov prsti.</t>
  </si>
  <si>
    <t>Qualitative and quantitative analysis of short-chain fatty acid and carbohydrate  content in aqueous extracts of soil organic horizonts.</t>
  </si>
  <si>
    <t>Tom Levanič</t>
  </si>
  <si>
    <t>Masni spektrometer IsoPrime 100</t>
  </si>
  <si>
    <t>Mass spectrometer, IsoPrime 100</t>
  </si>
  <si>
    <t>Najava potreb po analizah Vodji laboratorija ali skrbniku; uskladitev prioritet na sestankih oddelkov; uskladitev rokov izvedbe analiz z naročnikom; cena po veljavnih cenikih (potrdi ZG GIS ob spremembah), v katerih je upoštevana amortizacija opreme. * Masni spektrometer (IRMS) in elementni analizator (EA) sta sklopljena, pri čemer EA lahko deluje samostojno, IRMS pa samo v povezavi z EA. Zato je v ceni za IRMS upoštevana tudi cena za EA.</t>
  </si>
  <si>
    <t xml:space="preserve">Announcement of the request for analysis at the Head of the Laboratory; setting the priorities in the department meetings; defining deadlines for analyses with the customer; prices according to valid price lists (approved by ZG GIS at changes) in which the depreciation of the equipment is included. Mass spectrometer (IRMS) and elemental analyzer are coupled; EA can be operated independently, whereas IRMS can only be operated together with EA. Consequently, the operational cost of IRMS also inculdes the EA. </t>
  </si>
  <si>
    <t>Analiza razmerja stabilnih izotopov C, N, S, O, H.</t>
  </si>
  <si>
    <t>Stabile isotope ratio analysis.</t>
  </si>
  <si>
    <t>Tržna raziskava</t>
  </si>
  <si>
    <t>Elementni analizator Vario PYRO cube</t>
  </si>
  <si>
    <t>Elemental analyzer Vario PYRO cube</t>
  </si>
  <si>
    <t xml:space="preserve">Kvantitativna analiza vsebnosti C, N, S (CNS način) ter O in H (visokotemperaturni pirolizni način). </t>
  </si>
  <si>
    <t>Quantifcation of C, N, S (CNS mode) and H, O (high temperature pyrolisis mode).</t>
  </si>
  <si>
    <t>Marko Bajc</t>
  </si>
  <si>
    <t>Vgradni rastni komori Kambič RK-5545 CH CO2</t>
  </si>
  <si>
    <t>Walk-in plant growth chambers RK-5545 CH CO2 (Kambič)</t>
  </si>
  <si>
    <t>Namenjeni raziskavam odziva rastlin in njihovih simbiontov na specifične okoljske razmere (npr. predvidene podnebne spremembe) ter ugotavljanje vpliva le-teh na biološko raznovrstnost, ohranjanje gozdnih genskih virov, dinamiko obrata korenin in micelija ter kroženje ogljika in drugih elementov. Omogočata nadzor temperature, zračne vlage in aditivno koncentracije CO2.</t>
  </si>
  <si>
    <t>Used for studying responses of plants and their symbionts to specific environmental conditions in controlled environment. Topics include fine root and mycelium turnover, cycling of carbon and other elements. Chambers enable control of temperature, air humidity and CO2 in additive mode.</t>
  </si>
  <si>
    <t>Mitja Ferlan</t>
  </si>
  <si>
    <t>Laserski analizator izotopov ogljikovega dioksida CCIA-46 EP</t>
  </si>
  <si>
    <t>Laser CO2 istotope analyzer CCiA-46 EP</t>
  </si>
  <si>
    <t>Najava potreb po analizah pri vodji Oddelka za gozdno ekologijo.</t>
  </si>
  <si>
    <t>Announcement of the request for analysis at the Head of the department for Forest Ecology.</t>
  </si>
  <si>
    <t>Kontinuirano merjenje izotopske sestave CO2 (δ13C, δ17O, δ18O) v zraku in ugotavljanju izvora CO2. Raziskave odziva rastlin na sušni stres, kroženja CO2 in učinkovitosti izrabe vode, učinkovitosti strategij sekvestracije C; hkratno avtomatizirano spremljanje fotosintezne aktivnosti in aktivnosti koreninskega sistema na večjem številu rastlin hkrati.</t>
  </si>
  <si>
    <t>Enables continuous measurement of CO2 isotopic composition (δ13C, δ17O, δ18O) in the air and determination of the origin of CO2. Used in studies of plant drought response, CO2 cycling, efficiency of water uptake, efficiency of C sequestration strategies; enables automated monitoring of photosynthetic and root system activity on a number of plants simultaneously.</t>
  </si>
  <si>
    <t xml:space="preserve"> »Spodbujanje zaposlovanja mladih doktorjev znanosti« </t>
  </si>
  <si>
    <t>GIS, Voglar Grega Ernest</t>
  </si>
  <si>
    <t>Genetski analizator Applied biosystems 3500</t>
  </si>
  <si>
    <t>Genetic analyzer; Applied biosystems model 3500</t>
  </si>
  <si>
    <t>Najava potreb po analizah Vodji laboratorija ali skrbniku; uskladitev prioritet na sestankih oddelkov; uskladitev rokov izvedbe analiz z naročnikom. Navedena cena vključuje samo postavke vezane neposredno na rabo aparata ABI 3500 in primarno analizo rezultatov, ne vključuje pa stroškov povezanih s pripravo vzorcev za analizo (izolacija DNA, PCR, dilucija in denaturacija), saj so ti stroški zelo različni v odvisnosti od tipa vzorcev in končne analize.</t>
  </si>
  <si>
    <t>Announcement of the request for analysis at the Head of the Laboratory; setting the priorities in the department meetings; defining deadlines for analyses with the customer. Listed price includes only costs of materials and labour associated directly with the use of ABI 3500 and primary data analysis but does not include cost of sample preparation (DNA isolation, PCR, dillution and denaturation), as the cost of sample preparation varies considerably depending on sample type and analysis performed.</t>
  </si>
  <si>
    <t xml:space="preserve"> 8-kapilarni sistem za izvajanje fragmentne analize (mikrosateliti, t-RFLP, ipd.) in sekveniranja po Sangerju. Uporablja se za gozdni genetski monitoring, genotipizacije, populacijsko genetske študije, molekularno identifikacijo idr.</t>
  </si>
  <si>
    <t>8-capillary system for fragment analyses (microsatellite, t-RFLP, etc.) and Sanger sequencing. Used for forest genetic monitoring, population genetics studies, genotyping, molecular identification etc.</t>
  </si>
  <si>
    <t>ENV/SI/000148</t>
  </si>
  <si>
    <t>201001: Javna gozdarska služba</t>
  </si>
  <si>
    <t>Elementni analizator CNS Elementar vario MAX cube CNS</t>
  </si>
  <si>
    <t>Elemental analyzer vario MAX cube</t>
  </si>
  <si>
    <t>Announcement of the request for analysis at the Head of the Laboratory; setting the priorities in the department meetings; defining deadlines for analyses with the customer; prices according to valid price lists (approved by ZG GIS at changes) in which the depreciation of the equipment is included.</t>
  </si>
  <si>
    <t xml:space="preserve">Elementna analiza ogljika (C), dušika (N) in žvepla (S) v trdnih vzorcih tal in rastlinskih tkivih. Temperatura sežiga je 1150 °C. Aparat je opremljen z avtomatskim podajalnikom vzorcev kar omogoča delo preko noči.   </t>
  </si>
  <si>
    <t xml:space="preserve">Elemental analysis of carbon (C), nitrogen(N) and sulphur (S) in solid soil samples and plant tissues. Combustion temperature is 1150 °C. Autosampler enables the work over the night.   </t>
  </si>
  <si>
    <t>Univerza v Ljubljani, Veterinarska fakulteta</t>
  </si>
  <si>
    <t>P4-0092</t>
  </si>
  <si>
    <t>Ivan Toplak</t>
  </si>
  <si>
    <t>20040</t>
  </si>
  <si>
    <t>Oprema za molekularno biologijo: ABI PRISM 7000SDS, Applied Biosystems za pomnoževanje in kvantitativno detekcijo nukleinskih kislin.</t>
  </si>
  <si>
    <t>ABI PRISM 7000 SDS</t>
  </si>
  <si>
    <t>Po predhodnem dogovoru je oprema dostopna raziskovalcem VF. Do sedaj ni bilo povpraševanja zunanjih uporabnikov.</t>
  </si>
  <si>
    <t>The equipment is aviable to all researchers at Veterinary Faculty after previous agreement with the guardian of the equipment (skrbnik opreme).</t>
  </si>
  <si>
    <t xml:space="preserve">Sistem za kvantitativno detekcijo nukleinskih kislin uporabljamo za razvoj in optimizacijo detekcijskih metod za določanje patogenov živali v najrazličnejših bioloških vzorcih. </t>
  </si>
  <si>
    <t>System for quantitative detection of NA</t>
  </si>
  <si>
    <t>aparatura je amortizirana</t>
  </si>
  <si>
    <t>http://www.vf.uni-lj.si/si/raziskovalna-oprema-na-vf/</t>
  </si>
  <si>
    <t>Opremo lahko uporabljajo le zaposleni na VF</t>
  </si>
  <si>
    <t>Uroš Krapež</t>
  </si>
  <si>
    <t>23320</t>
  </si>
  <si>
    <t>Gel Doc 2000 System BioRad Laboratories: sistem za detekcijo nukleinskih kislin.</t>
  </si>
  <si>
    <t>Gel Doc 2000 System</t>
  </si>
  <si>
    <t>Sistem za dokazovanje velikosti produktov PCR</t>
  </si>
  <si>
    <t>The Gel Doc system enables quick and easy visualization, documentation, and analysis of nucleic acids</t>
  </si>
  <si>
    <t>opis opreme bo na spletni strani izveden naknadno: http://www.vf.uni-lj.si/si/raziskovalna-oprema-na-vf/</t>
  </si>
  <si>
    <t>P4-0053</t>
  </si>
  <si>
    <t>Marko Cotman</t>
  </si>
  <si>
    <t>17572</t>
  </si>
  <si>
    <t>ABI PRISM 6100</t>
  </si>
  <si>
    <t>oprema je bila odpisana dne, 15.9.2014</t>
  </si>
  <si>
    <t>sistem za izolacijo nukleinskih kislin</t>
  </si>
  <si>
    <t>System for isolation of NA</t>
  </si>
  <si>
    <t>Opremo (lahko) uporabljajo le zaposleni na VF…do tega trenutka ni bilo povpraševanja zunanjih interesentov</t>
  </si>
  <si>
    <t>Vesna Cerkvenik Flajs</t>
  </si>
  <si>
    <t>24938</t>
  </si>
  <si>
    <t>Sistem za tekočinsko kormatografijo z Dioda Arry (DA) in Fluorescenčnim (FL) detektorjem ter ustrezno prgramsko opremo (ChromQuest V-4.0)</t>
  </si>
  <si>
    <t>High performance liquid chromatograph Varian Prostar with Dioda Array and Fluorescence detector and programm Galaxie</t>
  </si>
  <si>
    <t>Oprema je namenjena v raziskovalne namene s predhodnim dogovorom s skrbnikom opreme in po veljavnem ceniku UL VF.</t>
  </si>
  <si>
    <t xml:space="preserve">The equipment is aviable for resarch use after prior agreement with the guardian of the equipment (skrbnik opreme) and according to the current price list of UL VF. </t>
  </si>
  <si>
    <t>S tekočinsko kromatografijo visoke ločljivosti sklopljeno z DAD ali fluorescenčnim detektorjem je omogočena uporaba pri določanju ostankov zdravil v okolju, pesticidov, antioksidantov in drugih organskih spojin.</t>
  </si>
  <si>
    <t>Liquid chromatography of high resolution coupled with DAD or fluorescent detector enables detection of drug resuidues in the environment, pesticides, antioxidants and other organic compounds.</t>
  </si>
  <si>
    <t>Opremo ni na voljo zunanjim uporabnikom</t>
  </si>
  <si>
    <t>Janko Mrkun</t>
  </si>
  <si>
    <t>10253</t>
  </si>
  <si>
    <t>Invertni mikroskop Nikon Eclipse TE-2000-U s hidravličnim mikromanipulatorjem Narishige</t>
  </si>
  <si>
    <t>Fluorescent inverted microscope, Nikon Eclipse TE 2000-U with hydraulic micromanipulator (Narishige)</t>
  </si>
  <si>
    <t>Po dogovoru.</t>
  </si>
  <si>
    <t xml:space="preserve">After previous agreement </t>
  </si>
  <si>
    <t>Mikroskop se med drugim lahko uporablja za pregled in oceno spolnih celic,  zarodkov, celičnih kultur, histoloških preparatov itd.S pomočjo hidravličnega mikromanipulatorja pa je mogoča mikromanipulacija spolnih celic in zarodkov (aplikacija semenčic v citoplazmo jajčne celice, asistirani "hatching", IVF, biopsija zarodkov-blastomer, mikrokirurško deljenje zarodkov "embryo spliting" in podobno).</t>
  </si>
  <si>
    <t xml:space="preserve">The microscope can be used for the inspection and evaluation of gametes, embryos, cell cultures, histological specimens etc. With the hydraulic micromanipulator, micromanipulation of gametes and embryos is possible (application of sperm into the egg cell cytoplasm, assisted hatching, IVF, biopsy of embryos-blastomeresm microsurgical embryo spliting etc.).   </t>
  </si>
  <si>
    <t>Opremo se lahko ponudi zunanjim interesentom (vendar skrbnik opreme ni navedel zneska uporabe)</t>
  </si>
  <si>
    <t>Renata Ciglarič</t>
  </si>
  <si>
    <t>11195</t>
  </si>
  <si>
    <t>Tekočinski kromatograf z MS/MS detektorjem: - HPLC sistem z UV/VIS detektorjem, - MS/MS selektivni detektor</t>
  </si>
  <si>
    <t>Waters Micromas Quattromi cro with Waters HPLC</t>
  </si>
  <si>
    <t>Delo na inštrumentu izvajamo sami. Cena za vpeljane analize cca 200 EUR za meritve.</t>
  </si>
  <si>
    <t xml:space="preserve">Analyses are performed by the institute personnel according to the price of cca. 200€ for the implemented analyses. </t>
  </si>
  <si>
    <t>Določanje ostankov veterinarskih zdravil v hrani in študije z zvezi z izločanjem učinkovin iz živalskega organizma ter s stabilnostjo učinkovin v živilih</t>
  </si>
  <si>
    <t xml:space="preserve">Determination of veterinary drug residues in foodstuffs and research on elimination/excretion of effective substances from animal organism and on the stability of substances in foodstuffs.  </t>
  </si>
  <si>
    <t>109315,109316,109317,109318</t>
  </si>
  <si>
    <t>Opremo ni na voljo zunanjim uporabnikom (cena na izvedeno analizo na opremi znaša ca. 200,00 eur/meritev)</t>
  </si>
  <si>
    <t>Štefan Pintarič</t>
  </si>
  <si>
    <t>16213</t>
  </si>
  <si>
    <t>Olfaktomat-n2</t>
  </si>
  <si>
    <t>Odormat - aromatrix PTE LTD</t>
  </si>
  <si>
    <t>Oprema je vedno dosegljiva po dogovoru v času, ko ni v uporabi. Dostopna je v laboratoriju za olfaktometrijo na VF. Cena za inštitucije, ki opremo uporabljajo je sestavljena iz stroška amortizacije in materialnih stroškov, ki zajemajo testni plin, material za vzorčenje in cene ure testirancev.</t>
  </si>
  <si>
    <t xml:space="preserve">The equipment is always available after prior agreement and when not in use. It is available in the laboratory for olfactometry, VF. The price for institutions using the eqipment is composed of amortization and material costs that include the test gas, materials for sampling and hourly cost of testees.    </t>
  </si>
  <si>
    <t>Oprema je namnejena ekološkim raziskavam zraka. Z Odormatom se izvajajo meritve emisij smradu iz različnih virov. Z meritvami so določene koncentracije smradu, ki ga z izračunom definiramo kot emisije in s tem obremenjevanje zraka.</t>
  </si>
  <si>
    <t xml:space="preserve">The equipment is purposed for the ecological research of air. With Odormat, emissions of offensive odours from different sources are measured to obtain their concentrations and air loads. </t>
  </si>
  <si>
    <t>Cena za inštitucije, ki opremo uporabljajo je sestavljena iz stroška amortizacije in materialnih stroškov, ki zajemajo testni plin, material za vzorčenje in cene ure testirancev.</t>
  </si>
  <si>
    <t>Marija Nemec</t>
  </si>
  <si>
    <t>8544</t>
  </si>
  <si>
    <t>Avtomatski biokemijski analizator</t>
  </si>
  <si>
    <t>Automatic biochemical analyser RX Daytona</t>
  </si>
  <si>
    <t>Analize na omenjeni opremi lahko izvaja samo za to pooblaščene osebe. Cene so določene v ceniku UL VF.</t>
  </si>
  <si>
    <t>Only for authorized presons. Prices are defined in the price list of UL VF.</t>
  </si>
  <si>
    <t>Za biokemične analize biološkega materiala.</t>
  </si>
  <si>
    <t>For biochemical analyses of biological materials.</t>
  </si>
  <si>
    <t>109937, 109938, 109940</t>
  </si>
  <si>
    <t>Martina Krofič Žel</t>
  </si>
  <si>
    <t xml:space="preserve">Endoskop Gastropack (Karl Storz) </t>
  </si>
  <si>
    <t xml:space="preserve">Endoscope Gastropack </t>
  </si>
  <si>
    <t xml:space="preserve">Opremo lahko uporabljajo le za to usposobljene osebe zaposlene na VF. Cene so določene v ceniku UL VF. </t>
  </si>
  <si>
    <t>Endoskopske preiskave prebavil in dihal pri psih in mačkah.</t>
  </si>
  <si>
    <t>Endoscopic examinations of gastrointestinal and respiratory tract in dogs and cats.</t>
  </si>
  <si>
    <t>114379, 114135</t>
  </si>
  <si>
    <t>Milka Vrecl</t>
  </si>
  <si>
    <t>Multidetekcijski čitalec plošč  Tristar LB 942 (Berthold)</t>
  </si>
  <si>
    <t xml:space="preserve">TriStar² LB 942 </t>
  </si>
  <si>
    <t>Po predhodnem dogovoru je oprema dostopna raziskovalcem VF in zunanjim uporabnikom.</t>
  </si>
  <si>
    <t xml:space="preserve">After previous agreement the equipment is available for researchers at VF and others.  </t>
  </si>
  <si>
    <t>Merjenje luminescence, BRET², fluorescence in  absorbance.</t>
  </si>
  <si>
    <t>Luminescence, BRET², fluorescence and  absorbance measurements.</t>
  </si>
  <si>
    <t>Oprema dostopna tudi zunanjim uporabnikom (cena ni podana)</t>
  </si>
  <si>
    <t>Bojan Zorko</t>
  </si>
  <si>
    <t>05091</t>
  </si>
  <si>
    <t>Visokoresolucijski veterinarski digitalizator Duerr CR 43 VET</t>
  </si>
  <si>
    <t>Duerr CR 43 VET Automatic image plate scanner</t>
  </si>
  <si>
    <t>Digitalna radiografija</t>
  </si>
  <si>
    <t>Digital radiography</t>
  </si>
  <si>
    <t>Darja Kušar</t>
  </si>
  <si>
    <t>11133</t>
  </si>
  <si>
    <t>Pomnoževalnik DNK v realnem času</t>
  </si>
  <si>
    <t>ABI 7500 Fast Real-Time PCR System</t>
  </si>
  <si>
    <t>Opremo lahko brezplačno uporabljajo za to usposobljene osebe zaposlene na VF.</t>
  </si>
  <si>
    <t xml:space="preserve">Only for authorized presons with no reimbursement. </t>
  </si>
  <si>
    <t>Pomnoževanje DNK v realnem času</t>
  </si>
  <si>
    <t>Real-time PCR</t>
  </si>
  <si>
    <t>: http://www.vf.uni-lj.si/si/raziskovalna-oprema-na-vf/</t>
  </si>
  <si>
    <t>Opremo lahko uporabljajo le za to usposobljene osebe zaposlene na VF</t>
  </si>
  <si>
    <t xml:space="preserve">Alenka Seliškar </t>
  </si>
  <si>
    <t xml:space="preserve">18593 </t>
  </si>
  <si>
    <t>Ultrazvok-osnovna enota VIVID E9 PRO2D, osnovna enota LOGIQ S7 PRO, delovna postaja</t>
  </si>
  <si>
    <t xml:space="preserve">Ultrasound-basic unit VIVID E9 PRO2D, basic unit LOGIQ S7 PRO, working station </t>
  </si>
  <si>
    <t>Matjaž Ocepek</t>
  </si>
  <si>
    <t xml:space="preserve">Aparatura za izvajanje sekvenciranja naslednje generacije </t>
  </si>
  <si>
    <t>Ion PGM System for the next-generation sequencing</t>
  </si>
  <si>
    <t xml:space="preserve">Po predhodnem dogovoru je oprema dostopna raziskovalcem, ki so usposobljeni za delo z njo. </t>
  </si>
  <si>
    <t>The equipment is aviable to treined researchers after previous agreement with guardian of the equipment (skrbnik opreme).</t>
  </si>
  <si>
    <t xml:space="preserve">Sistem sestavlja Ion Torrent PGM sekvenator, Ion OneTouch sistem in PGM Torrent strežnik (potrebna pa je tudi dodatna laboratorijska oprema in zunanji strežnik). Oprema omogoča sekvenciranje naslednje generacije (NGS). Pridobimo lahko zaporedja genomov, metagenomska ali druga zaporedja visoke kvalitete za različne tipe vzorcev. Bioinformatsko analizo podatkov izvaja usposobljeno osebje.  </t>
  </si>
  <si>
    <t xml:space="preserve">System, composed of Ion Torrent PGM sequencer, Ion OneTouch System and  PGM Torrent server (plus additional laboratory equipment and external server needed), enables high-throughput massive parallel sequencing (next- generation sequencing, NGS). High quality genome, metagenomic or other data can be obtained for various types of samples. Bioinformatic data analyses can be performed by the trained personnel.   </t>
  </si>
  <si>
    <t>115144  115145  115146  115147</t>
  </si>
  <si>
    <t>Igor Gruntar</t>
  </si>
  <si>
    <t>MALDI-TOF</t>
  </si>
  <si>
    <t xml:space="preserve"> Matrix-assisted laser desorption/ ionization (MALDI) - Time of Flight (TOF) Mass Spectrometry </t>
  </si>
  <si>
    <t xml:space="preserve">Sistem MALDI-TOF se uporablja za analizo celičnih proteinov na principu masne spektrometrije z namenom identifikacije mikrobov v diagnostičnem laboratoriju. </t>
  </si>
  <si>
    <t xml:space="preserve">MALDI-TOF system is employed for the analysis of cell proteins according to the principles of mass spectrometry aiming for the identification of microbes in a diagnostic laboratory. </t>
  </si>
  <si>
    <t>Covaris M220 Focused ultrasonikator</t>
  </si>
  <si>
    <t>Covaris M220 Focused-ultrasonicator</t>
  </si>
  <si>
    <t>The equipment is aviable to treined researchers after previous agreement with the guardian of the equipment (skrbnik opreme)</t>
  </si>
  <si>
    <t xml:space="preserve">Ultrasonikator Covaris se uporablja pri pripravi knjižnic za NGS analize (mehanska fragmentacija DNA) ter pri pripravi vzorcev mikobakterij za MALDI-TOF identifikacijo. </t>
  </si>
  <si>
    <t>Covaris ultrasonicator is employed for NGS library preparation (mechanical fragmentation of DNA) and for sample preparation prior to MALDI-TOF identification of mycobacteria.</t>
  </si>
  <si>
    <t>Inštitut za hmeljarstvo in pivovarstvo Slovenije</t>
  </si>
  <si>
    <t>dr.Radišek Sebastjan,</t>
  </si>
  <si>
    <t>20162</t>
  </si>
  <si>
    <t>Oprema za izvajanje raziskovalnih in diagnostičnih laboratorijskih analiz s področja fitopatologije - komora mikrobiološka telstar biosta-laminar</t>
  </si>
  <si>
    <t>Equpment for giagnostic research in phytophatology/ Laminarium chambe</t>
  </si>
  <si>
    <t>Oprema je lahko na voljo ostalim raziskovalnim organizacijam max do 20% uporabe.Podrobnosti se definirajo v pogodbi</t>
  </si>
  <si>
    <t>Equipment could beaccessible in joint use to other research institutions max.to 20%.Terms and conditions should be defined by the contract</t>
  </si>
  <si>
    <t>Oprema omogoča delo z mikroorganizmi(glive,bakterije) in detekcijo pri molekularnih analizah</t>
  </si>
  <si>
    <t>Equpment manage manipulation with microorganisms(fungi.bacteria) and molekular detection</t>
  </si>
  <si>
    <t>32956-komora mikrobiološka telstar biosta-laminar/ Laminarium chamber</t>
  </si>
  <si>
    <t>http://www.ihps.si/raziskave-in-razvoj/oprema/</t>
  </si>
  <si>
    <t>P4-0077</t>
  </si>
  <si>
    <t>dr.Radišek Sebastjan in tehnični sodelavci</t>
  </si>
  <si>
    <t>L4-6809</t>
  </si>
  <si>
    <t>Oprema za izvajanje raziskovalnih in diagnostičnih laboratorijskih analiz s področja fitopatologije- parni sterilizator systec 3870 ELV</t>
  </si>
  <si>
    <t>Equpment for giagnostic research in phytophatology / Steam sterilizator – avtoclav</t>
  </si>
  <si>
    <t>32953-parni sterilizator systec 3870 ELV / Steam sterilizator – avtoclav</t>
  </si>
  <si>
    <t>Oprema za izvajanje raziskovalnih in diagnostičnih laboratorijskih analiz s področja fitopatologije - Genius bio digital sistem za arhiviranje agaroze</t>
  </si>
  <si>
    <t>Equpment for giagnostic research in phytophatology / Digital system for photo agarose gels</t>
  </si>
  <si>
    <t>32958-Genius bio digital sistem za arhiviranje agaroze / Digital system for photo agarose gels</t>
  </si>
  <si>
    <t>Oprema za izvajanje raziskovalnih in diagnostičnih laboratorijskih analiz s področja fitopatologije-hibridizacijska pečica</t>
  </si>
  <si>
    <t xml:space="preserve">Equpment for giagnostic research in phytophatology / Hibridization chamber </t>
  </si>
  <si>
    <t xml:space="preserve">32954-hibridizacijska pečica / Hibridization chamber </t>
  </si>
  <si>
    <t>www.ihps.si</t>
  </si>
  <si>
    <t xml:space="preserve">Univerza v Ljubljani, Biotehniška fakulteta </t>
  </si>
  <si>
    <t>113</t>
  </si>
  <si>
    <t>P4-0085</t>
  </si>
  <si>
    <t>Dominik Vodnik</t>
  </si>
  <si>
    <t>Oprema za ekološke in ekofiziološke raziskave kopenskih ekosistemov</t>
  </si>
  <si>
    <t>Equipment for ecophysiological investigation of  terrestrial ecosystems</t>
  </si>
  <si>
    <t>Telefonsko ali po internetu preko skrbnika opreme</t>
  </si>
  <si>
    <t>Telephone or  internet contact to apparatus keeper</t>
  </si>
  <si>
    <t>Oprema bo namenjena merjenju okoljskih parametrov (svetloba, temperatura zraka, lista, relativna zračna vlažnost) in preučevanih procesov v rastlinah, predvsem fotosinteze, transpiracije,prevodnost rež, respiracije in fluorescence kloroplastov.</t>
  </si>
  <si>
    <t>Apparatus is used for measurement of environmental factors (light, temperature, air humidity) and for analyses of plant processes  such as photosynthesis, respiration, transpiration, chloroplast fluorescence and stomatal conductivity.</t>
  </si>
  <si>
    <t xml:space="preserve">3405010      3405011      3405013      3405015    3405016     3405017    3405018     3405019      </t>
  </si>
  <si>
    <t>http://www.bf.uni-lj.si/index.php?eID=dumpFile&amp;t=f&amp;f=22130&amp;token=39797c19f6487e771f7d77ae582634b7e64e83b5</t>
  </si>
  <si>
    <t>J4-7052</t>
  </si>
  <si>
    <t>Irena Maček</t>
  </si>
  <si>
    <t>uporaba pri pedagoškem delu - vaje pri predmetu Ekofiziologija</t>
  </si>
  <si>
    <t>116</t>
  </si>
  <si>
    <t>Borut Bohanec</t>
  </si>
  <si>
    <t>09565</t>
  </si>
  <si>
    <t xml:space="preserve">Epifluorescentni mikroskop Nikon Eclipse 80i </t>
  </si>
  <si>
    <t>Epifluorescent microscope Nikon Elcipse 80i</t>
  </si>
  <si>
    <t>Okvirna letna zasedenost opreme je 80%, uporaba možna po predhodnem dogovoru, najem opreme po predhodnem dogovoru.</t>
  </si>
  <si>
    <t xml:space="preserve">Yearly occupancy of equipment is approximately 80%, use and hire of equipment is possible based on the agreement of both parties. </t>
  </si>
  <si>
    <t>Svetlobna transmisijska in epifluorescentne mikroskopija, uporaba programske opreme Lucia Karyotype in Lucia FISH. Dogradnja z DIC kontrastnim setom.</t>
  </si>
  <si>
    <t>Transmisive light and epifluorescent microscopy. Software package Lucia Karyotype and Lucia FISH. Upgrade for DIC interference contrast imaging.</t>
  </si>
  <si>
    <t>http://www.bf.uni-lj.si/index.php?eID=dumpFile&amp;t=f&amp;f=22133&amp;token=002cfdf99b1637cb267fc7e6263b36034c16b1ce</t>
  </si>
  <si>
    <t>Branka Javornik</t>
  </si>
  <si>
    <t>strokovna naloga Žlahtnjenje zelja</t>
  </si>
  <si>
    <t>Branka Javornik  (Sabina Berne)</t>
  </si>
  <si>
    <t>05994</t>
  </si>
  <si>
    <t>Oprema za proteomiko I., sestoji se iz naslednjih aparatov: aparatura za izoelektrično fokusiranje (1-D) IPGPhor 3, elektroforetske aparature (2-D) SE600 Ruby in DALTsix, čitalci gelov ImageScanner (vidna barvila), DIGE Imager (fluorescentna barvila), vodna kopel s črpalko za kroženje vode MultiTemp III, programska oprema za analizo slike ImageMaster Platinum in Decyder, robot za vzorčenje iz gela SpotPicker</t>
  </si>
  <si>
    <t xml:space="preserve">Proteomics equipment I.:isoelectric focusing system (1-D) IPGPhor3, electrophoresis equipment (2-D) SE600 Ruby and DALTsix, gel scanners ImageScanner (visible dyes), DIGE Imager (fluorescent dyes), water bath with pump for water circulation MultiTemp III, software for image analysis ImageMaster Platinum and Decyder, robot for picking spots from 2D gels SpotPicker
</t>
  </si>
  <si>
    <t>Izolektrično fokusiranje, 1D in 2D elektroforeze, zajem slike gelov, analiza slike gelov, zajem fluorescentnih Southern blotov.</t>
  </si>
  <si>
    <t>Isolectric focusing, 1D and 2D gel electrophoresis, image acquring, image analysis, fluorescent Southern blot acquring.</t>
  </si>
  <si>
    <t>http://www.bf.uni-lj.si/index.php?eID=dumpFile&amp;t=f&amp;f=22132&amp;token=41bb9230cd7a705774b6efbb5c9a33786e76d269</t>
  </si>
  <si>
    <t>104</t>
  </si>
  <si>
    <t>Marjetka Suhadolc</t>
  </si>
  <si>
    <t>Oprema za proučevnje dinamike dušika in razgradnje pesticidov v tleh</t>
  </si>
  <si>
    <t>Equipment for studying nitrogen dynamic and pesticide degradation in soil</t>
  </si>
  <si>
    <t>Oprema je dostopna drugim uporabnikom. Čas uporabe je usklajen v pogovoru z "skrbnikom" opreme M. Suhadolc, Katedra za pedologijo.</t>
  </si>
  <si>
    <t xml:space="preserve">Equipment is available to other users. Time adjustments are made by personal communication with M. Suhadolc, Chair of soil science.  </t>
  </si>
  <si>
    <t xml:space="preserve">Osnovna oprema za preučevanje genov in mikrobnih združb, ki sodelujejo v mikrobno pogojenih procesov v tleh, npr. transformacij dušika in razgradnje pesticidov.  </t>
  </si>
  <si>
    <t>Basic equipment for studying genes and mictrobial communities in microbial mediated processes in soils, like nitrogen transformations and pesticide degradation.</t>
  </si>
  <si>
    <t xml:space="preserve">3403666    3403664     3403663     3403662    3403661    3403658     3403657   </t>
  </si>
  <si>
    <t>http://www.bf.uni-lj.si/index.php?eID=dumpFile&amp;t=f&amp;f=22290&amp;token=f9942b1d48339a3682303bb31e5f0e5f89b7a499</t>
  </si>
  <si>
    <t>Helena Šircelj</t>
  </si>
  <si>
    <t>Sistem tekočinske kromatografije visoke ločljivosti (HPLC sistem)</t>
  </si>
  <si>
    <t>High Performance Liquid Chromatography</t>
  </si>
  <si>
    <t xml:space="preserve">Telephone or  internet contact to apparatus keeper. </t>
  </si>
  <si>
    <t>Aparatura je primerna za analizo rastlinskih primarnih in sekundarnih metabolitov kot so sladkorji, organske kisline, glutation, fotosintezna barvila, fenilpropanoidni sekundarni metaboliti.</t>
  </si>
  <si>
    <t>The apparatus is suitable for analyses of plant primary and secondary methabolites such as sugars, arganic acids, gluthathione, ascorbic acid, photosynthetic pigments, phenil-.propanoids</t>
  </si>
  <si>
    <t>http://www.bf.uni-lj.si/index.php?eID=dumpFile&amp;t=f&amp;f=22137&amp;token=6c434c261d13f0d94151db89e31b3445d6370faf</t>
  </si>
  <si>
    <t>102</t>
  </si>
  <si>
    <t>P4-0013</t>
  </si>
  <si>
    <t>Franci Štampar  (Robert Veberič)</t>
  </si>
  <si>
    <t>06404</t>
  </si>
  <si>
    <t>Tekočinski kromatograf visoke ločljivosti z masnim spektrometrom (HPLC/MS)</t>
  </si>
  <si>
    <t>HPLC-MS</t>
  </si>
  <si>
    <t>oprema je namenjena raziskavam v programski skupini Hortikultura P4-0013</t>
  </si>
  <si>
    <t>the equpment is for research purpose of program group Horticulture P4-0013</t>
  </si>
  <si>
    <t>analiza rastlinskih vzorcev</t>
  </si>
  <si>
    <t>plant samples analysis</t>
  </si>
  <si>
    <t>http://www.bf.uni-lj.si/index.php?eID=dumpFile&amp;t=f&amp;f=22286&amp;token=263e352d25e2b95cf6ed9fe25deff0807be89f62</t>
  </si>
  <si>
    <t>Robert Veberrič</t>
  </si>
  <si>
    <t>Rok Kostanjšek</t>
  </si>
  <si>
    <t>Vrstični elektronski mikroskop</t>
  </si>
  <si>
    <t>Field emission scanning electron microscope JSM-7500F</t>
  </si>
  <si>
    <t>Oprema je dostopna zunanjim in notranjim uporabnikom po predhodnem dogovoru</t>
  </si>
  <si>
    <t>Beside the partners, the equipment is accesable to outer users based on prior agreement</t>
  </si>
  <si>
    <t>Visokoločljivostni vrstični elektronski mikroskop namenjen opazovajnu površin občutljivih bioloških in drugih materialov pri manjših pospeševalnih napetostin snopa elektronov</t>
  </si>
  <si>
    <t>High resolution field emission electron microscope for observation of surface of biological and other delicate materials at low energy beam of electrons</t>
  </si>
  <si>
    <t>http://www.bf.uni-lj.si/index.php?eID=dumpFile&amp;t=f&amp;f=22146&amp;token=c98c58dc237983f6852441a1a94a676950df1a3a</t>
  </si>
  <si>
    <t>Kostanjšek Rok</t>
  </si>
  <si>
    <t>P1-0245</t>
  </si>
  <si>
    <t>Tina Eleršek</t>
  </si>
  <si>
    <t>P3-0333</t>
  </si>
  <si>
    <t>Kazimir Drašlar</t>
  </si>
  <si>
    <t>P4-0116</t>
  </si>
  <si>
    <t>Stopar David</t>
  </si>
  <si>
    <t>Vesna Hodnik</t>
  </si>
  <si>
    <t>Biacore X - Detektor površinske plazmonske resonance</t>
  </si>
  <si>
    <t>Biacore X</t>
  </si>
  <si>
    <t xml:space="preserve">Oprema je dostopna zunanjim in notranjim uporabnikom po predhodni rezervaciji razpoložljivega časa. </t>
  </si>
  <si>
    <t xml:space="preserve">The equipment is available to internal and external users based on prior reservation of available time. </t>
  </si>
  <si>
    <t>Refraktometer X je zasnovan na elektro-kvantnooptični tehnologiji na osnovi površinske plazmonske resonance. Omogoča merjenje vezave različnih v realnem času (od nekaj sekund do nekaj minut), kar je edinstvena in izjemno hitra metoda za zasledovanje kinetike asociacije in disociacije ligandov brez predhodne kemijske modifikacije ligandov.</t>
  </si>
  <si>
    <t>This apparatus allow measurements of binding kinetics of various biological molecules in real time. It is based on surface plasmon resonance and uses sensor chips that allow capturing of practically any biological molecule.</t>
  </si>
  <si>
    <t>http://www.bf.uni-lj.si/index.php?eID=dumpFile&amp;t=f&amp;f=22149&amp;token=7caa9f383a2c161fe2cf7dc38dbce50fede59ef9</t>
  </si>
  <si>
    <t>Denis Rajnovic</t>
  </si>
  <si>
    <t>Refraktometer T100 (Biacore AB)</t>
  </si>
  <si>
    <t>Biacore T100</t>
  </si>
  <si>
    <t>Oprema je dostopna zunanjim in notranjim uporabnikom po predhodni rezervaciji razpoložljivega časa. Prednost pri uporabi imajo sicer predstavniki konzorcija, ki je bil ustanovljen za potrebe nakupa aparature.</t>
  </si>
  <si>
    <t>The equipment is available to internal and external users based on prior reservation of available time. The advantage is given to users from the consortium that was established upon the purchased of the equipment.</t>
  </si>
  <si>
    <t>Refraktometer T100 je zasnovan na najsodobnejši elektro-kvantnooptični tehnologiji, ki vključuje vir monokromatske svetlobe (laser), optični polarizator, poseben sistem, ki meri kot in intenziteto popolno odbite svetlobe na tankem kovinskem sloju (elementarno zlato) kot posledico spremembe lomnega količnika tik ob kovinskem sloju. Z ustrezno izbiro površin, ki se nanesejo na zlati čip, je mogoče meriti vezavo različni ligandov med seboj v realnem času (od nekaj sekund do nekaj minut), kar je edinstvena in izjemno hitra metoda za zasledovanje kinetike asociacije in disociacije ligandov brez predhodne kemijske modifikacije ligandov.</t>
  </si>
  <si>
    <t>http://www.bf.uni-lj.si/index.php?eID=dumpFile&amp;t=f&amp;f=22150&amp;token=7782ee82b430435b08f10cdbb1cc0cc3e5a8d583</t>
  </si>
  <si>
    <t>Jure Borišek</t>
  </si>
  <si>
    <t>Omar Naneh</t>
  </si>
  <si>
    <t>Jasna Štrus (Aleš Kladnik, Nada Žnidaršič,  Rok Kostanjšek)</t>
  </si>
  <si>
    <t>07737</t>
  </si>
  <si>
    <t>Fluorescentni in presevni svetlobni mikroskop s sistemom za analizo in 3-D rekonstrukcijo slike</t>
  </si>
  <si>
    <t>Axioimager Z.1 (Zeiss) with  Apotome</t>
  </si>
  <si>
    <t>Oprema je na razpolago vsem zunanjim uporabnikom (20%) na osnovi predhodnega dogovora in eventuelnega usposabljanja. Cena ure je določena s cenikom BF.</t>
  </si>
  <si>
    <t xml:space="preserve">The equipment is available for external users (20%) based on agreement of both parties. Price is determined by the current price list of BF </t>
  </si>
  <si>
    <t>Raziskovalno in pedagoško delo, opis bioloških struktur in materialov z analizo in 3-D rekonstrukcijo mikroskopske slike</t>
  </si>
  <si>
    <t>Equipment is used in research and education in description of biologiocal structures and materials with  possible image analysis and 3-Dreconstruction of samples.</t>
  </si>
  <si>
    <t>http://www.bf.uni-lj.si/index.php?eID=dumpFile&amp;t=f&amp;f=22141&amp;token=ca33e05741401db250568dd69acf6b78e589d95a</t>
  </si>
  <si>
    <t>214, 209</t>
  </si>
  <si>
    <t xml:space="preserve">Štrus </t>
  </si>
  <si>
    <t>Štrus, Kostanjšek, Žnidaršič</t>
  </si>
  <si>
    <t>Jasna Štrus (Nada Žnidaršič)</t>
  </si>
  <si>
    <t>Krioultramikrotom</t>
  </si>
  <si>
    <t>Leica EM UC6</t>
  </si>
  <si>
    <t>Oprema je v prvi vrsti namenjena izvajanju znanstveno raziskovalne in pedagoške dejavnosti pogodbenih strank, ki so sodelovale pri skupni nabavi (Pogodba o skupni nabavi in uporabi opreme Krioultramikrotom Leica UC6/FC/6, l. 2007.) Za uporabnike, ki niso soinvestitorji, je uporaba možna v skladu z individualnimi dogovori.</t>
  </si>
  <si>
    <t>Equipment is available mainly for research and teaching programs of the institutions participating in joint investment. Access for other users is possible according to individual agreements.</t>
  </si>
  <si>
    <t>Omogoča izdelavo poltankih in ultratankih rezin bioloških vzorcev in vzorcev industrijskih materialov; omogoča kriorezanje - izdelavo rezin iz zamrznjenih vzorcev pri temperaturi do -185oC. Sestavni deli krioultramikrotoma so ultramikrotom z nožem, komora za kriorezanje, Dewar posoda ze tekoči dušik s pripadajočo opremo, kontrolna enota za krmiljenje sistema in antivibracijska podlaga. Sistem ima optimalne možnosti za rezanje pri znižani gladini tekočine v nožu in suho rezanje. Sistem nudi možnost uporabe antistatske naprave in njeno regulacijo. Krioultramikrotom naj nudi optimalne možnosti za reguliranje pozicije noža in za nadzor delovnega polja.</t>
  </si>
  <si>
    <t>Cryoultramicrotome for semithin and ultrathin sectioning of biological and material specimens at room temperature and cryosectioning.</t>
  </si>
  <si>
    <t>http://www.bf.uni-lj.si/index.php?eID=dumpFile&amp;t=f&amp;f=22145&amp;token=cf0fe0aede6f11899d81fe7a10255d66e541aab3</t>
  </si>
  <si>
    <t>2016</t>
  </si>
  <si>
    <t>Damjana Drobne (Marko Kreft)</t>
  </si>
  <si>
    <t>11155</t>
  </si>
  <si>
    <t>Oprema za gojenje in delo s celičnimi kulturami (Invertni mikroskop Zeiss AXIO Vert.A1; CO2 inkubator Memmert; brezprašna komora Iskra PIO MC 12-1)</t>
  </si>
  <si>
    <t>Equipment for cell culturing (Invert microscope Zeiss AXIO Vert.A1; CO2 incubator Memmert; laminarium Iskra PIO MC 12-1)</t>
  </si>
  <si>
    <t>Oprema je na razpolago zunanjim in notranjim uporabnikom po predhodnem dogovoru</t>
  </si>
  <si>
    <t>Eqiupment is available according to prior arrangement</t>
  </si>
  <si>
    <t xml:space="preserve">Delo s celičnimi kulturami, testiranje toksičnosti, študije interakcij med nanodelci in celicami in vitro </t>
  </si>
  <si>
    <t>Cell culturing, toxicity testing, nanotoxicity testing, stress response</t>
  </si>
  <si>
    <t>http://www.bf.uni-lj.si/index.php?eID=dumpFile&amp;t=f&amp;f=22142&amp;token=4ed83dee1f39dc60a2d024f8016218895fb9ff8b</t>
  </si>
  <si>
    <t>Oprema za 2-D elektroforezo (aparatura za izoelektrično fokusiranje GE Healthcare Ettan IPGphor 3, napajalnik za elektroforezo GE Healthcare ESS 601; elektroforezne enote GE Healthcare Ettan DALTsix, vodna kopel za hlajenje GE Healthcare MultiTemp III)</t>
  </si>
  <si>
    <t>Equipment for 2-D electrophoresis (isoelectric focusing system GE Healthcare Ettan IPGphor 3, power supply GE Healthcare ESS 601; electrophoresis unit GE Healthcare Ettan DALTsix, wather bath GE Healthcare MultiTemp III)</t>
  </si>
  <si>
    <t>2-D elektroforeza</t>
  </si>
  <si>
    <t>2-D electrophoresis</t>
  </si>
  <si>
    <t>http://www.bf.uni-lj.si/index.php?eID=dumpFile&amp;t=f&amp;f=22138&amp;token=83154b6324ffc9bd078db50bff0f574f5557ac3d</t>
  </si>
  <si>
    <t>301</t>
  </si>
  <si>
    <t>P4-0059</t>
  </si>
  <si>
    <t>Klemen Jerina</t>
  </si>
  <si>
    <t>22515</t>
  </si>
  <si>
    <t>Paket raziskovalne opreme za telemetrično spremljanje prostoživečih sesalcev (16 GPS ovratnic različnih velikosti, UHF terminal za snamanje podatkov, VHF postaja)</t>
  </si>
  <si>
    <t>Package of the equipment for the telemetry monitoring of the wildlife species (16 GPS collars of various size, UHF terminal for data download, VHF receiver)</t>
  </si>
  <si>
    <t>52.358,91 EUR</t>
  </si>
  <si>
    <t>Do 2018 je oprema v uporabi na terenu</t>
  </si>
  <si>
    <t>Equipment is in use in the field until 2018</t>
  </si>
  <si>
    <t>Spremljanje gibanja in aktivnosti prostoživečih živali v njihovem naravnem okolju (za odlov potrebno posebno dovoljenje)</t>
  </si>
  <si>
    <t>Monitoring of the activitiy and movement of the wildlife species in their natiral environment (special permission needed for capture of the animals)</t>
  </si>
  <si>
    <t xml:space="preserve">3603794
3603795
3603796
3603797
3603798
3603799
3603800
3603801
3603802
3603803
3603804
3603805
3603806
3603807
3603808
3603809
3603810
3603811
3603812
3603813
3603794
3603795
3603796
3603797
3603798
3603799
3603800
3603801
3603802
3603803
3603804
3603805
3603806
3603807
3603808
3603809
3603810
3603811
3603812
3603813
</t>
  </si>
  <si>
    <t>možno le za en obratovalni cikel (1, oz. dve leti): 3000 EUR/ovratnico</t>
  </si>
  <si>
    <t>http://www.bf.uni-lj.si/index.php?eID=dumpFile&amp;t=f&amp;f=22179&amp;token=0290b82507c15a259e3e2f487fb74313449d0fcb</t>
  </si>
  <si>
    <t>75</t>
  </si>
  <si>
    <t xml:space="preserve">P4-0059, J4-7362, EU Life DInAlpBear, </t>
  </si>
  <si>
    <t>100</t>
  </si>
  <si>
    <t>Avtomatske IR kamere za spremljanje prostoživečih živali (UV 565 -23 kos; UV 575 - 5 kos)</t>
  </si>
  <si>
    <t>Automatic IR camera for monitoring of wildlife (UV 565 -23 pcs; UV 575 - 5 pcs)</t>
  </si>
  <si>
    <t>6.333,23</t>
  </si>
  <si>
    <t>Spremljanje prostoživečih živali v njihovem naravnem okolju (za uporabo potrebno posebno dovoljenje)</t>
  </si>
  <si>
    <t>Monitoring of wildlife in their natiral environment (special permission needed for usage)</t>
  </si>
  <si>
    <t>5 EUR / dan</t>
  </si>
  <si>
    <t>http://www.bf.uni-lj.si/index.php?eID=dumpFile&amp;t=f&amp;f=22176&amp;token=744f92e22d604594d08d9fb3419ec4d6dbb47db6</t>
  </si>
  <si>
    <t>P4-0059, J4-7362, EU Life DInAlpBear</t>
  </si>
  <si>
    <t>406</t>
  </si>
  <si>
    <t>P4-0015</t>
  </si>
  <si>
    <t>Miha Humar (Miro Kariž, Andreja Žagar, Matjaž Pavlič)</t>
  </si>
  <si>
    <t>19106</t>
  </si>
  <si>
    <t>Oprema za modifikacijo lesa (oprema je sestavljena iz več kosov in sicer ekstrakcijske enote Soxlet, univerzalnega testirnega stroja, Mlina za les, Digestorija, Komore za modifikacijo)</t>
  </si>
  <si>
    <t>2009</t>
  </si>
  <si>
    <t>Eqipement for wood modification</t>
  </si>
  <si>
    <t>119.000</t>
  </si>
  <si>
    <t>paket 14</t>
  </si>
  <si>
    <t>Oprema je dostopna vsem RO po predhodnem dogovoru</t>
  </si>
  <si>
    <t>Eqiupment is available to all research organisation according to precedent arangement</t>
  </si>
  <si>
    <t>Ekstracija lesa, mletje lesa, določanje mehanskih lastnosti lesa, termična in druge modifikacije lesa</t>
  </si>
  <si>
    <t>Extraction of wood, milling of wood, determination of mechanical properties of wood, thermal and other modifications of wood</t>
  </si>
  <si>
    <t>50</t>
  </si>
  <si>
    <t>http://www.bf.uni-lj.si/index.php?eID=dumpFile&amp;t=f&amp;f=22193&amp;token=0683bf51a2e1956249985bc784390a3af9479e13</t>
  </si>
  <si>
    <t>3</t>
  </si>
  <si>
    <t>10</t>
  </si>
  <si>
    <t>4</t>
  </si>
  <si>
    <t>5</t>
  </si>
  <si>
    <t>P4- 0015</t>
  </si>
  <si>
    <t xml:space="preserve">Miha Humar, Boštjan Lesar, Nejc Thaler, Davor Kržišnik, </t>
  </si>
  <si>
    <t>L4-7547</t>
  </si>
  <si>
    <t>Miha Humar, Marko Petrič, Jure Žigon, Sergej Medved, Nejc Thaler, Davor Kržišnik, Primož Oven, Ida Poljanšek</t>
  </si>
  <si>
    <t>Projekti SPSS Tigr4smart, IQ Doma in Cel Krog</t>
  </si>
  <si>
    <t xml:space="preserve">Primož Habjan, Vladka Petrovič, Vilijem Vek </t>
  </si>
  <si>
    <t>Pedagoško delo Diplome Dr</t>
  </si>
  <si>
    <t>Miha Humar</t>
  </si>
  <si>
    <t>FT-IR spektrometer</t>
  </si>
  <si>
    <t>2017</t>
  </si>
  <si>
    <t>Snemanje FTIR spektov v presevni, HATR, KBr tehniki. Poleg FTIR sektrometra je mikrokop</t>
  </si>
  <si>
    <t>Measurements of the FTIR spectra in transmission, HATR, KBr techniques. There is microscope attached to the Spectrometer.</t>
  </si>
  <si>
    <t>20</t>
  </si>
  <si>
    <t>http://www.bf.uni-lj.si/index.php?eID=dumpFile&amp;t=f&amp;f=22196&amp;token=678a572ca5edb0c2fdc692a2ece3fbb30bb7dbe6</t>
  </si>
  <si>
    <t>1</t>
  </si>
  <si>
    <t>2</t>
  </si>
  <si>
    <t>Rentgenski fluorescenčni spektrometer (XRF)</t>
  </si>
  <si>
    <t>2007</t>
  </si>
  <si>
    <t>X-ray fluorescence spectrometer</t>
  </si>
  <si>
    <t>75.000</t>
  </si>
  <si>
    <t>Kvantitativna in kvalitativna analiza elemntov v vrsti med S in U v tekočinah, bioloških vzorcih…</t>
  </si>
  <si>
    <t>Quantitative and qualitative analysis of the elements between S and U in water and biological samples</t>
  </si>
  <si>
    <t>25</t>
  </si>
  <si>
    <t>http://www.bf.uni-lj.si/index.php?eID=dumpFile&amp;t=f&amp;f=22199&amp;token=6747f5bbf98564566f3f789e0d4430f09afc43e4</t>
  </si>
  <si>
    <t>405</t>
  </si>
  <si>
    <t>Miha Humar (Nejc Thaler, Boštjan Lesar)</t>
  </si>
  <si>
    <t>Oprema za določanje kontaktnega kota tekočin (Goniometer)</t>
  </si>
  <si>
    <t>Equipement for contact angle measuremnt (Goniometer)</t>
  </si>
  <si>
    <t xml:space="preserve">35.107,93 </t>
  </si>
  <si>
    <t>Analiza površin, kontaktnih kotov</t>
  </si>
  <si>
    <t>Surface analysis, contact angles</t>
  </si>
  <si>
    <t>http://www.bf.uni-lj.si/index.php?eID=dumpFile&amp;t=f&amp;f=22202&amp;token=8f69bdcf0bc715d3d71b43804f115a4c76754155</t>
  </si>
  <si>
    <t>7</t>
  </si>
  <si>
    <t>Oprema za kontinuirano spremljaje vlažnosti lesa</t>
  </si>
  <si>
    <t>2014</t>
  </si>
  <si>
    <t>Equipment for continous moisture monitoring</t>
  </si>
  <si>
    <t>24.000 €</t>
  </si>
  <si>
    <t>Vlažnost lesa in drugih materialov</t>
  </si>
  <si>
    <t>Wood moisture contet</t>
  </si>
  <si>
    <t>http://www.bf.uni-lj.si/index.php?eID=dumpFile&amp;t=f&amp;f=22203&amp;token=279087d539e062f94a90eb5363581ed61624f2ab</t>
  </si>
  <si>
    <t>Milan Šernek (Miro Kariž)</t>
  </si>
  <si>
    <t>Reometer ARES s sistemom za utrjevanje</t>
  </si>
  <si>
    <t>Rheometer ARES</t>
  </si>
  <si>
    <t>Analiza reoloških lastnosti polimerov (lepil, površinskih premazov…)</t>
  </si>
  <si>
    <t>Analysis of rheological properties of polymers (glue, surface coatings…)</t>
  </si>
  <si>
    <t>http://www.bf.uni-lj.si/index.php?eID=dumpFile&amp;t=f&amp;f=22208&amp;token=76c8251fb3281ae7317f5cf9d93508a69650c499</t>
  </si>
  <si>
    <t>L4-5517</t>
  </si>
  <si>
    <t>Miha Humar; Boštjan Lesar, Marko Željko, Nejc Thaler</t>
  </si>
  <si>
    <t>WWN ReWoBioRef</t>
  </si>
  <si>
    <t>V4-1419</t>
  </si>
  <si>
    <t>Miha Humar, Katarina Čufar</t>
  </si>
  <si>
    <t xml:space="preserve">Pedagoško in raziskovalno delo </t>
  </si>
  <si>
    <t>Miha Humar, Boštjan Lesar, Nejc Thaler, Milan Šernek, Marko Petrič, Mojca Žlahtič, Davor Kržišnik</t>
  </si>
  <si>
    <t>P2-0182</t>
  </si>
  <si>
    <t>Bojan Bučar (Bojan Gospodarič, Miran Merhar)</t>
  </si>
  <si>
    <t>01392</t>
  </si>
  <si>
    <t>Sistem za dinamične mehanske analize</t>
  </si>
  <si>
    <t>System for dynamic analysis</t>
  </si>
  <si>
    <t>Določanje mehanskih lastnosti lesa z nedestruktivnimi tehnikami</t>
  </si>
  <si>
    <t xml:space="preserve">Determination of mechanical properties of wood using nondestructive techniques. </t>
  </si>
  <si>
    <t>http://www.bf.uni-lj.si/index.php?eID=dumpFile&amp;t=f&amp;f=22191&amp;token=fe209e0ae688144674418b8d58c3c31d378fa4df</t>
  </si>
  <si>
    <t>Dostop do opreme je opisan na spletni strani http://les.bf.uni-lj.si/raziskave/ in http://www.bf.uni-lj.si/dekanat/znanstveno-raziskovalno-delo/razpolozljiva-raziskovalna-oprema/;  Vsa oprema je bila predstavljena v reviji Les, ki je dostopna preko portala Dlib.</t>
  </si>
  <si>
    <t>Marko Petrič (Matjaž Pavlič)</t>
  </si>
  <si>
    <t>00395</t>
  </si>
  <si>
    <t>Visokozmoglivostni tenziometer</t>
  </si>
  <si>
    <t>Higefficient tensiometer</t>
  </si>
  <si>
    <t xml:space="preserve">Anliza površin, določanje kontaktnih kotov, vpijanja vode... </t>
  </si>
  <si>
    <t>Surface analysis, contact angles, water uptake</t>
  </si>
  <si>
    <t>http://www.bf.uni-lj.si/index.php?eID=dumpFile&amp;t=f&amp;f=22190&amp;token=f7ed2d5fdbdba04abb7fd949316b92ef9e883f1a</t>
  </si>
  <si>
    <t>403</t>
  </si>
  <si>
    <t>Primož Oven, Ida Poljanšek</t>
  </si>
  <si>
    <t>11223</t>
  </si>
  <si>
    <t>HPLC spektrometer</t>
  </si>
  <si>
    <t xml:space="preserve">HPLC analiza </t>
  </si>
  <si>
    <t xml:space="preserve">HPLC analysis </t>
  </si>
  <si>
    <t>http://www.bf.uni-lj.si/index.php?eID=dumpFile&amp;t=f&amp;f=22211&amp;token=e9f00be141f2bb2704295b75e586b4f93636f4f5</t>
  </si>
  <si>
    <t>Katarina Čufar</t>
  </si>
  <si>
    <t>02937</t>
  </si>
  <si>
    <t>Svetlobni mikroskop</t>
  </si>
  <si>
    <t>Light mycroscopy</t>
  </si>
  <si>
    <t xml:space="preserve">mikroskopija lesa </t>
  </si>
  <si>
    <t>Light microscopy of wood</t>
  </si>
  <si>
    <t>http://www.bf.uni-lj.si/index.php?eID=dumpFile&amp;t=f&amp;f=22187&amp;token=838b26daad6e4e2e82ba60e8269079cdec9bfea8</t>
  </si>
  <si>
    <t>Milan Šernek (Bogdan Šega)</t>
  </si>
  <si>
    <t>LCR meter</t>
  </si>
  <si>
    <t>Oprema za merjenje električnih in dielektričnih lastnosti tekočih in trdnih snovi (75 kHz - 30 MHz) .</t>
  </si>
  <si>
    <t>Dielectric analysis (75 kHz - 30 MHz)</t>
  </si>
  <si>
    <t>http://www.bf.uni-lj.si/index.php?eID=dumpFile&amp;t=f&amp;f=22209&amp;token=88d7aceb523bd56f6182f30360202583efa88294</t>
  </si>
  <si>
    <t>Milan Šernek, Mirko Kariž, Bogdan Šega, Jure Žigon</t>
  </si>
  <si>
    <t>Pedagoško delo, Diplome, Doktorati</t>
  </si>
  <si>
    <t>Sergej Medved (Milan Šernek, Bogdan Šega)</t>
  </si>
  <si>
    <t>15410</t>
  </si>
  <si>
    <t>Stroj za merjenje mehanskih lastnosti, Zwick Z100</t>
  </si>
  <si>
    <t>Universal testing machine, Zwick Z100</t>
  </si>
  <si>
    <t>Preskušanje mehanskih lastnosti materialov kot so upogibna, tlačna, natezna in strižna trdnost, MOE do 100 kN.</t>
  </si>
  <si>
    <t>Testing of mechanical properties of materials such as bending, compression, tensile and shear strength, MOE up to 100 kN.</t>
  </si>
  <si>
    <t>http://www.bf.uni-lj.si/index.php?eID=dumpFile&amp;t=f&amp;f=22213&amp;token=c5587d3a01cfd79b5c0a77b4de9fb1162b0b437b</t>
  </si>
  <si>
    <t>Milan Šernek (Marko Petrič)</t>
  </si>
  <si>
    <t>Diferenčni dinamični kalorimeter DSC</t>
  </si>
  <si>
    <t>Differential scanning calorimetry DSC</t>
  </si>
  <si>
    <t>DSC analiza</t>
  </si>
  <si>
    <t xml:space="preserve">DSC analysis </t>
  </si>
  <si>
    <t>http://www.bf.uni-lj.si/index.php?eID=dumpFile&amp;t=f&amp;f=22205&amp;token=faa842a0a0309dca72578c9b4c2c184e1aa03f14</t>
  </si>
  <si>
    <t>Milan Šernek, Marko Petrič, Mirko Kariž, Bogdan Šega, Jure Žigon, Ida Poljanšek</t>
  </si>
  <si>
    <t>Marko Petrič (Matjaž Pavlič, Jure Žigon)</t>
  </si>
  <si>
    <t>Komora za simulacijo izpostavitve svetlobi in vremenskim vplivom, SUNTEST® XXL</t>
  </si>
  <si>
    <t>2011</t>
  </si>
  <si>
    <t>SUNTEST® XXL+ Light Exposure and Weathering Testing Instrument</t>
  </si>
  <si>
    <t>42.793,26</t>
  </si>
  <si>
    <t>Umetno pospešeno staranje lesa, lignoceluloznih kompozitov in katerihkoli drugih materialov</t>
  </si>
  <si>
    <t>Artificial accelerated weathering of wood, lignocellulosic composites and any other materials</t>
  </si>
  <si>
    <t>odvisno od programa: 6-14</t>
  </si>
  <si>
    <t>80</t>
  </si>
  <si>
    <t>http://www.bf.uni-lj.si/index.php?eID=dumpFile&amp;t=f&amp;f=22192&amp;token=da8c4649189bf8bd5a51c285170f045e041d9ef7</t>
  </si>
  <si>
    <t>6</t>
  </si>
  <si>
    <t>44</t>
  </si>
  <si>
    <t>60</t>
  </si>
  <si>
    <t>Marko Petrič
Jure Žigon
Matjaž Pavlič
Urban Šegedin</t>
  </si>
  <si>
    <t>30</t>
  </si>
  <si>
    <t>70</t>
  </si>
  <si>
    <t>Testirna dejavnost</t>
  </si>
  <si>
    <t>SEM mikroskop Quanta 250</t>
  </si>
  <si>
    <t>SEM microscope Quanta 250</t>
  </si>
  <si>
    <t>Elektronska mikroskopija</t>
  </si>
  <si>
    <t>Electron microscopy</t>
  </si>
  <si>
    <t>Nejc Thaler, Maks Merela, Luka Krže</t>
  </si>
  <si>
    <t>Oprema za določanje sorpcijskih lastnosti materialov DVS</t>
  </si>
  <si>
    <t>Dynamic Sorption Analyser</t>
  </si>
  <si>
    <t>Določanje sorpcijskih lastnosti materialov</t>
  </si>
  <si>
    <t>Sorption analysis of materials</t>
  </si>
  <si>
    <t>Janez Salobir (Alenka Levart)</t>
  </si>
  <si>
    <t>00886</t>
  </si>
  <si>
    <t>Atomski absorpcijski spektrometer (Aanalyst 200)</t>
  </si>
  <si>
    <t xml:space="preserve">Atomic absorption spectrometer  Aanalyst 200 </t>
  </si>
  <si>
    <t>Oprema je na razpolago za zunanje uporabnike po predhodnem dogovoru in rezervaciji termina. Cena meritev in priprave vzorcev po veljavnem ceniku.</t>
  </si>
  <si>
    <t>Eqiupment is available to external researchers after prior arrangement and reservation of available time. Price for sample preparation and measurements is determined by the current price list.</t>
  </si>
  <si>
    <t>Atomski absorpcijski spektrometer je namenjen za določevanje mineralov (Na, K, Mg, Ca, Fe, Zn, Cu, Se- hidridna tehnika).</t>
  </si>
  <si>
    <t>Atomic absorption spectrophotometer is used for etermination of minerals (Na, K, Mg, Ca, Fe, Zn, Cu, Mn, Se - using hydride generation technique)</t>
  </si>
  <si>
    <t>http://www.bf.uni-lj.si/index.php?eID=dumpFile&amp;t=f&amp;f=22215&amp;token=c24cd9666864d8a26a449cc1a29f570a72a604c7</t>
  </si>
  <si>
    <t>V4-0115</t>
  </si>
  <si>
    <t>Janez Salobir</t>
  </si>
  <si>
    <t>Peter Dovč</t>
  </si>
  <si>
    <t>05098</t>
  </si>
  <si>
    <t>Avtomatski genetski analizator visoke zmogljivosti</t>
  </si>
  <si>
    <t>High throughput genetic analyzer</t>
  </si>
  <si>
    <t>Oprema je dostopna članom konzorcija in po dogovoru tudi zunanjim uporabnikom</t>
  </si>
  <si>
    <t>Access have members of the consortium and upon agreement also to external users</t>
  </si>
  <si>
    <t>Oprema je namenjena genotipizaciji (tipična aplikacija je tipizacija mikrosatelitnih lokusov) in klasičnemu sekvenciranju (terminatorska tehnologija)</t>
  </si>
  <si>
    <t>The equipment is devoted to genotyping (microsatellite analysis) and to classica sequencing (terminator technology)</t>
  </si>
  <si>
    <t>http://www.bf.uni-lj.si/index.php?eID=dumpFile&amp;t=f&amp;f=22254&amp;token=1b7cc0a7d74608c80c7a1b86884ea8a32a3b9878</t>
  </si>
  <si>
    <t>Infrastruktura za animalno genomiko</t>
  </si>
  <si>
    <t>Infrastructure for animal genomics</t>
  </si>
  <si>
    <t>Izobraževanje dopiplomskih in podiplomskih študentov, analitsko raziskovalno delo</t>
  </si>
  <si>
    <t>Education of undergraduate and graduate students, analytical research work</t>
  </si>
  <si>
    <t>Oprema pokriva osnovne metode analitskega dela v živalski genomiki genomiki, in zajema postopke od elektroforetskih tehnik do sekvenciranja DNA</t>
  </si>
  <si>
    <t>The equipment covers basic methods in animla genomics and enables procedures from different electrophoretic techniques to DNA sequencing</t>
  </si>
  <si>
    <t>http://www.bf.uni-lj.si/index.php?eID=dumpFile&amp;t=f&amp;f=22257&amp;token=563983441e77a3091a92c2fd23ca13c650704a11</t>
  </si>
  <si>
    <t>Oprema za zamrzovanje, hranjenje in analizo genskih virov</t>
  </si>
  <si>
    <t>Equipment for storaging and analysis of animla gentic resources</t>
  </si>
  <si>
    <t>Oprema je dostopna članom programske skupine in za delo celotne Genske banke v živinoreji, ki pokriva hranjenje somatskih in zarodnih celic ter izoliranih nukleinskih kislin</t>
  </si>
  <si>
    <t>The equipment is available to the members of the research programme and to all participants in the Animal Gene Bank, which covers storaging of somatic and germ cells as well as isolated nucleic acids.</t>
  </si>
  <si>
    <t>Oprema zagotavlja centralno arhiviranje živalskega genetskega materiala za namene genetske analitike in potencialnih rekonstitucijskih ukrepov za ogoržene populacije.</t>
  </si>
  <si>
    <t>The equipment enables central archiving of naimal genetic material for the analytic purposes and possible regenerative actions in endangered populations.</t>
  </si>
  <si>
    <t xml:space="preserve">4008456      4008457    4008458     4008461    4008463    4008464     4008465   4008466  4008467    4008469      </t>
  </si>
  <si>
    <t>http://www.bf.uni-lj.si/index.php?eID=dumpFile&amp;t=f&amp;f=22258&amp;token=84efcd8d63a646fb5e37770a3cd8931d890f6229</t>
  </si>
  <si>
    <t>TG &amp; PF GE in Multilmager Sistem - Sistem za gelsko elektroforezo v temperaturnem gradientu in pulzirajočem polju podprt z Multilmager dokumentacijo in analizo)</t>
  </si>
  <si>
    <t>TG &amp; PF GE and Multilmager Sistem</t>
  </si>
  <si>
    <t>Oprema je namenjena raziskovalnemu delu programske skupine P4-0220 in izobraževanju dodiplomskih študentov.</t>
  </si>
  <si>
    <t>Equipment serves for basic research  of the program group P4-0220 and and for demonstrations for undergraduate students.</t>
  </si>
  <si>
    <t>Oprema omogoča ločevanje nukleinskih kislin in proteinov z gelsko elektroforezo in osnovno dokumentacijo rezultatov.</t>
  </si>
  <si>
    <t>The equipment enables separation of nucleic acids and proteins as well as besic documentation of results</t>
  </si>
  <si>
    <t>http://www.bf.uni-lj.si/dekanat/raziskovalno-delo/razpolozljiva-raziskovalna-oprema/p4-0220-dovc/</t>
  </si>
  <si>
    <t>Sistem za in vivo slikanje fluorescence in bioluminiscence</t>
  </si>
  <si>
    <t xml:space="preserve">System for bioimaging by fluorescence and bioluminescence on live animals </t>
  </si>
  <si>
    <t xml:space="preserve">Sistem omogoča bioimaging s pomočjo fluorescence in bioluminiscence na živih živalih (miši, ribe, C. elegans…) z detekcijo emisij v širšem spektralnem območju od zelenega do bližjnjega IR področja. </t>
  </si>
  <si>
    <t>The system enables bioimaging by fluorescence and bioluminescence on live animals (mice, fish, C. elegans ...) with the detection of emissions in the wider spectral range from green to near IR.</t>
  </si>
  <si>
    <t>601</t>
  </si>
  <si>
    <t>P4-0234</t>
  </si>
  <si>
    <t xml:space="preserve">Mojca Korošec             (Tomaž Polak) </t>
  </si>
  <si>
    <t>23075</t>
  </si>
  <si>
    <t>Aparat za določanje vsebnosti dušika in beljakovin Bűchi; Texture Analyser TA-HD/100i</t>
  </si>
  <si>
    <t>Equipment for nitrogen determination, Büchi; Texture Analyser TA-HD/100i</t>
  </si>
  <si>
    <t>Oprema je 20 % časa na razpolago za zunanje uporabnike. Cena je določena po veljavnem ceniku BF oz. po dogovoru s skrbnikom.</t>
  </si>
  <si>
    <t>The equipment is 20% of the time available for external users. Price is determined by the current price list of BF or in agreement with the trustee.</t>
  </si>
  <si>
    <t>Določanje vsebnosti dušika in beljakovin v živilih; analiza teksture živil</t>
  </si>
  <si>
    <t>Determination of nitrogen and protein in food; food texture analysis</t>
  </si>
  <si>
    <t>3503176 3501506 3503675 3500599 3502307</t>
  </si>
  <si>
    <t>0</t>
  </si>
  <si>
    <t>95</t>
  </si>
  <si>
    <t>http://www.bf.uni-lj.si/dekanat/raziskovalno-delo/razpolozljiva-raziskovalna-oprema/p4-0234-hribar/</t>
  </si>
  <si>
    <t>Bertoncelj Jasna</t>
  </si>
  <si>
    <t>15</t>
  </si>
  <si>
    <t>TRG Karakterizacija matičnega mlečka</t>
  </si>
  <si>
    <t>magistrske naloge in diplomska dela</t>
  </si>
  <si>
    <t>Bertoncelj, Korošec, Polak</t>
  </si>
  <si>
    <t>40</t>
  </si>
  <si>
    <t>606</t>
  </si>
  <si>
    <t>Hrvoje Petković (Matej Šergan)</t>
  </si>
  <si>
    <t>13542</t>
  </si>
  <si>
    <t>Bioreaktorski sistem</t>
  </si>
  <si>
    <t xml:space="preserve">Oprema je 30% na razpolago za zunanje uporabnike.
Predhodni dogovor oz. rezervacija termina za delo z opremo.
Cena se oblikuje glede na vsebino del, potrebno asistenco in dolžino uporabe po ustreznem dogovoru z uporabnikom opreme ali storitev. </t>
  </si>
  <si>
    <t>Bioreaktorski sistem z bioreaktorsko posodo volumna 20 L, 
ki omogoča "in situ" sterilizacijo in bioreaktorjem volumna 5L
  vključno z nadzorno enoto, ki omogoča vodenje 
bioprocesov pri kontroliranih pogojih  z ustrezno programsko 
opremo za izvedbo različnih raziskovalnih in industrijskih bioprocesov.</t>
  </si>
  <si>
    <t xml:space="preserve">Oprema bo zagotavljala kakovostno vodenje in razvoja bioprocesov, 
tako v šaržnih kot v dohranjevalnih in kontinuirnih kultivacijah
na tem tehnično zelo zahtevnem področju, ki predstavlja osnovo 
za vse tradicionalne biotehnologije (vino, pivo, antibiotiki ...) in 
sodobne bioprocese na področju proizvodnje zdravilnih
učinkovin in servisiranja človekovega okolja.  Biorekatorski sistem je 
primeren za kultivacijo mikrobnih kultur, predvsem bakterij, kvasovk in nitastih gliv. </t>
  </si>
  <si>
    <t>Bioreactor system offers high quality process development support
 including batch and continual bioprocess development in the technically
 demanding area of traditional biotechnological processed such as
 technology of vine and beer production as well as process development
 of active substances  and antibiotics in general. The vessels are suitable
 for cultivation of microbial cultures such as bacteria, yeasts and filamentous fungi.</t>
  </si>
  <si>
    <t>3501819 3501251 3503537</t>
  </si>
  <si>
    <t>http://www.bf.uni-lj.si/index.php?eID=dumpFile&amp;t=f&amp;f=22312&amp;token=2134c22e2d4ea338950e1d9ec9ea241f18314694</t>
  </si>
  <si>
    <t>EU Topcapi</t>
  </si>
  <si>
    <t>Hrvoje Petković</t>
  </si>
  <si>
    <t>L7-8277</t>
  </si>
  <si>
    <t>Nataša Poklar</t>
  </si>
  <si>
    <t>Raziskovalci na začetku kariere 2.0</t>
  </si>
  <si>
    <t>Luka Kranjc</t>
  </si>
  <si>
    <t>Polona Jamnik</t>
  </si>
  <si>
    <t>18511</t>
  </si>
  <si>
    <t>Čitalec mikrotitrskih plošč</t>
  </si>
  <si>
    <t>Microplate reader Safire 2 (Tecan)</t>
  </si>
  <si>
    <t xml:space="preserve">Oprema je 10% na razpolago za zunanje uporabnike.
Predhodni dogovor oz. rezervacija termina za delo z opremo.
Cena določena po trenutno veljavnem ceniku BF oz.
po ustreznem dogovoru z uporabnikom opreme ali storitev. 
</t>
  </si>
  <si>
    <t>The equipment is 10% available to external users. Reservation in advance is mandatory for appointment to operate with the equipment. The price is formed according to the contents with the trustee or determined by the currently valid price list or BF.</t>
  </si>
  <si>
    <t>Čitalec mikrotitrskih plošč omogoča merjenje absorbance, fluorescence in luminiscence in je tako primeren za preučevanje procesov tako na celični kot tudi molekularni ravni (npr. merjenje znotrajcelične oksidacije, metabolne aktivnosti, živosti, encimskih aktivnosti, apoptoze, itd.)</t>
  </si>
  <si>
    <t>Microplate reader enables measurement of absorbance, fluorescence and luminiscence and therefore it is suitable for studying processes at cellular as well as at molecular level (measurement of intracellular oxidation, metabolic activity, viability, enzyme activity, apoptosis, etc.)</t>
  </si>
  <si>
    <t>3502561</t>
  </si>
  <si>
    <t>http://www.bf.uni-lj.si/index.php?eID=dumpFile&amp;t=f&amp;f=22232&amp;token=86a45a9bd7a45426cd0a17e0c1f390dad247c5e4</t>
  </si>
  <si>
    <t>Ines Mandić-Mulec</t>
  </si>
  <si>
    <t>P4-0121</t>
  </si>
  <si>
    <t xml:space="preserve">Nataša Poklar Ulrih           </t>
  </si>
  <si>
    <t>Varian Cary ECLIPSE Fluorescenčni spektrometer s čitalcem plošč in priborom</t>
  </si>
  <si>
    <t xml:space="preserve">Varian Cary ECLIPSE fluorescence spectrophotometer with microplate reader </t>
  </si>
  <si>
    <t>The equipment is 10% of the time available for external users. Price is determined by the current price list of BF or in agreement with the trustee.</t>
  </si>
  <si>
    <t>Proučevanje interakcij med molekulami, stabilnosti in kinetike. Metoda je primerna za študij manjših molekul, makromolekul in kompleksnejših matriksov.</t>
  </si>
  <si>
    <t>The method is applied for  studing  the interactions between molecules, stability and kinetics. The method can be applied to study small molecules and macromolecules as well as complex matrics (e.g. food)..</t>
  </si>
  <si>
    <t>3502471 3502562</t>
  </si>
  <si>
    <t>http://www.bf.uni-lj.si/index.php?eID=dumpFile&amp;t=f&amp;f=22226&amp;token=af7337677f21ffddc46a5cecfd5852bf8ec73243</t>
  </si>
  <si>
    <t>Nataša Poklar Ulrih</t>
  </si>
  <si>
    <t>J1-6736</t>
  </si>
  <si>
    <t>Poklar/Bren</t>
  </si>
  <si>
    <t>V4-1621</t>
  </si>
  <si>
    <t>Poklar/ Butinar</t>
  </si>
  <si>
    <t>V4-1611</t>
  </si>
  <si>
    <t>Poklar/ Čeh</t>
  </si>
  <si>
    <t>Poklar/ Šnajder</t>
  </si>
  <si>
    <t>J2-7413</t>
  </si>
  <si>
    <t>Poklar/ Fras Zemljič</t>
  </si>
  <si>
    <t xml:space="preserve">Nataša Poklar Ulrih (Nataša Šegatin) </t>
  </si>
  <si>
    <t>Večfunkcionalni sistem za merjenje prevodnosti in dielektrične konstante Precision LCR Meter E4980A z enoto E5062A</t>
  </si>
  <si>
    <t xml:space="preserve">Multifunctional measuring system  for electrical conductivity
and dielectric  properties-Agilent E4980A
precision LCR meter  with E5062A Network Analyzer 
</t>
  </si>
  <si>
    <t xml:space="preserve">Avektis d. o. o.
-predstavnik Agilent Technologies
v SLO
</t>
  </si>
  <si>
    <t>Proučevanje interakcij med med molekulami, stabilnosti in kinetike.
Študij električnih in dielektričnih lastnosti biološko in tehnološko 
pomembnih snovi v odvisnosti od temperature, frekvence, koncentracije.
Študij vpliva kemijske sestave snovi,  npr. živila, na njegove lastnosti 
pri izpostavljanju mikrovalovom, omskemu segrevanju, 
visokonapetostnim pulzom – raznovrstne aplikacije.</t>
  </si>
  <si>
    <t xml:space="preserve">The method is applyied for  studing  the interactions between molecules, stability and kinetics. Study of electric  and dielectric properties of biologicaly and technologicaly important compounds as a function of temperature, frekvence and concentration.The impact of the chemical composition on the food properties after radiation with microwave, thermal heating and other applications.  
</t>
  </si>
  <si>
    <t>3503570   3503532</t>
  </si>
  <si>
    <t>http://www.bf.uni-lj.si/index.php?eID=dumpFile&amp;t=f&amp;f=22228&amp;token=d2417a3faf7764e983b74749ebd1f3957f8ad44d</t>
  </si>
  <si>
    <t>45</t>
  </si>
  <si>
    <t>J4-8225</t>
  </si>
  <si>
    <t>Poklar/ Anderluh</t>
  </si>
  <si>
    <t>Diferenčni dinamični kalorimeter: Nano DSC Series III</t>
  </si>
  <si>
    <t>Diferential dinamic Calorimetry: Nano DSC series III</t>
  </si>
  <si>
    <t xml:space="preserve">Oprema je 20% na razpolago za zunanje uporabnike.
Predhodni dogovor oz. rezervacija termina za delo z opremo.
Cena določena po trenutno veljavnem ceniku BF oz.
po ustreznem dogovoru z uporabnikom opreme ali storitev. </t>
  </si>
  <si>
    <t>The equipment is10% of the time available for external users. Price is determined by the current price list of BF or in agreement with the trustee.</t>
  </si>
  <si>
    <t>DSC je namenjen proučevanju konformacijskih prehodov in termične stabilnosti bioloških makromolekul; vplivu različnih ligandov (antibiotiki, denaturanti, kovine, antioksidanti) na stabilnost proteinov,  DNA, in modelnih membran.</t>
  </si>
  <si>
    <t xml:space="preserve">DSC is used for studing the conformational changes and thermal stability of proteins, DNA, lipids and polysacharide as well as the interactions between macromolecules and ligands including antibiotics, denaturants, metals, antioxidants etc. </t>
  </si>
  <si>
    <t>3502689 3502688</t>
  </si>
  <si>
    <t>http://www.bf.uni-lj.si/index.php?eID=dumpFile&amp;t=f&amp;f=22229&amp;token=62896d4770cddee2e67c18361be384a79064e1fe</t>
  </si>
  <si>
    <t>Sonja Smole Možina       (Saša Piskernik)</t>
  </si>
  <si>
    <t>07030</t>
  </si>
  <si>
    <t>iQ - Check Real-time PCR System (ABI PRISM 7500)</t>
  </si>
  <si>
    <t xml:space="preserve">Instrument ABI 
PRISM® 7500 SDS </t>
  </si>
  <si>
    <t>Oprema je 30 % na razpolago za zunanje uporabnike. Obvezna je predhodna rezervacija termina za delo z opremo. Cena se oblikuje glede na vsebino del s skrbnikom opreme.</t>
  </si>
  <si>
    <t>The equipment is 30% available to external users. Reservation in advance is mandatory for appointment to operate with the equipment. The price is formed according to the contents with the trustee.</t>
  </si>
  <si>
    <t>Sistem omogoca izvajanje temperaturno-casovnih ciklov za kvantitativen PCR z mnogimi aplikacijami (na primer relativna, absolutna kvantifikacija, analiza izražanja genov, +/- preiskave z internimi pozitivnimi kontrolami)</t>
  </si>
  <si>
    <t>System allows to perform thermal cycling giving run times for quantitative real-time PCR applications (i.e. relative, absolute quantification, gene expression analysis, +/- assays utilizing internal positive controls).</t>
  </si>
  <si>
    <t>http://www.bf.uni-lj.si/index.php?eID=dumpFile&amp;t=f&amp;f=22313&amp;token=78a8fd7b2d84e1262d50e63da212fdbe92c7abab</t>
  </si>
  <si>
    <t>J4-7637</t>
  </si>
  <si>
    <t>J4-7608</t>
  </si>
  <si>
    <t>Emil Zlatič</t>
  </si>
  <si>
    <t>00927</t>
  </si>
  <si>
    <t>Plinski kromatograf z masno selektivnim detektorjem Agilent GC/MS 7890/5975C</t>
  </si>
  <si>
    <t>Gas chromatograph with mass selective detector Agilent GC/MS 7890/5975C</t>
  </si>
  <si>
    <t>Za zunanje uporabnike je na voljo 10 % zmogljivosti opreme, termin in cena uporabe sta po dogovoru.</t>
  </si>
  <si>
    <t xml:space="preserve">Plinska kromatografija sklopljena z masno spektrometrijo je zelo pogosto uporabljena tehnika za separacijo, identifikacijo in kvantifikacijo hlapnih spojin v živilih. Oprema se v glavnem uporablja za analizo arom, maščobnih kislin, pesticidov itd... </t>
  </si>
  <si>
    <t>Gas chromatography coupled to mass spectrometry is very often used for separation, identification and quantification of volatile compounds in food. Typical use of the equipment is for aroma profiling, quantification of fatty acid and pesticides.</t>
  </si>
  <si>
    <t>http://www.bf.uni-lj.si/index.php?eID=dumpFile&amp;t=f&amp;f=22225&amp;token=7d5812aab5cb0975998dd23c31b2d0b2d70010c4</t>
  </si>
  <si>
    <t>Rajko Vidrih</t>
  </si>
  <si>
    <t>V4-1409</t>
  </si>
  <si>
    <t>Unuk</t>
  </si>
  <si>
    <t>V4-1412</t>
  </si>
  <si>
    <t>Stopar</t>
  </si>
  <si>
    <t>TPV,TMV</t>
  </si>
  <si>
    <t>Tekočinski kromatograf za Masno selektivni detektor MSD - Trap model VL komplet</t>
  </si>
  <si>
    <t>Trap model VL komplet</t>
  </si>
  <si>
    <t>LC-MS/MS sistem lahko loči in identificira predvsem nehlapne spojine vzorca. Inštrument lahko analizira polifenole, pesticide, aminokisline, mikotoksine, antibiotike in druge polarne metabolite.</t>
  </si>
  <si>
    <t xml:space="preserve">LC-MS/MS system can separate and identify sample compounds that are not volatile. The instrument can analyze polyphenols, pesticides, amino acids, mycotoxines, antibiotics and other polar metabolites. </t>
  </si>
  <si>
    <t>3502563, 3502567</t>
  </si>
  <si>
    <t>P4-0235</t>
  </si>
  <si>
    <t>Hrvoje Petković (Neža Čadež)</t>
  </si>
  <si>
    <t>Sistem za molekularno biološko identifikacijo mikroorganizmov in njihove aktivnosti: Elektroforetski sitem in programska oprema za obdelavo analitskih podatkov</t>
  </si>
  <si>
    <t xml:space="preserve">Molecular identification and typing of microorganisms with aditional electrophoretic gels processing </t>
  </si>
  <si>
    <t xml:space="preserve">Oprema je 10% na razpolago za zunanje uporabnike.
Predhodni dogovor oz. rezervacija termina za delo z opremo.
Cena določena po trenutno veljavnem ceniku BF oz.
po ustreznem dogovoru s skrbnikom. 
</t>
  </si>
  <si>
    <t>The equipment is 10% available to external users.  Prior agreement or reservation an appointment with trustee should be made. Price determined by the currently valid price list or BF</t>
  </si>
  <si>
    <t>Molekularna identifikacija in tipizacija mikroorganizmov z nadaljno računalniško obdelavo elektroferogramov.</t>
  </si>
  <si>
    <t>Molecular identification and typing of microorganisms with aditional electrophoretic gels processing by using computer program.</t>
  </si>
  <si>
    <t>3503301 3503304 3504086 3503297 3503269</t>
  </si>
  <si>
    <t>http://www.bf.uni-lj.si/index.php?eID=dumpFile&amp;t=f&amp;f=22308&amp;token=287fcb592a748ac3c844dbb2c73f4fdb5cb1f87d</t>
  </si>
  <si>
    <t xml:space="preserve">L7-8277  </t>
  </si>
  <si>
    <t xml:space="preserve">L4-8222  </t>
  </si>
  <si>
    <t>Neža Čadež</t>
  </si>
  <si>
    <t>IC-ZIM</t>
  </si>
  <si>
    <t>TOPCAPI</t>
  </si>
  <si>
    <t>602</t>
  </si>
  <si>
    <t>Ines Mandić-Mulec (Simona Leskovec)</t>
  </si>
  <si>
    <t>05993</t>
  </si>
  <si>
    <t>Mikropretočni analizator 8CFA Microflow Analyzer)</t>
  </si>
  <si>
    <t>Allaince Instruments Contimous Flow  Analyzer</t>
  </si>
  <si>
    <t>priprava vzorca: 5-10 EUR; analiza vzorca na vse ionske oblike dušika:  35  EUR</t>
  </si>
  <si>
    <t>sample preparation: 5-10 EUR; sample analysis for ionic forms of nitrogen: 35 EUR</t>
  </si>
  <si>
    <t>Določanje vsebnosti ionskih oblik dušika (amonij, nitrat, nitrit) v okoljskih vzorcih</t>
  </si>
  <si>
    <t>Determination of ionic forms of nitrogen (ammonium, nitrate, nitrite) in environemntal samples</t>
  </si>
  <si>
    <t>3502685</t>
  </si>
  <si>
    <t>http://www.bf.uni-lj.si/index.php?eID=dumpFile&amp;t=f&amp;f=22218&amp;token=b201fb8157743a0ace41976142e5c72036f250df</t>
  </si>
  <si>
    <t>P4-0116 Ines Mandić Mulec</t>
  </si>
  <si>
    <t>J4-7637 Ines Mandić Mulec</t>
  </si>
  <si>
    <t>Pedagoška dejavnost</t>
  </si>
  <si>
    <t>Ines Mandić-Mulec (Tjaša Danevčič)</t>
  </si>
  <si>
    <t>Multifermentorski sistem MINIFORS, Infors</t>
  </si>
  <si>
    <t>Bioreactor system Minifors Infors</t>
  </si>
  <si>
    <t xml:space="preserve">uporaba enote na dan: 40 EUR. </t>
  </si>
  <si>
    <t xml:space="preserve">the usage of the unit: 40 EUR per day. </t>
  </si>
  <si>
    <t>Rast mikroorganizmov pod kontroliranimi rastnimi pogoji (tok nutrientov, temperatura, pH, aeracija, mešanje)</t>
  </si>
  <si>
    <t>The microorganisms growth under controled conditions (nutrients flow, pH, aeration, mixing, temperature)</t>
  </si>
  <si>
    <t>3502305 3502306</t>
  </si>
  <si>
    <t>http://www.bf.uni-lj.si/index.php?eID=dumpFile&amp;t=f&amp;f=22221&amp;token=ee943c9899107794df2cd1e96d897bf7943f12f4</t>
  </si>
  <si>
    <t>Ines Mandić-Mulec (Iztok Dogša)</t>
  </si>
  <si>
    <t>Raziskovalni mikroskop za epifluorescenco in fazni kontrast</t>
  </si>
  <si>
    <t>ZEISS Axio Observer Z1</t>
  </si>
  <si>
    <t xml:space="preserve">uporaba enote na uro: 35 EUR. </t>
  </si>
  <si>
    <t>the usage of microscope: 35 EUR per hour. Professional assistance: 35 EUR per hour</t>
  </si>
  <si>
    <t>Preglejevanje okoljskih in laboratorijskih vzorcev z evkariontskimi ali prokariontskimi organizmi. Flourescenčna mikroskopija, diferencialni kontrast, fazni kontrast, belo polje. Možnost štetja organizmov in zajemanja slike, flourescenčna kvantifikacija. FISH, ekspresija flourescečnih proteinov.</t>
  </si>
  <si>
    <t xml:space="preserve">Obseravtion of environemntal and laboratory samples (eukaryotic or prokaryotic organisms). Fluorescence microscopy, DIC, PH, bright-wield. Cell counts, image aquistion, fluorescence quantification,FISH, fluorescent protein expression. </t>
  </si>
  <si>
    <t>3503542</t>
  </si>
  <si>
    <t>http://www.bf.uni-lj.si/index.php?eID=dumpFile&amp;t=f&amp;f=22233&amp;token=ca1e64444e8cefc90aed676a7bf26de63c8b5cc0</t>
  </si>
  <si>
    <t>Iztok Dogša, Ines Mandić Mulec, Polonca Štefanič, Tjaša Danevčič, Barbara Kraigher</t>
  </si>
  <si>
    <t>Polonca Štefanić, Ines Mandić Mulec, Iztok Dogša, Tjaša Danevčič, Barbara Kraigher</t>
  </si>
  <si>
    <t>Iztok Dogša, Polonca Štefanič</t>
  </si>
  <si>
    <t>J4-8228 štefanič Polonca</t>
  </si>
  <si>
    <t>Štefanič Polonca</t>
  </si>
  <si>
    <t>Univerza v Mariboru, Fakulteta za kmetijstvo in biosistemske vede</t>
  </si>
  <si>
    <t>mag.Mateja Muršec, dr.Janja Kristl, dr. Franci Bavec</t>
  </si>
  <si>
    <t>Analitska oprema laboratorija za fitofiziološke raziskave II</t>
  </si>
  <si>
    <t>Equipment for molecular analyses and tissue culture</t>
  </si>
  <si>
    <t>Oprema se nahaja v raziskovalnih laboratorijih FKBV. Skrbniki  opreme so Mateja Muršec, Vesna Weingerl, Janja Kristl in dr.Franci Bavec. Dostop do uporabe opreme je omogočen vsem raziskovalcem po predhodnem dogovoru, vsak dan od pon-pet od 8.00 do 18.00</t>
  </si>
  <si>
    <t xml:space="preserve">The equipment is located in research laboratories at the FALS. Persons responsible for equipment are Mateja Muršec, Vesna Weingerl, Janja Kristl and dr.Franci Bavec. Equipment is available for all researchers to use after previous agreement, evry working day from 8.00 to 18.00  </t>
  </si>
  <si>
    <t>V raziskavah genetske strukture rastlinskih materialov in v tkivnih kulturah</t>
  </si>
  <si>
    <t>Plant genetic analyses, tissue cultures</t>
  </si>
  <si>
    <t>3405,3406,3407,3408,3409,3486</t>
  </si>
  <si>
    <t>50-60</t>
  </si>
  <si>
    <t>http://www.fkbv.um.si/raziskovalna-dejavnost-fkbv</t>
  </si>
  <si>
    <t>P1-0164</t>
  </si>
  <si>
    <t>dr. Janja Kristl, dr. Andreja Urbanek-Krajnc, mag. Vesna weingerl, Danica Štefok</t>
  </si>
  <si>
    <t xml:space="preserve">mlada raziskovalka iz gospodarstva </t>
  </si>
  <si>
    <t>dr. Andreja-Urbanek Krajnc, dr. Janja Kristl, Maja Turinek</t>
  </si>
  <si>
    <t>EU projekt INEA</t>
  </si>
  <si>
    <t xml:space="preserve">dr.Anton Ivančič, Andrej Mergeduš, Andreja Šober </t>
  </si>
  <si>
    <t xml:space="preserve">V4-1409-CRP </t>
  </si>
  <si>
    <t>dr.Tatjana Unuk, dr. Andreja Urbanek, Anja Ivanuš</t>
  </si>
  <si>
    <t>dr.Tomaž Langerholc</t>
  </si>
  <si>
    <t>Ultracentrifuga RC-28S</t>
  </si>
  <si>
    <t>Ultracentrifuge RC-28S</t>
  </si>
  <si>
    <t>Vsak dan od 6.00 do 20.00, izven tega časa po dogovoru po urniku, predhodni dogovor s predstojnikom</t>
  </si>
  <si>
    <t xml:space="preserve">Every working day from 8.00 do 20.00, out of working days upon agremeent, agreement with the Chair od the dept.  </t>
  </si>
  <si>
    <t>v biokemiji , mikrobiologiji, biotehnologiji</t>
  </si>
  <si>
    <t xml:space="preserve">Biochemistry, microbiology, biotechnology </t>
  </si>
  <si>
    <t xml:space="preserve"> dr Tomaž Langerholc,  dr.Mario Gorenjak, </t>
  </si>
  <si>
    <t>EDULINK</t>
  </si>
  <si>
    <t>dr. Tomaž Langerholc,  mag.Maša Primec</t>
  </si>
  <si>
    <t>Čitalec mikrotitrskih ploščic</t>
  </si>
  <si>
    <t>Microtiter plate reader</t>
  </si>
  <si>
    <t>Čitanje mikrotitrskih ploščic različnih formatov. Merjenje absorbance, fluorescence in luminiscence. Kinetične mertive.</t>
  </si>
  <si>
    <t>Quantitative readings from microtiter plates in different formats. Readings of absorption, fluorescence and luminescence. Kinetic measurements.</t>
  </si>
  <si>
    <t xml:space="preserve"> dr Tomaž Langerholc,  mag. Maša Primec</t>
  </si>
  <si>
    <t>MR</t>
  </si>
  <si>
    <t>Nataša Imenšek</t>
  </si>
  <si>
    <t>mag. Maksimiljan Brus</t>
  </si>
  <si>
    <t>Laboratorij za prehrano neprežvekovalcev</t>
  </si>
  <si>
    <t xml:space="preserve">Laboratory for non-ruminants nutrition </t>
  </si>
  <si>
    <t>Laboratorij  je na dislocirani enoti. Uporaba laboratorija je po predhodnem dogovoru s skrbnikom.</t>
  </si>
  <si>
    <t>The laboratory is on a dislocated unit. The use of the laboratory is by prior arrangement.</t>
  </si>
  <si>
    <t>Testiranje učinkovitosti prehranskih dodatkov v krmi in vodi za živali.</t>
  </si>
  <si>
    <t>Testing the effectiveness of dietary supplements  in feed and water for animals.</t>
  </si>
  <si>
    <t xml:space="preserve">Inštitut za novejšo zgodovino </t>
  </si>
  <si>
    <t>I0-0013</t>
  </si>
  <si>
    <t>Damijan Guštin</t>
  </si>
  <si>
    <t>Raziskovalna oprema za raziskovalno infrastrukturo INZ in slovenskega zgodovinopisja - programska oprema Portal</t>
  </si>
  <si>
    <t>2007 - 2011</t>
  </si>
  <si>
    <t>Research equipment for Research Infrastructure of Institut for Conteporary History and Sistory - Slovenian Historiographic</t>
  </si>
  <si>
    <t>Raziskovalna oprema INZ razen osebne računalniške opreme je deloma dostopna raziskovalcem drugih inštitucij (tiskalniki, skener). Odzivni čas je dva dni po vložitvi zahtevka na upravo INZ, ob pogoju izdaje naročilnice in tržni ceni storitev. Oprema vključena v vzdrževanje portala Sistory ni dostopna, je pa mogoče ponuditi strokovne vsebine; o primernosti katerih odloča vodja infrastrukturjnega programa.</t>
  </si>
  <si>
    <t>The research equipment of the Institute of Contemporary History, except personal computer hardware, is partly available to researchers from other institutions (printers, scanner). The response time is two days after a request has been submitted to the administration of the Institute, provided that the purchase order has been issued and the market price of the services covered. The equipment for the management of the Sistory portal is not available, but expert contents may be offered. The manager of the infrastructure programme makes decisions about these.</t>
  </si>
  <si>
    <t>Raziskovalna oprema je deloma namenjena delu raziskovalcev INZ in sodelavcev infrastrukturnega programa Sistory (osebna računalniška oprema), programskim rešitvam in vzdrževanju spletnega portala Sistory.</t>
  </si>
  <si>
    <t>The research equipment is partly intended for the work of researchers of the Institute of Contemporary History and associates of the Sistory infrastructure programme (personal computer hardware), as well as for software solutions and maintenance of the Sistory web portal.</t>
  </si>
  <si>
    <t>http://www.inz.si/trzne_storitve.php#uporaba_raziskovalne_opreme</t>
  </si>
  <si>
    <t>P6-0281</t>
  </si>
  <si>
    <t>dr. Jurij Perovšek</t>
  </si>
  <si>
    <t>P6-0280</t>
  </si>
  <si>
    <t>dr. Žarko Lazarević</t>
  </si>
  <si>
    <t>dr. Mojca Šorn</t>
  </si>
  <si>
    <t>J6-6830</t>
  </si>
  <si>
    <t>dr. Marko Zajc</t>
  </si>
  <si>
    <t>J5-7167</t>
  </si>
  <si>
    <t>J6-6831</t>
  </si>
  <si>
    <t>J5-5551</t>
  </si>
  <si>
    <t>dr. Bojan Godeša</t>
  </si>
  <si>
    <t>MR-38129</t>
  </si>
  <si>
    <t>Nataša Hönig</t>
  </si>
  <si>
    <t>Maja Lukanc</t>
  </si>
  <si>
    <t>Raziskovalna oprema za raziskovalno infrastrukturo INZ in slovenskega zgodovinopisja - strežnik HP ML350t4P-INZ</t>
  </si>
  <si>
    <t>2007 - 2014</t>
  </si>
  <si>
    <t>Raziskovalna oprema za raziskovalno infrastrukturo INZ in slovenskega zgodovinopisja - relacijska baza SIC</t>
  </si>
  <si>
    <t>Univerza v Ljubljani, Fakulteta za šport</t>
  </si>
  <si>
    <t xml:space="preserve">
prof.dr. Anton Ušaj</t>
  </si>
  <si>
    <t>Bližnje infrardeči spektroskop - NIRO 200</t>
  </si>
  <si>
    <t>Near-infrared spectroscop - NIRO 200</t>
  </si>
  <si>
    <t xml:space="preserve">Oprema je dostopna po predhodnem dogovoru in usposabljanju za delo z opremo. Cena uporabe opreme je odvisna od obsega uporabljenih delov opreme in časa uporabe. </t>
  </si>
  <si>
    <t>The equipement is available for use following the technical education of the stuff. The price for the usage of this equipement depends on the work volume and the time spent working with it.</t>
  </si>
  <si>
    <t xml:space="preserve">Meri saturacijo kisika v krvi, ki teče približno v globini 3 cm pod kožo in preračunava vsebnost oksigeniranega in deoksigeniranega hemoglobina in mioglobina. Dodatno meri tudi spremembe prostornine krvi v tkivu. Na tak način je mogoče proučevati dogajanje v mišici tudi med naporom, v najrazličnejših okoliščinah. 
S spektroskopom je mogoče meriti oksigenacijo tkiv med izometričnim krčenjem mišice. Z merjenjem sprememb v prostornini krvi in oksigenacije je mogoče opazovati pojav morebitne okluzije, porabo kisika v sami mišici in časovni potek povečane oksigenasice po takšnem krčenju.
</t>
  </si>
  <si>
    <t>The NIRO 200 measures oxygenation and blood perfusion in different tissues, especially brain and skeletal muscles. Using the superficial emission and detection probes attached to the muscle of frontal part of the skull, it measures blood oxygenation in the blood vessels up to the 3 cm below the surface and it calculates the oxygenated and deoxygenated hemoglobin and myoglobin levels. It can also be used to evaluate the volume changes of blood in the tissue, and is therefore used for the evaluation of the changes of blood flow in the muscle during exercise.</t>
  </si>
  <si>
    <t>6982, 6982/1</t>
  </si>
  <si>
    <t>0/h</t>
  </si>
  <si>
    <t>20€/h</t>
  </si>
  <si>
    <t>http://www.fsp.uni-lj.si/</t>
  </si>
  <si>
    <t xml:space="preserve"> P5-0142
</t>
  </si>
  <si>
    <t>Radoje Milič, Ušaj</t>
  </si>
  <si>
    <t xml:space="preserve">"MERITVE, ANALIZE IN SVETOVANJA" Inštituta za šport </t>
  </si>
  <si>
    <t>Samo Rauter</t>
  </si>
  <si>
    <t xml:space="preserve"> RR-16-613</t>
  </si>
  <si>
    <t>P.Zaletel</t>
  </si>
  <si>
    <t>odgovorna oseba za opremo:
prof.dr. Milan Čoh</t>
  </si>
  <si>
    <t>SISTEM ZA 
MERJENJE 
GIBANJA</t>
  </si>
  <si>
    <t>Measuring system 
for movement</t>
  </si>
  <si>
    <t>Celotna paket opreme vsebuje različno strojno opremo (opisano v nadaljevanju), programsko opremo, razvoj specialne opreme za zajem, ojačevanje, shranjevanje, arhiviranje in analizo signalov. Pri tem gre tudi za intergacijo že obstoječih visokih tehnologij in znanja različnih raziskovalcev in strokovnjakov. 
Sistem zajema:
Senzorni sistem spremljanja gibanja
Merjenje reakcijskih časov
Obleka za 3D zajem človeškega gibanja
Merilni komplet za porabo metabolne energije  
EMG telemetrični sistem 
Biofeedback sistem</t>
  </si>
  <si>
    <t xml:space="preserve">The equipment package contains various hardware (described below), software, development of special equipment for storage, archiving and analyzing signals. This is also composed from high-tech and knowledge of various researchers and experts.
The system includes:
Sensor system for monitoring movement
Measurement of reaction time
MVN-BIOMECH full body
Measuring Kit for the consumption of metabolic energy
EMG telemetry system
Biofeedback System
</t>
  </si>
  <si>
    <t>7305, 7306, 7307, 7330, 7308, 7731, 7331, 7332</t>
  </si>
  <si>
    <t>22,7 €/h</t>
  </si>
  <si>
    <t>62,7 €/h</t>
  </si>
  <si>
    <t>https://www.fsp.uni-lj.si/raziskovanje/raziskovalna-oprema/</t>
  </si>
  <si>
    <t xml:space="preserve"> P5-0147
</t>
  </si>
  <si>
    <t>Milan Čoh
Matej Supej,
Stanko Štuhec,
Frane Erčulj</t>
  </si>
  <si>
    <t>P5-0142</t>
  </si>
  <si>
    <t>Vojko Strojnik,
Matej Tušak,
Gregor Jurak</t>
  </si>
  <si>
    <t>Stanko Štuhec</t>
  </si>
  <si>
    <t>RR16611</t>
  </si>
  <si>
    <t>Bojan Jošt</t>
  </si>
  <si>
    <t>RR-16-612</t>
  </si>
  <si>
    <t>prof.dr. Anton Ušaj</t>
  </si>
  <si>
    <t>SISTEM ZA ANALIZO NAPORA PRI OBREMENITVAH NA ŠPORTNEM TERENU je sestavljena iz:
- Vmax ST sistem za merjenje porabe kisika
- fotometer LP 450 in
- Biopac modul</t>
  </si>
  <si>
    <t>Respiratory and metabolic testing during exercise</t>
  </si>
  <si>
    <t>Oprema je namenjena preiskavam sprememb v dihanju, porabi kisika in tvorbi CO2 med naporom, opazovanju sprememb temperature, pretoka krvi in merjenju biokemijskih kazalcev v kapilarni krvi: laktat, glukoza, eritrociti, hemoglobin in hematrokrit.</t>
  </si>
  <si>
    <t>Respiratory and metabolic testing during exercise
The equipment using for measurements of respiratory data, oxygen consumption and CO2 production. Additionally skin temperature and blood flow (Doppler can be performed). Biochemical data can be measured from capillary blood: lactate, glucose, erythrocyte, hemoglobin, hematocrit</t>
  </si>
  <si>
    <t>5059, 5054, 5053</t>
  </si>
  <si>
    <t>Milan Čoh</t>
  </si>
  <si>
    <t>Anton Ušaj, Nejc Kapus</t>
  </si>
  <si>
    <t xml:space="preserve"> prof.dr. Vojko Strojnik</t>
  </si>
  <si>
    <t>SISTEM ZA ANALIZO VIBRACIJ zajema naslednje sklope:
- vibracijska miza in goniometer
- laboratorijski EMG z elektroniko za meritev vibracij
- sistem za terensko biomehansko analizo</t>
  </si>
  <si>
    <t>Vibration analysis system that is consist of following moduls:
- vibrational table with goniometer
- laboratory EMG device with installed electronics for vibration analysis
- field biomechanical analysis system</t>
  </si>
  <si>
    <t xml:space="preserve">Oprema je dostopna po predhodnem dogovoru in usposabljanju za delo z opremo. EMG je možno uporabljati samo v Laboratoriju za kineziologijo Inštituta za šport, večino drugih delov sistema pa tudi na terenu. Cena uporabe opreme je odvisna od obsega uporabljenih delov opreme in časa uporabe. </t>
  </si>
  <si>
    <t>The vibration analysis equipement is available for use according to the agreement with the provider and following the technical education of the stuff. EMG device is already available at the Kinesiological laboratory of Institute of sport, while other parts needed for the field work are also available. The price for the usage of this equipement depends on the work volume and the time spent working with it.</t>
  </si>
  <si>
    <t xml:space="preserve">Sistem za analizo vibracij je zasnovan tako, da omogoča simulacijo, vadbo in merjenje vpliva vibracij na človeško telo. Študij viberacij v športu se pospešeno razvija po eni stzrani zaradi njihove vloge na samo kontrolo gibanja, po drugi strani pa zaradi vp'liva na razvoj motoričnih sposobnosti, zlasti moči. Ker imajo vibracije močan vpliv (zlasti negatioven) na vsakdanje življenje in poklicne obremenitve, je sistem uporaben tudi za področje medicine dela. </t>
  </si>
  <si>
    <t xml:space="preserve">The vibration analysis system allows simulation, exercise and measurements of the influence of vibration on human body. The vibrations can also have harmful and negative effects on human body in the sense of vibrational burden related to the certain professions so device can be used for occupational medicine as well. </t>
  </si>
  <si>
    <t>4854, 4976</t>
  </si>
  <si>
    <t>Vojko Strojnik,
Igor Štirn</t>
  </si>
  <si>
    <t xml:space="preserve">dr. Matej Supej
Stanko Štuhec 
dr. Goran Vučković </t>
  </si>
  <si>
    <t>20755
18224
 22502</t>
  </si>
  <si>
    <t xml:space="preserve">SISTEM ZA OBJEKTIVIZACIJO IN KONTROLO GIBANJA </t>
  </si>
  <si>
    <t>SISTEM ZA OBJEKTIVIZACIJO IN KONTROLO GIBANJA zajema tri sklope opreme:
 1. sklop INTEGRALNI SISTEM ZA NEPOSREDNO ANALIZO GIBANJA 
2. sklop HITROSLIKOVNI MERILNI KOMPLET ZA 3D KINEMATIČNO ANALIZO ŠPORTNE  TEHNIKE
3.sklop SAGIT-SISTEM ZA ANALIZO GIBANJA IN DRUGIH OBREMENITEV IGRALCEV V RAZLIČNIH ŠPORTNIH IGRAH.</t>
  </si>
  <si>
    <t xml:space="preserve">INTEGRALNI SISTEM ZA NEPOSREDNO ANALIZO GIBANJA 
Oprema omogoča zajemanje koordinat v realnem času s frekvenco najmanj 10 Hz, visoko RTK ločljivostjo (1cm-2cm) in veliko zanesljivostjo (99.99%) pri različnih vremenskih pogojih. Poleg natančnega zajemanja koordinate omogoča tudi sprotno spremljanje hitrosti in drugih parametrov, ki jih lahko na odprtem sistemu sami sprogramiramo (gibalne količine, energije, izgube, pospeški,… ). 
Namenjena je terenskemu delu v različnih športih panogah: smučanje, tek na smučeh, skoki itd., hitrostno drsanje drsanje, teki, špriti maratoni, itd., testiranje razne športne opreme - vsi športi na prostem, kjer so za analizo pomembni parametri koordinate, hitrosti, energije, gibalne količine ipd.
Poleg tega je zaradi visoke statične natančnosti uporabna tudi za umerjanje prostorov v kinematičnih meritvah, saj omogoča natančnost meritve pod 0.5 cm (statično). Še posebno je takšen način uporaben v »nelaboratorijskih« razmerah npr. alspko smučanje, kjer je umerjanje prostora izredno zahtevno zaradi neravnega terena. V okolici fakultete, kjer smo v dosegu stalne stacionarne DGPS postaje, lahko sistem uporabljamo za dva športnika hkrati popolnoma neodvisno. Sistem je tudi nadgradljiv in ima možnost priklopa drugih merilnih naprav (po standardnih protokolih) in tako omogoča simultano zajemanje večih različnih signalov hkrati.
Programski sistem Matlab 6.5 s posebej izbranimi orodji omogoča manipulacijo nad diskretnimi in zveznimi podatki. S tem mislimo na splošne diskretne manipulacije, optimizacije, statistiko, simbilično računanje, »spline« aproksimacije, fitanje funkcij, filtriranja (digitalna, klasična, napredna), simulacije, posebna orodja za simaulacije mehanike…
HITROSLIKOVNI MERILNI KOMPLET ZA 3D KINEMATIČNO ANALIZO ŠPORTNE  TEHNIKE
Gre za natančno analizo tehnike gibanja so potrebne sledeče funkcijske lastnosti:
- dve kameri (300 slik v sekundi) in snemalnik slike
- sinhronizacija posnetkov
- paket vsebuje programsko opremo za prippravo slike za APAS sistem
Oprema zagotavlja večjo natančnost meritev in svetovanja o izboljšavi tehnike gibanja.
Merilna tehnologija se lahko uporabi tudi za hitrejšo rehabilitacijo po poškodbah - preučevanje in korekcija sprememb v motoriki. Z opremo se lahko preučevanje počasne posnetke gibanja iz dveh kotov, kar športnikom (tekmovalcem) dodatno omogoči zaznati razliko v pravilni in napačni izvedbi gibanja.
SAGIT-SISTEM ZA ANALIZO GIBANJA IN DRUGIH OBREMENITEV IGRALCEV V RAZLIČNIH ŠPORTNIH IGRAH
Oprema je namenjena za raziskovanje različnih dejavnikov obremenitve športnikov v posameznih športnih igrah:
- preučevanje poti gibanja igralcev v različnih športnih igrah
- preučevanje hitrosti gibanja igralcev v različnih športnih igrah
- preučevanje elementov tehnike v posameznih športnih igrah
- preučevanje taktike in ugotavljanje modela igranja posameznih ekip oziroma igralcev v športnih igrah. 
S sistemom natančno preučejemo in ugotavljamo obremenitev tekmovalcev ne tekmah, kar je zelo pomembno z vidika ustrezne priprave in načrtovanja procesa treniranja. Gre za nadgradnjo že obstoječega sistema SAGIT in ga je možno uporabljati tudi v drugih športnih igrah, predvsem za igre z loparji (squash). V prihodnje želimo omenjene obremenitve preučevati tudi na področju tenisa in badmintona. To zahteva ustezne modifikacije sistema, ki jih pogojujejo različni pogoji igranja (velikost igrišča, višina dvorane). Poleg tega omogoča izpopolnjeni sistem SAGIT preučevanje številnih tehnično-taktičnih dejavnosti, ki jih tekmovalci izvajajo na treningu oziroma tekmi. To so različni skoki, meti, podaje v moštvenih igra in različni udarci v igrah z loparji. Na ta način lahko raziskujemo modelne značilnosti posameznih igralcev bodisi v moštvenih ali individualnih športnih igrah.  </t>
  </si>
  <si>
    <t>Equipment provides the tracking of the coordinates in the real time with frequency of at least 10 Hz, high RTK resolution (1-2 cm) and high reliability (99,99%) in different weather conditions. It also measures speed and some other parameters that can be adjusted according to the research needs (e.g. motion quantities, energy, acceleration...). The device is intended for the on-field usage in different sports disciplines. Due to its high static precision it can be used for the space calibration for kinematic analysis that is very useful for on-field research where calibration may be difficult due to uneven ground. As our institution is in the range of DGPS station the system can be used for two athletes independently. The system can be upgraded and has inputs for other equipment so simultaneous collection of different signals at the same time is also possible.</t>
  </si>
  <si>
    <t>6347, 6348, 6137</t>
  </si>
  <si>
    <t>Ivan Čuk, Goran Vučkovič,
Matej Supej, Erčulj, Filipčič</t>
  </si>
  <si>
    <t>Janez Vodičar</t>
  </si>
  <si>
    <t>Specialni ergometer za laboratorijske meritve - tekoča preproga HP Cosmos model Venus 200/75</t>
  </si>
  <si>
    <t>Special ergometer for laboratory measurements  - Treadmills
HP Cosmos model Venus 200/75</t>
  </si>
  <si>
    <t xml:space="preserve">Oprema je dostopna po predhodnem dogovoru in usposabljanju za delo z opremo. Opremo je mogoče uporabljati samo v Fiziološkem laboratoriju Inštituta za šport. Cena uporabe opreme je odvisna od obsega uporabljenih delov opreme in časa uporabe. </t>
  </si>
  <si>
    <t>The equipement is available for use following the technical education of the stuff. The device is already available at the Laboratory for sports physiology of Institute of sport. The price for the usage of this equipement depends on the work volume and the time spent working with it.</t>
  </si>
  <si>
    <t xml:space="preserve">Oprema sodi v rang visoke tehnologije; referečne ustanove v Evropi so na področju fiziologije športa opremljene s podobno opremo, ki služi za proučevanje različnih učinkov npr.: iste obremenitve na organizem različno zmogljivih preizkovancev in na drugi strani odzivnost organizmov na dano obremenitev pri različnih intenzivnostih ter dolžini trajanja. </t>
  </si>
  <si>
    <t>The device measures endurance in power, short and long term endurance as well as the follow up of physiological and biomechanical factors related with endurance. It is also used for evaluation of cardio-respiratory capabilities using standardized testing protocols, the evaluation of gait economy and thorough gait analysis that is used for prevention of chronic conditions related to poor gait.</t>
  </si>
  <si>
    <t>Vojko Strojnik</t>
  </si>
  <si>
    <t>Radoje Milič</t>
  </si>
  <si>
    <t xml:space="preserve">Univerza v Ljubljani, Fakulteta za pomorstvo in promet </t>
  </si>
  <si>
    <t>Jelenko Švetak</t>
  </si>
  <si>
    <t xml:space="preserve">PISCES2 Oprema za upravljane s kriznimi situacijami na morju </t>
  </si>
  <si>
    <t>PISCES2 Potential Incident Simulation, Control &amp; Evaluation System</t>
  </si>
  <si>
    <t>PISCES2 oprema se lahko najame skladno s cenikom izvajanja tečejev na Fakulteti, razpoložljivost opreme pa je v skladu z urnikom zasedenosti laboratorija. V poletnem času se lahko najame za daljši čas, med koledarskim letom pa so možni le dnevni najemi.</t>
  </si>
  <si>
    <t xml:space="preserve">PISCES2 equipment is available according to the official price list. It can be hired for short or long term period related to the official timetable of simulation laboratory. </t>
  </si>
  <si>
    <t>Oprema se uporablja v integraciji z navtičnim simulatorjem za potrebe usposabljanja in dejanskega posredovanja v primeru nesreč na morju, predvsem s poudarkom razlitja nevarnih snovi v morje</t>
  </si>
  <si>
    <t>PISCES2 is an incident response simulator intended for preparing and conducting command centre exercises and area drills. The application is developed to support exercises focusing on oil spill response</t>
  </si>
  <si>
    <t>Na spletni strani FPP:  http://fpp.uni-lj.si/studij/tecaji/2010042623483113/ in na strani: http://fpp.uni-lj.si/raziskovanje/organizacijske_enote/2009071611483949/2009100911042789/</t>
  </si>
  <si>
    <t>45000-19868 Ocena ogroženosti in načrt zaščite in reševanja Luke Koper za industijske nesreče</t>
  </si>
  <si>
    <t>Luka Koper</t>
  </si>
  <si>
    <t xml:space="preserve">Urbanistični inštitut Republike Slovenije </t>
  </si>
  <si>
    <t xml:space="preserve"> I0-0016</t>
  </si>
  <si>
    <t>Boštjan Cotič</t>
  </si>
  <si>
    <t>PPGIS raziskovalni sistem</t>
  </si>
  <si>
    <t>PPGIS research system</t>
  </si>
  <si>
    <t xml:space="preserve">Mobilni del opreme je možno najeti na dnevni osnovi, v okviru strežniškega dela pa je možno zakupiti prostor na diskih.  </t>
  </si>
  <si>
    <t xml:space="preserve">Mobile part of the system can be rent on the daly basis, on the server part the free space on server disks can be rent. </t>
  </si>
  <si>
    <t>Oprema predstavlja raziskovalni sistem, ki je sestavljen iz strežniškega in mobilnega terminalskega dela. Namenjen je raziskovanju javne participacije v procesih prostorskega planiranja. Osnova raziskovalnega sistema je medmrežniški del, ki uporablja medmrežne strežnike v strežniški omari, ki so dodatno zaščiteni proti izgubi podatkov z dodatnim redundančnim strežnikom ter z zunanjimi diskovnimi polji. Mobilni terminalski del pa je namenjen zbiranju javnih mnenj na javnih razgrnitvah. V letu 2016 je bila oprema delno posodobljena in sicer je bil zamenjan en strežnik skupaj s programsko opremo ter dodani novi diski</t>
  </si>
  <si>
    <t>Research system with server, data storage and mobile terminal. It is used for researching the public participation in the processes of a urban planning.  It is based on the web server with additional data storage and backup system. Mobile terminal is used for gathering data from workshops which are the part of a urban planning process. In 2016, the equipment was partially updated with one new server and it's software and new hard disks were added.</t>
  </si>
  <si>
    <t>9014OS</t>
  </si>
  <si>
    <t>http://www2.uirs.si/sl/Infrastruktura/Raziskovalnaoprema/tabid/317/Default.aspx</t>
  </si>
  <si>
    <t>10046 - ArtNouveau Network</t>
  </si>
  <si>
    <t>EU - Culture 2007-2013: Art Nouveau &amp; Ecology (2010-2015)</t>
  </si>
  <si>
    <t>9041 - Dostopnost</t>
  </si>
  <si>
    <t>ARRS in Min. za delo in druž.</t>
  </si>
  <si>
    <t>9034 - COBRAMAN</t>
  </si>
  <si>
    <t>EU</t>
  </si>
  <si>
    <t>Trajnostna Mobilnost - za različne projekte s področja mobilnosti</t>
  </si>
  <si>
    <t>EU + Min. za infrastrukturo in prostor</t>
  </si>
  <si>
    <t>Spletne strani namenjene raziskovanju infrastrukturnega programa, spletne strani UIRS, razširjeno z projekti.uirs.si, kjer se dodajajo novi projekti ter participiraj.uirs.si, kjer je spletna platforma za napredne storitve spletne participacije</t>
  </si>
  <si>
    <t>UIRS</t>
  </si>
  <si>
    <t>110018 - MORECO</t>
  </si>
  <si>
    <t xml:space="preserve">Znanstvenoraziskovalni center Slovenske akademije znanosti </t>
  </si>
  <si>
    <t>P6-0119, I0-0031</t>
  </si>
  <si>
    <t>Franci Gabrovšek, Tanja Pipan, Andrej Mihevc</t>
  </si>
  <si>
    <t>16180, 15687, 9652</t>
  </si>
  <si>
    <t>Krasoslovna terenska in laboratorijska oprema</t>
  </si>
  <si>
    <t>Karstological field and laboratory equipment</t>
  </si>
  <si>
    <t>Oprema je postavljena na terenu in tako stalno v rabi v sklopu raziskovalnih projektov.</t>
  </si>
  <si>
    <t>The equipment is installed in the field and therefore permanently used in the frame of our research projects.</t>
  </si>
  <si>
    <t>Dežemere Onset uporabljamo za merjenje padavin v Postojni in Vrh Korena na Javornikih ter količine prenikle vode v Postojnski jami. Z avtomatsko merilno postajo za spremljanje letnih oscilacij temperature, vlage in lastnosti kapljajoče vode proučujemo v vhodnem delu Postojnske jame vplive turistične rabe jame na jamsko okolje. Gealog S s sondami za merjenje višine vode, temperature in spec.el. prevodnosti uporabljamo za zvezne meritve prenikle vode v Postojnski jami. Enake parametre merimo s sondami Levelogger v kraških jamah, kjer se pretakajo podzemne vode rek Pivke, Unice in Reke.  Dodatna optična oprema za že obstoječi mikroskop Nikon Eclipse 600 je v rabi za opazovanje in proučevanje biološkega in mikrobiološkega materiala v podzemeljskih habitatih.</t>
  </si>
  <si>
    <t>Raingauges Onset are used for the measurement of precipitation in Postojna and Vrh Korena on Javorniki Mountains, and of dripwater in the Postojna Cave. An automatic measurement station for the monitoring of annual oscillations of temperature, air humidity, and parameters of dripwater is used for the assessment of the impact of tourist use on the cave environment in the entrance part of the Postojna Cave. Gealog S with sondes for measurement of water level, temperature, and specific electrical conductivity is used for continuous monitoring of dripwater in the Postojna Cave. The same parameters are measured with the Levelogger sondes in karst caves with underground flow of the Pivka, Unica, and Reka Rivers. Additional optical parts for the existing microscope Nikon Eclipse 600 are used for the microscopy and study of biological and microbiological materials in underground habitats.</t>
  </si>
  <si>
    <t>105845,103256,105846,105847</t>
  </si>
  <si>
    <t xml:space="preserve">http://is.zrc-sazu.si/oprema </t>
  </si>
  <si>
    <t>042532</t>
  </si>
  <si>
    <t>P6-0119</t>
  </si>
  <si>
    <t>Tadej Slabe</t>
  </si>
  <si>
    <t>I0-0031</t>
  </si>
  <si>
    <t>Jerneja Fridl</t>
  </si>
  <si>
    <t>P6-0038</t>
  </si>
  <si>
    <t>Primož Jakopin, Andreja Žele</t>
  </si>
  <si>
    <t>05494, 12845</t>
  </si>
  <si>
    <t>Informacijski strežnik za tvorjenje, upravljanje in uporabo gradivskih slovarskih zbirk in programski paket SlovarRed</t>
  </si>
  <si>
    <t>Corpora Laboratory Equipment and SlovarRed (software)</t>
  </si>
  <si>
    <t>Oprema se nahaja na Inštitutu za slovenski jezik Frana Ramovša in v računalniškem centru ZRC SAZU in je namenjena samo interni uporabi (licenca).</t>
  </si>
  <si>
    <t>The equipment is located at the SRC SASA’s Fran Ramovš Institute for Slovenian Language and at the SRC SASA's Computer Centre. It is licensed for internal use only.</t>
  </si>
  <si>
    <t>Oprema je namenjena tvorjenju, upravljanju in nadaljnji uporabi slovarskih zbirk, ki nastajajo na osnovi besedilnega korpusa in  spletnega seznama besed slovenskega jezika.</t>
  </si>
  <si>
    <t>The equipment is intended for composition, management and further use of dictionary collections, which are being developed upon the textual corpus and the online collection of the Slovenian language words.</t>
  </si>
  <si>
    <t>105833,105834,105835,104072,104073,104074,104075,104076,104077,104078,104291,105836,105837,105838,105839,105840,105841</t>
  </si>
  <si>
    <t>020132</t>
  </si>
  <si>
    <t>Kozma Ahačič</t>
  </si>
  <si>
    <t>P5-0217</t>
  </si>
  <si>
    <t>Grega Strban</t>
  </si>
  <si>
    <t>P1-0236</t>
  </si>
  <si>
    <t>Branko Vreš</t>
  </si>
  <si>
    <t>Programski paket FloVegSi</t>
  </si>
  <si>
    <t>FloVegSi (software, information system)</t>
  </si>
  <si>
    <t>Oprema se nahaja na Biološkem inštitutu Jovana Hadžija ZRC SAZU. Pogoji uporabe se določijo glede na specifiko poizvedbe morebitnih interesentov.</t>
  </si>
  <si>
    <t>The equipment is located at the SRC SASA’s Jovan Hadži Biological Institute. Terms of use are determined according to specific inquiries by potential users.</t>
  </si>
  <si>
    <t>FLOVEGSI je relacijska baza in aplikacija za hranjenje, obdelavo, izpise, grafične prikaze in povezave z drugimi programskimi orodji (Turboveg, Syntax idr.) in aplikacijami geografskega informacijskega sistema (GIS) za floristične, vegetacijske in favnistične podatke.</t>
  </si>
  <si>
    <t>Floristical and fitocenological database</t>
  </si>
  <si>
    <t>107415, 107416</t>
  </si>
  <si>
    <t>030117</t>
  </si>
  <si>
    <t>Matjaž Kuntner</t>
  </si>
  <si>
    <t>V4-1619</t>
  </si>
  <si>
    <t>P6-0064</t>
  </si>
  <si>
    <t>Maja Andrič</t>
  </si>
  <si>
    <t>Oprema za laboratorij za raziskovanje paleookolja</t>
  </si>
  <si>
    <t>Livingstone coring eqipment (modification after Stitz) attached to an electric hammer Makita. Coldstore. Palynological laboratory (with centrifuge Hettich Rotanta 460, water bath Memmert WB10, fume cupboard, ultrasonic bath Iskra Pio Sonis, muffle furnace Aurodent G9-5206, el. mixer Vibromix 114).</t>
  </si>
  <si>
    <t>Oprema se nahaja na Inštitutu za arheologijo ZRC SAZU in raziskovalci imajo stalen dostop do raziskovalne opreme.</t>
  </si>
  <si>
    <t>The research equipment is located at the Institute of archaeology SRC SASA and researchers have premanent access to research equipment</t>
  </si>
  <si>
    <t>Vrtalna oprema se uporablja za terensko delo (vzorčenje sedimenta). Palinološki laboratorij se uporablja za pripravo vzorcev za analizo peloda, rastlinskih makrofosilov in loss-on-ignition analizo.</t>
  </si>
  <si>
    <t>Coring equipment is used for fieldwork  - palynological coring  (sediment sampling). Samples for pollen, plant macrofossil and and loss-on-ignition analysis are prepared in palynological laboratory.</t>
  </si>
  <si>
    <t>103646,107846,103582,103629,103640,103641,103642,103643,103644,103647,107300</t>
  </si>
  <si>
    <t>020104</t>
  </si>
  <si>
    <t>Anton Velušček</t>
  </si>
  <si>
    <t>Franjo Drole</t>
  </si>
  <si>
    <t>AV programska oprema</t>
  </si>
  <si>
    <t>2002/2003</t>
  </si>
  <si>
    <t>Audio-visual equipment</t>
  </si>
  <si>
    <t>Oprema je postavljena v predavalnici Inštituta za raziskovanje krasa ZRC SAZU in je ni možno premeščati. Za določene prireditve (Muzejski večeri Notranjskega muzeja iz Postojne, razstave različnih društev z območja Postojne, domači in mednarodnih sestanki, študijski programi) pa ob predhodni rezervaciji prostega termina omogočamo  uporabo predavalnice in opreme.</t>
  </si>
  <si>
    <t>The equipment is installed in the lecture room of the Karst Research Institute ZRC SAZU and could not be removed. By a preceding booking of a free term we enable a free use of the lecture room and equipment for certain perfomances (Museum Evenings of Notranjski muzej Postojna, expositions of various associations from the Postojna area, our and international meetings, study programmes).</t>
  </si>
  <si>
    <t>Oprema je postavljena v predavalnici Inštituta za raziskovanje krasa ZRC SAZU in jo uporabljamo za predavanja, seminarje, sestanke in podobno. Omogoča nam javne predstavitve dosežkov našega dela na področju raziskovanja krasa, še posebej pri proučevanju in ocenjevanju vplivov človekovih posegov na to občutljivo pokrajino. Predavanja vabljenih domačih in tujih gostov ter njihovo sodelovanje pri seminarjih ali sestankih pa nam omogočajo vključevanje v različne aktivnosti v domačih in mednarodnih strokovnih krogih.</t>
  </si>
  <si>
    <t>The equipment is installed in the lecture room of the Karst Research Institute ZRC SAZU and is used for lectures, seminars, meetings and similar. It enables the public presentation of our work related to  karst research, and  in particular to study and assessment of human impacts on this sensitive landscape. On the other hand the lectures of invited both Slovene and foreign experts and their engagement at seminars or meetings enable the incorporation into various activities of Slovene and international professional circles.</t>
  </si>
  <si>
    <t>100998,101322,101343,104787,106170</t>
  </si>
  <si>
    <t>030028</t>
  </si>
  <si>
    <t>Mednarodna krasoslovna šola »Klasični kras« - International karstological school »Classical Karst«</t>
  </si>
  <si>
    <t>P6-0111</t>
  </si>
  <si>
    <t>Marjetka Golež Kaučič, Drago Kunej</t>
  </si>
  <si>
    <t>8191, 14493</t>
  </si>
  <si>
    <t>Digitalna računalniško podprta avdio delovna postaja</t>
  </si>
  <si>
    <t>Digital computer supported audio work station</t>
  </si>
  <si>
    <t xml:space="preserve">Oprema je predvsem namenjena raziskovalnemu delu in izvajanju projektov na GNI in drugih inštitutih ZRC SAZU. </t>
  </si>
  <si>
    <t xml:space="preserve">The access is supported for scinetists and researchers on the Institute of Ethnomusicology, and other institutes of SRC SASA. </t>
  </si>
  <si>
    <t xml:space="preserve">Oprema omogoča kakovostno digitalizacijo zvočnega gradiva in shranjevanje gradiva v arhivskem digitalnem formatu. Takšen zapis omogoča preprosto in kvalitetno kopiranje in s tem lažjo dolgoročno zaščito in varovanje gradiva, katerega kopije lahko hranimo tudi v drugih sistemih in na različnih lokacijah. Oprema omogoča shranjevanje v več digitalnih formatih in s tem zagotavlja optimalno uporabo zvočnega gradiva različnim uporabnikom glede na njihove vsebinske in tehnične zahteve. </t>
  </si>
  <si>
    <t>Enables quality digitization of sound materials and storage in digital archival format. The focus is on standardization: simple and quality copying of materials and thus easier long-term preservation of material; copies can be stored in different systems and locations. The software enables storage of materials in various digital formats and therefore optimal use of sound materials for different groups of users, depending on their thematic or technical requirements.</t>
  </si>
  <si>
    <t>101043,101081,101052,101070,101082</t>
  </si>
  <si>
    <t>030036</t>
  </si>
  <si>
    <t>Marjetka Golež Kaučič</t>
  </si>
  <si>
    <t>N6-0044</t>
  </si>
  <si>
    <t>Drago Kunej</t>
  </si>
  <si>
    <t>Digitalni terenski laboratorij</t>
  </si>
  <si>
    <t>2006/2007</t>
  </si>
  <si>
    <t>Digital field laboratory</t>
  </si>
  <si>
    <t>Omogoča digitalno avdio, avdiovizualno in slikovno snemanje ter osnovno urejanje in segmentacijo gradiva na terenu, direktno dokumentiranje in shranjevanje gradiva v informacijski sistem ter integracijo z osrednjim informacijskim sistemom Digitalnega arhiva GNI. Gre za pomemben prehod iz analognih v digitalne tehnologije že pri pridobivanju gradiva.</t>
  </si>
  <si>
    <t>Enables digital audio and audio-visual recording and photographing. Further, the system (part of Ethnom use) has been developed to support segmentation of field recording, documenting and storing, and integration with other collections within Ethnomuse archive. The main goal of the system is to support digital manipulation of material throughout the whole process.</t>
  </si>
  <si>
    <t>101208,101285,101287,101112,101206,101210,101211,101212,101215,101218,101219,101221,101222,101223,107843,101296,101298,105790,105791,105792,105793,105794</t>
  </si>
  <si>
    <t>070266</t>
  </si>
  <si>
    <t>Digitalni arhiv GNI</t>
  </si>
  <si>
    <t>GNI digital archive</t>
  </si>
  <si>
    <t>The access is supported for scinetists and researchers on the Institute of Ethnomusicology, and other institutes of SRC SASA. .</t>
  </si>
  <si>
    <t xml:space="preserve">Osnovni namen opreme je izgradnja digitalnega arhiva, ki omogoča sodobno znastvenoraziskovalno in izobraževalno delo z raznovrstnim gradivom zbirk GNI ter multimedijsko prezentacijo in integracijo slovenske kulturne dediščine v evropski in tudi širši prostor. Povezuje specifično in raznoliko gradivo: zvočno, dokumentarne filme in video, rokopise ljudskih pesmi in tekstovno gradivo, kinetograme, terenske zapise, notne zapise, fotografije idr. Oprema omogoča dokumentacijo, hrambo in dolgoročno digitalno zaščito gradiva ter njegovo preprosto vključevanje v formate in sisteme, ki so v digitalni obliki preprosto dostopne javnosti. </t>
  </si>
  <si>
    <t>Main goal of Ethnomuse is construction of the digital multimedia archive for the purpose scientific research work on varius collections from the Institute of Ethnomusicology. Further, the focus is on multimedia representation and integration of rich Slovenian cultural heritage into wider, European and international context. Ethnomuse contains specific multimedia materials and formats: audio material, video and film documentaries, manuscripts and other text materials, kinetograms, field recordings, musical notation, photo materials... The Ethnomuse system enables both digital production and post-production processes of  recording, documenting, archiving (storage) and long-term digital preservation of collections. Web application has also been developed for browsing and searching the collections (www.ethnomuse.info).</t>
  </si>
  <si>
    <t>101041,101190,101217,101282,105789,105788</t>
  </si>
  <si>
    <t>040994</t>
  </si>
  <si>
    <t>Adrijan Košir, Anton Velušček</t>
  </si>
  <si>
    <t>15155, 13607</t>
  </si>
  <si>
    <t>Sistem za izdelavo mikroskopskih preparatov Logitech</t>
  </si>
  <si>
    <t>Logitech - thin-section preparation system</t>
  </si>
  <si>
    <t xml:space="preserve">Oprema je postavljena v laboratoriju ZRC SAZU na Novem trgu 2. Laboratorij izdeluje preparate za raziskovalce ZRC SAZU in za zunanje naročnike. </t>
  </si>
  <si>
    <t xml:space="preserve">The equipment is placed in the laboratory at the SRC SASA on Novi trg 2. Ljubljana. Laboratory makes thin sections of various natural and artificial materials for researchers at the SRC SASA and for the external clients. </t>
  </si>
  <si>
    <t>Sistem za izdelavo mikroskopskih preparatov Logitech je namenjen za kon_no izdelavo zbruskov iz arheolo_kih, geolo_kih, biolo_kih (rastlinskih in skeletnih), pedolo_kih in drugih nekovinskih in kovinskih materialov za prou_evanje pod opti_nim mikroskopom (v presevni in odsevni svetlobi, s katodno luminiscenco, UV luminiscenco itd.) ter z drugimi mikroskopskimi tehnikami (z vrsti_nim elektronskim mikroskopom, mikrosondo itd.). Jedro sistema je naprava za precizno bru_enje in poliranje vzorcev (Logitech PM5 single-workstation precision lapping and polishing machine), dodatni deli pa so prilagojeni za monta_o (lepljenje) vzorcev, predpripravo preparatov (grobo rezanje vzorcev, prilepljenih na steklo), obdelavo razli_nih materialov in za razli_ne velikosti vzorcev.</t>
  </si>
  <si>
    <t>The system for making slides Logitech is designed for final production of thin sections from archaeological, geological, biological (floral and skeletal), soil and other non-metallic and metallic materials for the study under an optical microscope (transmitted and reflective light, the cathodoluminescence, UV luminescence, etc. .) and other microscopic techniques (with SEM, microprobe etc..). The core system is a device for precision grinding and polishing of samples (Logitech PM5 precision single-workstation Lapping and polishing machine); other parts are adapted for assembly (gluing) of the samples, pre-preparation (rough cut samples, pasted on the glass), the processing of various materials and for different sample sizes.</t>
  </si>
  <si>
    <t>102181</t>
  </si>
  <si>
    <t xml:space="preserve">P6-0064 
</t>
  </si>
  <si>
    <t xml:space="preserve">P1-0008 
</t>
  </si>
  <si>
    <t>Špela Goričan</t>
  </si>
  <si>
    <t xml:space="preserve">Narodna in univerzitetna knjižnica v Ljubljani    </t>
  </si>
  <si>
    <t>Melita Ambrožič</t>
  </si>
  <si>
    <t>optični čitalec i2S CopiBook Color stand-alone scanning station for A2 landscape bound works</t>
  </si>
  <si>
    <t>i2S CopiBook Color stand-alone scanning station for A2 landscape bound works</t>
  </si>
  <si>
    <t>Optični čitalec je uporabljen za digitalizacijo zbirk, ki jih hranimo v NUK-u.</t>
  </si>
  <si>
    <t>The scanner is used for the digitisation of library materials kept in NUK.</t>
  </si>
  <si>
    <t>Oprema je v uporabi za digitalno reproduciranje gradiva v NUK. Digitalizirano gradivo je skoraj v celoti prosto dostopno preko portala dLib.si.</t>
  </si>
  <si>
    <t>The scanning station is being used for digital reproduction of NUK library materials. Almost all these materials have public access through the protal dLib.si.</t>
  </si>
  <si>
    <t xml:space="preserve">Zaradi preprečevanja okvar opremo uporabljajo specializirani kadri NUK. Cenik digitalizacije dosegljiv na URL: http://www.nuk.uni-lj.si/dokumenti/2010/pdf/cenik_2010.pdf </t>
  </si>
  <si>
    <t>eTEN št. 518635 - Digitisation on Demand</t>
  </si>
  <si>
    <t>Alenka Kavčič-Čolić</t>
  </si>
  <si>
    <t xml:space="preserve"> Norveški finančni mehanizmi - Digitalna knjižnica slovenije  - dLib.si</t>
  </si>
  <si>
    <t>Zoran Krstulović</t>
  </si>
  <si>
    <t>Kultura - CU7-MULT7  št. 2009-0986/001-001</t>
  </si>
  <si>
    <t>eVsebinePlus - Europeana Travel</t>
  </si>
  <si>
    <t>Nadaljevanje gradnje Digitalne knjižnice Slovenije in Europeane</t>
  </si>
  <si>
    <t xml:space="preserve">Univerza v Ljubljani, Fakulteta za strojništvo </t>
  </si>
  <si>
    <t>0782-004</t>
  </si>
  <si>
    <t>P2-0241</t>
  </si>
  <si>
    <t>prof.dr.E.Govekar</t>
  </si>
  <si>
    <t>Sistem za vizualno karakterizacijo obdelovalnih procesov in parametrov</t>
  </si>
  <si>
    <t>System for visual characterisation of manufacturing</t>
  </si>
  <si>
    <t>Oprema je dostopna v laboratoriju in je na razpolago večim souporabnikom Fakultete pod nadzorom usposobljenega člana raziskovalne skupine. Kontakt: edvard.govekar@fs.uni-lj.si</t>
  </si>
  <si>
    <t>The equipment is available in the laboratory and is available to several users under the supervision of a qualified member of the research group. Contact: edvard.govekar@fs.uni-lj.si</t>
  </si>
  <si>
    <t>Oprema se uporablja za vizualizacijo procesov v vidnem in infrardečem spektru.</t>
  </si>
  <si>
    <t>Equipment is used for visualization in the visible and infrared spectrum.</t>
  </si>
  <si>
    <t>https://www.fs.uni-lj.si/raziskovalna_dejavnost/raziskovalna_dejavnost/oprema/2016050519260135/</t>
  </si>
  <si>
    <t>Edvard Govekar</t>
  </si>
  <si>
    <t>0782-034</t>
  </si>
  <si>
    <t>P2-0223</t>
  </si>
  <si>
    <t>prof.dr.I.Golobič</t>
  </si>
  <si>
    <t>Hitrotekoči sistem za spremljanje dinamičnih in termičnih procesov</t>
  </si>
  <si>
    <t>Fast speed fluid system for monitoring dynamical and thermo processes</t>
  </si>
  <si>
    <t>Preko spletnega ali e-mail kontakta iztok.golobic@fs.uni-lj.si je oprema skupaj z operaterjem razpoložljiva z najavo vsaj  3 dni pred snemanjem</t>
  </si>
  <si>
    <t>Via web or e-mail contact iztok.golobic@fs.uni-lj.si the equipment is available together with the operator. The reservation in needed at least 3 days before.</t>
  </si>
  <si>
    <t>Spremljanje hitrih in izjemno hitrih pojavov v laboratorijskem, industrijskem in naravnem okolju ob snemanju z več deset tisoč slik na sekundo. Omogočeno snemanje tudi preko mikroskopa do 1500 kratne povačave.</t>
  </si>
  <si>
    <t>Follow-up fast and extremely fast phenomena in laboratory, industrial and natural environment when you recorded with tens of thousands of frames per second. Allows you to record even through a microscope up to 1500 times zoom.</t>
  </si>
  <si>
    <t>https://www.fs.uni-lj.si/raziskovalna_dejavnost/raziskovalna_dejavnost/oprema/2016051309323693/</t>
  </si>
  <si>
    <t>Alojz Poredoš</t>
  </si>
  <si>
    <t>Tržni projekti</t>
  </si>
  <si>
    <t>Iztok Golobič</t>
  </si>
  <si>
    <t>0782-016</t>
  </si>
  <si>
    <t>P2-0231</t>
  </si>
  <si>
    <t>prof.dr. M. Kalin</t>
  </si>
  <si>
    <t>Naprava za raziskavo fretinga s pripradajočo opremo za analizo površin</t>
  </si>
  <si>
    <t>Fretting test rig with equipment for contact surface analysis</t>
  </si>
  <si>
    <t>Oprema je na razpolago na CTD, Bogišičeva 8 po predhodnem dogovoru. Kontakt: mitjan.kalin@fs.uni-lj.si</t>
  </si>
  <si>
    <t xml:space="preserve">Equipment is available at CTD, Bogišičeva 8 with preliminary arrangement. Contact: mitjan.kalin@fs.uni-lj.si
</t>
  </si>
  <si>
    <t xml:space="preserve">Oprema je namenjena raziskavi mehanizma fretting obrabe, ki se pojavlja pri nihanjih z veliko frekvenco in amplitudo v mikrometerskem področju. S pomočjo opreme je moč zasledovati in analizirati odpornost materialov, površinskih plasti in obdelav pri fretting utrujanju.  </t>
  </si>
  <si>
    <t>The equipment is intended for the research of fretting wear mechanism, which arises at high frequency and high amplitude oscillations in micrometre domain.</t>
  </si>
  <si>
    <t>https://www.fs.uni-lj.si/raziskovalna_dejavnost/raziskovalna_dejavnost/oprema/2016051310145549/</t>
  </si>
  <si>
    <t>Mitjan Kalin</t>
  </si>
  <si>
    <t>J2-7115</t>
  </si>
  <si>
    <t>L2-7668</t>
  </si>
  <si>
    <t>LV EU</t>
  </si>
  <si>
    <t>0782-039</t>
  </si>
  <si>
    <t>P2-0270</t>
  </si>
  <si>
    <t>izr. prof. dr. R. Petkovšek</t>
  </si>
  <si>
    <t>Laserski izvori z opremo</t>
  </si>
  <si>
    <t>Laser sources with equipment</t>
  </si>
  <si>
    <t>Dostop do opreme je v domeni vodje Laboratorija. Kontakt: rok.petkovsek@fs.uni-lj.si</t>
  </si>
  <si>
    <t>Access to equipment is in the domain head of the Laboratory. Contact: rok.petkovsek@fs.uni-lj.si</t>
  </si>
  <si>
    <t>Laserski izvori z opremo so namenjeni raziskavam laserskih obdelovalnih procesov in laserskih merilnih metod.</t>
  </si>
  <si>
    <t>Laser sources with equipment designed for research of laser machining processes and laser measurement methods.</t>
  </si>
  <si>
    <t>https://www.fs.uni-lj.si/raziskovalna_dejavnost/raziskovalna_dejavnost/oprema/2016051310180795/</t>
  </si>
  <si>
    <t>Janez Grum</t>
  </si>
  <si>
    <t xml:space="preserve">Pedagoški proces </t>
  </si>
  <si>
    <t xml:space="preserve">Rok Petkovšek, Matija Jezeršek   </t>
  </si>
  <si>
    <t>Naprava za analizo degredacije biološko razgradljivih olj</t>
  </si>
  <si>
    <t>Instrumentation for degradation stability analysis of biodegradable oils</t>
  </si>
  <si>
    <t>Naprava je namenjena analizi obstojnosti biološko razgradljivih olj in drugih olj in masti, s poudarkom na degradacijski stabilnosti. .</t>
  </si>
  <si>
    <t>The instrumentation is intended for analysis of stability of biologically degradable and other oils and greases with emphasis on degradation stability.</t>
  </si>
  <si>
    <t>https://www.fs.uni-lj.si/raziskovalna_dejavnost/raziskovalna_dejavnost/oprema/2016051310343418/</t>
  </si>
  <si>
    <t>0782-028</t>
  </si>
  <si>
    <t>P2-0264</t>
  </si>
  <si>
    <t>dr. L. Slemenik Perše</t>
  </si>
  <si>
    <t>Sistem za analizo mikrodeformacij submikronskih vlaken pri termomehanskem obremenjevanju s pulznim laserjem</t>
  </si>
  <si>
    <t>2003/2004</t>
  </si>
  <si>
    <t>System for analayzing of microdeformations submicronic fibers by thermo-mechanical loading with pulse laser</t>
  </si>
  <si>
    <t>Dostop do opreme je v domeni vodje laboratorija. Kontakt: cem@fs.uni-lj.si</t>
  </si>
  <si>
    <t>Access to equipment is in the domain head of the laboratory. Contact: cem@fs.uni-lj.si</t>
  </si>
  <si>
    <t>Oprema ja namenjena preučevanju morfologije materialov. Omogoča povečavo do 100x10 pri transmisijski ali reflektivni svetlobi. Dodatna oprema omogoča preizkavo pri povišanih temperaturah, do 350°C, spreminjajočih temperaturah s hitrostjo spreminjanja 0,01 do 30°C/min in pripravo vzorcev.</t>
  </si>
  <si>
    <t xml:space="preserve">The main purpose of equipment is specimen morphology investigation. It can be done at magnification up to 100x10 at transmitted or reflected light. Additional equipment allows also investigation at elevated temperature, up to 350°C, temperature scan from 0.01 to 30°C/min and sample preparation.  </t>
  </si>
  <si>
    <t>https://www.fs.uni-lj.si/raziskovalna_dejavnost/raziskovalna_dejavnost/oprema/2016051310390393/</t>
  </si>
  <si>
    <t xml:space="preserve">Lidija Slemenik Perše </t>
  </si>
  <si>
    <t>L2-7550</t>
  </si>
  <si>
    <t>Igor Emri</t>
  </si>
  <si>
    <t>L2-6761</t>
  </si>
  <si>
    <t>0782-013</t>
  </si>
  <si>
    <t>P2-0266</t>
  </si>
  <si>
    <t xml:space="preserve">izr. prof. dr. F. Pušavec </t>
  </si>
  <si>
    <t>Skenirna naprava Cyclom s tipali</t>
  </si>
  <si>
    <t>Cyclom scanning device with sensors</t>
  </si>
  <si>
    <t>Dostop do skenirne naprave Cyclone je možen po dogovoru z vodjo laboratorija. Opremo je možno najeti stupaj z kvaliificiranim operaterjem. Kontakt: franci.pusavec@fs.uni-lj.si</t>
  </si>
  <si>
    <t>Access to the Cyclon scaning device is possible on a rent bases. Condition for a rent is that with equipment handled qualified operator  and that a rent is paid after use of equipment. Contact: franci.pusavec@fs.uni-lj.si</t>
  </si>
  <si>
    <t xml:space="preserve">Skenirna naprava Cyclone 2 je primerna za zelo natančno 3D-skeniranje površin predmetov oz. dimenzijsko preverjanje predmetov izven proizvodne linije. Skeniranje površine lahko poteka v ravnini (2D-skeniranje) oz. v prostoru (3D-skeniranje), pri čemer se oblikuje t.i. "oblak točk", ki je pravzaprav digitalni zapis površine. </t>
  </si>
  <si>
    <t xml:space="preserve">Renishaw Cyclone 2 scanning device is independant unit for very precise 3D-scanning and measuring tasks outside the production lines. Enclosed software offers a lot options concerning different ways to gather data from unknown 2D- profiles and 3D-surface.
</t>
  </si>
  <si>
    <t>https://www.fs.uni-lj.si/raziskovalna_dejavnost/raziskovalna_dejavnost/oprema/2016051310413723/</t>
  </si>
  <si>
    <t>P2-0226</t>
  </si>
  <si>
    <t>Franci Pušavec</t>
  </si>
  <si>
    <t>0782-001</t>
  </si>
  <si>
    <t>P2-0162</t>
  </si>
  <si>
    <t>prof. dr. I. Žun</t>
  </si>
  <si>
    <t>CTA anemometer</t>
  </si>
  <si>
    <t>Constant Temperature Anemometer</t>
  </si>
  <si>
    <t>Dostop do opreme je v domeni vodje Laboratorija. Kontakt: iztok.zun@fs.uni-lj.si</t>
  </si>
  <si>
    <t>Access to equipment is in the domain of the Head of Laboratory. Contact:iztok.zun@fs.uni-lj.si</t>
  </si>
  <si>
    <t>CTA anemometer omogoča merjenje lokalne dinamike hitrosti v kapljevinah in plinih.</t>
  </si>
  <si>
    <t>CTA anemometer allows measurements of local velocity dynamics in gases and liquids.</t>
  </si>
  <si>
    <t>https://www.fs.uni-lj.si/raziskovalna_dejavnost/raziskovalna_dejavnost/oprema/2016051310590162/</t>
  </si>
  <si>
    <t xml:space="preserve">Iztok Žun </t>
  </si>
  <si>
    <t>Pedagoški proces</t>
  </si>
  <si>
    <t>Iztok Žun</t>
  </si>
  <si>
    <t>0782-033</t>
  </si>
  <si>
    <t>P2-0167</t>
  </si>
  <si>
    <t>prof.dr.B.Širok          *v postopku odpisa OS</t>
  </si>
  <si>
    <t xml:space="preserve">Dvokomponentni laserski Dopplerjev anemometer </t>
  </si>
  <si>
    <t>Two component lase Doppler anemometer</t>
  </si>
  <si>
    <t>Oprema je na voljo po dogovoru z vodjo laboratorija. Opremo je možno najeti stupaj z operaterjem. Kontakt: brane.sirok@fs.uni-lj.si</t>
  </si>
  <si>
    <t>Equipment is available by arrangement with the Head of the laboratory. The equipment can be rented stupaj the operator. Contact: brane.sirok@fs.uni-lj.si</t>
  </si>
  <si>
    <t>Oprema je namenjena meritvam hitrosti toka tekočin. Moč laserja znaša 5W. Merilna sonda uporablja optična vlakna. Možna je uporaba v vrtečih sistemih.</t>
  </si>
  <si>
    <t>The equipment is intended to measure the velocity of fluid flow. The laser power is 5W. The probe uses an optical fiber. Can be used in rotating systems.</t>
  </si>
  <si>
    <t>https://www.fs.uni-lj.si/raziskovalna_dejavnost/raziskovalna_dejavnost/oprema/2016051312171219/</t>
  </si>
  <si>
    <t>0782-030</t>
  </si>
  <si>
    <t>prof.dr.J.Grum</t>
  </si>
  <si>
    <t>Sistem za popis integritete površin po mehanski in toplotni obdelavi</t>
  </si>
  <si>
    <t>System for survey of surface integrity after mechanical and thermo processing</t>
  </si>
  <si>
    <t xml:space="preserve">Ponedeljek - petek,  kadar oprema ni zasedena zaradi vaj. Kontakt: janez.grum@fs.uni-lj.si </t>
  </si>
  <si>
    <t>Monday - Friday, when the equipment is available. Contact: janez.grum@fs.uni-lj.si</t>
  </si>
  <si>
    <t>SEM - elektronska mikroskopija, EDS analiza, WDS analiza; Natezni preizkus do 45 kN upogibni  in tlačni preizkus, preizkušanje lepljenih in varjenih spojev, preizkušanje dinamične trdnosti, določanje da/dn oz. hitrosti širjenja razpok, določanje odpornosti materialov in površinskih zaščitnih slojev proti koroziji. Možnost uporabe različnih vrst korozivnih medijev z različno koncentracijo.</t>
  </si>
  <si>
    <t>SEM - electron microscopy, EDS analysis, WDS analysis, tensile test up to 45 kN, bending and pressure testing, testing of glued and welded joints, fatigue testing, to determine / or nec. crack propagation speed, determine the resistance of materials and surface protective layers against corrosion. The possibility of using different types of corrosive media with different concentrations.</t>
  </si>
  <si>
    <t>https://www.fs.uni-lj.si/raziskovalna_dejavnost/raziskovalna_dejavnost/oprema/2016051312194154/</t>
  </si>
  <si>
    <t>0782-014</t>
  </si>
  <si>
    <t>prof.dr.M.Nagode</t>
  </si>
  <si>
    <t xml:space="preserve">Eksperimentalna oprema za verifikacijo obratovalne trdnosti </t>
  </si>
  <si>
    <t>Zwick HB100 in Zwick T1-FR005TEW.A50</t>
  </si>
  <si>
    <t>V zvezi s postopkom in pogoji se obrnite na skrbnika opreme. Kontakt: marko.nagode@fs.uni-lj.si</t>
  </si>
  <si>
    <t>In relation to procedures and conditions, please contact the administrator of the equipment. Contact: marko.nagode@fs.uni-lj.si</t>
  </si>
  <si>
    <t>Oprema je namenjena statičnim (do 5 kN) in dinamičnim (do 100 kN) testiranjem preskušancev iz gume ter zračnim vzmetem. Na razpolago je temperaturna komora od -80 °C do 250 °C.</t>
  </si>
  <si>
    <t>The equipment is intended for static (up to 5 kN) and dynamic (up to 100 kN) testing of specimens of rubber and air springs. The temperature chamber from -80 ° C to 250 ° C.</t>
  </si>
  <si>
    <t>https://www.fs.uni-lj.si/raziskovalna_dejavnost/raziskovalna_dejavnost/oprema/2016051312215196/</t>
  </si>
  <si>
    <t>Marko Nagode</t>
  </si>
  <si>
    <t>Modificiran ekstruder z regulacijo termo-mehanske obremenitve materiala</t>
  </si>
  <si>
    <t>Modificated extrudor with regulation of thermo-mechanical load of material</t>
  </si>
  <si>
    <t>Izposoja možna v skladu z dogovorom, kontakt: cem@fs.uni-lj.si</t>
  </si>
  <si>
    <t>Possible in accordance with the agreement, contact: cem@fs.uni-lj.si</t>
  </si>
  <si>
    <t>Ekstrudor je namenjen ekstrudiranju prahu in granul plastike pri temperaturnem območju med sobno temp. in 400 °C. Ekstrudiran material ima lahko krožno obliko prereza ali pa je ekstrudiran v obliki traku.</t>
  </si>
  <si>
    <t xml:space="preserve">Extruder is designed for extrusion of powder and plastic granules in a temperature range between room temp. and 400 ° C. Extruded material may have circular or tape shape. </t>
  </si>
  <si>
    <t>https://www.fs.uni-lj.si/raziskovalna_dejavnost/raziskovalna_dejavnost/oprema/2016051312255269/</t>
  </si>
  <si>
    <t>novo – procesiranje</t>
  </si>
  <si>
    <t>novo – ekstrudor</t>
  </si>
  <si>
    <t>0782-015</t>
  </si>
  <si>
    <t>prof.dr. M. Nagode</t>
  </si>
  <si>
    <t>Merilna in računalniška oprema za specialna razvojna vrednotenja</t>
  </si>
  <si>
    <t>Mesurement and CAE equipment for special R&amp;D evaluations</t>
  </si>
  <si>
    <t>Do opreme imajo dostop partnerji razvojnega centra CRV ter ostali partnerji laboratorija LAVEK na UL-FS, s katerimi sodelujemo na skupnih razvojnih in raziskovalnih projektih. Kontakt: marko.nagode@fs.uni-lj.si</t>
  </si>
  <si>
    <t>Access to the equipment have industry development center CRV and other partners in the laboratory LAVEK UL-FS, with which we cooperate on joint development and research projects. Contact: marko.nagode@fs.uni-lj.si</t>
  </si>
  <si>
    <t>Merilna in računalniška oprema, ki je bila kupljena v sklopu paketa 12, je namenjena izključno za eksperimentalno in numerično vrednotenje obnašanja konstrukcij, ki so obremenjene z ekstremnimi mehanskimi obremenitvami (npr. trk vozila). Eksperimentalna oprema obsega triosne pospeškomerje z univerzalnimi moduli za kondicioniranje signalov, hitro kamero in laserska senzorja pomikov. Oprema za numerično vrednotenje obsega programsko opremo za izvajanje simulacij izrazito dinamičnih pojavov ter ustrezno razširitev strojne opreme.</t>
  </si>
  <si>
    <t>Measurement and computer equipment that was purchased as part of the package 12, is intended solely for the experimental and numerical evaluation of the behavior of structures, which are burdened with extreme mechanical stress (eg, vehicle collision). The experimental equipment comprises triaxial  with universal modules for signal conditioning, speed camera and laser sensor displacements. Equipment for numerical scale software for the simulation of highly dynamical phenomena, and the appropriate extension hardware.</t>
  </si>
  <si>
    <t>https://www.fs.uni-lj.si/raziskovalna_dejavnost/raziskovalna_dejavnost/oprema/2016051312260770/</t>
  </si>
  <si>
    <t>Oprema za raziskave in karakterizacijo obrabnih mehanizmov na področju nanotribologije</t>
  </si>
  <si>
    <t xml:space="preserve">Equipment for investigation and characterization of wear nano-tribological mechanisms </t>
  </si>
  <si>
    <t xml:space="preserve">Oprema omogoča raziskavo obrabnih mehanizmov na nano področju, kar vključuje obremenitve v območju nN in pomike v področju 10nm – 10 µm. S pomočjo opreme je možna raziskava in karakterizacija triboloških procesov v nanopodročju za različne vrste materialov, površinskih plasti in obdelav s poudarkom na interakcijah med površino in mazivom. </t>
  </si>
  <si>
    <t>The equipment provides means of research for nano-scale wear mechanisms, which involves loads in nN range and strokes in the 10 nm - 10 µm range. The equipment provides possibilities for research and characterization of nano-scale tribological processes for different types of materials, surface layers and surface treatement with emphasis on interactions between surface and lubricant.</t>
  </si>
  <si>
    <t>https://www.fs.uni-lj.si/raziskovalna_dejavnost/raziskovalna_dejavnost/oprema/2016051312341101/</t>
  </si>
  <si>
    <t>0782-002</t>
  </si>
  <si>
    <t>P2-0263</t>
  </si>
  <si>
    <t>doc.dr. M. Brojan</t>
  </si>
  <si>
    <t>Temperaturna komora z zahtevanim priborom, merilno in programsko opremo za mehansko analizo inteligentnih gradiv</t>
  </si>
  <si>
    <t>Temperature chamber with required equipment, mesurament and programm equipment for analyzing intelligent elements</t>
  </si>
  <si>
    <t>Dostop do opreme je v domeni vodje laboratorija. Kontakt miha.brojan@fs.uni-lj.si</t>
  </si>
  <si>
    <t>Access to equipment is in the domain head of the laboratory. Contact miha.brojan@fs.uni-lj.si</t>
  </si>
  <si>
    <t>Uporablja se za analizo mehanskih lastnosti gradiv.</t>
  </si>
  <si>
    <t>It is used to analyze the mechanical properties of materials.</t>
  </si>
  <si>
    <t>https://www.fs.uni-lj.si/raziskovalna_dejavnost/raziskovalna_dejavnost/oprema/2016051312442302/</t>
  </si>
  <si>
    <t>Miha Boltežar</t>
  </si>
  <si>
    <t>Laserska izvora z opremo</t>
  </si>
  <si>
    <t>Dostop do opreme je v domeni vodje laboratorija. Kontakt rok.petkovsek@fs.uni-lj.si</t>
  </si>
  <si>
    <t>Access to equipment is in the domain head of the laboratory. Contact rok.petkovsek@fs.uni-lj.si</t>
  </si>
  <si>
    <t>Lasersik izvori z opremo so namenjeni raziskavam laserskih obdelovalnih procesov in laserskih merilnih metod.</t>
  </si>
  <si>
    <t>https://www.fs.uni-lj.si/raziskovalna_dejavnost/raziskovalna_dejavnost/oprema/2016051312464629/</t>
  </si>
  <si>
    <t xml:space="preserve">Pedagoški proces  </t>
  </si>
  <si>
    <t>Sistem za karakterizacijo tehnoloških procesov</t>
  </si>
  <si>
    <t>2004/2005</t>
  </si>
  <si>
    <t>System for characterization of technological processes</t>
  </si>
  <si>
    <t>Direktni kontakt s skrbnikom; za vsak primer posebej. Kontakt: edvard.govekar@fs.uni-lj.si</t>
  </si>
  <si>
    <t>Direct contact with the administrator for each case. Contact: edvard.govekar@fs.uni-lj.si</t>
  </si>
  <si>
    <t>Oprema se uporablja pri zajemanju in analizi podatkov.</t>
  </si>
  <si>
    <t>The equipment used in capturing and analyzing data.</t>
  </si>
  <si>
    <t>https://www.fs.uni-lj.si/raziskovalna_dejavnost/raziskovalna_dejavnost/oprema/2016051312521682/</t>
  </si>
  <si>
    <t>0782-009</t>
  </si>
  <si>
    <t>prof.dr.A.Poredoš/   prof.dr.V.Butala</t>
  </si>
  <si>
    <t>6415;     9129</t>
  </si>
  <si>
    <t>Merilna oprema za merjenje temparaturnih polj (termovizijska kamera)</t>
  </si>
  <si>
    <t>FLIR ThermaCAM S65 -FLIR Systems</t>
  </si>
  <si>
    <t>Možnost izposoje za največ 3 dni. Kontakt: alojz.poredos@fs.uni-lj.si in vincenc.butala@fs.uni-lj.si</t>
  </si>
  <si>
    <t>Possible renting for max. 3 days. Contact: alojz.poredos@fs.uni-lj.si and vincenc.butala@fs.uni-lj.si</t>
  </si>
  <si>
    <t>Termokamera za brezdotično merjenje površinskih temperatur. Dodatne informacije Fakulteta za strojništvo, tel. 01 4771103.</t>
  </si>
  <si>
    <t>Infrared camera for contactless measurements of the surface temperatures. Additional info Fakulteta za strojništvo, tel. 01 4771103.</t>
  </si>
  <si>
    <t>https://www.fs.uni-lj.si/raziskovalna_dejavnost/raziskovalna_dejavnost/oprema/2016051312550686/</t>
  </si>
  <si>
    <t>Alojz Poredoš, Vincenc Butala</t>
  </si>
  <si>
    <t>Tlačni senzor s procesno enoto</t>
  </si>
  <si>
    <t>Pressure sensor processing unit</t>
  </si>
  <si>
    <t>Dostop do opreme je v domeni vodje laboratorija. Kontakt: iztok.zun@fs.uni-lj.si</t>
  </si>
  <si>
    <t>Access to equipment is in the domain of the head of laboratory. Contact: iztok.zun@fs.uni-lj.si</t>
  </si>
  <si>
    <t>Optični senzor omogoča lokalne meritve dinamike tlaka v fluidih.</t>
  </si>
  <si>
    <t>Optical sensor allows local measurements of pressure dynamics in fluids.</t>
  </si>
  <si>
    <t>https://www.fs.uni-lj.si/raziskovalna_dejavnost/raziskovalna_dejavnost/oprema/2016051312583891/</t>
  </si>
  <si>
    <t xml:space="preserve">Kavitacijski tunel              </t>
  </si>
  <si>
    <t xml:space="preserve"> Cavitation tunnel</t>
  </si>
  <si>
    <t>Equipment is available by arrangement with the head of the laboratory. The equipment can be rented together with the operator. Contact: brane.sirok@fs.uni-lj.si</t>
  </si>
  <si>
    <t>Kavitacijski tunel omogoča meritve pri pretokih do 100 m3/h. Velikost testnega dela znaša 1000x100x100 mm. Kavitacijski tunel nudi možnost dela pri temperaturah do 80°C. Omogočeno je posnemanje vseh integralnih parametrov postaje.</t>
  </si>
  <si>
    <t>The cavitation tunnel allows measurements at flows to 100 m3 / h. Test section size is 1000x100x100 mm. The cavitation tunnel offers the possibility to work at temperatures down to 80 ° C. It is possible to replicate all the integral parameters of the station.</t>
  </si>
  <si>
    <t>https://www.fs.uni-lj.si/raziskovalna_dejavnost/raziskovalna_dejavnost/oprema/2016051313101573/</t>
  </si>
  <si>
    <t>Sistem za refunkcionalizacijo konstrukcijskih polimerov</t>
  </si>
  <si>
    <t>2007/2008</t>
  </si>
  <si>
    <t>System for refunctionanalayzing of construction polymers</t>
  </si>
  <si>
    <t>Opreme je namenjena reološkim preiskavam materiala v skladu z ISO 3219 in ISO 6721 standardom. Poleg tega pa je na napravi možno izvesti tudi teste strižnega lezenja in relaksacije.</t>
  </si>
  <si>
    <t>The main purpose of equipment is investigation of a material rheology in compliance with ISO 3219 and ISO 6721. Besides that, also shear creep/relaxation characterization can be performed.</t>
  </si>
  <si>
    <t>0782-026</t>
  </si>
  <si>
    <t>P2-0354</t>
  </si>
  <si>
    <t>izr. prof. dr. J. Prezelj</t>
  </si>
  <si>
    <t>Akustična kamera s sistemom za modeliranje širjenja hrupa v prostoru in okolju</t>
  </si>
  <si>
    <t>Acustic camera with system for modeliring the spread of noise in place and environment</t>
  </si>
  <si>
    <t>Dostop do kamere je možen na principu izposoje. Pogoj izposoje so, da s kamero rokuje usposobljen operater.  Kontakt: jurij.prezelj@fs.uni-lj.si</t>
  </si>
  <si>
    <t>Access to the camera is possible on a rent bases. Condition for a rent is that with camera handled qualified operator and that a rent is paid after use of camera. Contact: jurij.prezelj@fs.uni-lj.si</t>
  </si>
  <si>
    <t>Z akustiočno kamero je možno identificirati, locirati in okarakterizirati vire hrupa po frekvenci in času in sicer tako znotraj industrijskega obrata, npr. proizvodne hale, kakor tudi zunaj hale oz. tovarne, npr. toplarne.</t>
  </si>
  <si>
    <t>By acoustic camera is possible to identified, localized and characterized sound sources in time and frequency domain, and so within an industrial environment, e.g. in production hall, as well as outdoors, outside the factory, e.g. heating plant.</t>
  </si>
  <si>
    <t>https://www.fs.uni-lj.si/raziskovalna_dejavnost/raziskovalna_dejavnost/oprema/2016051313142865/</t>
  </si>
  <si>
    <t>Industrijski projekti</t>
  </si>
  <si>
    <t>Jurij Prezelj</t>
  </si>
  <si>
    <t>Doktorska disertacija Jure Murovec</t>
  </si>
  <si>
    <t>Naprava za izvajanje prilagojenih triboloških testov</t>
  </si>
  <si>
    <t>Interchangeable machine for adjustable tribological testing</t>
  </si>
  <si>
    <t>Naprava za izvajnaje prilagojenih triboloških testov s silami, ki omogočajo analizo vpliva pojavov majhnih sil, predvsem adsorbiranih mejnih plasti, ki zahtevajo resolucijo učinka Van der Waalsovih sil, elektrostatskih sil, sil meniskus učikov ipd, torej preizkusi v redu velikosti mini-Newronov.</t>
  </si>
  <si>
    <t>Interchangeable machine for adjustable tribological testing. Enables the analysis of effects of small forces (mN), adsorbed boundary films, Van der Waals and electrostacic forces, meniscus forces etc.</t>
  </si>
  <si>
    <t>https://www.fs.uni-lj.si/raziskovalna_dejavnost/raziskovalna_dejavnost/oprema/2016051313183017/</t>
  </si>
  <si>
    <t>Naprava za merjenje debelin "in-situ" mejnih mazalnih  filmov v rangu nanometrske skale</t>
  </si>
  <si>
    <t>Traction machine for “in-situ” measurement of boundary lubricating films on nanoscale range</t>
  </si>
  <si>
    <t>Naprava za merjenje debelin "in-situ" mejnih mazalnih  filmov v rangu nanometrske skale.</t>
  </si>
  <si>
    <t>Machine for in-situ measurement of boundary lubrication films in the nanometre range.</t>
  </si>
  <si>
    <t>https://www.fs.uni-lj.si/raziskovalna_dejavnost/raziskovalna_dejavnost/oprema/2016051313211320/</t>
  </si>
  <si>
    <t>Sistem za karakterizacijo vedenja časovno-odvisnih materialov na nano in mikro skali (Nanoindenter – sistem za nanoin-dentacijo)</t>
  </si>
  <si>
    <t xml:space="preserve">Nanoindenter – system for nano-indentation </t>
  </si>
  <si>
    <t>Sistem za nanoindentacijo omogoča določitev Young-ovega modula in trdote v skladu s standardom ISO 14577. Sistem je nadgrajen z modulom za meritve modula elastičnosti in trdote (togosti) kot kontinuirne (dinamične) funkcije globine indentacije, primerno za različne materiale (kovine, polimeri, tanke plasti, zlitine, keramika, itd.).</t>
  </si>
  <si>
    <t>The Nano Indenter enables to measure Young’s modulus and hardness in compliance with ISO 14577. System is upgraded with Continuous Stiffness Measurement module that allows dynamic properties characterization of different kinds of materials (metals, polymers, thin films, alloys, ceramics, etc.).</t>
  </si>
  <si>
    <t>https://www.fs.uni-lj.si/raziskovalna_dejavnost/raziskovalna_dejavnost/oprema/2016051313231697/</t>
  </si>
  <si>
    <t>novo – nanoindenter</t>
  </si>
  <si>
    <t>0782-040</t>
  </si>
  <si>
    <t>izr. prof. dr. M. Jezeršek</t>
  </si>
  <si>
    <t>Eksperimnelni laserski sistem za mikro-obdelave</t>
  </si>
  <si>
    <t>Experimental laser based micro-machining system</t>
  </si>
  <si>
    <t>Oprema je dostopna v laboratoriju KOLT po predhodnem dogovoru s skrbnikom opreme. Kontakt: matija.jezersek@fs.uni-lj.si</t>
  </si>
  <si>
    <t>Equipment is available in the laboratory KOLT by prior arrangement with the administrator of the equipment. Contact: matija.jezersek@fs.uni-lj.si</t>
  </si>
  <si>
    <t xml:space="preserve">Oprema je namenjena raziskavam laserskih mikro-obdelovalnih procesov ter pripadajočih optodinamskih pojavov. Poseben poudarek je namenjen optimizaciji procesov z uporabo sprotnih metod merjenja procesnih parametrov.  </t>
  </si>
  <si>
    <t>The equipment is intended for research into laser micro-processing and related optodynamic phenomena. Special emphasis is given to optimization of processes by using real-time measuring of process parameters.</t>
  </si>
  <si>
    <t>https://www.fs.uni-lj.si/raziskovalna_dejavnost/raziskovalna_dejavnost/oprema/2016051313263563/</t>
  </si>
  <si>
    <t>P2-0392</t>
  </si>
  <si>
    <t>Matija Jezeršek</t>
  </si>
  <si>
    <t>Matija Jezeršek, Rok Petkovšek</t>
  </si>
  <si>
    <t>Vertikalni rezkalni center - visokohitrostni obdelovalni stroj</t>
  </si>
  <si>
    <t>High speed milling machine Sodick MC 430L</t>
  </si>
  <si>
    <t>drugi javni viri</t>
  </si>
  <si>
    <t>Zunanji uporabniki, ki bi želeli uporabljati kapacitete stoja za izdelavo svojih testnih izdelkov je lahko izdelavo izdelkov na stroju naročijo operaterju v laboratoriju za odrezavnje po dogovoru s predstojnikom in vljavnem ceniku delovne ure stroja+operaterja. Kontakt: franci.pusavec@fs.uni-lj.si</t>
  </si>
  <si>
    <t>Access to the high speed milling machine is possible on a rent bases. Condition for a rent is that with equipment handled qualified operator  and that a rent is paid after use of equipment. Contact: franci.pusavec@fs.uni-lj.si</t>
  </si>
  <si>
    <t>CNC-stroj (tip: MC 430L) proizvajalca SODICK, je namenjen za raziskave in izobraževanje na področju visoko- preciznega frezanja in mikro-frezanja najbolj zahtevnih materialov in kompleksnih geometrij. Nova generacija visoko hitrostnih (HSC) frezalnih centrov združuje linearne pogone na vseh oseh, s čimer je zagotovljena visoka dinamična odzivnost stroja (pospeški do 10 m/s2) in najvišja stopnja preciznosti obdelave v mikrometrskem področju pri maksimalnih vrtljajih glavnega vretena (do 40.000 vrt/min). Upravljanje stroja je izredno enostavno zahvaljujoč novemu krmilniku zasnovanem na Windows XP-okolju, ki je kombiniran s Sodick-ovo kontrolo gibanja. Vsa omenjena inovativna tehnologija, združena v CNC-stroju postavlja nove standarde za naslednjo generacijo mikro frezanja.</t>
  </si>
  <si>
    <t>CNC-machine (type: MC 430l) manufactured by SODICK , is used for research and education in the field of high-precision micro-milling and milling most challenging materials and complex geometries. A new generation of high-speed (HSC) milling centers combines linear drives in all axes, thus ensuring a high dynamic response of the machine (accelerations up to 10 m/s2) and the highest level of precision processing in the field of micrometers in maximum spindle speeds (up to 40,000 rev / min). To operate the machine is very easy thanks to the new controller concept based on Windows XP-environment, which is combined with Sodick ovo movement control. All mentioned innovative technology combined into a CNC machine sets new standards for the next generation of micro-milling.</t>
  </si>
  <si>
    <t>https://www.fs.uni-lj.si/raziskovalna_dejavnost/raziskovalna_dejavnost/oprema/2016051314404743/</t>
  </si>
  <si>
    <t>0782-037</t>
  </si>
  <si>
    <t>doc. dr. T. Češnovar</t>
  </si>
  <si>
    <t>Visokozmogljivi računski sestav  HPCFS</t>
  </si>
  <si>
    <t>2010            2016 (nadgradnja)</t>
  </si>
  <si>
    <t>External access to computing facilities is granted on the basis of agreement and price list for external users.</t>
  </si>
  <si>
    <t>drugi javni viri       Paket 16 (nadgradnja)</t>
  </si>
  <si>
    <t>Zunanji uporabniki, ki bi želeli uporabljati računske kapacitete za svoje namene lahko le te najamejo po dogovoru in veljavnem ceniku za zunanje uporabnike. Kontakt:
leon.kos@fs.uni-lj.si</t>
  </si>
  <si>
    <t>External access to computing facilities is granted on the basis of agreement and price list for external users. Contact:
leon.kos@fs.uni-lj.si</t>
  </si>
  <si>
    <t>Sestav računalnikov (cluster) lahko s porazdelitvijo na več vzporednih procesov rešuje probleme, ki bi zahtevali tedne, mesec ali celo leto pri dveh, treh ali štirih procesorskih enotah. S sestavom, ki ima 500 ali več procesorskih enot se ta čas bistveno skrajša in predvsem omogoča pospešen vpogled v rezultate. Tako dosežemo hitrejše iskanje rešitve, ki je na namiznem računalniku celo nemogoča. Na področju simulacij tehničnih sistemov je uporaba takih super računalnikov samoumevna.</t>
  </si>
  <si>
    <t>Computing cluster enables parallel solving of numerical problem tat could take weeks and more on desktop computer. Cluster with 768 procesors can quickly solve such problems and provides results in a timely maner. Faster turnaround enables research that is on desktop computer nearly impossible.</t>
  </si>
  <si>
    <t>http://hpc.fs.uni-lj.si/</t>
  </si>
  <si>
    <t>PS ULFS 0782</t>
  </si>
  <si>
    <t>Prof. dr. Branko Širok, dekan</t>
  </si>
  <si>
    <t>Programska oprema ANSYS za HPCFS</t>
  </si>
  <si>
    <t>Usage of the software is linked to valid HPCFS access and project requiring such software based on the total available licences and academic research agreement with ANSYS for such use.</t>
  </si>
  <si>
    <t xml:space="preserve">drugi javni viri       </t>
  </si>
  <si>
    <t>Usage of the software is linked to valid HPCFS access and project requiring such software based on the total available licences and academic research agreement with ANSYS for such use. Contact:
leon.kos@fs.uni-lj.si</t>
  </si>
  <si>
    <t>ANSYS simulation sofware provides numerical finite element and finite volume simualtions to the compute cluster. Multiphysics simulated includes static, dynamic, stability, temperature and heat transfer analyses of solids and fluids.</t>
  </si>
  <si>
    <t>v ceni HPCFS</t>
  </si>
  <si>
    <t>prof.dr. Branko Širok, dekan</t>
  </si>
  <si>
    <t>prof. dr. M. Kalin</t>
  </si>
  <si>
    <t>Profilometer optični 3D</t>
  </si>
  <si>
    <t>3D optical interferometer</t>
  </si>
  <si>
    <t>Oprema je na razpolago na TINT, Bogišičeva 8 po predhodnem dogovoru. Kontakt: mitjan.kalin@fs.uni-lj.si</t>
  </si>
  <si>
    <t xml:space="preserve">Equipment is available at TINT, Bogišičeva 8 with preliminary arrangement. Contact: mitjan.kalin@fs.uni-lj.si
</t>
  </si>
  <si>
    <t>Interferometer se uporablja za analizo topografij gladkih in hrapavoh površin z resolucijo pod 1 nm. Uporablja se lahko za analizo teksturiranih površin, za analizo obrabnih mehanizmov in obrabnih sledi, za geometrijske meritve, …</t>
  </si>
  <si>
    <t>3D optical interferoemter can be used for the topographical analyses of smooth and rough surfaces witn sub-nanometer resolutions. It can also be used for analyses of textured surfaces, analyses of wear mechanism and wear tracks, for the geometrical measurements, ...</t>
  </si>
  <si>
    <t>https://www.fs.uni-lj.si/raziskovalna_dejavnost/raziskovalna_dejavnost/oprema/2016051314543412/</t>
  </si>
  <si>
    <t>0782-007</t>
  </si>
  <si>
    <t xml:space="preserve">prof. dr. M. Boltežar </t>
  </si>
  <si>
    <t>Kalibrator pospeškov z opremo</t>
  </si>
  <si>
    <t>Accelerometer calibrator</t>
  </si>
  <si>
    <t xml:space="preserve">Dostop do opreme je v domeni vodje laboratorija.
Kontakt: miha.boltežar@fs.uni-lj.si </t>
  </si>
  <si>
    <t xml:space="preserve">One should send an email to prof. Boltežar. Contact: miha.boltežar@fs.uni-lj.si </t>
  </si>
  <si>
    <t>Oprema omogoča izvajanje kalibracije pospeškomerov.</t>
  </si>
  <si>
    <t>The equipment allows one to calibrate accelerometers.</t>
  </si>
  <si>
    <t>https://www.fs.uni-lj.si/raziskovalna_dejavnost/raziskovalna_dejavnost/oprema/2016051314582530/</t>
  </si>
  <si>
    <t>pedagoški proces</t>
  </si>
  <si>
    <t>0782-029</t>
  </si>
  <si>
    <t>izr. prof. dr. P. Podržaj</t>
  </si>
  <si>
    <t>Oprema za nadzor in procesiranja aktivnih optičnih vlaken z ohranjanjem polarizacije</t>
  </si>
  <si>
    <t>Equipment for control and processing of PM optical fibers</t>
  </si>
  <si>
    <t>Kontakt skrbnika opreme. Tel: 4771 213; E-mail: primoz.podrzaj@fs.uni-lj.si</t>
  </si>
  <si>
    <t>Contact with the person responsible for the equipment.</t>
  </si>
  <si>
    <t>Equipment for control and processing of PM optical fibers.</t>
  </si>
  <si>
    <t>https://www.fs.uni-lj.si/raziskovalna_dejavnost/raziskovalna_dejavnost/oprema/2016051315013907/</t>
  </si>
  <si>
    <t>prof. dr. E. Govekar</t>
  </si>
  <si>
    <t>Laserski sistemi in merilni pribor</t>
  </si>
  <si>
    <t>Laser systems and measurement equipment</t>
  </si>
  <si>
    <t>Direct contact with the administrator for each case. Contact: edvard.govekar@.uni-lj.si</t>
  </si>
  <si>
    <t>Oprema se uporablja za lasersko obdelavo snovi ter karakterizacijo laserskega sistema in procesa.</t>
  </si>
  <si>
    <t>The equipment is used for laser manufacturing and characterization of the laser system and process.</t>
  </si>
  <si>
    <t>https://www.fs.uni-lj.si/raziskovalna_dejavnost/raziskovalna_dejavnost/oprema/2016051315044480/</t>
  </si>
  <si>
    <t>0782-024</t>
  </si>
  <si>
    <t>prof. dr. T. Katrašnik</t>
  </si>
  <si>
    <t>PEMS sistem</t>
  </si>
  <si>
    <t>Portable emission measurement system</t>
  </si>
  <si>
    <t>Oprema je na voljo po predhodnem dogovoru. Opremo je možno najeti le z operaterjem. Kontakt: tomaz.katrasnik@fs.uni-lj.si</t>
  </si>
  <si>
    <t>Equipment is available by prior arrangement. The equipment can only be rented with an operator. Contact: tomaz.katrasnik@fs.uni-lj.si</t>
  </si>
  <si>
    <t>Oprema je namenjena merjenju plinskih onesnažil v izpušnih plinih motorjev z notranjim zgorevanjem med vožnjo z vozilom.</t>
  </si>
  <si>
    <t>Equipment is aimed for measurements of gaseous exhaust emissions of internal combustion engine during regular driving with a vehicle.</t>
  </si>
  <si>
    <t>https://www.fs.uni-lj.si/raziskovalna_dejavnost/raziskovalna_dejavnost/oprema/2016051315073121/</t>
  </si>
  <si>
    <t>P2-0401</t>
  </si>
  <si>
    <t>Tomaž Katrašnik</t>
  </si>
  <si>
    <t>SPS Mobilnost: Eva4Green</t>
  </si>
  <si>
    <t>3D tiskalnik ProJet 3510 SD</t>
  </si>
  <si>
    <t>3D printer ProJet 3510 SD</t>
  </si>
  <si>
    <t>Stroja ne morejo uporabljati posamezniki, lahko pa vsak naroči izdelke iz stroja. Kontakt: david.homar@fs.uni-lj.si</t>
  </si>
  <si>
    <t>The machine can not be used by individuals, but you can order any product from the machine. Contact: david.homar@fs.uni-lj.si</t>
  </si>
  <si>
    <t>3D tiskalnik ProJet 3510 SD je namenjen izdelavi prototipov in končnih izdelkov. Izdelki so narejeni s tehnologijo dodajanja plasti. Izdelek je narejen direktno iz računalniškega modela.</t>
  </si>
  <si>
    <t>3D printer ProJet 3510 SD is intended for rapid prototyping and production of plastic parts by photopolymer jetting process. That is process where product is built directly from computer model by adding layers.</t>
  </si>
  <si>
    <t>https://www.fs.uni-lj.si/raziskovalna_dejavnost/raziskovalna_dejavnost/oprema/2016051315094136/</t>
  </si>
  <si>
    <t>prof. dr. I. Golobič</t>
  </si>
  <si>
    <t>Sistem za analizo hitrih dogodkov pri prenosu toplote in snovi v vidnem in v infrardečem spektru</t>
  </si>
  <si>
    <t>System for the analysis of fast heat and mass transfer events in visible and infrared spectrum</t>
  </si>
  <si>
    <t>Preko spletnega ali telefonskega kontakta z Laboratorijem za toplotno tehniku FS UL je oprema skupaj z operaterjem razpoložljiva z najavo vsaj  3 dni pred snemanjem. Kontakt: iztok.golobic@fs.uni-lj.si</t>
  </si>
  <si>
    <t>Via e-mail or phone contact  with Laboratory for thermal technology Faculty of Mechanical Engineering University of Ljubljana  the equipment is available together with the operator. The reservation is needed at least 3 days before. Contact: iztok.golobic@fs.uni-lj.si</t>
  </si>
  <si>
    <t>Spremljanje hitrih dogodkov prenosa toplote in snovi v vidnem in v infrardečem spektru v laboratorijskem, industrijskem in naravnem okolju. V vidnem spektru lahko uporabimo mikroskop. Za Joulovo gretje je na razpolago 1000 A DC usmernik.</t>
  </si>
  <si>
    <t xml:space="preserve">Observation of fast events during heat and mass transfer processes in visual and infrared spectrum for laboratory purposes, industrial applications and in a natural environment. For visual observations the microscope could be used as well. 1000 Amp DC power supply is used for Joule heating. </t>
  </si>
  <si>
    <t>https://www.fs.uni-lj.si/raziskovalna_dejavnost/raziskovalna_dejavnost/oprema/2016051613491067/</t>
  </si>
  <si>
    <t>Vrstični elektronski mikroskop (SEM) - z delovanjem pri nizkem vakuumu (LV-SEM) in EDS analizatorjem, z možnostjo analize z oljem kontaminiranih in neprevodnih vzorcev</t>
  </si>
  <si>
    <t xml:space="preserve">Scanning Electron Microscope (SEM) with  low vacuum mode (LV-SEM) and EDS analyzer, also for analyzing with oil contaminated or non-conductive samples      </t>
  </si>
  <si>
    <t xml:space="preserve">Oprema je dostopna v laboratoriju TINT. S predhodno najavo vsaj en teden pred izvedbo analiz,  je oprema skupaj z operaterjem razpoložljiva vsem fakultetnim in zunanjim partnerjem laboratorija TINT. Kontakt: mitjan.kalin@tint.fs.uni-lj.si   </t>
  </si>
  <si>
    <t xml:space="preserve">Equipment is available in the Laboratory TINT for faculty staff and other laboratory partners. Reservation of the eqipment and a qualified member of the research group is mandatory at least one week in advance. Contact: mitjan.kalin@tint.fs.uni-lj.si     </t>
  </si>
  <si>
    <t xml:space="preserve">Oprema je namenjena izvedbi površinskih analiz (ugotavljanje obrabnih mehanizmov, stanja površin in kemijske sestave vzorcev) na vseh tipih vzorcev (električno prevodnih in neprevodnih) pri povečavah od 5x do 300.000x. Delovanje v režimu nizkega vakuuma omogoča tudi  izvedbo analiz z oljem kontaminiranih vzorcih. </t>
  </si>
  <si>
    <t>Equipment allows a performance of surface analyses (identification of wear mechanisms, surface's conditions and chemical composition of spacimens) for all types of specimens (electrically conductive and non-conductive) at magnifications 5x-300.000x. Low vacuum mode also enables to perform analyses on samples contaminated with oil.</t>
  </si>
  <si>
    <t>https://www.fs.uni-lj.si/raziskovalna_dejavnost/raziskovalna_dejavnost/oprema/2016051613514191/</t>
  </si>
  <si>
    <t>Optični brezkontaktni 3D mikroskop</t>
  </si>
  <si>
    <t>Optical contactless
3D microscope</t>
  </si>
  <si>
    <t>Oprema je dostopna po predhodnem 
dogovoru s predstojnikom katerdre
za management obdelovalnih tehnologij,
Fakulteta za strojništvo, Univeza v Ljubljani. Kontakt: franci.pusavec@fs.uni-lj.si</t>
  </si>
  <si>
    <t>The equipment is available based on the agreement with the head of Department for management of manufacturing technologies. Contact: franci.pusavec@fs.uni-lj.si</t>
  </si>
  <si>
    <t>Naprava je namenjena za zajem in 
karakterizacije topografije (3D) površin,
vključno z evalvacijo karakteristik
površin (hrapavost, valovitost, radiji, itd.). Naprava omogoča zajem in diagnostiko na makro in mikro nivoju, z negotovostjo do nano območja.</t>
  </si>
  <si>
    <t>The equipment is used for grab
and characterization of the surface
topology (3D), including the evaluation
of characteristics (roughness, waviness, radius, etc.). The device offers grabbing and diagnostics on macro and micro level, with the uncertainty down to nano range.</t>
  </si>
  <si>
    <t>https://www.fs.uni-lj.si/raziskovalna_dejavnost/raziskovalna_dejavnost/oprema/2016051613571814/</t>
  </si>
  <si>
    <t>Visokoločljiva hitra kamera za raziskave laserskih procesov, kavitacije in deformacij</t>
  </si>
  <si>
    <t>Highresolution and highspeed camera for research of laser processes, cavitation and deformation</t>
  </si>
  <si>
    <t>Dostop do opreme je v domeni laboratorijev LASTEH, FOLAS, LADISK in LVTS. Kontakt janko.slavic@fs.uni-lj.si</t>
  </si>
  <si>
    <t>Access to equipment is in the domain of laboratories LASTEH, FOLAS, LADISK and LVTS. Contact: janko.slavic@fs.uni-lj.si</t>
  </si>
  <si>
    <t>Kamera je namenjena vizualizaciji ekstremno hitrih pojavov. Hitrost snemanja: do 20000 slik/sek pri polni ločljivosti in do 2.000.000 slik/s pri zmanjšani ločljivosti. Polna ločljivost: 1024x1024 točk.</t>
  </si>
  <si>
    <t>The camera is intended for visualization of extremely fast phenomena. Recording speed: up to 20,000 fps at full resolution and up to 2,000,000 fps at reduced resolution. Full resolution: 1024x1024 pixels.</t>
  </si>
  <si>
    <t>https://www.fs.uni-lj.si/raziskovalna_dejavnost/raziskovalna_dejavnost/oprema/2016112913004251/</t>
  </si>
  <si>
    <t>Matija Jezeršek, Janko Slavič, Marko Hočevar</t>
  </si>
  <si>
    <t>Pikosekundni vlakenski laser s spremenljivo dolžino bliskov za optodinamske mikroobdelave</t>
  </si>
  <si>
    <t>Picosecond fibre laser with adjustable pulse duration for optodynamic microprocessing</t>
  </si>
  <si>
    <t>Dostop do opreme je v domeni laboratorija LASTEH. Kontakt: matija.jezersek@fs.uni-lj.si</t>
  </si>
  <si>
    <t>Access to equipment is in the domain of laboratory LASTEH. Contact: matija.jezersek@fs.uni-lj.si</t>
  </si>
  <si>
    <t>Kupljeni laserski izvor odpira nove možnosti naprednega procesiranja materialov. Zaradi kratkih laserskih bliskov (trajanje pod 10 ps) in relativno visoke povprečne moči (6 W) omogoča raziskave na področju napredne funkcionalizacije površin, izdelave mikroizvrtin brez toplotno vplivanega območja, mikro obdelave toplotno občutljivih materialov ter laserskega hladnega označevanja.</t>
  </si>
  <si>
    <t>Purchased laser source opens up new possibilities for advanced material processing. Due to short laser pulses (duration less than 10 ps) and a relatively high average power (6 W) allows research on advanced functionalization of surfaces, microdrilling, minimization of heat-affected zone, micro-processing of heat-sensitive materials, and cold laser marking.</t>
  </si>
  <si>
    <t>https://www.fs.uni-lj.si/raziskovalna_dejavnost/raziskovalna_dejavnost/oprema/2017031618055595/</t>
  </si>
  <si>
    <t>prof. dr. J. Grum</t>
  </si>
  <si>
    <t xml:space="preserve">XRD System za merjenje zaostalih napetosti in zaostalega avstenita </t>
  </si>
  <si>
    <t>XRD stress analysis system</t>
  </si>
  <si>
    <t>Naročilo na Katedro za tehnologijo materialov. Meritve izvede izučen operater.</t>
  </si>
  <si>
    <t>Direct order at Katedra za tehnologijo materialov (Materials technology). Measurements are performed by trained operator.</t>
  </si>
  <si>
    <t>Meritve zaostalih napetosti in zaostalega avstenita. Možnost elektrokemičnega odtapljanja material.</t>
  </si>
  <si>
    <t>Measurements of residual stresses and retained austenite. It is possible to perform electrochemical etching.</t>
  </si>
  <si>
    <t>https://www.fs.uni-lj.si/raziskovalna_dejavnost/raziskovalna_dejavnost/oprema/2017031618122303/</t>
  </si>
  <si>
    <t>Univerza v Ljubljani, Fakulteta za farmacijo</t>
  </si>
  <si>
    <t>01</t>
  </si>
  <si>
    <t>Jurij Trontelj</t>
  </si>
  <si>
    <t>23420</t>
  </si>
  <si>
    <t>Tekočinski kromatograf ultra visoke zmogljivosti sklopljen s tandemskim masnim spektrometrom vrste trojni kvadrupol (UHPLC-MS/MS)</t>
  </si>
  <si>
    <t>Ultra high preasure liquid chromatograph with triple quadrupole tandem mass spectrometer (LC/MS/MS) Agilent 6460</t>
  </si>
  <si>
    <t>Po dogovoru s skrbnikom. Zaradi specifičnosti opreme mora biti skrbnik opreme navzoč ves čas dela na opremi.</t>
  </si>
  <si>
    <t xml:space="preserve">Access to equippment must be agreed with supervisor of the equipment. Due to delicate nature of the equipment supervisor must be present through whole ageed working time on the equipment. </t>
  </si>
  <si>
    <t>Aparat za analizo učinkovin in njihovih metabolitov  v kompleksnih bioloških vzorcih</t>
  </si>
  <si>
    <t>Analysis of drugs and their metabolites in complex samples.</t>
  </si>
  <si>
    <t>http://www.ffa.uni-lj.si/raziskave/raziskovalna-oprema/lc-ms-ms-tipa-trojni-kvadrupol-(qqq)</t>
  </si>
  <si>
    <t>P1-0189</t>
  </si>
  <si>
    <t>02</t>
  </si>
  <si>
    <t>Janja Marc</t>
  </si>
  <si>
    <t>12189</t>
  </si>
  <si>
    <t>PCR sistem za kvantifikacijo in analizo nukleinskih kislin v realnem času</t>
  </si>
  <si>
    <t>ABI PRISM Nucleic Acid PrepStation</t>
  </si>
  <si>
    <t>PCR system for analysis of nucleic acids in real time</t>
  </si>
  <si>
    <t>06822</t>
  </si>
  <si>
    <t>http://www.ffa.uni-lj.si/raziskave/raziskovalna-oprema/pcr-sistem-za-kvantifikacijo-in-analizo-nukleinskih-kislin-v-realnem-asu</t>
  </si>
  <si>
    <t>vaje za študente</t>
  </si>
  <si>
    <t>Nika Lovšin</t>
  </si>
  <si>
    <t>Mikroskopski sistem za biološko  vrednotenje učinkovin</t>
  </si>
  <si>
    <t>Automated Platform for Live Cell Imaging</t>
  </si>
  <si>
    <t>Fluorescenčni mikroskopski sistem za dinamično mikroskopijo živih celic</t>
  </si>
  <si>
    <t xml:space="preserve">Fluorescence microscope for life cell imaging </t>
  </si>
  <si>
    <t>11273</t>
  </si>
  <si>
    <t>http://www.ffa.uni-lj.si/raziskave/raziskovalna-oprema/mikroskopski-sistem-za-biolo-ko-vrednotenje-u-inkovin</t>
  </si>
  <si>
    <t>P1-0208</t>
  </si>
  <si>
    <t>P3-0298</t>
  </si>
  <si>
    <t>MR in diplomanti</t>
  </si>
  <si>
    <t>Denaturacijski HPLC</t>
  </si>
  <si>
    <t>Transgenomic WAVE MD dHPLC SISTEM Plus</t>
  </si>
  <si>
    <t>Aparat za separacijo in analizo fragmentov DNA</t>
  </si>
  <si>
    <t>For DNA fragment separation and analysis</t>
  </si>
  <si>
    <t>11411</t>
  </si>
  <si>
    <t>http://www.ffa.uni-lj.si/raziskave/raziskovalna-oprema/denaturacijski-hplc</t>
  </si>
  <si>
    <t>Raziskovalci programa</t>
  </si>
  <si>
    <t xml:space="preserve">Raziskovalci </t>
  </si>
  <si>
    <t>diplomanti</t>
  </si>
  <si>
    <t>Fluorescenčni pretočni citometer</t>
  </si>
  <si>
    <t>BD FACSCalibur  Flow Cytometer</t>
  </si>
  <si>
    <t>Aparat za imuno citokemične analize.</t>
  </si>
  <si>
    <t>For immuno cyto chemical analysis</t>
  </si>
  <si>
    <t>11408</t>
  </si>
  <si>
    <t>http://www.ffa.uni-lj.si/raziskave/raziskovalna-oprema/fluorescen-ni-preto-ni-citometer</t>
  </si>
  <si>
    <t>Marija Bogataj</t>
  </si>
  <si>
    <t>Pretočni sistem za testiranje sproščanja (USP IV)</t>
  </si>
  <si>
    <t>SOTAX CE 7 smart DISSOTEST ON/OFF-LINE</t>
  </si>
  <si>
    <t>Avtomatski sistem za testiranje  sproščanja.</t>
  </si>
  <si>
    <t>Automated system for dissolution tests according to the-flowthrough method (USP 4)</t>
  </si>
  <si>
    <t>11476</t>
  </si>
  <si>
    <t>http://www.ffa.uni-lj.si/raziskave/raziskovalna-oprema/preto-ni-sistem-za-testiranje-spro-anja-(usp-iv)</t>
  </si>
  <si>
    <t>Anamarija Zega</t>
  </si>
  <si>
    <t>21456</t>
  </si>
  <si>
    <t>400 MHz NMR spektrometervisoke ločljivosti</t>
  </si>
  <si>
    <t xml:space="preserve">Na FFA razpolagamo z BRUKER AVANCE III 400 MHz NMR spektrometrom z naslednjimi lastnostmi: magnet - 400 MHz/54 mm UltraShield Plus, 2 merilni sondi 5 mm BBFOplus in  5 mm BBI ter avtomatski menjalec vzorcev (16 mest) SampleXpress Lite. Njegovi glavni lastnosti sta hitrost meritev in avtomatizacija, ki omogoča samodejno delovanje v daljšem časovnem obdobju (npr. 2 dni). 
NMR (nuklearna (jedrska) magnetna resonanca) je spektroskopska tehnika, ki nam omogoča vpogled v strukturo spojin. Na osnovi izmerjenih spektrov lahko določimo ali potrdimo strukturo spojin, njihovo prostorsko obliko spojin, merimo hitrosti kemijskih pretvorb in opazujemo interakcije majhnih molekul z makromolekulami.
</t>
  </si>
  <si>
    <t xml:space="preserve">FFA disposes with Bruker Avance III 400 MHz NMR spectrometer with the following properties: magnet - 400 MHz/54 mm UltraShield Plus, 2 probes BBFOplus (5 mm) and BBI (5 mm), and automatic sample changer (16 positions) SampleXpress Lite. Its main features are measurement speed and automation that enables automatic operation over extended periods of time (eg. 2 days). </t>
  </si>
  <si>
    <t>http://www.ffa.uni-lj.si/raziskave/raziskovalna-oprema/400-mhz-nmr-spektrometervisoke-lo-ljivosti</t>
  </si>
  <si>
    <t> Farmacevtska kemija: načrtovanje, sinteza in vrednotenje učinkovin; P1-0208 (B)</t>
  </si>
  <si>
    <t>Vodja: prof. dr. Danijel Kikelj, Uporabniki: vsi člani Katedre za farmacevtsko kemijo</t>
  </si>
  <si>
    <t>J1-6745 Boj proti bakterijski rezistenci: optimizacija zaviralcev biosinteze bakterijske stene</t>
  </si>
  <si>
    <t>Vodja: prof. dr. Gobec</t>
  </si>
  <si>
    <t>Evropski projekt Marie Curie ITN  INTEGRATE</t>
  </si>
  <si>
    <t> Vodja: prof. dr. Kikelj</t>
  </si>
  <si>
    <t>Ahlin Grabnar Pegi</t>
  </si>
  <si>
    <t>Fotonska korelacijska spektroskopija in laserska Dopplerjeva elektroforeza (Zetasizer Nano ZS)</t>
  </si>
  <si>
    <t>Photon correlation spectroscopy and laser Doppler electrophoresis (Zetasizer Nano ZS)</t>
  </si>
  <si>
    <t xml:space="preserve">Javni dostop do opreme ni predviden. V vsakem primeru se je za eventualni dostop do opreme potrebno dogovoriti s skrbnikom opreme, ki mora biti zaradi specifičnosti aparatur, navzoč ves čas njihove uporabe. </t>
  </si>
  <si>
    <t>Public access to the equipment is not forseen. In any case one has to agree the details of an eventual access with its superviser which has to be present through whole agreed working time on the equipment.</t>
  </si>
  <si>
    <t>Naprava Zetasizer Nano ZS (Malvern) vključuje dve merilni tehniki. Fotonska korelacijska spektroskopija je metoda za določanje velikosti delcev v nanometrskem območju (0,6 nm - 6 µm). Laser Dopplerjeva elektroforeza je metoda za določevanje zeta potenciala delcev. Napravo uporabljamo za vrednotenje nanodostavnih sistemov.</t>
  </si>
  <si>
    <t>Zetasizer Nano ZS (Malvern) includes two measurement techniques. Photon correlation spectroscopy is a method for determination of the particle size in the nanometer range (0.6 nm - 6 μm). Laser Doppler electrophoresis is a method for the determination of the zeta potential of particles. The device is used for the characterization of nanodelivery systems.</t>
  </si>
  <si>
    <t>http://www.ffa.uni-lj.si/raziskave/raziskovalna-oprema/zetasizer</t>
  </si>
  <si>
    <t>P. Ahlin Grabnar, P. Kocbek, A. Zvonar Pobirk</t>
  </si>
  <si>
    <t>J1-7302</t>
  </si>
  <si>
    <t>Vodja: izr. prof. dr. Petra Kocbek</t>
  </si>
  <si>
    <t>Vaje, diplomanti, doktorandi</t>
  </si>
  <si>
    <t>Tomaž Bratkovič</t>
  </si>
  <si>
    <t>Kromatografski sistem AKTAexplorer 10 S</t>
  </si>
  <si>
    <t>Chromatographic system ÄKTAexplorer 10 S</t>
  </si>
  <si>
    <t>ÄKTAexplorer 10 S je kromatografski sistem za analizno in preparativno separacijo proteinov in polisaharidov iz kompleksnih bioloških vzorcev. Opremljen je z UV-VIS in konduktometričnim detektorjem ter senzorjem pH. Poseben mešalni sistem omogoča avtomatsko pripravo pufrov (mobilnih faz) z različnimi vrednostmi pH za hiter razvoj in optimizacijo separacijskih metod. Vzorce nanašamo ročno ali avtomatsko. Z ustreznimi kromatografskimi kolonami sistem uporabljamo za gelsko filtracijo, ionsko-izmenjevalno kromatografijo, afinitetno kromatografijo in hidrofobno kromatografijo.</t>
  </si>
  <si>
    <t>Chromatographic system ÄKTAexplorer 10 S is intended for analytical and preparative separation of proteins and polysaccharides from complex biological samples. It is equipped with UV-VIS and conductometric detectors, and a pH sensor. A mixing system enables automatic buffer (i.e., mobile phase) preparation to speed up design and optimization of separation methods. Samples can be loaded either manually or automatically. The chromatographic system can be used for size-exclusion, ion-exchange, affinity, and hydrophobic chromatography.</t>
  </si>
  <si>
    <t>http://www.ffa.uni-lj.si/raziskave/raziskovalna-oprema/kromatografski-sistem-za-separacijo</t>
  </si>
  <si>
    <t>Farmacevtska biotehnologija: Znanje za zdravje P4-0127</t>
  </si>
  <si>
    <t>Urša Pečar Fonovič, Tomaž Bratkovič</t>
  </si>
  <si>
    <t>Eksperimentalno delo v okviru diplomskih in magistrskih nalog</t>
  </si>
  <si>
    <t>Tomaž Bratkovič, Peter Molek, Urša Pečar Fonovič, Borut Štrukelj, Mojca Lunder</t>
  </si>
  <si>
    <t>Petra Kocbek</t>
  </si>
  <si>
    <t>Ultra centrifuga WX</t>
  </si>
  <si>
    <t>Ultra centrifuga WX 100, Sorvall (Thermo Fischer scientific)</t>
  </si>
  <si>
    <t xml:space="preserve">Ultracentrifuga Sorvall® WX 100 Ultra Series omogoča centrifugiranje s hitrostjo do 100.000 rpm (800.000 x g). Takše sile so potrebne za ločevanje koloidnih delcev od disperznega medija.
Uporabljamo jo v procesih izdelave, vrednotenja in analitike sodobnih nanodostavnih sistemov, kot tudi klasičnih farmacevtskih oblik ter nenazadnje tudi v biotehnoloških raziskavah za namene separacije, čiščenja ter predhodne priprave vzorcev za druge analitske metode. 
</t>
  </si>
  <si>
    <t>Ultracentrifuge Sorvall® WX 100 Ultra Series enables centrifugation speed up to rpm (800.000 x g). Such forces are needed for separation of colloidal particles from disperse medium. It is used in preparation, characterization in analytics of novel nanodelivery systems as well as classical dosage forms. In biotechnological research its application enables separation, cleaning and pre-preparation of samples for other analytical methods.</t>
  </si>
  <si>
    <t>http://www.ffa.uni-lj.si/raziskave/raziskovalna-oprema/ultra-centrifuga-wx</t>
  </si>
  <si>
    <t>doktorandi, raziskovalci, diplomanti</t>
  </si>
  <si>
    <t>J1-4236</t>
  </si>
  <si>
    <t>Martina Hrast</t>
  </si>
  <si>
    <t>32036</t>
  </si>
  <si>
    <t xml:space="preserve">Optični čitalec - Biotek </t>
  </si>
  <si>
    <t xml:space="preserve">Čitalec mikrotitrskih plošč (Synergy H4) in robot za pipetiranje (Precision XS) Multi-Mode Microplate Reader (SINERGY H4) and robot for automatic pipetting (PRECISION XS) </t>
  </si>
  <si>
    <t>Naprava se uporablja za avtomatizirano delo z mikrotitrskimi ploščami. Robotski del skrbi za pipetiranje, čitalec pa za analizo vzorcev. Čitalec omogoča detekcijo UV-VIS absorbance, fluorescence, fluorescenčne polarizacije, »time resolved« fluorescence in luminiscence z možnostjo končne, kinetične in spektralne detekcije.</t>
  </si>
  <si>
    <t>Equipment is used for automated work with microtiter plates. Robotic part takes care of pipeting, while microplate reader analizes the samples. Microplate reader detection of UV-VIS absorbance, fluorescence, fluorescence polarisation, time resolved fluorescence and luminescence with endpoint, kinetic and spectral detection.</t>
  </si>
  <si>
    <t>http://www.ffa.uni-lj.si/raziskave/raziskovalna-oprema/Citalec-mikrotitrskih-plosc-in-avtomatski-pipetirni-sistem---biotek</t>
  </si>
  <si>
    <t>L1-6743</t>
  </si>
  <si>
    <t>Vodja: prof. dr. Stanislav Gobec, Uporabniki: vsi sodelujoči na projektu</t>
  </si>
  <si>
    <t>J1-6743</t>
  </si>
  <si>
    <t>doktorandi, raziskovalci</t>
  </si>
  <si>
    <t>Alenka Šmid</t>
  </si>
  <si>
    <t>Genetski analizator GenomeLab™ GeXP</t>
  </si>
  <si>
    <t>GenomeLab™ GeXP Genetic Analysis System (Beckman Coulter)</t>
  </si>
  <si>
    <t>Oprema je namenjena separaciji fragmentov DNA na podlagi velikosti in obarvanosti s flourescentnimi barvili. To aparaturo tako uporabljamo za določanje nukleotidnega zaporedja DNA, dolžine mikrosatelitnih ponovitev ali drugih dolžinskih polimorfizmov, služi pa lahko tudi za merjenje izražanja genov. Zaradi njene zanesljivosti in ponovljivosti rezultatov je zato ne uporabljamo samo v raziskovalne namene temveč tudi genetsko diagnostiko.</t>
  </si>
  <si>
    <t xml:space="preserve"> Primary use of the equipment is a separation of DNA fragments based on their size and fluorescent dyes. The equipment is intended for sequencing of DNA, measurement of microsatellite length or other length polymorphisms. However it can serve also for gene expression analysis. Because of its reliability and repeatability it is used not only for research purposes but also for clinical diagnostics.</t>
  </si>
  <si>
    <t>http://www.ffa.uni-lj.si/raziskave/raziskovalna-oprema/genetski-analizator</t>
  </si>
  <si>
    <t xml:space="preserve">P3 - 0298 </t>
  </si>
  <si>
    <t>raziskovalci</t>
  </si>
  <si>
    <t>študenti, specializanti</t>
  </si>
  <si>
    <t>Laboratorijska diagnostika</t>
  </si>
  <si>
    <t>Mirjam Gosenca</t>
  </si>
  <si>
    <t>Modularni reometer (Anton Paar, Physica MCR 301)</t>
  </si>
  <si>
    <t>Reometer - Anton Paar</t>
  </si>
  <si>
    <t xml:space="preserve">Za določanje viskoznosti tekočih in poltrdnih dostavnih sistemov in s tem povezanega preverjanja stabilnosti. Tem sistemom določamo tudi plastične in elastične lastnosti s pomočjo oscilacijske reometrije in tako razlagamo njihovo obnašanje (npr pri aplikaciji krem, mazil). 
Reološke lastnosti določamo tudi na medfazah predvsem v primeru, ko je njihova karakterizacija pomembna za razumevanje nekega proces (npr. elektrostatskega sukanja za izdelavo nanovlaken) ali za vrednotenje stabilnosti (določanje stabilnosti emulzij). Naprava s polarizacijskim mikroskopom omogoča tudi opazovanje struktur tekočih kristalov in njihovo obnašanje v času reološkega vrednotenja. Napravo pa lahko uporabljamo tudi kot 'texture analyzer', saj lahko merimo odpornost obloge pelet v odvisnosti od aplicirane sile.
</t>
  </si>
  <si>
    <t>To determine the viscosity of the liquid and semi-solid delivery systems and with this associated stability testing. It is also possible to determine the plastic and elastic properties of those systems through Oscillatory rheometry and thus explain their behavior (for example, during application of creams, ointments). We used this device to determine rheological properties at interfaces, especially in the case when their characterization is important for understanding a process (eg, electrospinning to produce nanofibres) or to evaluate the system stability (the stability of emulsions). The device with a polarizing microscope enables observation of liquid crystals structures and their behavior during the rheological evaluation. The device can also be used as a 'texture analyzer', because we can measure the resistance of the pellet coating depending on the applied force.</t>
  </si>
  <si>
    <t>http://www.ffa.uni-lj.si/raziskave/raziskovalna-oprema/reometer</t>
  </si>
  <si>
    <t>29982</t>
  </si>
  <si>
    <t>Tekočinski kromatograf HPLC 1260 Infinity - Agilent Technologies</t>
  </si>
  <si>
    <t>Agilent 1260 Infinity Quaternary LC</t>
  </si>
  <si>
    <t>Naprava se uporablja za določanje aktivnosti encimov, ki so pomembni pri zdravljenju z določenimi zdravili ter za analitiko številnih metabolitov v kompleksnih bioloških vzorcih. Sistem omogoča dober nadzor kromatografskih pogojev</t>
  </si>
  <si>
    <t>Equipment is used for determination of enzyme activity for enzymes which are important in therapies with different drugs as well as measurement of metabolites in complex biological samples. System enables a good control of chromatographic parameters.</t>
  </si>
  <si>
    <t>http://www.ffa.uni-lj.si/raziskave/raziskovalna-oprema/teko-inski-kromatograf-hplc</t>
  </si>
  <si>
    <t>J3-6792</t>
  </si>
  <si>
    <t>Asistenti, doktorand</t>
  </si>
  <si>
    <t>Rok Dreu</t>
  </si>
  <si>
    <t>21455</t>
  </si>
  <si>
    <t>Mini oblagalnik za tablete GMPC I</t>
  </si>
  <si>
    <t>Pan Coatear GMPC I</t>
  </si>
  <si>
    <t>Naprava je namenjena izvedbi tehnološkeag procesa oblaganja tablet, ki ga je moč izvesti s pomočjo vodnih disperzij, ob manjšem pretoku disperzije za oblaganje pa tudi z organskimi topili. Oblaganje je moč izvesti v 0,8 L ali 1,6 L perforiranem bobnu za oblaganje. Naprava je opremljena s sistemom za zapisovanje procesnih spremenljivk.</t>
  </si>
  <si>
    <t xml:space="preserve">Process equipment is intended for coating of pharamaceutical tablets. Coating can ber performed with water based coating dispersions, while when low spraying rate is used also usage of organic dispersions is permitted. Coating operation can be performed in a 0,8 L or 1,6 L perfrorated drum. Equipment includes system for recording of process parameters. </t>
  </si>
  <si>
    <t>http://www.ffa.uni-lj.si/raziskave/raziskovalna-oprema/mini-oblagalnik-za-tablete-gmpc</t>
  </si>
  <si>
    <t>Diplomska naloga - EMŠF</t>
  </si>
  <si>
    <t>Jurij Kerin; Tjaša Boršnak</t>
  </si>
  <si>
    <t>Industrisjki projekt; Pedagoško delo - vaje Ind. farmacije (EMŠF); farmacevstko procesna oprema</t>
  </si>
  <si>
    <t>Rok Dreu; Mitja Pohlen;  Matevž Luštrik</t>
  </si>
  <si>
    <t>Hitro vrteči granulator 4M8Trix</t>
  </si>
  <si>
    <t>High shear Granulator  4M8Trix</t>
  </si>
  <si>
    <t>Naprava je namenjena izvedbi tehnološkega procesa izdelave zrnc po postopku mokre granulacije z razgrajevanjem. Po opcijski nadgradnji jo je moč uporabljati tudi za postopke granuliranja s talinami. Hitrovrteči mešalnik se uporablja tako v pedagoške namene pri poučevanju tehnologij granuliranja kot v raziskovalne namene ter pri izvedbi aplikativnih projektov.</t>
  </si>
  <si>
    <t xml:space="preserve">Equipment is intended for prepraration of granules by high shear wet granualtion technique. With optional upgrade it could also be used in hot-melt granulation procedures. High-shear granulator is used when teaching granulation techniques, in resarch work and for support in realization of applied projects. </t>
  </si>
  <si>
    <t>http://www.ffa.uni-lj.si/raziskave/raziskovalna-oprema/granulator-4m8trix</t>
  </si>
  <si>
    <t xml:space="preserve">  </t>
  </si>
  <si>
    <t>Diplomska naloga - EM FAR</t>
  </si>
  <si>
    <t>Alja Račič</t>
  </si>
  <si>
    <t>Preliminarni poskusi teme doktorske disertacije;             Industrijski projekt;            Vaje pri predmetu industrijska faramcija; Vaje pri Farmacevstko procesni opremi</t>
  </si>
  <si>
    <t>Biljana Jankovič; Odon Planinšek; Matevž Luštrik; Mitja Pohlen; Rok Dreu</t>
  </si>
  <si>
    <t>Janez Ilaš</t>
  </si>
  <si>
    <t>24400</t>
  </si>
  <si>
    <t>Masni spektrometer (MS)</t>
  </si>
  <si>
    <t>Mass spectrometer (MS)</t>
  </si>
  <si>
    <t>Access to equippment must be agreed with supervisor of the equipment. Due to delicate nature of the equipment supervisor must be present through whole ageed working time on the equipment.</t>
  </si>
  <si>
    <t>Masni spektrometer je namenjen določanju molske mase različnih spojin (sinteznih produktov, naravnih spojin, peptidov, ...).</t>
  </si>
  <si>
    <t>The mass spectrometer is designed to determine the molecular weight of the various compounds (synthetic products, natural compounds, peptides, ...).</t>
  </si>
  <si>
    <t>http://www.ffa.uni-lj.si/raziskave/raziskovalna-oprema/masni-spektrometer-(ms)</t>
  </si>
  <si>
    <t>Integrate</t>
  </si>
  <si>
    <t>L1-6745</t>
  </si>
  <si>
    <t>Martina Gobec</t>
  </si>
  <si>
    <t>32034</t>
  </si>
  <si>
    <t>Namizni pretočni citometer</t>
  </si>
  <si>
    <t xml:space="preserve">Flow cytometer Attune NxT </t>
  </si>
  <si>
    <t xml:space="preserve">Pretočni citometer je namenjen predvsem analizi celic, kjer se lahko vrednotijo najrazličnejši imuno citološki parametri (od DNK, protienov, ipd..). </t>
  </si>
  <si>
    <t>The flow cytometer is designed for celll analysis, wher several immuno cytological parameter can be determned (DNA, proteins,…)</t>
  </si>
  <si>
    <t>http://www.ffa.uni-lj.si/raziskave/raziskovalna-oprema/namizni-preto-ni-citometer</t>
  </si>
  <si>
    <t>Zoran Lavrič</t>
  </si>
  <si>
    <t>32037</t>
  </si>
  <si>
    <t>Sistem za elektrostatsko sukanje nanovlaken</t>
  </si>
  <si>
    <t xml:space="preserve">System for electrostatic spinning of nanofibers </t>
  </si>
  <si>
    <t xml:space="preserve">Naprava je namenjena izvedbi elektrosktatskega razprševanja mikrodelcev in nanodelcev ter za elektrostatsko sukanje nanovlaken. Naprava ima modul za kondicioniranje zraka, ki omogoča nadzor temperature (17-45°C) in relativne vlažnosti (25-75%) procesnega zraka. Med delovanjem je procesni prostor zaprt ter aktivno prezračevan, kar omogoča varno delo z organskimi topili.  Medprocesni videonadzorni sistem omogoča optimizacijo procesa elektrostatskega razprševanja, pri tem pa naprava omogoča zajem  slike in procesnih podatkov na zunanji računalnik. Možno je razprševanje skozi več šob naenkrat.  </t>
  </si>
  <si>
    <t xml:space="preserve">Process equipment is intended for electrostatic spraying of microparticles and nanoparticles as well as for electrostatic spinning of nanofibers.  The device has an air conditioning module that enables control of temperature (17-45°C) and relative humidity (25-75%) of the process air. The process chamber of the equipment is enclosed and separated form the surroundings during operation. Active ventilation of the process chamber enables safe work with organic solvents. Video monitoring system enables easy optimisation of electrostatic spraying or spinning. The equipment enables recording of video and process parameters to an externally connected copmuter. Special accessory enables spraying through multiple nozzles in parallel.     </t>
  </si>
  <si>
    <t>http://www.ffa.uni-lj.si/raziskave/raziskovalna-oprema/sistem-za-elektrostatsko-sukanje-nanovlaken</t>
  </si>
  <si>
    <t>Farmacevtska tehnologija: od dostavnih sistemov učinkovin do terapijskih izidov zdravil pri otrocih in starostnikih; P1-0189</t>
  </si>
  <si>
    <t>J1-6746</t>
  </si>
  <si>
    <t xml:space="preserve">Vodja: prof. dr. Julijana Kristl; Uporabniki:prof. dr. Mirjana Gašprelin,  prof. dr. Odon Planinšek, doc. dr. Pegi Ahlin Grabnar, doc. dr. Petra Kocbek, asist. dr. Mirjam Gosenca; Doktorandi: Špela Zupančič, Janja Mirtič,  Tanja Potrč; Diplomanti: Jure Dolenc, Alja Cestnik, Nina Štravs, Špela Vičič, Čerkez Kristina, Kaja Rebec </t>
  </si>
  <si>
    <t xml:space="preserve">Vodja: doc. dr. Petra Kocbek; Uporabniki: prof. dr. Julijana Kristl, prof. dr. Mirjana Gašprelin,  prof. dr. Odon Planinšek, doc. dr. Alenka Zvonar Pobirk, asist. dr. Mirjam Gosenca; Doktorandi: Tanja Potrč  </t>
  </si>
  <si>
    <t>Univerza v Ljubljani, Fakulteta za gradbeništvo in geodezijo</t>
  </si>
  <si>
    <t>P2-0185</t>
  </si>
  <si>
    <t>Franc Čepon, izr. prof. dr. Violeta Bokan Bosiljkov</t>
  </si>
  <si>
    <t>17449, 10379</t>
  </si>
  <si>
    <t>ConTec VISKOMETER 5 Z OSTALO OPREMO</t>
  </si>
  <si>
    <t>ConTec Viscometer 5 with additional equipment</t>
  </si>
  <si>
    <t>Oprema je dostopna za preiskave zunanjih naročnikov ob predhodnem dogovoru. Preiskave opravi operater UL FGG. Oprema je na voljo v terminih, ko na njej ne poteka pedagoška in raziskovalna dejavnost UL FGG.</t>
  </si>
  <si>
    <t>Equipment is available for external clients by prior arrangement. Tests are performed by UL FGG operator. Equipment is available  when it is not needed in the teaching and research activities of UL FGG.</t>
  </si>
  <si>
    <t>ConTec Viscometer 5 je koaksialen cilindrični viskometer za suspenzije z grobimi delci, ki je primeren za merjenje reoloških lastnosti cementne paste, malte in betona s posedom 120 mm ali več.</t>
  </si>
  <si>
    <t>The ConTec-Viscometer 5 is a coaxial cylinder viscometer for course particle suspension that is suitable to measure the rheological properties of cement paste, mortar and concrete with about 120mm slump or higher.</t>
  </si>
  <si>
    <t>https://www.fgg.uni-lj.si/raziskovalna-dejavnost/raziskovalna-oprema/</t>
  </si>
  <si>
    <t>P2-0227</t>
  </si>
  <si>
    <t>prof. dr. Bojan Stopar</t>
  </si>
  <si>
    <t>GNSS VIVA SMARTPOLE EDU SET Z DOD.</t>
  </si>
  <si>
    <t>GNSS RECEIVER + TACHEOMETER (SMARTPOLE)</t>
  </si>
  <si>
    <t>Oprema je dostopna zunanjim naročnikov ob predhodnem naročilu vsaj 14 dni vnaprej. Pri uporabi opreme je potrebna navzočnost operaterja UL FGG. Oprema je na voljo v terminih, ko na njej ne poteka pedagoška in raziskovalna dejavnost UL FGG. Uporaba licenčne programske opreme za obdelavo podatkov ni vključena.</t>
  </si>
  <si>
    <t>Equipment is available for external clients by prior arrangement at least 14 days in advance. Support by UL FGG operator is required. Equipment is available when it is not needed in the teaching and research activities of UL FGG. Use of licensed SW for data manipulation is not included.</t>
  </si>
  <si>
    <t>Instrument za visokonatančne GNSS meritve v geodeziji. Omogoča tudi hkratno izvedbo GNSS in klasičnih terestričnih geodetskih meritev v realnem času. Uporaba licenčne programske oprema za obdelavo podatkov meritev ni vključena</t>
  </si>
  <si>
    <t>Instrument for high precision GNSS measurements in geodesy. It also allows the simultaneous performance of GNSS and conventional terrestrial geodetic measurements in real time. Use of licensed software for post-processing asurement data is not included.</t>
  </si>
  <si>
    <t>Raziskovalci, ki sodelujejo pri izvedbi RP P2-0227</t>
  </si>
  <si>
    <t>Pedagoško delo na UL FGG</t>
  </si>
  <si>
    <t>Pedagoški delavci, ki sodelujejo pri izvedbi študijskih programov na UL FGG</t>
  </si>
  <si>
    <t>Instrument for high precision GNSS measurements in geodesy. It also allows the simultaneous performance of GNSS and conventional terrestrial geodetic measurements in real time. Use of licensed software for post.processing asurement data is not included.</t>
  </si>
  <si>
    <t>P2-0158</t>
  </si>
  <si>
    <t>Boštjan Jursinovič, doc. dr. Primož Može</t>
  </si>
  <si>
    <t>HIDRAVLIČNA OPREMA PREIZKUŠEVALIŠČA 3000</t>
  </si>
  <si>
    <t>HYDRAULIC TEST EQUIPMENT</t>
  </si>
  <si>
    <t>Računalniško voden hidravlični bat kapacitete 3000 kN in pripadajoča okvirna konstrukcija in strižna stena omogočata izvedbo različni testov kot so: upogibni test, tlačni test, strižni test. Z batom lahko obremenjujemo le v eni smeri z največjo hitrostjo obremenjevanja 0.3 mm/s. Dolžina hoda je omejena na 300 mm</t>
  </si>
  <si>
    <t>Computer controlled hydraulic piston with capacity of 3000 kN with associated frame construction and shear wall allows the excecution of various tests such as: bending test, pressure test, shear test. The load can be applied only in one direction and the speed of the load application is limited to 0.3 mm/s. The stroke is limited to 300 mm.</t>
  </si>
  <si>
    <t>HIDRAVLIČNI BAT</t>
  </si>
  <si>
    <t>HYDRAULIC ACTUATOR</t>
  </si>
  <si>
    <t>Hidravlični dinamični bat kapacitete +-250 kN in hodom +- 250 mm se uporablja za izvedbo strižnih, upogibnih in tlačno/nateznih testov. Tipični primeri testov, ki jih izvajamo z uporabo takšnih batov so: strižni test sten, upogbni test nosilcev, itd.</t>
  </si>
  <si>
    <t>Zwick servohydraulic testing actuator with test load +-250 kN and stroke of +-250 mm. The actuator can be used for different applications. Typically it is used to perform shear test on wals, flexural test of beams, etc.</t>
  </si>
  <si>
    <t>P2-0180</t>
  </si>
  <si>
    <t>mag. Andrej Vidmar</t>
  </si>
  <si>
    <t>IZOKINETIČNI VZORČEVALNIK KONCENTRACIJE</t>
  </si>
  <si>
    <t>Sampler Manning VST</t>
  </si>
  <si>
    <t>Oprema je dostopna za preiskave zunanjih naročnikov ob predhodnem dogovoru. Preiskave opravi operater UL FGG. Oprema je na voljo v terminih, ko na njej ne poteka pedagoška in raziskovalna dejavnost UL FGG. Kritje stroškov amortizacije, pogona in tehnične podpore.</t>
  </si>
  <si>
    <t>Equipment is available for external clients by prior arrangement. Tests are performed by UL FGG operator. Equipment is available  when it is not needed in the teaching and research activities of UL FGG. Covering appreciation costs, operational costs, and costs of technical support.</t>
  </si>
  <si>
    <t>Izokinetično vzorčevanje odpadne ali rečne vode.</t>
  </si>
  <si>
    <t>Isokinetic sampling of sewage water or river water.</t>
  </si>
  <si>
    <t>ULFGG</t>
  </si>
  <si>
    <t>asis. dr. Sabina Kolbl</t>
  </si>
  <si>
    <t>LASERSKI GRANULOMETER ANALYETTE</t>
  </si>
  <si>
    <t>FRITSCH Laser Granulometer Analysette</t>
  </si>
  <si>
    <t>Laboratorijsko določanje zrnavostne sestave.</t>
  </si>
  <si>
    <t>Grain-size distribution determination in a lab.</t>
  </si>
  <si>
    <t>MERILEC PROFILNI DOPPLER PRET,HITROSTI</t>
  </si>
  <si>
    <t>SonTek RiverSurveyor M9</t>
  </si>
  <si>
    <t>Meritve pretočnih hitrosti v rekah.</t>
  </si>
  <si>
    <t>River flow velocity measurements.</t>
  </si>
  <si>
    <t>MERILEC ZRNAVOSTI SUS.SNOVI LISST</t>
  </si>
  <si>
    <t>Sequoia LISST-SL</t>
  </si>
  <si>
    <t>Meritve koncentracij suspendiranih snovi in njihove zrnavosti.</t>
  </si>
  <si>
    <t>Suspended solids concentrations and granulometry measurements.</t>
  </si>
  <si>
    <t>Igor Valjavec, izr.prof.dr. Jože Lopatič</t>
  </si>
  <si>
    <t>17443, 08443</t>
  </si>
  <si>
    <t>MERSKA OPREMA Z DODATKI</t>
  </si>
  <si>
    <t>DATA ACQUSITION SYSTEM</t>
  </si>
  <si>
    <t>Sistem za zajem podatkov z 32 kanali. Sistem je namenjen zajemu različnih fizikalnih količin (pomiki, deformacije, sile, pospeški, temperatura), ki jih merimo na preizukušancih.</t>
  </si>
  <si>
    <t>Data acquisition system with 32 chanels. The system can be used to capture different physical quantities (displacements, strains, forces, acceleration) measured on the test specimen.</t>
  </si>
  <si>
    <t>NAPRAVE MERILNE  - SATELITISKI SPREJEM.</t>
  </si>
  <si>
    <t>GNSS RECEIVER</t>
  </si>
  <si>
    <t>izr. prof. dr. Dušan Kogoj</t>
  </si>
  <si>
    <t>POSTAJA MULTI STATION MS50 3D EDU SET INSTRUMENT</t>
  </si>
  <si>
    <t>MULTISTATION (LASER SCANNER + TACHEOMETER)</t>
  </si>
  <si>
    <t xml:space="preserve">Klasične terestrične geodetske meritve za vzpostavitev geodetskih mrež, detajlno izmero in zakoličbo. Izmere v inženirski geodeziji. Uporaba zahteva dodatno opremo in ustrezno programsko opremo za obdelavo meritev. </t>
  </si>
  <si>
    <t>Terrestrial geodetic measurements for the realisation of geodetic nets, topographic surveying and stakeout. Ingeneering surveying. Additional equipment is necessary, proper SW for measuring data processing is required.</t>
  </si>
  <si>
    <t>KG, KIG, KKFDZ</t>
  </si>
  <si>
    <t>Pedagoško delo - predmeti s pogročja Geodetske izmere, geodezije v inženirstvu - diplomske in magistrske naloge</t>
  </si>
  <si>
    <t>Promocija FGG</t>
  </si>
  <si>
    <t>FGG</t>
  </si>
  <si>
    <t xml:space="preserve">RAYTEC OPREMA ZA  LASERSKO MERJENJE POMIKOV </t>
  </si>
  <si>
    <t>Raytec laser surveying system</t>
  </si>
  <si>
    <t xml:space="preserve">Raytec merski sistem (OSSY-Optical Surveying System) za merjenje ponikov z uporabo diodnega laserja. </t>
  </si>
  <si>
    <t xml:space="preserve">Raytec measuring system  (OSSY-Optical Surveying System) for measurement of displacements  using diode laser pointer. </t>
  </si>
  <si>
    <t>SENZOR ULTIMA-XT DTS RANGE 5KM, 4 PROGRAMI</t>
  </si>
  <si>
    <t>Distributed Temperature Sensor Silixa XT-DTS 5km</t>
  </si>
  <si>
    <t>Porazdeljeno merjenje temperature rečne vode.</t>
  </si>
  <si>
    <t>Distributed measurements of river water temperature.</t>
  </si>
  <si>
    <t>doc. dr. Ana Petkovšek</t>
  </si>
  <si>
    <t>SISTEM ZA DINAM. STRIŽ. PREIZ. ZEM. - DEL. SR</t>
  </si>
  <si>
    <t>CYCLIC SIMPLE SHEAR TESTER, Electro-Pneumatic Servo Control Type</t>
  </si>
  <si>
    <t>Ciklični enostavni strižni aparat za drobnozrnate in debelo zrnate zemljine s premerom zrn do 2 mm, ki omogoča merjenje strižne trdnosti, občutljivosti na likvifakcijo, strižnega modula in dušenje.</t>
  </si>
  <si>
    <t xml:space="preserve">Dynamic simple shear apparatus for cohesive soil and cohesionless soil with maximum particle diameter of  2mm. It is possible to measure shear strength, liquefaction, shear modulus and damping properties. </t>
  </si>
  <si>
    <t>doc. dr. Dušan Petrovič</t>
  </si>
  <si>
    <t>SKENER</t>
  </si>
  <si>
    <t>LASER SCANNER</t>
  </si>
  <si>
    <t>Lasersko skeniranje objektov, fasad ali pokrajine, rezultat meritve je oblak točk, iz katerega je ob nadaljnji obdelavi možno izdelati trirazsežnostne modele objektov, pa tudi manjšega dela terena ali pokrajine. Uporaba zahteva sočasno uporabo prenosnega računalnika s programsko opremo za zajem.</t>
  </si>
  <si>
    <t>Laser scanning of objects, facades or landscape, the result is point cloud, from which upon additional maintenance 3D models of objects, part of terrain or landscape can be created. Use of scanner requires additional use of remote computer with proper SW for data capturing and storing.</t>
  </si>
  <si>
    <t>KKFDZ, KG, KIG</t>
  </si>
  <si>
    <t>Pedagoško delo pri predmetih s področja fotogrametrije, geodetske izmere in geodezije v inženirstvu ter pri diplomskih in magistrskih nalogah</t>
  </si>
  <si>
    <t>STISKALNICA HIDRAVLIČNA NPC/DIGIT 12/12</t>
  </si>
  <si>
    <t>Hydraulic press NPC/DIGIT 12/12</t>
  </si>
  <si>
    <t>Oprema je namenjena proizvodnji kompozitnih plošč iz odpadne embalaže in odpadnega tekstila, namenjenih za uporabo v gradbeništvu.</t>
  </si>
  <si>
    <t>The equipment is intended for the manufacture of construction products - composite panels made of packaging waste and waste textiles.</t>
  </si>
  <si>
    <t>UNIVERZALNI MERILNI SISTEM DEWESOFT UP-X-7DEWE-2500</t>
  </si>
  <si>
    <t>UNIVERSAL DATA ACQUSITION SYSTEM DEWESOFT UP-X-7DEWE-2500</t>
  </si>
  <si>
    <t xml:space="preserve">Prenosni merilni sistem in program za zajem podatkov. Sistem je namenjen zajemu različnih fizikalnih količin (pomiki, deformacije, sile, pospeški, temperatura), ki jih merimo na preizukušancih. </t>
  </si>
  <si>
    <t>Removable data acquisition system and software.  The system can be used to capture different physical quantities (displacements, strains, forces, acceleration) measured on the test specimen.</t>
  </si>
  <si>
    <t>Franci Čepon, asis. dr. David Antolinc</t>
  </si>
  <si>
    <t>17449, 30691</t>
  </si>
  <si>
    <t>UNIVERZALNI PREIZKUŠEVALNI STROJ ZWICK/ROELL</t>
  </si>
  <si>
    <t>Universal testing machine Zwick/Roell</t>
  </si>
  <si>
    <t>Univerzalni preizkuševalni stroj Zwick/Roell kapacitete 100 kN. Namenjen izvajanju statičnih in dinamičnih preiskav materialov in gradbenih proizvodov.</t>
  </si>
  <si>
    <t>Universal testing machine Zwick/Roell with capacity of 100 kN. Aimed for static and dynamic testing of materials and construction products.</t>
  </si>
  <si>
    <t>Franc Čepon, asist. Petra Štukovnik</t>
  </si>
  <si>
    <t>17449, 31255</t>
  </si>
  <si>
    <t>VIDEOMIKROSKOP HIROX KH</t>
  </si>
  <si>
    <t>VIDEOMICROSCOPE HIROX KH</t>
  </si>
  <si>
    <t>Mikroskopski sistem HIROX 3D je optični video-mikroskop, ki omogoča mikroskopske analize vzorcev in površin v laboratoriju in na terenu. Z njim analiziramo zbruske in obruske ter neobdelane površine - s pomočjo multifokus slike in ostalih orodij.</t>
  </si>
  <si>
    <t>Microscopic system HIROX 3D is optical video-microscope that allows microscopic analysis of samples and surfaces in the laboratory and in the field. We can analyze thin sections and polished sections, and also original surfaces - with the help of multifocus images and other tools.</t>
  </si>
  <si>
    <t>asist. dr. Sabina Kolbl</t>
  </si>
  <si>
    <t>ANALITIČNA NAPRAVA AMPTS II</t>
  </si>
  <si>
    <t>AUTOMATIC METHANE POTENTIAL TEST SYSTEM II</t>
  </si>
  <si>
    <t>Oprema je dostopna za preiskave zunanjih naročnikov ob predhodnem dogovoru. Preiskave opravi operater UL FGG. Oprema je na voljo v terminih, ko na njej ne poteka pedagoška in raziskovalna dejavnost UL FGG. Meritve trajajo 30dni.</t>
  </si>
  <si>
    <t>Equipment is available for external clients by prior arrangement. Tests are performed by UL FGG operator. Equipment is available  when it is not needed in the teaching and research activities of UL FGG. Measurement duration is 30 days</t>
  </si>
  <si>
    <t>Meritve metanskih potencialov za anaerobno presnovo različnih organsko razgradljivih substratov.</t>
  </si>
  <si>
    <t>Methane yield measurements of various organicaly degradable susbtrates in anaerobic digestion</t>
  </si>
  <si>
    <t>IZH-01/05-2016</t>
  </si>
  <si>
    <t>IZH TRG</t>
  </si>
  <si>
    <t>P2-0260</t>
  </si>
  <si>
    <t>prof. dr. Dejan Zupan</t>
  </si>
  <si>
    <t>VIBROMETER PDV-100PLUS EDU-KIT PORTABLE</t>
  </si>
  <si>
    <t>PORTABLE LASER VIBROMETER PDV-100</t>
  </si>
  <si>
    <t>Vibrometer brezkontaktno meri hitrosti točk na površini telesa v razponu 0 do 22 kHz. Zajema lahko digitalne in analogne signale. Oprema omogoča natančno in učinkovito obdelavo zajetih podatkov.</t>
  </si>
  <si>
    <t>Vibrometer measures surface velocity without contact in the frequency range 0 to 22 kHz. Analog and digital output signal can be obtained. Data acquisition enables precise and efficient data analysis.</t>
  </si>
  <si>
    <t>Dejan Zupan</t>
  </si>
  <si>
    <t>TIGR4smart (proračun EU - MIZŠ)</t>
  </si>
  <si>
    <t>Mitja Plos</t>
  </si>
  <si>
    <t>Univerza v Mariboru, Fakulteta za kemijo in kemijsko tehnologijo</t>
  </si>
  <si>
    <t>Zdravko Kravanja</t>
  </si>
  <si>
    <t>Strežnik HP DL580</t>
  </si>
  <si>
    <t>Server HP DL580</t>
  </si>
  <si>
    <t xml:space="preserve">Dostop do raziskovalne 
opreme je možen na matični
 fakulteti vsem laboratorijem 
po terminskem planu. 
Raziskovalna oprema se 
lahko uporablja tudi za 
raziskovalne potrebe 
zunanjih raz. organizacij. </t>
  </si>
  <si>
    <t>The access of the equipment is possible on the Faculty  to every Laboratory upon a time scedual. The equipment is also available for other users/organizations (outside the Faculty).</t>
  </si>
  <si>
    <t>Razvijali bi i) metode in orodja za reševanje velikih in orodja za reševanje velikih in
kombinatorno zahtevnih problemov mešanega celoštevilskega nelinearnega programiranja
(MINLP), ii) nove ali izboljšane algoritme za globalno optimiranje in iii) nadaljnji razvoj
računalniškega sintetizerja procesnih in drugih sistemov MIPSYN.</t>
  </si>
  <si>
    <t>For  development of i) methods and tools for solving combinatoric complex problems, ii)new or improved algoritms for global opimization and iii)development of computer sintetizer of prpcess and other systems MIPSYN.</t>
  </si>
  <si>
    <t>http://www.fkkt.um.si/raziskovalna-oprema</t>
  </si>
  <si>
    <t>Tekočinski kromatograf HPLC</t>
  </si>
  <si>
    <t>Fluid Cromatograph HPLC</t>
  </si>
  <si>
    <t>Podporna analitska oprema bo orodje za razvoj novih produktov z
visoko dodano vrednostjo, katerih ni možno pridobiti s klasičnimi postopki. Produkti, katerih
uporaba je mogoča v farmacevtski in kozmetični industriji, morajo biti strogo definirani in
proizvedeni po načelih dobre proizvodne prakse (GMP).</t>
  </si>
  <si>
    <t>Supportive  analytical equipment is a tool for development of new products with high added value. The usage of products  in pharmaceutical and cosmetic industry. The products is strictly defined and produced in  the principle of good practice.</t>
  </si>
  <si>
    <t>Elemntni analizator Perkin Elmer 2400</t>
  </si>
  <si>
    <t>Elemental Analyzer Perkin Elmer 2400</t>
  </si>
  <si>
    <t>Elementni analizator omogoča natančno elementno mikro analizo spojin in zmesi, kar je
nujno za potrditev strukture in/ali za kvantitativno določitev razmerij v zmesi. Takšna
karakterizacija je nujno potrebna za spremljanje kemijskih sintez in snovnih sprememb v
zmeseh. Oprema bo
omogočala natančno določitev elementov CHN/S/O v različnih vzorcih, npr. bioloških vzorcih,
organskih spojinah, polimerih, polimernih materialih, kompozitih, ipd.</t>
  </si>
  <si>
    <t>Elemental  Analyzer enables exact elemental micro analysis of compounds and mixtures, which is crutial for texture confirmation  and/or quantitative determination of the ratios in the mixture. The equipment also enables exact determination of elements CHNS/O in different patterns, eg. biological patterns, organic compounds, polymers, polymer materials, composits, etc.</t>
  </si>
  <si>
    <t>Naprava za osmozne procese FO</t>
  </si>
  <si>
    <t>Laboratorijska naprava za osmozne procese v Sloveniji še ni postavljena. Postavitev te opreme v Laboratorij za vodno biofiziko in membranske procese, bo doprinesel velik delež k razvoju membranskih procesov na osnovi osmoze. Laboratorijska naprava FO omogoča popolnoma avtomatiziran in voden proces membranske filtracije na osnovi osmoze. S programom SCADA beleži meritve prevodnosti, temperature, pretoka in tlaka. V opremo je zajet tudi računalniški program, s katerim se vodijo operacije.</t>
  </si>
  <si>
    <t>Univerza v Mariboru, Fakulteta za strojništvo</t>
  </si>
  <si>
    <t>P2-0118</t>
  </si>
  <si>
    <t>dr. Karin Stana Kleinschek</t>
  </si>
  <si>
    <t>QCM - Kvarčna mikrotehtnica (Quartz Crystal Microbalance)</t>
  </si>
  <si>
    <t>Quartz Crystal microbala.</t>
  </si>
  <si>
    <t>Uporaba raz. opreme je možna po predhodnem dogovoru. V ceni ni materialnih stroškov.</t>
  </si>
  <si>
    <t>Use is possible on the basis of prior agreement</t>
  </si>
  <si>
    <t>Določanje adsorpcije na mejni fazi trdno/tekoče.</t>
  </si>
  <si>
    <t>The equipment is intendent for research.</t>
  </si>
  <si>
    <t>http://www.fs.um.si/raziskovanje/raziskovalna-oprema/</t>
  </si>
  <si>
    <t>Karin Stana Kleinschek</t>
  </si>
  <si>
    <t>Lidija Fras Zemljič</t>
  </si>
  <si>
    <t>L2-6776-0795</t>
  </si>
  <si>
    <t>L2-6782</t>
  </si>
  <si>
    <t xml:space="preserve"> Alenka Vesel</t>
  </si>
  <si>
    <t>J4-7640</t>
  </si>
  <si>
    <t>Aleš Lapanje</t>
  </si>
  <si>
    <t>dr.Karin Stana Kleinschek</t>
  </si>
  <si>
    <t>Kombinirani širokokotni in ozkokotni rentgenski aparat (DIFRAKTOMETER D8 Advance)</t>
  </si>
  <si>
    <t>System 3 SWAXS</t>
  </si>
  <si>
    <t>Dogovor.</t>
  </si>
  <si>
    <t>Oprema je namenjena raz.dejavnosti v okviru nacionalnih in mednarodnih projektov ter za delo MR.</t>
  </si>
  <si>
    <t xml:space="preserve">The equipment is intended for research activities within the national and international projects and the work of young researchers.
</t>
  </si>
  <si>
    <t xml:space="preserve">Karin Stana Kleinschek </t>
  </si>
  <si>
    <t>GONIOMETER OCA 35 - naprava za avt.spremljanje meritev stičnih kotov</t>
  </si>
  <si>
    <t>Goniometer OCA 35</t>
  </si>
  <si>
    <t>Uporaba opreme je možna po predhodnem dogovoru in ne vključuje stroškov materiala.</t>
  </si>
  <si>
    <t>46109</t>
  </si>
  <si>
    <t>TISKALNIK INKJET DIMATIX MATERIALS</t>
  </si>
  <si>
    <t>Printer Dimatix Materials</t>
  </si>
  <si>
    <t>46946</t>
  </si>
  <si>
    <t>dr.Lidija Fras Zemljič</t>
  </si>
  <si>
    <t>3D - tiskalnik za biomedicinske aplikacije</t>
  </si>
  <si>
    <t>Bioscaffolder</t>
  </si>
  <si>
    <t>Oprema je namenjena raz.dejavnosti v okviru nacionalnih in mednarodnih projektov ter za delo MR in ostale raziskovalce ter za sodelovanje  s gospodarstvom.</t>
  </si>
  <si>
    <t xml:space="preserve">The equipment is intended for research activities within the national and international projects and the work of young researchers, researches and for collaboration with industry.
</t>
  </si>
  <si>
    <t>Z2-8168</t>
  </si>
  <si>
    <t>Tina Maver</t>
  </si>
  <si>
    <t>ARRS - mladi raziskovalec - A. Dobaj Štiglic</t>
  </si>
  <si>
    <t>P2-0137</t>
  </si>
  <si>
    <t>dr. Nenad Gubeljak</t>
  </si>
  <si>
    <t xml:space="preserve">Integralni merilni sklop za mehanske preizkuse na nizki in povišani temperaturi </t>
  </si>
  <si>
    <t xml:space="preserve">Integral measuring a set of mechanical tests at low and elevated temperatures
</t>
  </si>
  <si>
    <t xml:space="preserve">Oprema je v laboratoriju za strojne elemente in konstrukcije-LASEK (A-002). Dostopna je po vnaprejšnjem dogovoru. </t>
  </si>
  <si>
    <t>Oprema je namenjena za določitev deformacijskega stanja konstrukcijske komponente in meritev odziva materiala na obremenitev.</t>
  </si>
  <si>
    <t>Na osnovi meritev je možno dobiti podatke o pomikih in deformaciji na površini, ki ob znani obremenitvi je primerna za primerjavo za numerično dobljenimi rezultati (npr. z MKE)</t>
  </si>
  <si>
    <t>P2-0137-0795</t>
  </si>
  <si>
    <t>Nenad Gubeljak</t>
  </si>
  <si>
    <t>N2-0030</t>
  </si>
  <si>
    <t>Naprava za meritev deformacij na površ.predmetov</t>
  </si>
  <si>
    <t>Device for measument of deformation</t>
  </si>
  <si>
    <t>44662</t>
  </si>
  <si>
    <t>Mobilni merni sistem ARAMIS za merjenje deformacij na površini</t>
  </si>
  <si>
    <t>Mobile system for stereoptical measurment of surface</t>
  </si>
  <si>
    <t>44958</t>
  </si>
  <si>
    <t>Mikroskop Olympus SZX 12</t>
  </si>
  <si>
    <t>Stereo microscope</t>
  </si>
  <si>
    <t>Na osnovi podanega pisneg zahtevka izdamo ponudbo.</t>
  </si>
  <si>
    <t xml:space="preserve">Offer is issued according to request </t>
  </si>
  <si>
    <t>Meritev neravnih površin do povečave x144</t>
  </si>
  <si>
    <t>Measurment of distances and area size up to x144 magnification</t>
  </si>
  <si>
    <t xml:space="preserve">P2-0137-0795 </t>
  </si>
  <si>
    <t xml:space="preserve">  N2-0030</t>
  </si>
  <si>
    <t>Primož Štefane</t>
  </si>
  <si>
    <t xml:space="preserve">P2-0120 </t>
  </si>
  <si>
    <t>dr.Tomaž Vuherer</t>
  </si>
  <si>
    <t>Rotacijski upogibni stroj UBM 200</t>
  </si>
  <si>
    <t>Rotary bending machine UBM 200</t>
  </si>
  <si>
    <t>Drugi javni viri in/ali tržni viri</t>
  </si>
  <si>
    <t>Predhodna najava pri vodju laboratorija +386 2 220 7677</t>
  </si>
  <si>
    <t>Previous anouncenent at head of welding laboratory  +386 2 220 7677</t>
  </si>
  <si>
    <t>Rotary bending test up to 160 Nm and diametre 18 mm</t>
  </si>
  <si>
    <t>43157</t>
  </si>
  <si>
    <t>P2-0120-0795</t>
  </si>
  <si>
    <t>Tomaž Vuherer</t>
  </si>
  <si>
    <t>Utrujanje za doktorate</t>
  </si>
  <si>
    <t>dr. Tomaž Vuherer</t>
  </si>
  <si>
    <t>Crackotronik-oprema za ciklično obrem. vzorcev mat. in določitev Voehlerjeve krivulje</t>
  </si>
  <si>
    <t>Cractronik for crack growth measurement and woheler curve determination</t>
  </si>
  <si>
    <t>Določevanje rasti razpoke in določevanje woherejeve krivulje pri utrujanju materiala</t>
  </si>
  <si>
    <t>Determination of fatigue crack growth and determination of Woehler curve at fatigue of material</t>
  </si>
  <si>
    <t>45878</t>
  </si>
  <si>
    <t>24.40</t>
  </si>
  <si>
    <t>P2-0190</t>
  </si>
  <si>
    <t>dr. Bojan Ačko</t>
  </si>
  <si>
    <t>Trikoordinatna merilna naprava</t>
  </si>
  <si>
    <t>Co-ordinate measuring machine</t>
  </si>
  <si>
    <t>Primarno je oprema namenjena raziskavam, lahko pa jo v obsegu 80 ur/mesec uporabljamo tudi za storitve industriji in za pedagoški proces. Cena ure je 63 EUR</t>
  </si>
  <si>
    <t>Primani namen uporabe  je raziskovalna dejavnost (nacionalni raziskovalni programi, evropski projekti, doktorati, magisteriji, razvoj nacionalnega etalona), uporabna pa je tudi v pedagoškem procesu ter za meritve in kalibracije</t>
  </si>
  <si>
    <t>The equipment is primarily used for research(national research programme, european projects, development of national standard for length) but it is also used in the education process as well as in calibration and measurement services</t>
  </si>
  <si>
    <t>45174,45175, 45176</t>
  </si>
  <si>
    <t>P2-0190-0795</t>
  </si>
  <si>
    <t>Bojan Ačko</t>
  </si>
  <si>
    <t>Nacionalni etalon</t>
  </si>
  <si>
    <t>Frekvenčno stabiliziran laser-Lasertex Allanov sistem</t>
  </si>
  <si>
    <t>Laser frequency standard; primary standard for length</t>
  </si>
  <si>
    <t>Oprema je namenjena za raziskave in umerjanje industrijskih laserjev. Okvirna cena storitve: 80 EUR/uro</t>
  </si>
  <si>
    <t xml:space="preserve"> B. Ačko</t>
  </si>
  <si>
    <t>Laserski interferometer Lasertex s progr.opremo</t>
  </si>
  <si>
    <t>Drugi javni in /tržni viri</t>
  </si>
  <si>
    <t>P2-0063</t>
  </si>
  <si>
    <t>dr. Polona Dobnik Dubrovski</t>
  </si>
  <si>
    <t>Porozimeter</t>
  </si>
  <si>
    <t>Uporaba je možna po predhodnem dogovoru.</t>
  </si>
  <si>
    <t>Analiza parametrov poroznosti različnih vrst materialov:  specifični volumen por, specifična površina por, povprečen premer por, volumenska poroznost, volumenska gostoto, navidezna gostoto, porazdelitev velikosti por itn. Oprema primerna za merjenje poroznosti makro in mezo poroznih trdnih materialov, ki imajo pore v  velikostnem razredu premera por od  900 µm do 3,8 µm oz. pri merjenju poroznosti mikro poroznih trdnih materialov s porami v velikostnem razredu premera od 5 µm do 3,6 nm.</t>
  </si>
  <si>
    <t>P2-0063-0795</t>
  </si>
  <si>
    <t xml:space="preserve">Polona Dobnik Dubrovski, </t>
  </si>
  <si>
    <t>dr. Zoran Ren</t>
  </si>
  <si>
    <t>HPC strežnik + QNAP DISK.POLJE</t>
  </si>
  <si>
    <t>HPC server + QNAP data field</t>
  </si>
  <si>
    <t xml:space="preserve">- posredovanje povpraševanja skrbniku opreme dr. Zoranu Renu (zoran.ren@um.si) z navedbo želenega obsega koriščenja opreme
- izdelava ponudbe za koriščenje opreme
- sklenitev pogodbe o koriščenju opreme
- odprtje uporabniškega računa na računalniškem sistemu z dogovorjenimi pravicami oddaljenega dostopa za dogovorjeni čas koriščenja opreme
</t>
  </si>
  <si>
    <t>- forward request for equipment use to dr. Zoran Ren (zoran.ren@um.si)
- receive an offer for equipment use
- sign contract for equipment use
- receive a username with assigned privileges on computer system for remote access of agreed duration of equipment use</t>
  </si>
  <si>
    <t>Računalniška gruča HPC SERVER  je namenjena za izvajanje zahtevnih znanstvenih numeričnih simulacij in omogoča vzporedno obdelavo podatkov na 240 računskih jedri. Strojno opremo povezuje programska oprema Rocks 6.1 (Emerald Boa). Nameščena je naslednja licenčna programska oprema:
- ABAQUS - za numerične simulacije trdin
- ANSYS CFX - za numerične simulacije tekočin
- LS-DYNA - za dinamične analize
- BEMFLOW - za numerične simulacije tekočin</t>
  </si>
  <si>
    <t>Computer cluster HPC SERVER is intended for advanced scientific computing and enables parallel processing on 240 computing cores. The system runs under operating system  Rocks 6.1 (Emerald Boa). The following licensed software is installed on the system:
- ABAQUS - for computaional simulations of solid bodies
- ANSYS CFX - for computaional simulations of fluids
- LS-DYNA - for computaional simulations of dynamics of solid bodies
- BEMFLOW - for computational simulations of fluids</t>
  </si>
  <si>
    <t>46764</t>
  </si>
  <si>
    <t>CORE@UM</t>
  </si>
  <si>
    <t>Zoran Ren</t>
  </si>
  <si>
    <t>P2-0196</t>
  </si>
  <si>
    <t>Matjaž Hriberšek</t>
  </si>
  <si>
    <t>dr. Vanja Kokol</t>
  </si>
  <si>
    <t>Uv-Vis spektrofotometer Tecan Infinite M200</t>
  </si>
  <si>
    <t>Uv-Vis spectrophotometer Tecan Infinite M200</t>
  </si>
  <si>
    <t>Use is possible on the basis of prior agreement.</t>
  </si>
  <si>
    <t>Oprema je namenjena raz.dejavnosti.</t>
  </si>
  <si>
    <t>The equipment is intended for research activities.</t>
  </si>
  <si>
    <t>44690</t>
  </si>
  <si>
    <t>3D kapilarna elektroforeza G1600 z Uv-Vis detekcijo</t>
  </si>
  <si>
    <t>3D Capilary electrophoresis Agilent G1600 with Uv-Vis detection</t>
  </si>
  <si>
    <t>44770</t>
  </si>
  <si>
    <t>HPLC-SEC (Agilen 1200) z RI, Uv-Vis in flurescenčno detekcijo</t>
  </si>
  <si>
    <t>HPLC-SEC (Agilen 1200) with RI, Uv-Vis and fluorescence detection</t>
  </si>
  <si>
    <t>The equipment is intended for research activities</t>
  </si>
  <si>
    <t>45680</t>
  </si>
  <si>
    <t>Oksimeter - Lab. merilnik raztopljenega in plinastega kisika (OXY-10, PreSens GmbH)</t>
  </si>
  <si>
    <t>Oxymether-Lab. equipment for measuring dissolved and gasous oxygen (OXY-10, PreSens GmbH)</t>
  </si>
  <si>
    <t>46456</t>
  </si>
  <si>
    <t>Sistem za določanje hitrosti prepustnosti kisika (Perme OX2/230, Labthink instr.)</t>
  </si>
  <si>
    <t>Oxygen transmission rate system (Perme OX2/230, Labthink inst.)</t>
  </si>
  <si>
    <t>46949</t>
  </si>
  <si>
    <t>SPS-Food4Future
 Zunanji</t>
  </si>
  <si>
    <t>Lidija Fras
Vanja Kokol</t>
  </si>
  <si>
    <t>dr. Aleksandra Lobnik</t>
  </si>
  <si>
    <t>FT-IR spektrofotometer z računalnikom</t>
  </si>
  <si>
    <t xml:space="preserve">NIR FT-RAMAN spectrophotometer with AUTOIMAGE microscope
</t>
  </si>
  <si>
    <t>Oprema je namenjena bazičnim raziskavam v kemiji (anorganska, organska kemija, sintezna kemija, okoljska kemija, polimerna kemija, tekstilna kemija), lahko pa tudi raznim analiznim namenom.</t>
  </si>
  <si>
    <t>L2-6776</t>
  </si>
  <si>
    <t>J2-6760</t>
  </si>
  <si>
    <t>Sašo Šturm</t>
  </si>
  <si>
    <t>TOC analizator z avtosanplerjem in rač.kontrolo</t>
  </si>
  <si>
    <t>TOC determination apparatus, Multi N/C</t>
  </si>
  <si>
    <t>Simona Vajnhandl</t>
  </si>
  <si>
    <t>Resyntex -H2020 (pričetek projekta 01.06.2015)</t>
  </si>
  <si>
    <t>P2-0157</t>
  </si>
  <si>
    <t>dr. Igor Drstvenšek</t>
  </si>
  <si>
    <t>Sistem za hitro serijsko izdelavo medicinskih vsadkov</t>
  </si>
  <si>
    <t>Fast serial medical implant production system</t>
  </si>
  <si>
    <t>Uporaba je možna po predhodnem dogovoru in ne vključuje stroškov materiala.</t>
  </si>
  <si>
    <t>Oprema omogoča selektvino lasersko sintranje poliamidnih prahov z dodatki. Na ta način je mogoče izdelati plastične izdelke v tolerančnem območju 0,1mm. Največje izmere izdelka lahko znašajo 190 x 200 x 300mm. Najmanjše podrobnosti, ki jih je še mogoče izdelat so velikosti okrog 1mm.</t>
  </si>
  <si>
    <t>Igor Drstvenšek</t>
  </si>
  <si>
    <t xml:space="preserve">Sistem za geometrijsko verifikacijo in podporo inženirskemu oblikovanju </t>
  </si>
  <si>
    <t>A system for verification of geometric and engineering design support - ATOS II.</t>
  </si>
  <si>
    <t>ooprema je namejena za trirazsežno digitalizacijo predmetnosti v poligonizirane modele iz katerih je mogoče izdelati CAD modele</t>
  </si>
  <si>
    <t>s primerjavo izvornih CAD modelov s 3D skeni predmetov lahko analitično ugotavljamo odstopanja in deformacije pri postopkih izdelave le teh</t>
  </si>
  <si>
    <t>RAČUNALNIŠKI SISTEM ATOS OPTERON OSA 250+monitor TFT 19"</t>
  </si>
  <si>
    <t>A part of the system for 3D scanning</t>
  </si>
  <si>
    <t>Use is possible by prior arrangement and does not include the cost of materials.</t>
  </si>
  <si>
    <t xml:space="preserve">Oprema je namenjena vsem vrstam raz. dejavnosti </t>
  </si>
  <si>
    <t xml:space="preserve">The equipment is designed for all types of research activities </t>
  </si>
  <si>
    <t>44875</t>
  </si>
  <si>
    <t>P2-0157-0795</t>
  </si>
  <si>
    <t>FOTOGRAFSKA KAMERA TRITOP,MERILNI KRIŽ 1m in mer.enota za 2m komplet</t>
  </si>
  <si>
    <t>44834</t>
  </si>
  <si>
    <t>DIG.KAMERA ATOS s projektorjem, merilne enote in 3 kompleti objektivov(20,80,150cm)</t>
  </si>
  <si>
    <t>44876</t>
  </si>
  <si>
    <t>LASERSKA NAPRAVA FORMIGA P100</t>
  </si>
  <si>
    <t>System for the manufacture of highly complex product with selective melting of plastic powder</t>
  </si>
  <si>
    <t>Oprema je namenjena vsem vrstam raziskovalnih dejavnosti in produkciji manjših serij prototipov</t>
  </si>
  <si>
    <t>The equipment is designed for all types of research activities and the production of small batches of prototypes</t>
  </si>
  <si>
    <t>45584</t>
  </si>
  <si>
    <t>dr.Igor Drstvenšek</t>
  </si>
  <si>
    <t>Sistem za vakuumsko litje poliuretana in voska MCP 4/01</t>
  </si>
  <si>
    <t>Vacuum Casting of polyurethane resins and wax Equipment</t>
  </si>
  <si>
    <t>Gravitacijsko litje poliurethana ali voska v vnaprej pripravljene silikonske kalupe</t>
  </si>
  <si>
    <t>Casting of Poliurethane or wax into silicone rubber molds</t>
  </si>
  <si>
    <t>Jože Balič</t>
  </si>
  <si>
    <t>Naprava za litje MPA 300</t>
  </si>
  <si>
    <t>Investment Casting Equipment MPA 300</t>
  </si>
  <si>
    <t xml:space="preserve">Litje izdelkov iz barvnih kovin, na podlagi pramodela, ki se ga iztali/izžge iz kalupa. </t>
  </si>
  <si>
    <t>Investment Casting of non-ferrous materials</t>
  </si>
  <si>
    <t>44512</t>
  </si>
  <si>
    <t>Sistem za hitro serijsko izdelavo medicinskih vsadkov (Naprava za lasersko sintranje)</t>
  </si>
  <si>
    <t>Oprema omogoča selektvino lasersko sintranje poliamidnih prahov z dodatki. Na ta način je mogoče izdelati plastične izdelke v tolerančnem območju 0,1mm. Največje izmere izdelka lahko znašajo 190 x 200 x 300mm. Najmanjše podrobnosti, ki jih je še mogoče izdelati so velikosti okrog 1mm.</t>
  </si>
  <si>
    <t>The equipment is intendent for Laser Sintering of Polyamide powders. It enables for manufacturing of plastic parts in a tolerance field of 0,1mm with a building envelope of 190x200x300mm. The smallest detail may measure down to 1mm.</t>
  </si>
  <si>
    <t>P2-0123</t>
  </si>
  <si>
    <t>Jelka Geršak</t>
  </si>
  <si>
    <t>TERMOKAMERA IR FLIR P65</t>
  </si>
  <si>
    <t>ThermaCAM Flir P65</t>
  </si>
  <si>
    <t>Na podlagi pisnega zahtevka izdamo ponudbo.</t>
  </si>
  <si>
    <t>Termovizijska merilna kamera služi za termografske analize, ki omogočajo natančno analizo temperaturnega stanja snovi oz. opazovanega objekta.</t>
  </si>
  <si>
    <t>Thermal IR camera used for thermographic analysis, which enables
 a detailed analysis of the temperature state of the substance respectively. observed object.</t>
  </si>
  <si>
    <t xml:space="preserve"> P2-0123-0795</t>
  </si>
  <si>
    <t>dr. Jure Marn</t>
  </si>
  <si>
    <t>Elektronski sistem za zajemanje podatkov SOLO II-15</t>
  </si>
  <si>
    <t>Electronic data acquisition system SOLO II-15</t>
  </si>
  <si>
    <t>Namen opreme so meritve in analiza tokov.</t>
  </si>
  <si>
    <t xml:space="preserve">Purpose of this equipment is measurement and analysis of flow. </t>
  </si>
  <si>
    <t>43111</t>
  </si>
  <si>
    <t>P2-0196-0795</t>
  </si>
  <si>
    <t>IEPOI</t>
  </si>
  <si>
    <t>Dodatna oprema za laserski merilnik pretoka vode</t>
  </si>
  <si>
    <t>Additional equipment for laser anemometer</t>
  </si>
  <si>
    <t>43112</t>
  </si>
  <si>
    <t>dr. Matej Zadravec</t>
  </si>
  <si>
    <t>Laboratory Freeze Drier</t>
  </si>
  <si>
    <t>Namen opreme so meritve in sušenje izdelkov.</t>
  </si>
  <si>
    <t xml:space="preserve">Purpose of this equipment are measurement and material drying. </t>
  </si>
  <si>
    <t>dr. Jurij Iljaž</t>
  </si>
  <si>
    <t>Termokamera</t>
  </si>
  <si>
    <t>Flir termografska kamera</t>
  </si>
  <si>
    <t>Namen opreme je meritev površinske temperature s pomočjo IR spektra</t>
  </si>
  <si>
    <t>Purpose of this equipment is to measure surface temperature using IR spectrum.</t>
  </si>
  <si>
    <t>47325 47326</t>
  </si>
  <si>
    <t>P2-0120</t>
  </si>
  <si>
    <t>dr. Ivan Anžel</t>
  </si>
  <si>
    <t>Sistem za kvantitativno analizo mikroskopske slike z opremo</t>
  </si>
  <si>
    <t>System for quantitative analysis of microscopic figures with equipment</t>
  </si>
  <si>
    <t>Za raziskovalno delo v okviru nacionalnih in mednarodnih projektov, ter reševanje industrijskih problemov.</t>
  </si>
  <si>
    <t>The equipment is intended for research work in the frame of national and international programes as well as for solving the industrial problems .</t>
  </si>
  <si>
    <t>42815,43153,43154</t>
  </si>
  <si>
    <t>Ivan Anžel</t>
  </si>
  <si>
    <t>L2-5486-0795</t>
  </si>
  <si>
    <t>Rebeka Rudolf</t>
  </si>
  <si>
    <t>dr. Franc Zupanič</t>
  </si>
  <si>
    <t xml:space="preserve">Vrstični elektronsko/ionski mikroskop SEM/FIB QUANTA 200 3D </t>
  </si>
  <si>
    <t xml:space="preserve">Low vacuum scanning electron microscope with iFIB </t>
  </si>
  <si>
    <t>Uporaba je možna po pedhodnem naročilu in ne vključuje stroškov materiela.</t>
  </si>
  <si>
    <t xml:space="preserve">The equipment is intended for research work in the frame of national and international programes as well as for solving the industrial problems </t>
  </si>
  <si>
    <t>44601</t>
  </si>
  <si>
    <t>Franc Zupanič</t>
  </si>
  <si>
    <t>Tonica Bončina</t>
  </si>
  <si>
    <t>Visokoločljivi vrstični elektronski mikroskop FE SEM SIRION 400 NC z EDX mikroanalizatorjem</t>
  </si>
  <si>
    <t xml:space="preserve">High resolution field emission scanning electron microscope with EDX microanalyser </t>
  </si>
  <si>
    <t>44602</t>
  </si>
  <si>
    <t>dr. Ivo Pahole</t>
  </si>
  <si>
    <t>Stružnica CNC horizontalna DOOSAN LYNX 220LMA s krmiljem FANUC 0iTC+MGi</t>
  </si>
  <si>
    <t>Horizontal CNC-lathe DOOSAN LYNX 220 LMA with control FANUC 0iTC+MGi</t>
  </si>
  <si>
    <t>Po dogovoru v LAPOS (učenje programiranja krmilija sistema in izvajanja obdelave, tečaj od 45 do 62 ur, cena izvedbe tečaja 630 €/slušatelja, za od 3 do 6 slušateljev).</t>
  </si>
  <si>
    <t xml:space="preserve">Use is possible on the basis of prior agreement with Laboratory for flexible manufacturing systems (for learning of CNC control and manufacturing; course of 45-62 hours; 630€ pro person;  3-6 perosnd). </t>
  </si>
  <si>
    <t>Machining by turning and live tooling for process of drilling and milling.</t>
  </si>
  <si>
    <t>Learning of CNC sontrols, turning and live tooling.</t>
  </si>
  <si>
    <t>46980</t>
  </si>
  <si>
    <t>Univerza v Mariboru, Fakulteta za elektrotehniko, računalništvo in informatiko</t>
  </si>
  <si>
    <t>P2-0114</t>
  </si>
  <si>
    <t>Mladen Trlep</t>
  </si>
  <si>
    <t xml:space="preserve">Magnetizer trdomagnetnih materialov; Merilnik in analizator visokofrekvenčnih elektromagnetnih polj </t>
  </si>
  <si>
    <t>Impulse magnetizer, Field Nose System and Spectrum Analyser for high frequency electromagnetic fields</t>
  </si>
  <si>
    <t xml:space="preserve">Vsa oprema je na razpolago vsem zainteresiranim raziskovalcem in drugim uporabnikom. Uporaba je terminsko prilagojena pedagoškemu procesu v laboratoriju. </t>
  </si>
  <si>
    <t>Availability is limited to the location of the Faculty of EE and CS of Maribor.</t>
  </si>
  <si>
    <t>Impulzni magnetizer je namenjen za magnetenje in za justiranje z razmagnetenjem vseh anizotropnih in izotropnih magnetnih materialov. Možno je magnetiziranje tudi vseh trdomagnetnih materialov, kot npr. SmCo ali NdFeB magneti.    Analizator in merilnik visokofrekvenčnih polj se uporablja za natančno  merjenje in analizo  elektromagnetnega polja v prostoru v frekvenčnem območju od 80 MHz do 2.5 Ghz.</t>
  </si>
  <si>
    <t>The impulse magnetizer enables the magnetization, adjustment and demagnetisation of all anisotropic and isotropic magnetic materials. In particular it is possible to magnetize all hard magnetic materials such as SmCo or NdFeB magnets.The Spectrum Analyzer and Field Nose System are design for the accurate measurement and of electromagnetic fields in the space in the frequency range from 80 MHz to 2.5 GHz</t>
  </si>
  <si>
    <t>46938,46789,46790</t>
  </si>
  <si>
    <t>http://feri.um.si/raziskovanje/raziskovalna-oprema/</t>
  </si>
  <si>
    <t>P2-0069</t>
  </si>
  <si>
    <t>Zdravko Kačič</t>
  </si>
  <si>
    <t xml:space="preserve">Merilna oprema za brezžično komunikacijo </t>
  </si>
  <si>
    <t>Measuring equipment for wireless communication</t>
  </si>
  <si>
    <t>Merilna in računalniška oprema, ki je bilauporabljena za vrednotenje brezžičnih komunikacijskih tehnoligj, zaradi menjave novih brezžičnih tehnologij ni več primerna za raziskovalno delo.</t>
  </si>
  <si>
    <t>The equipment used for research in the area of wireless communications for performance and efficiency evaluation does not need the minimal requirements for research activities in contermporalwireless communication technologies.</t>
  </si>
  <si>
    <t>Vrednotenje zmogljivosti in kakovosti storitev v sistemih in omrežjih brezžične komunikacije.</t>
  </si>
  <si>
    <t>Evaluattion of performance and quality of services in wireless communication systems and networks.</t>
  </si>
  <si>
    <t>46000-</t>
  </si>
  <si>
    <t>P2-0028</t>
  </si>
  <si>
    <t>Miro Milanovič</t>
  </si>
  <si>
    <t>Oprema za senzorsko vodenje in teleoperiranje mehatronskih sistemov</t>
  </si>
  <si>
    <t>Šestosni robot Motoman HP HP6, Robotski krmilnik NX100, programska oprema Rosty</t>
  </si>
  <si>
    <t>Uporaba opreme je pretežno omejena na prostore FERI.</t>
  </si>
  <si>
    <t xml:space="preserve">Glede na 1. člen opreme opreme ne smemo prodati ali posojati. </t>
  </si>
  <si>
    <t>According to the 1st paragraph in the contract, the equipment should not be lended neither reselled.</t>
  </si>
  <si>
    <t>Študij krmiljenja šestosnega robota s programsko opremo Rosty, namenjeno programiranju v off-line načinu</t>
  </si>
  <si>
    <t>46500,46201,46534</t>
  </si>
  <si>
    <t>P2-0015</t>
  </si>
  <si>
    <t>Drago Dolinar</t>
  </si>
  <si>
    <t>Sistem za načrtovanje in vodenje elektromehanskih naprav</t>
  </si>
  <si>
    <t>System for the design and control of electromechanicaldevices</t>
  </si>
  <si>
    <t>Oprema je na razpolago vsem  zainteresiranim raziskovalnim partnerjem, ki se ukvarjajo z omenjenim področjem in so sodelovanje pripravljeni sofinancirati.  Uporaba opreme je pretežno omejena na prostore FERI.</t>
  </si>
  <si>
    <t>The equipement is at disposal for potencial research project partners which are ready to cooperate. The use of eqiuipement is mostly limited to the area of FERI in Maribor.</t>
  </si>
  <si>
    <t>Sistem je uporaben za načrtovanje različnih elektromehanskih naprav in za njihovo vodenje ter testiranje.</t>
  </si>
  <si>
    <t>The system is ready to design the different electromechanical devices as well as for the control and laboratory testing of them.</t>
  </si>
  <si>
    <t>42215,44736,45857</t>
  </si>
  <si>
    <t>P2-0115</t>
  </si>
  <si>
    <t>Merilna oprema za zajemanje 16 srednje frekvenčnih električnih
fizikalnih količin DEWE2600STREAM10
z nadgradnjo UPSTREAM1016CH
z merilnimi ojačevalniki</t>
  </si>
  <si>
    <t>Measuring instrument DEWE2600STREAM10 for synchronous acquisition of 16 electrical inputs with analogue input amplifiers</t>
  </si>
  <si>
    <t>Oprema je na razpolago vsem  zainteresiranim raziskovalnim partnerjem, ki se ukvarjajo z omenjenim področjem in so sodelovanje pripravljeni sofinancirati.  Uporaba opreme je omejena na prostore FERI.</t>
  </si>
  <si>
    <t>The equipement is at disposal for potencial research project partners which are ready to cooperate. The use of eqiuipement is limited to the area of FERI in Maribor.</t>
  </si>
  <si>
    <t xml:space="preserve">Merilno napravo sestavlja mobilni sistem za zbiranje in obdelavo podatkov z ustreznimi vhodno-izhodnimi vmesniki. Vhodna enota omogoča namestitev 16 analognih vhodnih ojačevalnikov. Trenutna konfiguracija obsega 4 visoko napetostne bipolarne ojačevalnike z merilnim dosegom obsegom od 20 do 1400 V in 7 nizko napetostnih bipolarnih ojačevalnikov z merilnim dosegom v obsegu od 0,01 do 50 V, štirje med njimi z BNC priključki in trije bipolarni z izolacijsko napetostjo 1000V. Pasovna širina ojačevalnikov je 2 MHz. Merilni sistem zagotavlja sinhrono vzorčenje do 16 vhodov s hitrostjo do 10 MS/s. Sistem vsebuje številne dodatne module in programsko opremo, ki zagotavlja posluževanje in opravljanje meritev v zahtevnih delovnih pogojih na terenu.    </t>
  </si>
  <si>
    <t>The measuring device consists of a mobile system for acquisition and processing of data with corresponding input-output interfaces. The input unit allows an installation of 16 analog input amplifiers. The current configuration comprises of four bipolar high-voltage amplifiers with a range from 20V to 1400V, and 7 low-voltage amplifiers with a range from 0.01V to 50V, the four of them with BNC connector and the three of them with banana plugs with isolation voltage of 1000 V. The bandwidth of the analog amplifiers is 2 MHz. The measuring system provides synchronous sampling up to 16 inputs at up to 10 MS/s. The system contains a number of additional modules and software, which provides operation and measurements in demanding industrial conditions.</t>
  </si>
  <si>
    <t>P2-0368</t>
  </si>
  <si>
    <t>Denis Đonlagić</t>
  </si>
  <si>
    <t>Precizijski večfunkcijski rezalnik optičnih vlaken s 3D analizatorjem rezov</t>
  </si>
  <si>
    <t>Fiber optic precision cleaver with 3D interferometer</t>
  </si>
  <si>
    <t>Kvalitetni večfunkcijski rezalnik s tekočinskimi prijemali omogoča rezanje vlaken večjih premerov in nesimetričnih oblik. Poleg tega omogoča  avtomatsko ali polavtomatsko rezanje dveh zvarjenih vlaken na v naprej določeni razdalji od zvara. Sistem je dopolnjen s 3D analizatorjem rezov, ki omogoča učinkovito testiranje kvalitete rezov na osnovi skeniranja čelne površine optičnega vlakna in izračuna kota.</t>
  </si>
  <si>
    <t>Advanced multi-function liquid clamp cleaver can cleave asymmetric and large diameter fibers. Furthermore it allows automatic or half-automatic cleaving of two spliced fibers at a predetermined distance from the splice. The whole system is complemented by 3D interferometer, which enables efficient testing of the fiber cleave. A cleave quality is determined by scan of the front surface of the optical fiber and calculated angle.</t>
  </si>
  <si>
    <t>56315, 56314, 56312,56313</t>
  </si>
  <si>
    <t>P2-0065</t>
  </si>
  <si>
    <t>Dušan Gleich</t>
  </si>
  <si>
    <t>L2-5494</t>
  </si>
  <si>
    <t>P2-0057</t>
  </si>
  <si>
    <t>Marjan Heričko</t>
  </si>
  <si>
    <t>Strežniški grozd</t>
  </si>
  <si>
    <t>Computer Cluster</t>
  </si>
  <si>
    <t>Na žalost računalniška oprema, ki je bila v preteklosti uporabljena za testiranje in vrednotenje zmogljivosti porazdeljenih objektnih modelov, ni več primerna za raziskovalno delo.</t>
  </si>
  <si>
    <t>Unfortunately the equipment that was used for distributed object models performance and efficiency evaluation does not meet the minimal requirements for research activities.</t>
  </si>
  <si>
    <t>Vrednotenje zmogljivosti porazdljenih objektnih modelov</t>
  </si>
  <si>
    <t xml:space="preserve">Evaluation of Distributed Object Models Performanec and Efficiency  </t>
  </si>
  <si>
    <t>46329,46333,46334,46380,46381, 46312, 46305, 46638,45212,45809, 45872,45875, 45994, 45700. 45812, 46038,46081, 46084,46083, 46082</t>
  </si>
  <si>
    <t>99-100</t>
  </si>
  <si>
    <t xml:space="preserve">Inštitut za hidravlične raziskave, Ljubljana </t>
  </si>
  <si>
    <t>1500-001</t>
  </si>
  <si>
    <t>dr. Gorazd Novak</t>
  </si>
  <si>
    <t>Celovit sistem za akvizicijo podatkov na hidravličnih modelih toka s prosto gladino</t>
  </si>
  <si>
    <t>Automatic measuring bridge for data acquisitioning of the hydraulic parameters on the free surface hydraulic models</t>
  </si>
  <si>
    <t>Oprema je stacionirana v hidravličnem laboratoriju Hidroinštituta in večino časa fizično integrirana v obstoječe hidravlične modele. Dostopna je po predhodnem dogovoru s skrbnikom opreme, z ozirom na trenutno zasedenost. Obratovanje opreme je mogoče samo z usposobljenim upravljalcem opreme.</t>
  </si>
  <si>
    <t>Equipment is located in the hydraulic laboratory of Hydroinstitute and most of the time physically integrated into existing hydraulic models. It is accessible  on request according to current use.The equipment can only be used with trained staff.</t>
  </si>
  <si>
    <t xml:space="preserve">Samodejni merilni most je stalno vgrajena oprema, vezana na črpališče hidravličnega laboratorija in na ostalo laboratorijsko obratovalno infrastrukturo. Merilni most ima delovno širino 3m, dolžino 5,5m in vertikalni hod senzorske glave 0,4m. </t>
  </si>
  <si>
    <t>Automatic measuring bridge is permanently built in equipment which is connected to dhe laboratory's pumping station and to the rest of the operating infrastructure. The operating area of the measuring bridge is 3m wide and 5,5 m long. Vertical movement of the measuring head with sensors is up to 0,4 m.</t>
  </si>
  <si>
    <t>http://www.hidroinstitut.si/?cat=20</t>
  </si>
  <si>
    <t>1/paket 11</t>
  </si>
  <si>
    <t>Hidroinštitut</t>
  </si>
  <si>
    <t>raziskave za trg</t>
  </si>
  <si>
    <t>1500-002</t>
  </si>
  <si>
    <t>Jurij Mlačnik</t>
  </si>
  <si>
    <t>Črpališče tehnološke vode hidravličnega laboratorija</t>
  </si>
  <si>
    <t xml:space="preserve">Hydraulic laboratory water supply station </t>
  </si>
  <si>
    <t>Oprema je stacionirana v hidravličnem laboratoriju Hidroinštituta kot del stalne inštalacije zaprtega tokokroga tehnološke vode . Dostopna je po predhodnem dogovoru s skrbnikom opreme, z ozirom na trenutno zasedenost. Obratovanje opreme je mogoče brez usposobljenega upravljalca opreme.</t>
  </si>
  <si>
    <t>Equipment is located in the hydraulic laboratory of Hydroinstitute as permanent installation of water supply for the hydraulic models. It is accessible  on request according to current use.The equipment can also be used without trained staff.</t>
  </si>
  <si>
    <t xml:space="preserve">Črpališče tehnološke vode je stalno vgrajena oprema, vezana na ostalo laboratorijsko obratovalno infrastrukturo. Je neločljivi del zaprtega tokokroga tehnološke vode za oskrbo vseh preskuševalnih kapacitet laboratorija. Črpališče ima skupno kapaciteto pretoka vode približno 1200 l/s. </t>
  </si>
  <si>
    <t>Equipment is permanent installation of water supply for the hydraulic models. It is a part of a closed circular water supply system for all research capacities of the laboratory. The total capacity of the water supply station exceedes 1200 lps from both high pressure and low pressure stages.</t>
  </si>
  <si>
    <t>101787-101789</t>
  </si>
  <si>
    <t>Zavod za gradbeništvo Slovenije</t>
  </si>
  <si>
    <t>Mihael Ramšak</t>
  </si>
  <si>
    <t>ANALIZATOR ZVOKA 2270 G-4 BRUEL &amp; KJAER S PRIBOROM</t>
  </si>
  <si>
    <t>Sound level meter and analyser type 2270 Bruel@Kjaer</t>
  </si>
  <si>
    <t>Merilne opreme ni možno isposoditi, možno jo je najeti skupaj z za delo usposobljeno osebo</t>
  </si>
  <si>
    <t>The equipment is not for renting, it can be hired including qualified personel</t>
  </si>
  <si>
    <t>Oprema se uporablja za merjenje in analizo zvočnih ravni.</t>
  </si>
  <si>
    <t>Equipment is used for measurment and analysis of sound levels</t>
  </si>
  <si>
    <t>I0-0032</t>
  </si>
  <si>
    <t>Uroš Bohinc</t>
  </si>
  <si>
    <t>P2-0273</t>
  </si>
  <si>
    <t>Andraž Legat</t>
  </si>
  <si>
    <t>tržni nalogi</t>
  </si>
  <si>
    <t>razni</t>
  </si>
  <si>
    <t>Stanislav Lenart</t>
  </si>
  <si>
    <t>Dinamični torzijski triosni aparat</t>
  </si>
  <si>
    <t>Dynamic torsional hollow cylinder apparatus</t>
  </si>
  <si>
    <t>Dostop do opreme je možen po predhodnem dogovoru.</t>
  </si>
  <si>
    <t xml:space="preserve">Use of the equipment is possible and depends upon the preliminary agreement. The equipment can be used only by qualified and authorized person. </t>
  </si>
  <si>
    <t>Primerno za preiskave nevezanih zemljin (melji, peski). Obremenjevanje v osni in torzijski smeri (rotiranje glavnih osi). Frekvenca obremenitve do 50 Hz. Anizotropno napetostno stanje.</t>
  </si>
  <si>
    <t>Suitable to cohesionless soils tests (silts, sands). Loading in axial and torsional mode (principal stress rotation). Frequency of loading up to 50 Hz. Anisotropic stress state.</t>
  </si>
  <si>
    <t>2673600     2673699</t>
  </si>
  <si>
    <t>http://www.zag.si/si/oprema/179174dbef0e2057da6ac0316c5f0273</t>
  </si>
  <si>
    <t>P2-0273 Gradbeni objekti in materiali</t>
  </si>
  <si>
    <t>Friderik Knez</t>
  </si>
  <si>
    <t>Kalorimetrična komora za laboratorijsko merjenje toplotnih lastnosti gradbenih konstrukcij in elementov</t>
  </si>
  <si>
    <t>Calorimetric chamber for laboratory measurment of thermal properties of construction products and elements</t>
  </si>
  <si>
    <t>Dostop do opreme je možen po predhodnem dogovoru. Cena preiskave je odvisna od zahtevnosti eksperimenta.</t>
  </si>
  <si>
    <t>Use of the equipment is possible and depends upon the preliminary agreement. The study cost depends of the complexy of the experiment.</t>
  </si>
  <si>
    <t>Komora omogoča merjenje toplotnih tokov v nadzorovanih pogojih. Omogoča merjenje transmisijskih in sevalnih tokov ter količin kot sta toplotna prehodnost in prepustnost za energijo sončnega sevanja.</t>
  </si>
  <si>
    <t>The chamber is used to measure heat flows in controlled conditions. It is possible to measure transmissive and radiative heat transfer. Quantities such as thermal transmission and g-value can be measured.</t>
  </si>
  <si>
    <t>2829399     2829300</t>
  </si>
  <si>
    <t xml:space="preserve">Merilni sistem za meritve deformacij z optičnimi vlakni </t>
  </si>
  <si>
    <t xml:space="preserve">SMARTEC SOFO fibre optic deformation measurement system
</t>
  </si>
  <si>
    <t xml:space="preserve">Merilni sistem za meritev deformacij z optičnimi vlakni si je mogoče izposoditi ob vnaprejšnji rezervaciji - najmanj 3 mesece pred izposojo. Delo na opremi lahko izvaja za to usposobljena oseba. </t>
  </si>
  <si>
    <t>The system is available for renting. The reservation should be made at least 3 months prior to the date of rent. The price per day consists of two parts: - MGCplus instrument 250eur/day, MGCplus amplifier module 50eur/day. The system can be used only by qualified and authorized person.</t>
  </si>
  <si>
    <t>Sistem SOFO proizvajalca SMARTEC je namenjen meritvam deformacij s pomočjo optičnih vlaken. Sestavlja ga optična čitalna enota s senzorji različnih dolžin. Omogoča vzpostavitev dolgotrajnega monitoringa pomikov oddaljenih objektov.</t>
  </si>
  <si>
    <t>System for optical measurement of displacement SOFO from SMARTEC. It consists of optical measuring unit and fibre optic sensors of various lengths. It is possible to set up a long term monitoring of displacements on a distant object.</t>
  </si>
  <si>
    <t>2522400     2522499</t>
  </si>
  <si>
    <t>Merilni sistem za meritve dinamičnih vplivov na konstrukcije</t>
  </si>
  <si>
    <t>Data acquisition system for measurement of dynamic influences on structures</t>
  </si>
  <si>
    <t xml:space="preserve">Sistem si je mogoče izposoditi ob vnaprejšnji rezervaciji - najmanj 3 mesece pred izposojo. Delo na opremi lahko izvaja za to usposobljena oseba. </t>
  </si>
  <si>
    <t>Oprema je namenjena dinamični meritvi različnih, predvsem mehanskih veličin (pomik, sila, moment, deformacija, temperatura …). Sestavljata jo dva merilna ojačevalnika MGCplus proizvajalca HBM, z različnimi enokanalnimi ojačevalnimi moduli.</t>
  </si>
  <si>
    <t>The system consists of two measuring amplifiers MGCplus with additional amplifier modules from HBM. It is possible to connect various sensors: force, moment, displacement, acceleration, temperature,…</t>
  </si>
  <si>
    <t xml:space="preserve">2459399    2459499   2459300   2459400 </t>
  </si>
  <si>
    <t>Oprema za preiskave dinamičnega obnašanja zemljin med potresom - III.sklop</t>
  </si>
  <si>
    <t xml:space="preserve">Single axis seismic shaking table with servohydraulic regulation system </t>
  </si>
  <si>
    <t>Oprema je vgrajena v preskusni hali laboratorija in jo je mogoče le najeti. Delo na opremi lahko izvaja za to usposobljena oseba. Rezervacija opreme se opravi vsaj 3 mesece pred izvedbo preiskav.</t>
  </si>
  <si>
    <t>Since the test equipment is installed in the laboratory it is available for use only at its original location. The equipment can be used only by qualified and authorized person. The reservation should be made at least 3 months prior to the date of rent.</t>
  </si>
  <si>
    <t>Enokomponentna potresna miza se uporablja le skupaj s servohidravličnim sistemom INOVA. Je trajno vgrajena v preskusni hali Laboratorija za konstrukcije. Njena nosilnost je 5000 kg, največji pospešek 6 g.</t>
  </si>
  <si>
    <t>Seismic shaking table is used only in conjuction with servohydraulic system INOVA. It is permanently installed in the Laboratory for structures. Its capacity is 5t of useful load. The maximum acceleration is 6g.</t>
  </si>
  <si>
    <t>2444399   2444499   2444599   2444300   2444400   2444500</t>
  </si>
  <si>
    <t>Tadeja Kosec</t>
  </si>
  <si>
    <t>Potenciostat/galvanostat Autolab 100 - Sistem za karakterizacijo mehansko-korozijskih procesov - I. sklop</t>
  </si>
  <si>
    <t>Potentiastat/galvanostat</t>
  </si>
  <si>
    <t>Dostop do opreme je možen po predhodnem dogovoru.  Delo na opremi lahko izvaja za to usposobljena oseba. Cena preiskave je odvisna od zahtevnosti eksperimenta.</t>
  </si>
  <si>
    <t>Potenciostat/galvanostat omogoča številne elektrokemijske eksperimente, korozijske eksperimente ter meritve elektrokemijsko impedančno spektroskopijo.</t>
  </si>
  <si>
    <t>Potenciostat/galvanostat enables  to conduct versatile electrochemical experiments, corrosion experiments and electrochemical impedance spectroscopy of different materials.</t>
  </si>
  <si>
    <t>2768600   2768699</t>
  </si>
  <si>
    <t>http://www.zag.si/si/oprema/7490edd74c8651e20dd60ecbe135e1d3</t>
  </si>
  <si>
    <t>L1-6738 Tribokorozijski procesi - od teorije k praksi</t>
  </si>
  <si>
    <t>Anton Štibler</t>
  </si>
  <si>
    <t>Preskusni stroj s pripadajočo opremo za etalon za silo</t>
  </si>
  <si>
    <t>Zwick Z600 with auxiliary equipment as force standard machine</t>
  </si>
  <si>
    <t>Delo na opremi lahko izvaja za to usposobljena oseba iz Laboratorija za metrologijo.</t>
  </si>
  <si>
    <t>The equipment can be used only by qualified and authorized person of Laboratory for metrology ZAG</t>
  </si>
  <si>
    <t>Referenčni etalon za silo od 500 N do 600 kN za nateg in tlak.</t>
  </si>
  <si>
    <t>Force standard machine 500 N to 600 kN for tension and compression.</t>
  </si>
  <si>
    <t>2849300
2883500
2855500</t>
  </si>
  <si>
    <t>Aljoša Šajna</t>
  </si>
  <si>
    <t>SISTEM ZA DETEKCIJO AKUSTIČNE EMISIJE III ZUNANJI</t>
  </si>
  <si>
    <t>Acoustic Emission Testing Equipment</t>
  </si>
  <si>
    <t>Oprema je namenjena za spremljanje novonastajajočih in aktivnost obtoječih razpok v betonu</t>
  </si>
  <si>
    <t>The equiment is to be used for the detection of new-born and activity of old cracks in cincrete.</t>
  </si>
  <si>
    <t>http://www.zag.si/si/oprema/fed67ba7e3cb151305e655c70299c1af</t>
  </si>
  <si>
    <t>drugi projekti (H2020 InnoWEE)</t>
  </si>
  <si>
    <t>Vilma Ducman</t>
  </si>
  <si>
    <t>trži nalogi</t>
  </si>
  <si>
    <t>Sistem za karakterizacijo mehansko-korozijskih procesov - II. sklop</t>
  </si>
  <si>
    <t>SSRT autoclave with scratching device for mechanical and corrosion tests-II.part</t>
  </si>
  <si>
    <t>Dostop do opreme je možen po predhodnem dogovoru. Delo na opremi lahko izvaja za to usposobljena oseba. Cena preiskave je odvisna od zahtevnosti eksperimenta.</t>
  </si>
  <si>
    <t>SSRT avtoklav omogoča mehanske natezne statične in dinamične obremenitve pri povišani temperaturi ter tlaku z možnostjo tribološke obrabe z dodatnim elektrokemijskim spremljanjem.</t>
  </si>
  <si>
    <t>SSRT avtoclave  enables mechanical dinamic and static loading with possible sctratching and electrochemical evaluation of the processes at elevated temperatures and pressures.</t>
  </si>
  <si>
    <t>2829099     2829000     2829100     2829200</t>
  </si>
  <si>
    <t>http://www.zag.si/si/oprema/59b4583721afd91fc5340077d7dc38ff</t>
  </si>
  <si>
    <t>Lidija Korat</t>
  </si>
  <si>
    <t>Sistem za rentgensko mikrotomografijo</t>
  </si>
  <si>
    <t>Micro-computed tomography system</t>
  </si>
  <si>
    <t xml:space="preserve">Dostop do opreme je možen po predhodnem dogovoru. Z opremo lahko rokuje le za to usposobljeno osebje (usposobljeno s strani proizvajalca). Potrebno je slediti zahtevam za varnost pri delo z virom sevanja. </t>
  </si>
  <si>
    <t>Equipment is available by preliminary arrangement, but it can be used only by qualified person, which has been previously trained by producer. There are special safety requirements for handling x-ray sources.</t>
  </si>
  <si>
    <t>Oprema se uporablja za 3D globinsko in površinsko skeniranje. Ločljivost je odvisna od velikosti vzorca, njegove gostote, atomskega števila in debeline. Poleg osnovne opreme je na voljo dodatna oprema za določanje in-situ natezne in tlačne trdnosti in za staranje pri povišanj/znižani temperaturi. Možno je opazovati mokre ali nasičene vzorce.</t>
  </si>
  <si>
    <t xml:space="preserve">Equipment is used for 3D structural and surface visualisation. Resolution is dependent on size of the sample, its density, atomic number and thickness. Beisde basic equipment, environmnetal chamber (heating-cooling) and stage for in-situ tensile and compressive experiments are available. Scanning of wet and humid samples is also possible.  </t>
  </si>
  <si>
    <t>2829499     2829400</t>
  </si>
  <si>
    <t>http://www.zag.si/si/oprema/e236cb4d35f0ebd8d2c1e332ea80e3ca</t>
  </si>
  <si>
    <t>J1-7148</t>
  </si>
  <si>
    <t>Alenka Mauko Pranjić</t>
  </si>
  <si>
    <t>BI-AT/16-17-021 (DuS NFCC) SN 0332/16J</t>
  </si>
  <si>
    <t>drugi projekti (RRI SPS NMP in H2020 InnoWEE)</t>
  </si>
  <si>
    <t>SISTEM ZA TEST.NESATURIRANIH ZEMLJIN</t>
  </si>
  <si>
    <t>Unsaturated Soil Testing System</t>
  </si>
  <si>
    <t>Oprema omogoča direktne meritve pornega tlaka za potrebe določevanja matrične sukcije na delnosaturiranih zemljinah. Porozne ploščice s točko vstopa zraka 500 ali 1500 kPa za testiranje nesaturiranih zemljin.</t>
  </si>
  <si>
    <t>Equipment provides a direct measurement of pore water pressure for the measurement of matric suction on partly saturated soils. High-air-entry porous disc (either 500 or 1500kPa) for unsaturated soil testing</t>
  </si>
  <si>
    <t>SN 609/16</t>
  </si>
  <si>
    <t>SPEKTROMETER OES OPTIČNI EMISIJSKI</t>
  </si>
  <si>
    <t>optical emission spectroscope</t>
  </si>
  <si>
    <t>kemijska analiza kovin</t>
  </si>
  <si>
    <t>chemical analysis of metals</t>
  </si>
  <si>
    <t>http://www.zag.si/si/oprema/a53148a3276cb4c8c6e925ced4e17bf2</t>
  </si>
  <si>
    <t>Tribokorozimeter - Sistem za karakterizacijo mehansko-korozijskih procesov - I. sklop</t>
  </si>
  <si>
    <t>Tribocorrosimeter</t>
  </si>
  <si>
    <t>Use of the equipment is possible and depends upon the preliminary agreement. The equipment can be used only by qualified and authorized person. The study cost depends of the complexy of the experiment.</t>
  </si>
  <si>
    <t>Tribokorozimeter je naprava za določanje tako triboloških lastnosti  (pin on disc in recipročni kontakt) materiala kot tudi korozijskih lastnosti, ločeno ali v skupnem delovanju. Tribokorozimeter obsega tudi profilometer za določanje hrapavosti in obrabe materiala.</t>
  </si>
  <si>
    <t>Tribocorrsimeter is an equipment for determination of tribocorrosive characteristics of metal material (pin on disc and reciprocating sliding contact) as well as abrasive and corrosion properties alone. Tribocorrosimeter includes prophylometer for determination of roughness and abrasive wear of the material.</t>
  </si>
  <si>
    <t>2761400   2761499</t>
  </si>
  <si>
    <t>http://www.zag.si/si/oprema/33c5cdcb62d1c7dc46e59a3f914d88cd</t>
  </si>
  <si>
    <t>Slavko Pandža</t>
  </si>
  <si>
    <t>Univerzalni stroj za določanje mehanskih lastnosti do 2500 kN</t>
  </si>
  <si>
    <t xml:space="preserve">Universal testing machine ZWICK Z2500Y </t>
  </si>
  <si>
    <t>Oprema je dostopna po predhodnem dogovoru, uporablja pa jo lahko le za to usposobljena in pooblaščena oseba.</t>
  </si>
  <si>
    <t>Equipment is available by preliminary arrangement, but it can be used only by qualified and authorized person.</t>
  </si>
  <si>
    <t>Za izvajanje nateznih, tlačnih in upogibnih preskusov za kovine, beton in les. Stroj je opremljen z digitalno merilno opremo in kontrolno elektroniko ter programsko opremo za izvajanje nateznih, tlačnih in upogibnih preskusov. Maksimalna sila 2500 kN, delovni gib s hidravličnimi čeljustmi max. 2000 mm. Z opremo izvajamo tudi nestandarne preskuse po željah strank. Na opremi izvajamo preskušanja v sklopu certificiranja in priprave slovenskih tehničnih soglasij.</t>
  </si>
  <si>
    <t xml:space="preserve">For carrying out tensile, compresion and benting tests for metals, concrete and wood. Machine is equiped with digial mesurment and control electronics and software for tensile, compresion and bending tests. Fmax, at least 2500 kN, tewst stroke with hydraulic grips at least 2000mm.  With machine perform also non-standard test on request of customer. With machine we perform tests for certificatoin of products and preparation of Slovenian tehnical approvals. </t>
  </si>
  <si>
    <t>2507800     2507898    2507899   2507900      2507998    2507999</t>
  </si>
  <si>
    <t>http://www.zag.si/si/oprema/5aad5a6459b68bbe5747da9f1c076b30</t>
  </si>
  <si>
    <t>Živosrebrni porozimeter</t>
  </si>
  <si>
    <t>Mercury Porosimeter Autopore IV 9510</t>
  </si>
  <si>
    <t xml:space="preserve">Oprema zaradi rokovanja s Hg ni splošno dostopna. Uporablja jo lahko le za to usposobljena in pooblaščena oseba. Pogoji dostopa (cena in čas) se oblikujejo glede na število meritev in zahtevnost vzorca individualno za vsakega naročnika. </t>
  </si>
  <si>
    <t>Equipment is not generally available due to handling with mercury. It can be used only by trained and authorised personnel. Services conditions (costs, time) are being arranged individually based on number of measurements and complexity of sample.</t>
  </si>
  <si>
    <t>Oprema deluje v območju tlaka do 414 MPa, kar omogoča določitev por s premerom od 360 µm do 0.003 µm. Ločljivost meritev pri vtiskanju in iztiskanju je najmanj 0.1 mL volumna živega srebra. Parametri, ki se jih da določiti, so: celokupni volumen por, porazdelitev velikosti por, delež poroznosti, gostota materiala ter transportne lastnosti zgradbe sistema por.</t>
  </si>
  <si>
    <t>The equipment works within the pressure range from almost zero up to 414 MPa, which makes it possible to measure pore diameters with sizes ranging from 360 µm to 0.003 µm. Data resolution is better than 0.1 mL for mercury intrusion and extrusion volumes. Prameters that can be determined: total pore volume, pore size distribution, percent porosity, density of the material, transport properties of the pore structure.</t>
  </si>
  <si>
    <t>2615100     2615199</t>
  </si>
  <si>
    <t>http://www.zag.si/si/oprema/c3d8266be7f90ec1346a5984d3aa40fc</t>
  </si>
  <si>
    <t>Raziskovalni projekti</t>
  </si>
  <si>
    <t>RRI SPS NMP - CEL.KROG in H2020 InnoWEE</t>
  </si>
  <si>
    <t>Nataša Knez</t>
  </si>
  <si>
    <t>ANALIZATOR PLINOV FTIR</t>
  </si>
  <si>
    <t>FTIR Gas Analyser</t>
  </si>
  <si>
    <t>v roku enega meseca po predhodni najavi samo ob prisotnosti strokovnjaka ZAG</t>
  </si>
  <si>
    <t>within one month by appointment only, in the presence of an expert from ZAG</t>
  </si>
  <si>
    <t>Naprava omogoča sprotno merjenje koncentracije strupenih plinov, ki se sproščajo pri gorenju</t>
  </si>
  <si>
    <t>The device allows simultaneous measurement of the concentration of toxic gases emitted during combustion</t>
  </si>
  <si>
    <t>KONUSNI KALORIMETER</t>
  </si>
  <si>
    <t>Cone Calorimeter</t>
  </si>
  <si>
    <t>Naprava omogoča spremljanje mase, sproščanja toplote, koncentracije O2, CO2, CO, temperature, prosojnosti dimnih plinov med obremenitvijo vzorca s toplotnim sevanjem do 50 kW/m2. Programska oprema omogoča oceno razreda odziva preskušanega proizvoda na ogenj. Mogoča povezava in meritev sestave dimnih plinov s FTIR.</t>
  </si>
  <si>
    <t>Measurement of mass loss rate, rate of heat release, concentration of O2, CO2, CO, temperature, smoke release rate during radiant heat of up to 50 kW/m2. Software allowes prediction of classification of reaction to fire of product. Possible measurement of released gases with FTIR.</t>
  </si>
  <si>
    <t>DIMNA KOMORA</t>
  </si>
  <si>
    <t>Smoke Density Chamber</t>
  </si>
  <si>
    <t>Zrakotesna komora za merjenje specifične optične gostote dima in izgube mase pri gorenju vzorca, izpostavljenega toplotnemu sevanju do 50 kW/m2. Mogoča povezava in meritev sestave dimnih plinov s FTIR.</t>
  </si>
  <si>
    <t xml:space="preserve">Airtight chamber for measurement of specific optical density of smoke and mass loss of product exposed to radiant heat of up to 50 kW/m2. Possible measurement of released gases with FTIR.  </t>
  </si>
  <si>
    <t>Peter Nadrah</t>
  </si>
  <si>
    <t>NAPRAVA ZA MERITEV VELIKOSTI DELCEV IN ZETA POTENCIALA</t>
  </si>
  <si>
    <t>Instrument for particle sizing and zeta potential measurement</t>
  </si>
  <si>
    <t>Dostop je možen po predhodnem dogovoru z vodjo laboratorija.</t>
  </si>
  <si>
    <t>Access is possible in agreement with the head of the laboratory.</t>
  </si>
  <si>
    <t>Oprema je namenjena merjenju velikosti delcev v suspenzijah, meritvi zeta potenciala in določitvi izoelektrične točke s titracijo.</t>
  </si>
  <si>
    <t>The instrument is used for measurement of particle sizes in suspensions, of zeta potential and determinataion of isoelectric point.</t>
  </si>
  <si>
    <t>Tomislav Tomše</t>
  </si>
  <si>
    <t>KOMORA TIP IWB-600 CCK ZA PRESKUŠANJE NOTRANJE ODPORNOSTI</t>
  </si>
  <si>
    <t>Chamber for measurement of internal durability</t>
  </si>
  <si>
    <t>po predhodnem dogovoru samo ob navzočnosti operaterja</t>
  </si>
  <si>
    <t>Access is possible in agreement with the head of the laboratory and under supervision of the operator</t>
  </si>
  <si>
    <t>preizkušanje notranje odpornosti betona proti zmrzovanju in tajanju</t>
  </si>
  <si>
    <t>testing of internal durabitily of concrete against freezing and melting</t>
  </si>
  <si>
    <t>DIGESTORIJ TIP TA 1500/ST HEMLING</t>
  </si>
  <si>
    <t>Fume hood</t>
  </si>
  <si>
    <t>Digestoriji so namenjeni izvajanju kemijskih reakcij, kjer so uporabljene nevarne ali hlapne kemikalije.</t>
  </si>
  <si>
    <t>Fume hoods are used for carrying out chemical reactions involving dangerous or volatile chemicals.</t>
  </si>
  <si>
    <t>2913600, 2913500, 2913800, 2913700</t>
  </si>
  <si>
    <t>RusaLCA (SN0783/13E)</t>
  </si>
  <si>
    <t>Mateja Štefančič</t>
  </si>
  <si>
    <t>REOMETER MODULARNI OSCILACIJSKI MCR 302</t>
  </si>
  <si>
    <t>MCR rheometer</t>
  </si>
  <si>
    <t>Dostop do opreme je možen po predhodnem dogovoru s skrbnikom opreme in samo ob navzočnosti enega od usposobljenih operaterjev</t>
  </si>
  <si>
    <t>Access is possible in agreement with the person responsible for the equipment and only under the supervision of one of the qualified operators</t>
  </si>
  <si>
    <t>Preizkušanje reoloških lastnosti anorganskih veziv ali drugih tekočih do viskoplastičnih materialov v rotaciji in oscilaciji, v odvisnosti od časa in temperature (-40° - +200 °C). Preizkušanje reoloških značilnosti bitumnov po standardiziranih metodah SIST EN 14470 - Ugotavljanje kompleksnega strižnega modula in faznega kota - DSR), EN 16659 - Multiple Stress Creep and Recovery Test - MSCRT.</t>
  </si>
  <si>
    <t>Testing of the rheological properties of inorganic binders and other liquid to viskoplastic materials in the rotation and/or oscillation mode as a function of time and temperature (-40 ° - 200 ° C). Testing rheological characteristics of bituminous binders using standardized methods SIST EN 14470 - Determination of complex shear modulus and phase angle - DSR), EN 16659 - Multiple Stress Creep and Recovery Test - MSCRT.</t>
  </si>
  <si>
    <t>2983100, 2982900, 2983000</t>
  </si>
  <si>
    <t>Aleš Traven</t>
  </si>
  <si>
    <t>KOMORA UV MODEL Q-SUN XE-3</t>
  </si>
  <si>
    <t>Q SUN chamber</t>
  </si>
  <si>
    <t>Dostop je možen po predhodnem dogovoru z vodjo laboratorija. Oprema se uporablja za daljše teste, ki trajajo tudi do več mesecev, cena v €/uro je preračunana na 24 ur</t>
  </si>
  <si>
    <t>Access is possible in agreement with the head of the laboratory. Equipment is used for longer exposures, that last up to few months, price in €/hour is calculated per 24 hours</t>
  </si>
  <si>
    <t xml:space="preserve">Komora je namenjena izpostavi vzorcev pospešenemu umetnemu staranju (simulacija vremenskih razmer): UV sevanje, pršenje z vodo, spreminjanje temperature in relativne vlage. </t>
  </si>
  <si>
    <t>Chamber is used for exposure the samples to accelerating artifical ageing (simulation of weather conditions): UV exposure, rainning, cycling different temperature and relative humidity</t>
  </si>
  <si>
    <t>Andrijana Sever Škapin</t>
  </si>
  <si>
    <t xml:space="preserve">Znanstveno-raziskovalno središče Koper </t>
  </si>
  <si>
    <t>Peter Čerče</t>
  </si>
  <si>
    <t>Oprema za informatizacijo in digitalizacijo AV zbirk podatkov</t>
  </si>
  <si>
    <t>Equipement for informatization and digitalization of audio and video research data</t>
  </si>
  <si>
    <t xml:space="preserve">Oprema je namenjena terenskemu delu in je v času razpoložljivosti dostopna po predhodnem individualnem dogovoru, v zvezi s trajanjem, najemom in lokacijo uporabe. Uporabo opreme zaračunavamo po internem veljavnem ceniku. </t>
  </si>
  <si>
    <t>Equipment is intended for fieldwork research support. Use of the equipement by other research institutions is subject of availability and accessible during the prior individual agreement, concerning the duration and location. Exact cost is regulated by internal price list and is subject to change.</t>
  </si>
  <si>
    <t>Oprema služi za evidentiranje in sistematično zbiranje serialnih ter ustnih virov. Namen zbiranja omenjenih virov je vzpostavitev zbirke ključnih virov za prostor Zahodne Slovenije, ki bodo na razpolago raziskovalcem matične RO in eventuelnim zunanjim naročnikom.</t>
  </si>
  <si>
    <t>Research equipment is used for field collection of oral history sources. Collection of oral history sources functions as a basic input in a so called »Memory archive« for western Slovenia and will be used as a research tool for researchers in humanities and social studies</t>
  </si>
  <si>
    <t>http://www.zrs-kp.si/oprema-in-storitve-10</t>
  </si>
  <si>
    <t>P6-0272</t>
  </si>
  <si>
    <t>Arhiv spomina</t>
  </si>
  <si>
    <t>Memory archive</t>
  </si>
  <si>
    <t>Oprema je fiksno nameščena v prostorih ZRS Koper in je v uporabi brez prekinitev</t>
  </si>
  <si>
    <t>The equipment is permanently installed in the premises of the SRC Koper and is in the conitunous use</t>
  </si>
  <si>
    <t>Oprema je namenjena informacijski podpori raziskovalnemu delu vseh raziskovalnih inštitutov matične ustanove</t>
  </si>
  <si>
    <t>Purpose of the equipement is ICT support of all the research institutes of SRC Koper</t>
  </si>
  <si>
    <t>Jože Pirjevec</t>
  </si>
  <si>
    <t>P5-0381</t>
  </si>
  <si>
    <t>Rado Pišot</t>
  </si>
  <si>
    <t>P6-0279</t>
  </si>
  <si>
    <t>Milan Bufon</t>
  </si>
  <si>
    <t>P1-0386</t>
  </si>
  <si>
    <t>Barlič Maganja Darja</t>
  </si>
  <si>
    <t>raziskovalni projekti</t>
  </si>
  <si>
    <t>Milena Bučar Miklavčič</t>
  </si>
  <si>
    <t>Tekočinski kromatograf</t>
  </si>
  <si>
    <t>HPLC Agilent 1100 with Fluorescence detektor and highly sensitive UV -visible detector</t>
  </si>
  <si>
    <t>Oprema je fiksno nameščena v prostorih akreditiranega Laboratorija za preskušanje oljčnega olja ZRS Koper.</t>
  </si>
  <si>
    <t>The equipment is permanently installed in the accreditated laboratory of olive oil testing at the SRC Koper</t>
  </si>
  <si>
    <t>Oprema je namenjena raziskavam in rednemu spremljanju kakovostnih parametrov oljk in oljčnega olja. Z navedeno opremo preučujemo biofenolno sestavo, tokoferole, sestavo maščobnih kislin, hlapne substance, potvorbe oljčnega olja.</t>
  </si>
  <si>
    <t>Research equipement for olive oil analyses</t>
  </si>
  <si>
    <t>Prometrofood</t>
  </si>
  <si>
    <t>Armin Paravlič</t>
  </si>
  <si>
    <t>Telemetrični merilni sistem za diagnostiko srčne in živčno-mišične aktivnosti</t>
  </si>
  <si>
    <t>Telemetric system for cardio-vascular and skeletal muscle diagnostics</t>
  </si>
  <si>
    <t>Oprema je dostopna v času razpoložljivosti (predvsem od ponedeljka do petka med 8. in 13. uro) v prostorih laboratorija Kineziološkega Centra ter po predhodnem individualnem dogovoru. Uporabo opreme zaračunavamo po internem veljavnem ceniku.</t>
  </si>
  <si>
    <t>The equipment is installed in the Laboratory of the Kinesiology Centre. Use of the equipement by other research institutions is subject of availability and accessible through prior individual agreement, but mainly from Monday till Friday between 8AM and 1PM. The cost is regulated by internal price list and is subject to change.</t>
  </si>
  <si>
    <t>Merilni sistem omogoča merjenje srčne frekvence in njeno prikazovanje na zaslonu računalnika v realnem času. Na osnovi te informacije lahko trener odzivneje regulira potek vadbe/tekmovanja. Podsistem (Newtest) omogoča vrednotenje maksimalne hitrosti teka in maksimalne eksplozivne moči nog ter zgornjega dela trupa.</t>
  </si>
  <si>
    <t>System enables telemetric measurement of the hear rate in real time.On the basis of this information coach couold delegate the training session or competition. Furthermore, it could measures skeletal muscle activation patternsst and functional tests (sprint velocity, jumping power)</t>
  </si>
  <si>
    <t xml:space="preserve">Noraxon Telemetry TeleMyo </t>
  </si>
  <si>
    <t>Noraxon Telemetry TeleMyo</t>
  </si>
  <si>
    <t>Prenosni elektromiografski sistem meri živčno-mišično aktivnost med gibanjem in omogoča analizo signalov v časovnem in frekvenčnem prostoru.</t>
  </si>
  <si>
    <t>Portable telemetric EMG system combines high-quality, scientifically-reliable data with mobility and flexibility. It measures neuro-muscular activity during movement and allows real-time signal analysis.</t>
  </si>
  <si>
    <t xml:space="preserve">Odskočna deska Kistler </t>
  </si>
  <si>
    <t>Kistler vaulting board</t>
  </si>
  <si>
    <t>Sistem je namenjen merjenju eksplozivne odrivne moči različnih vrst vertikalnih skokov, ravnotežja in zajemu kinetičnih parametrov koraka med hojo in tekom.</t>
  </si>
  <si>
    <t>Kistler measurement system detects and accurately measures forces and moments during vertical jump movements, performes gait analysis and kinematic motion analysis in different fields of performance diagnostics.</t>
  </si>
  <si>
    <t>MR Paravlić</t>
  </si>
  <si>
    <t xml:space="preserve">Tekoča preproga Zebris </t>
  </si>
  <si>
    <t>Zebris treadmill ergometer</t>
  </si>
  <si>
    <t>Tekalna preproga omogoča izvedbo večstopenjskih obremenilnih testov, trening teka, analizo pritiska na stopalo med stojo, hojo in tekom ter meritve časovno-prostorskih parametrov hoje in teka.</t>
  </si>
  <si>
    <t>Zebris treadmill enables performance of multilevel stress tests, kinematic motion analysis, foot pressure analysis during standing, walking or running and can measure different time-space parameters of walking or running.</t>
  </si>
  <si>
    <t xml:space="preserve">TMG MWave modul tenziomiogram </t>
  </si>
  <si>
    <t>TMG MWave modul Tensiomyogram</t>
  </si>
  <si>
    <t>Ostalo</t>
  </si>
  <si>
    <t>Sistem je namenjen merjenju funkcionalne in lateralne asimetrije v hitrosti krčenja mišic in njihovega tonusa.</t>
  </si>
  <si>
    <t>Sistem je namenjen merjenju funkcionalne in lateralne asimetrije v hitrosti krčenja mišic in njihovega tonusa</t>
  </si>
  <si>
    <t>projekt PKP</t>
  </si>
  <si>
    <t>Matej Kleva</t>
  </si>
  <si>
    <t xml:space="preserve">Univerza v Ljubljani, Fakulteta za elektrotehniko       </t>
  </si>
  <si>
    <t xml:space="preserve">P2-0249 / I0-0022 </t>
  </si>
  <si>
    <t>Damijan Miklavčič</t>
  </si>
  <si>
    <t>Sistem za merjenje in analizo sprememb pasivnih električnih lastnosti bioloških tkiv in celic v suspenziji v časovnem in frekvenčnem prostoru vsled elektroporacije celične membrane</t>
  </si>
  <si>
    <t>System for measurement and analysis of passive electric properties of biological tissues in time and frequency domains after cell membrane electroporation</t>
  </si>
  <si>
    <t>Oprema se nahaja v Laboratoriju  za biokibernetiko FE UL, za dostop je potrebno kontaktirati predstojnika laboratorija prof. Damijana Miklavčiča. Uporaba s strani zunanjih RO je možna po predhodnem dogovoru.</t>
  </si>
  <si>
    <t>The equipment is located in the Laboratory of Biocybernetics, Fac. of El. Eng., Univ. of Ljubljana. Contact lab head prof. Damijan Miklavčič. It is available to external RO upon request.</t>
  </si>
  <si>
    <t>Sistem tvorijo trije sklopi: impedančni analizator visoke ločljivosti, štirikanalni digitalni osciloskop in paket za numerično modeliranje. Omogoča spremljanje električnih lastnosti bioloških celic v suspenziji in njihovih sprememb, do katerih pride ob izpostavitvi električnim pulzom, v realnem času.</t>
  </si>
  <si>
    <t>The system comprises three components: a high-resolution impedance analyzer, a four-channel digital oscilloscope and a software package for numerical modeling based on the finite-elements method. It allows for real-time monotoring of electric properties of biological cells in suspension and the changes of these properties caused by an exposure to electric pulses.</t>
  </si>
  <si>
    <t>20045, 20041, 15756, 20037, 20036, 20034, 20046, 16344</t>
  </si>
  <si>
    <t>http://lbk.fe.uni-lj.si/oprema/</t>
  </si>
  <si>
    <t>Z2-6503</t>
  </si>
  <si>
    <t>Z2-9661</t>
  </si>
  <si>
    <t>Nataša Pavšelj</t>
  </si>
  <si>
    <t>P2-0249</t>
  </si>
  <si>
    <t>–</t>
  </si>
  <si>
    <t>Marko Munih</t>
  </si>
  <si>
    <t>Robot s senzorskim sistemom in krmilnikom z odprto arhitekturo</t>
  </si>
  <si>
    <t>Robot with sensory system and open control arhitecture</t>
  </si>
  <si>
    <t>Oprema je dostopna za industrijske in akademske partnerje. Čas dostopa ni fiksiran, je odvisen od trenutne zasedenosti, potrebna je predhodna uskladitev. Za krajša obdobja uporabe je bila oprema prosto dostopna, sicer cena po dogovoru.</t>
  </si>
  <si>
    <t>Equipment is available for industrial and academic partners. Access time is not defined in advance, is dependent on current availability, advance appointment is required. For shorter periods is equipment freely available, in other cases price is agreed.</t>
  </si>
  <si>
    <t>To je industrijski robot nadgrajen z novim krmilnim sistemom, ki omogoča frekvence zanke do več kHz. To je potrebno za stabilen kontakt robota z okolico, tudi pri kontaktu s človekom.</t>
  </si>
  <si>
    <t>This is industrial robot, enhanced with new control system allowing loop frequencies of several kHz. This is required for stable of robot with environment, also in contact with human.</t>
  </si>
  <si>
    <t>http://www.robolab.si/research/infrastructure/industrial-robotics/robot-staeubli/</t>
  </si>
  <si>
    <t>Več dr., mag. In dipl. nalog.</t>
  </si>
  <si>
    <t>Mihelj Matjaž</t>
  </si>
  <si>
    <t>FP7-MIMICS</t>
  </si>
  <si>
    <t>P2-0225</t>
  </si>
  <si>
    <t>Janko Drnovšek</t>
  </si>
  <si>
    <t>Realizacija temperaturne fiksne točke bakra</t>
  </si>
  <si>
    <t>system for realization of freezing point of copper (fixed point cell + furnace)</t>
  </si>
  <si>
    <t>Inštrument je mogoče uporabiti v okviru prenosa vrednosti primarnega etalona na najvišjem metrološkem nivoju (medlaboratorijska primerjava). Zaradi pogoste uporabe inštrumenta je nujen vnaprejšen dogovor glede časovne uporabe. Cena uporabe se oblikuje na podlagi ur delovanja ter ekspertnih ur upravljalca instrumenta s strani skrbnika opreme.</t>
  </si>
  <si>
    <t>The instrument can be shared in a scope of transfer of primary standard value at the highest metrological level (interlaboratory comparison). Due to frequent use, the external use of the instrument shall be agreed upon long time in advance. The cost of the external use is based on the working time of the instrument and expert hours of the operator.</t>
  </si>
  <si>
    <t>Instrument služi za realizacijo točke strdišča bakra Z njim se prenaša vrednost primarnega etalona temperature na delovne etalone v raziskovalnih inštitucijah in industriji.</t>
  </si>
  <si>
    <t>The instrument serves for realization of freezing point of copper. It is used to disseminate the value of the primary temperature stnadard to the working standards within research institutions and industry.</t>
  </si>
  <si>
    <t>http://www.lmk.si/wp-content/uploads/2016/05/ARRS-oprema-web-baker.pdf</t>
  </si>
  <si>
    <t>P2-0246</t>
  </si>
  <si>
    <t>Boštjan Batagelj</t>
  </si>
  <si>
    <t>Optični spektralni analizator</t>
  </si>
  <si>
    <t>Ando AQ 6317B</t>
  </si>
  <si>
    <t>spectrum measurement in the wavelength range 600 nm - 1750 nm</t>
  </si>
  <si>
    <t>High-accuracy and high-resolution optical spectrum analyzer
for evaluating D-WDM systems and components.</t>
  </si>
  <si>
    <t>19660, 19661, 19662</t>
  </si>
  <si>
    <t>http://antena.fe.uni-lj.si/oprema.php</t>
  </si>
  <si>
    <t>Sašo Tomažič</t>
  </si>
  <si>
    <t>Naprava za realizacijo temperaturne fiksne točke bakra</t>
  </si>
  <si>
    <t>17578, 17579, 17713, 17926</t>
  </si>
  <si>
    <t>P2-0225/ I0-0022</t>
  </si>
  <si>
    <t>Rosiščni senzor</t>
  </si>
  <si>
    <t>Precision dew-point sensor, MBW 373H</t>
  </si>
  <si>
    <t>Instrument služi kot posredniški etalon. Z njim se prenaša vrednost primarnega etalona vlage na delovne etalone v raziskovalnih inštitucijah in industriji.</t>
  </si>
  <si>
    <t>The instrument serves as a transfer standard. It is used to disseminate the value of the primary humidity stnadard to the working standards within research institutions and industry.</t>
  </si>
  <si>
    <t>http://www.lmk.si/wp-content/uploads/2016/05/ARRS-oprema-web-rosice.pdf</t>
  </si>
  <si>
    <t>Sistem za ultra hitro fluorescenčno mikroskopijo in spektroskopijo</t>
  </si>
  <si>
    <t>System for ultra-fast fluorescence microscopy and spectroscopy</t>
  </si>
  <si>
    <t>Oprema se nahaja v Laboratoriju  za biokibernetiko FE UL, za dostop je potrebno kontaktirati predstojnika laboratorija prof. Damijana Miklavčiča. Del opreme (hitra kamera) je vezan na fluorescenčni mikroskop, ki je dostopen zunanjim RO le v poznih popoldanskih in večernih urah ter ob vikendih. Uporaba preostalega dela opreme (spektrofluorometer) je možna po predhodnem dogovoru.</t>
  </si>
  <si>
    <t>The equipment is located in the Laboratory of Biocybernetics, Fac. of El. Eng., Univ. of Ljubljana. Contact lab head prof. Damijan Miklavčič. Part of the system (ultra-fast camera) is connected to the fluorescence microscope, which is available to external RO only on late afternoons, evenings and weekends. The remaining component of the system (spectrofluorometer) is available upon request.</t>
  </si>
  <si>
    <t>Visoka občutljivost ultra-hitre kamere omogoča opazovanje hitrih sprememb fizioloških procesov, ki nastopijo ob izpostavitvi celice električnemu polju (pojav vsiljene transmembranske napetosti, pretok ionov skozi membrano, ...) z zadovoljivo prostorsko in visoko časovno ločljivostjo. S spektrofluorometrom merimo fluorescenco celotne populacije celic, s tem pa neposredno dobimo podatek o povprečnem vnosu v celico.</t>
  </si>
  <si>
    <t xml:space="preserve">The sensitivity of the ultra-fast camera allows the observations of rapid changes of physiological processes, which occur when the cell is placed into an electric field (induced transmembrane voltage, the transport of molecules through the membrane,...) with sufficient spatial and high temporal resolution. With spectrofluorometer the fluorescence of the population of cells is measured, thereby obtaining the average transport into a single cell. </t>
  </si>
  <si>
    <t>22991, 22992, 22995, 23245</t>
  </si>
  <si>
    <t>J2-9770</t>
  </si>
  <si>
    <t>Mojca Pavlin</t>
  </si>
  <si>
    <t>J2-9764</t>
  </si>
  <si>
    <t>Z2-9229</t>
  </si>
  <si>
    <t>Gorazd Pucihar</t>
  </si>
  <si>
    <t>P2-0197</t>
  </si>
  <si>
    <t>Marko Topič</t>
  </si>
  <si>
    <t xml:space="preserve">Merilnik UV/VIS/NIR transmisije in refleksije </t>
  </si>
  <si>
    <t>UV/Vis/NIR Spectrophotometer</t>
  </si>
  <si>
    <t>Merilnik se nahaja v Laboratoriju za fotovoltaiko in optoelektroniko. Za možnost karakterizacijo vzorcev kontaktirajte predstojnika LPVO prof. dr. Marka Topiča. Glede na intenzivno uporabo merilnika za lastne RR potrebe je uporaba možna le v poznih popoldanskih terminih.</t>
  </si>
  <si>
    <t>Measurement set-up is located in Laboratory of Photovoltaics and Optoelectronics. To characterize samples the head of LPVO prof. dr. Marko Topic should be contacted.</t>
  </si>
  <si>
    <t>Merjenje direktne in totalne transmisije in refleksije v valovnem območju od 200 do 3300 nm.</t>
  </si>
  <si>
    <t>Measurement of direct and total transmission and reflection in the wavelength range from 200 to 3300 nm.</t>
  </si>
  <si>
    <t>http://lpvo.fe.uni-lj.si/raziskave/oprema/#c1200</t>
  </si>
  <si>
    <t>J2-0851</t>
  </si>
  <si>
    <t>Janez Krč</t>
  </si>
  <si>
    <t>FP7 SILICON_Light</t>
  </si>
  <si>
    <t>Jurij Kurnik</t>
  </si>
  <si>
    <t>FP7 SOLAMON</t>
  </si>
  <si>
    <t>Marko Berginc</t>
  </si>
  <si>
    <t>Precizijski uporoni izmenični mostilček</t>
  </si>
  <si>
    <t>automatic resistance bridge ASL F900</t>
  </si>
  <si>
    <t>Instrument se uporablja za precizijsko merjenje upornosti uporovnih termometrov (negotovost 20 ppb) v območju med 0 in 420 ohmov.</t>
  </si>
  <si>
    <t>The instrument is used for precise measurement of resistance of platinum resistance thermometers (uncertainty 20 ppb) in the range between 0 and 420 ohms.</t>
  </si>
  <si>
    <t>21435/1, 22589</t>
  </si>
  <si>
    <t>http://www.lmk.si/wp-content/uploads/2016/05/ARRS-oprema-web-most.pdf</t>
  </si>
  <si>
    <t>P2-0219</t>
  </si>
  <si>
    <t>Gorazd Karer</t>
  </si>
  <si>
    <t>Eksperimentalno okolje za študij naprednih metod vodenja</t>
  </si>
  <si>
    <t>2004-2005</t>
  </si>
  <si>
    <t>Experimental environment for studying of advanced control methods</t>
  </si>
  <si>
    <t>Oprema je ob delavnikih pogosto v uporabi v raziskovalne namene. Po 16 uri ali ob vikendih bi jo bilo možno uporabljati po predhodnem dogovoru.</t>
  </si>
  <si>
    <t>Equipment is during working days usually used in research work. After 4 pm or during weekends it can be available for use with in advance arrangements.</t>
  </si>
  <si>
    <t>Raziskovalna oprema je namenjena raziskovanju na področju modeliranja, simulacije in vodenja različnih tipov procesov. Omogoča študij najsodobnejših načinov vodenja hitrih mehanskih sistemov in procesnih sistemov v realnem času.  Oprema  se uporablja tudi v okviru različnih raziskovalnih projektov ter za namene študija na diplomskem, magistrskem, specialističnem in doktorskem študiju.</t>
  </si>
  <si>
    <t>Research equipment is intended for the area of modelling, simulation and control. It enables the studying of advanced control systems for mechanical and process plants in real time. The equipment is used in conjunction with different research projects and also in conjunction with undergraduate, magister, specilistic and doctotal study.</t>
  </si>
  <si>
    <t>22077, 21456, 21457, 22432, 20952, 21279, 22224, 22225, 22226, 22248, 22249, 22250, 22251, 22252</t>
  </si>
  <si>
    <t xml:space="preserve">http://msc.fe.uni-lj.si/Plants.asp
</t>
  </si>
  <si>
    <t>Rihard Karba</t>
  </si>
  <si>
    <t>J2-2310-1538</t>
  </si>
  <si>
    <t>Igor Škrjanc</t>
  </si>
  <si>
    <t>bilatralna sodelovanja s:  Madžarsko, Romunijo</t>
  </si>
  <si>
    <t xml:space="preserve"> Belič, Škrjanc</t>
  </si>
  <si>
    <t>Projekti mladih raziskovalcev</t>
  </si>
  <si>
    <t>Mladi raziskovalci  28468 Teslić, 30681 Dovžan, 29552 Sodja, 31982 Bošnak, Zdešar</t>
  </si>
  <si>
    <t>Haptični robot z razvojno programsko opremo 1. Cilindični haptični robot FCS HapticMaster s krmilnikom, merilnim zapestjem in programsko opremo 2. Merilne kartice MeasurementComputing: PCI-DAS1602/16 AI/O, PCI-DDA08/16 AO, 2 X PCI-QUAD04 3. 2X PC</t>
  </si>
  <si>
    <t>Haptic robot with software 1. Cilindrical haptic robot HapticMaster with controler, measurement wrist and software 2. Measurement boards DDA08/16 AO, 2 X PCI-QUAD04 3. 2X PC</t>
  </si>
  <si>
    <t>To je haptični robot primeren za rehabilitacijo roke, ustrezen je kot odprta arhitektura tudi za študij in poučevanje vodenja haptičnih robotov.</t>
  </si>
  <si>
    <t>This is haptical robot for rehablitation of human ar. Also suitable as open control arhitecture for studies and teaching of haptic robot control.</t>
  </si>
  <si>
    <t>21674, 21676, 21743, 21746</t>
  </si>
  <si>
    <t>http://www.robolab.si/research/infrastructure/haptic-robotics/hapticmaster/</t>
  </si>
  <si>
    <t>FP5 - I-Match</t>
  </si>
  <si>
    <t>FP7 - MIMICS</t>
  </si>
  <si>
    <t>P2-0244</t>
  </si>
  <si>
    <t>Danilo Vrtačnik</t>
  </si>
  <si>
    <t>Sistem za pridobivanje ultra čiste vode</t>
  </si>
  <si>
    <t>System for production of ultra pure dionized water (UPW)</t>
  </si>
  <si>
    <t>Sistem je fiksno postavljen in vključen v distribucijsko zanko čistih prostorov. Produkt, DI voda je  zato dostopen pod omejenimi pogoji zainteresiranim partnerjem.</t>
  </si>
  <si>
    <t xml:space="preserve">System is permanently installed and connected to the closed supply loop of cleanroom facility. Deionized water as a producto of the system is available to other institutions </t>
  </si>
  <si>
    <t>Sistem je namenjen pridobivanju izredno čiste deionizirane vode za potrebe mikroelektronskih procesov. Ustreza standardu E2.</t>
  </si>
  <si>
    <t>System for laboratory production of  dionized water used in microelectronic processing. Complies with E2 standard.</t>
  </si>
  <si>
    <t>http://lmse.fe.uni-lj.si/activities/arrs.shtml</t>
  </si>
  <si>
    <t>Slavko Amon</t>
  </si>
  <si>
    <t>30683 Pečar Borut MR</t>
  </si>
  <si>
    <t>L2-0186</t>
  </si>
  <si>
    <t>Marina Santo Zarnik</t>
  </si>
  <si>
    <t>Industrijski robotski sistem s simulacijsko in razvojno programsko opremo 1. Antropomorfni robot ABB IRB 140 s krmilnikom S4Cplus in učno enoto 2. Razvojna programska oprema 3. Vhodno/izhodni vmesniški enoti DSQC 355 in DSQC 354 4.</t>
  </si>
  <si>
    <t>Industrial robot with accompaning simulation software 1. Antropomorphic arm ABB IRB 140 with controler S4Cplus with teach unit 2. Robot Studio software 3. DSQC 355 and DSQC 354</t>
  </si>
  <si>
    <t>To je sodoben industrijski robot. Namen te celice je uporaba offline programiranja za načrtovanje navideznega okolja in definiranje robotskega programa, potem pa prenos v robota za izvršitev in končne prilagoditve.</t>
  </si>
  <si>
    <t>This si a modern industrial robot. The aim of this robotic cell is use of offline programming for definition of environment and the robot program, followed with transfer to robot cotroller for execution and final adjustments.</t>
  </si>
  <si>
    <t>FE 022467</t>
  </si>
  <si>
    <t>http://www.robolab.si/research/infrastructure/industrial-robotics/abb-irb-1600/</t>
  </si>
  <si>
    <t>industrijski projekti</t>
  </si>
  <si>
    <t>Optični merilni sistem za brezkontaktno merjenje kinematičnih parametrov gibanja, Optotrak</t>
  </si>
  <si>
    <t>Optical measurement system for contactless acquisition of kinematic parameters, Optotrak</t>
  </si>
  <si>
    <t>Gre za sistem kamer in aktivnih markerjev, ki omogoča zajemanje 3D koordinat markerjev s 3D točnostjo +-0.3 mm v volumnu prostora s stranico več metrov. Možno je istočasno merjenje in posredovanje izmerjenih vrednosti drugim klientom in  na ta način zaprtozančno vodenje.</t>
  </si>
  <si>
    <t>This is a system with cameras and active markers, for acquisition of 3D marker coordinates with 3D accuracy 0.3 mm in a volume with one side of several meters. Possible is simultaneous acquisition and transfer to other clients for real time feedback control.</t>
  </si>
  <si>
    <t>http://www.robolab.si/research/infrastructure/other-equipment/optotrak-certus/</t>
  </si>
  <si>
    <t>FP6 - Alladin</t>
  </si>
  <si>
    <t>P2-0232/ I0-0022</t>
  </si>
  <si>
    <t>Franjo Pernuš</t>
  </si>
  <si>
    <t>Sistem z NIR spektralno kamero</t>
  </si>
  <si>
    <t>System with NIR hyperspectral camera</t>
  </si>
  <si>
    <t>Po dogovoru - odvisno od trenutnega poteka razsikav</t>
  </si>
  <si>
    <t>As agreed upon requests - depends on the current experiments</t>
  </si>
  <si>
    <t>Zajemanje NIR hiperspektralnih slik</t>
  </si>
  <si>
    <t>Acquisition of NIR hyperspectral images</t>
  </si>
  <si>
    <t>25320, 25321, 25322, 25323, 25627, 25626</t>
  </si>
  <si>
    <t>http://lit.fe.uni-lj.si/equipment.php?lang=slo</t>
  </si>
  <si>
    <t>L2-7381</t>
  </si>
  <si>
    <t>Boštjan Likar</t>
  </si>
  <si>
    <t>L2-9758</t>
  </si>
  <si>
    <t>L2-2023</t>
  </si>
  <si>
    <t>P2-0232</t>
  </si>
  <si>
    <t>Sistem za realizacijo nove mednarodne temperaturne lestvice</t>
  </si>
  <si>
    <t>2007-2008</t>
  </si>
  <si>
    <t>system for the realization of new temperature scale</t>
  </si>
  <si>
    <t>Sistem služi za realizacijo ter spremljanje le-te različnih fiksnih točk. Z njim se prenaša vrednost primarnega etalona temperature na delovne etalone v raziskovalnih inštitucijah in industriji.</t>
  </si>
  <si>
    <t>The system is used for realization and monitoring of the realization of different fixed points. It is used to disseminate the value of the primary temperature stnadard to the working standards within research institutions and industry.</t>
  </si>
  <si>
    <t>24343, 24721, 26216, 26217, 26663, 25942, 25943</t>
  </si>
  <si>
    <t>http://www.lmk.si/wp-content/uploads/2016/05/ARRS-oprema-web-fix.pdf</t>
  </si>
  <si>
    <t>Elipsometrični merilnik tankih plasti</t>
  </si>
  <si>
    <t>Spektroskoptični elipsometer (angl. spectroscopic ellipsometer) SpecEL-2000-VIS z dodatkom za analizo plinov Micro GC 3000 A (leto 2008)</t>
  </si>
  <si>
    <t xml:space="preserve">Oprema je nameščena v čistih prostorih in je pod ustreznimi pogoji dostopna tudi drugim raziskovalnim organizacijam </t>
  </si>
  <si>
    <t>The equipment is installed in clean room environment and is accessible also to other research institutions.</t>
  </si>
  <si>
    <t>Karakterizacija (debeline, lomni količnik) tankoplastnih transparentnih filmov</t>
  </si>
  <si>
    <t>Characterization of transparent thin films (thickness, refractive index).</t>
  </si>
  <si>
    <t>24609, 25950</t>
  </si>
  <si>
    <t>Sistem za merjenje nanosekundnih visokonapetostnih električnih pulzov</t>
  </si>
  <si>
    <t>System for measurement of nanosecond high-voltage electric pulses</t>
  </si>
  <si>
    <t>Oprema se nahaja v Laboratoriju  za biokibernetiko FE UL, za dostop je potrebno kontaktirati predstojnika laboratorija prof. Damijana Miklavčiča. Uporaba opreme (tako osciloskopa kot šritih pripadajočih sond)  je mogoča po predhodnem dogovoru.</t>
  </si>
  <si>
    <t>The equipment is located in the Laboratory of Biocybernetics, Fac. of El. Eng., Univ. of Ljubljana. Contact lab head prof. Damijan Miklavčič. The system (the oscilloscope and/or the four probes) is available upon request.</t>
  </si>
  <si>
    <t>Z osciloskopom je mogoče sočasno na štirih vhodnih kanalih opazovati pulze z manj kot nanosekundnim dvižnim časom. S pripadajočimi specializiranimi sondami (diferencialna, visokonapetostna in dve aktivni sondi) lahko merimo različne tokovne in napetostne parametre takšnih pulzov.</t>
  </si>
  <si>
    <t>The oscilloscope allows for simultaneous four-channel monitoring of electric pulses with subnanosecond risetimes. The specialized probes that are part of the system (a differential probe, a high-voltage probe, and two active probes) enable the measurements of various current and voltage parameters of such pulses.</t>
  </si>
  <si>
    <t>16897, 17001, 24643, 24644</t>
  </si>
  <si>
    <t>Z2-7046</t>
  </si>
  <si>
    <t>Z2-2025</t>
  </si>
  <si>
    <t>Matej Reberšek</t>
  </si>
  <si>
    <t>Gregor Klančar</t>
  </si>
  <si>
    <t>Raziskovalno okolje za študij naprednih metod v mobilni robotiki</t>
  </si>
  <si>
    <t>Research environment for study of advanced methods in mobile robotics</t>
  </si>
  <si>
    <t xml:space="preserve">Oprema je v delovnem času (8:00 -16:00) pogosto v uporabi za raziskovalne skupine. Možnost dostopa bi tako bila le v popoldanskih urah oziroma izjemoma po vnaprejšnjem dogovoru. </t>
  </si>
  <si>
    <t>Equipment is in use during working hours (8:00-16:00) by the members of research group. Therefore it is only available in the afternoon hours or otherwise if arranged.</t>
  </si>
  <si>
    <t>Raziskovalna oprema je namenjena raziskovanju na področju mobilne robotike, kjer gre za metode vodenja, zaznavanja, razpoznavanje okolice in večagentne sisteme. Oprema se je in se uporablja tudi v okviru različnih raziskovalnih projektov ter za namene študija na diplomskem, podiplomskem študiju in doktorskem študiju.</t>
  </si>
  <si>
    <t>Research equipment is intended for research in mobile robotics area such as: control methods, detection and recognition of the environment and multiagent systems. Equipment was and is in use also in different research projects and for  study purposes of graduate, postgraduate and Ph.D study.</t>
  </si>
  <si>
    <t>24837, 24841, 24041, 24900, 25922, 25925</t>
  </si>
  <si>
    <t>http://msc.fe.uni-lj.si/Hardware.asp</t>
  </si>
  <si>
    <t>CO vesolje, znanost, tehnologija</t>
  </si>
  <si>
    <t>Matko, Mušič, Klančar</t>
  </si>
  <si>
    <t>bilatralna sodelovanja z Romunijo in Kitajsko</t>
  </si>
  <si>
    <t>Matko, Blažič</t>
  </si>
  <si>
    <t>Merilnik učinkovitosti pretvorbe sončnih celic s sončnim simulatorjem</t>
  </si>
  <si>
    <t>Solar Simulator AM1.5</t>
  </si>
  <si>
    <t>Merjenje učinkovitosti pretvorbe pod umetnim soncem spektra AM1.5.</t>
  </si>
  <si>
    <t>Measurement of conversion efficiency under solar irradiance AM1.5</t>
  </si>
  <si>
    <t>24616, 24617, 24621</t>
  </si>
  <si>
    <t>Andrej Košir</t>
  </si>
  <si>
    <t>Enota za razvoj in vertifikacijo kvalitete interaktivnih večpredstavnih storitev</t>
  </si>
  <si>
    <t>Oprema se nahaja v Laboratoriju za digitalno obdelavo signalov, slik in videa, Fakulteza za elektrotehniko, Univerza v Ljubljani. Za uporabo kontaktirajte predstojnika LDOS prof. dr. Jurija F. Tasiča. Na voljo izven rednega delovnega časa.</t>
  </si>
  <si>
    <t>The equipment is located in Digital Signal, Image and Video Processing Laboratory, Fac. of El. Eng., Univ. of Ljubljana. Contact lab head prof. dr. Jurij F. Tasič. Availability out of regular working hours.</t>
  </si>
  <si>
    <t>V sestavu razpolagamo s sistemom za nelinearno urejanje video gradiva, sistemom za urejanje multimedijskih gradiv, DVB predvajalnim (playout) studiom, testnimi DVB sprejemniki ter s strežniki interaktivnih multimedijskih storitev.</t>
  </si>
  <si>
    <t>The system consistes of nonlinear video editing system, multimedia production system, DVB playout studio, DVB test receivers and servers for interactive media services.</t>
  </si>
  <si>
    <t>24739, 24740, 24308, 24322, 24750, 24852, 24880</t>
  </si>
  <si>
    <t>http://www.lucami.org/index.php/research/research-equipment/</t>
  </si>
  <si>
    <t>IST-4-027866 ELU (Enhanced Learning Unlimited)</t>
  </si>
  <si>
    <t xml:space="preserve">IST-02731 LIVE (Live staging of media events) 
</t>
  </si>
  <si>
    <t>P2-0246 (</t>
  </si>
  <si>
    <t>IST-044985 VICTORY (Audio-VIsual ConTent search and retrieval in a distributed P2P repositORY)</t>
  </si>
  <si>
    <t>Sistem za dinamično mikroskopsko slikanje</t>
  </si>
  <si>
    <t>System for dynamic microscopic imaging</t>
  </si>
  <si>
    <t>Oprema se nahaja v Laboratoriju  za biokibernetiko FE UL, za dostop je potrebno kontaktirati predstojnika laboratorija prof. Damijana Miklavčiča. Fluorescenčni mikroskop je močno zaseden in dostopen zunanjim RO le v poznih popoldanskih in večernih urah ter ob vikendih.</t>
  </si>
  <si>
    <t>The equipment is located in the Laboratory of Biocybernetics, Fac. of El. Eng., Univ. of Ljubljana. Contact lab head prof. Damijan Miklavčič. The fluorescence microscope is only available to external RO on late afternoons, evenings and weekends.</t>
  </si>
  <si>
    <t>Sistem je sestavljen iz invertnega fluorescenčnega mikroskopa Zeiss AxioVert 200, CCD kamere z visoko ločljivostjo in monokromatorja, ki omogoča izbiro poljubne valovne dolžine v vidnem spektru. Programska oprema, ki je prav tako del sistema (MetaMorph in MetaFluor), omogoča zajemanje, analizo in obdelavo zajetih slik.</t>
  </si>
  <si>
    <t>The system consists of the Zeiss AxioVert 200 inverted fluorescence microscope, a high-resolution CCD camera and a monochromator allowing for selection of an arbitrary wavelength within the optical spectrum. The software that is also a part of the system (MetaMorph and MetaFluor) allows for image acquisition, analysis and processing.</t>
  </si>
  <si>
    <t>Visokonapetostni elektroporator z več ločenimi izhodi</t>
  </si>
  <si>
    <t>Highvoltage electroporator with multiple isolated outputs</t>
  </si>
  <si>
    <t xml:space="preserve">Oprema se nahaja v Laboratoriju  za biokibernetiko FE UL, za dostop je potrebno kontaktirati predstojnika laboratorija prof. Damijana Miklavčiča. </t>
  </si>
  <si>
    <t xml:space="preserve">The equipment is located in the Laboratory of Biocybernetics, Fac. of El. Eng., Univ. of Ljubljana. Contact lab head prof. Damijan Miklavčič. </t>
  </si>
  <si>
    <t>Visokonapetostni generator električnih pulzov služi za dovajanje vioskonapetostnih pulzov do 3kV.</t>
  </si>
  <si>
    <t>High voltage generator of electric pulses is used for application of high voltage electric pulses up to 3kV.</t>
  </si>
  <si>
    <t>Janez Bešter</t>
  </si>
  <si>
    <t>Testni protokolni simulacijski sistem</t>
  </si>
  <si>
    <t>Scalable network testing equipment</t>
  </si>
  <si>
    <t xml:space="preserve">Oprema je dostopna za industrijske in akademske partnerje. Čas dostopa ni fiksiran. Odvisen je od trenutne zasedenosti, potrebna je predhodna uskladitev. Cena po dogovoru. Kontakt: prof. Andrej Kos. </t>
  </si>
  <si>
    <t>Equipment is available for industrial and academic partners. Access time is not defined in advance, is dependent on current availability, advance appointment is required. Price is agreed. Contact prof. Andrej Kos</t>
  </si>
  <si>
    <t>Spirent Test Center omogoča izvajanje širokega nabora skladnostnih (angl. conformance), zmogljivostnih (angl. performance), funkcionalnih (angl. functional) in primerjalnih (angl. benchmark) testov ter emulacijo protokolov, strežnikov in odjemalcev. Vključuje 12 GE optičnih in električnih vmesnikov in omogoča izvajanje meritev in testov za protokole, ki bazirajo na Ethernet, IPv4 in IPv6. Oprema je skalabilna in podpira širok spekter telekomunikacijskih protokolov in zmogljivosti (OSI ravnine 2 do 7).</t>
  </si>
  <si>
    <t>Spirent Test Center enables a wide range of conformance, performance, functional and benchmark tests. System supports protocol, server and client emulation. Hardware platform includes 12 GE optical and electrical interfaces and allows measurements and testing of protocols which are based on Ethernet, IPv4 and IPv6. The equipment is scalable and supports a broad range of telecommunications protocols and capabilities (OSI plane 2to 7).</t>
  </si>
  <si>
    <t>http://testcenter.ltfe.org/</t>
  </si>
  <si>
    <t>P2-0246 (C)</t>
  </si>
  <si>
    <t>RIP-09-PBP4G-2009-01</t>
  </si>
  <si>
    <t xml:space="preserve">Testiranje MLPPP S1370; </t>
  </si>
  <si>
    <t>Andrej Kos</t>
  </si>
  <si>
    <t>laboratorijske vaje, magisteriji,diplomske naloge</t>
  </si>
  <si>
    <t>Sistem za analizo kakovosti signalov v profesionalnih video produkcijskih, predvajalnih in prenosnih sistemih</t>
  </si>
  <si>
    <t>Analyzing system of quality of signals in professional video production, broadcast and transmission systems</t>
  </si>
  <si>
    <t>Sistem za analizo kakovosti signalov se nahaja v Laboratoriju za telekomunikacije (LTFE) in je v uporabi ves čas delovnika laboratorijskega osebja in deloma izven tega časa. Dostopen je po dogovoru z vodjo Multimedijskega centra LTFE, Klemnom Pečnikom.</t>
  </si>
  <si>
    <t>System for the video production signal quality analysis is located in the Laboratory for Telecommunications (LTFE) and is in use throughout the laboratory staff working hours and partly outside this time. It is available by arrangement with the Head of Multimedia Centre of LTFE (Klemen Pečnik).</t>
  </si>
  <si>
    <t xml:space="preserve">Sistem omogoča zajemanje in digitalizacijo video signalov v profesionalnih produkcijskih in predvajalnih sistemih, izvor visoko kakovostnih digitaliziranih video signalov, implementacijo metapodatkov, kodiranje/kompresijo video signalov po standardih, merjenje in analizo kompresiranih in multipleksiranih video signalov ter merjenje in analizo moduliranih signalov. </t>
  </si>
  <si>
    <t>The system enables users to capture and digitize video signals in a professional production and playout systems, to implement a metadata and to measure and analyze the compressed, multiplexed and modulated video signals. It is the source of high quality digital video signals and allows standard-based coding / compression and measuring.</t>
  </si>
  <si>
    <t>FE028904, FE028905, FE028906, FE028907, FE028908, FE028909, FE028910, FE028911, FE028912, FE028913, FE028914, FE028915, FE028916, FE028917, FE028918, FE028919, FE028920, FE028921, FE028922, FE028923, FE028924, FE028925, FE028926, FE028927, FE028928, FE028929, FE028930</t>
  </si>
  <si>
    <t>http://www.ltfe.org</t>
  </si>
  <si>
    <t>S1286 (SIP klient za IPTV)</t>
  </si>
  <si>
    <t>Kos Andrej</t>
  </si>
  <si>
    <t>laboratorijske vaje, doktorska naloga,diplomske naloge</t>
  </si>
  <si>
    <t>Dvoročni telerobotski sistem za raziskave v medicini in industriji: dva 6DOF antropomorfni robota Motoman MH5L, dva haptična robota Force Dimension, tip Omega.7, senzorji sil, spremljajoči računalniki.</t>
  </si>
  <si>
    <t>Bimanual telerobotic system for research in medicine and industry: two  6DOF antropomorphic robots Motoman MH5L, two haptic robots Force Dimension, type Omega.7, force sensors, associated computers.</t>
  </si>
  <si>
    <t xml:space="preserve">Sistem je sestavljen iz štirih sklopov, dveh industrijskih robotov Motoman MH5L in dveh haptičnih vmesnikov Force Dimension tip  Omega.7. MH5L robota imata skupen industrijski krmilnik in vse s tem povezane funkcionalnosti. Na obeh močnostnih delih je možen tudi preklop in vodenje s posebnim industrijskim PC. Tako je možen vpliv na vse parametre, implementacija lastnih algoritmov vodenja ter razne telerobotske funkcije dvoročnega sistema (dveh parov robotov).  </t>
  </si>
  <si>
    <t>System has four mani components: two industrial robots Motoman MH5L and two haptic robots Forece Dimension, type Omega.7. MH5L robots have common industrial controller and all associated functionalities. Both could be also switched to dedidated industrial PC. All parameters could be varied, implementation of new control algorithms is easy, including various modes of telerobotic of bimanual operation (two pairs of robots).</t>
  </si>
  <si>
    <t>FE 028326
FE 028127
FE 028128</t>
  </si>
  <si>
    <t>http://www.robolab.si/research/infrastructure/other-equipment/bimanual-teleoperation-system/</t>
  </si>
  <si>
    <t>P2-0179</t>
  </si>
  <si>
    <t>Sistem za vrednotenje gradnikov PVS</t>
  </si>
  <si>
    <t>PVS component evaluation set-up</t>
  </si>
  <si>
    <t>Sistem za vrednotenje gradnikov PVS se nahaja v Laboratoriju za fotovoltaiko in optoelektroniko. Za možnost vrednotenja kontaktirajte predstojnika LPVO prof. dr. Marka Topiča. Glede na intenzivno uporabo merilnika za lastne RR potrebe je uporaba možna le v poznih popoldanskih terminih.</t>
  </si>
  <si>
    <t>PVS component evaluation set-up  is located in Laboratory of Photovoltaics and Optoelectronics. To evaluate components the head of LPVO prof. dr. Marko Topic should be contacted.</t>
  </si>
  <si>
    <t>Testiranje izolacijske upornosti PV modulov, testiranje PV modulov pod različnimi klimatskimi pogoji, vrednotenje učinkovitosti razsmernikov.</t>
  </si>
  <si>
    <t>Isolation resistivity test of PV modules, climate chamber testing of PV modules, conversion efficiency measurement of inverters.</t>
  </si>
  <si>
    <t>27948, 27726, 27947</t>
  </si>
  <si>
    <t>Janez Krč, Jurij Kurnik</t>
  </si>
  <si>
    <t>Mateja Hočevar</t>
  </si>
  <si>
    <t>Razvojno okolje tankoplastne fotovoltaike</t>
  </si>
  <si>
    <t>Thin film PV technology set-up</t>
  </si>
  <si>
    <t>Razvojno okolje se nahaja v Laboratoriju za fotovoltaiko in optoelektroniko. Za možnost uporabe razvojnega okolja kontaktirajte predstojnika LPVO prof. dr. Marka Topiča. Glede na intenzivno uporabo razvojnega okolja za lastne RR potrebe je uporaba možna le v poznih popoldanskih terminih.</t>
  </si>
  <si>
    <t>Thin film PV technology set-up is located in Laboratory of Photovoltaics and Optoelectronics. To use the set-up the head of LPVO prof. dr. Marko Topic should be contacted.</t>
  </si>
  <si>
    <t>Uporaba inertne komore za postopke nanašanja brez prisotnosti vlage ali kisika, kapljični tiskalnik za nanašanje anorganskih ali organskih past/plasti.</t>
  </si>
  <si>
    <t>Inertial chamber (N2) for deposition steps without presence of humidity or oxygen) and ink-jet printer for depostion of inorganic or organic inks to layers.</t>
  </si>
  <si>
    <t>Matjaž Vidmar</t>
  </si>
  <si>
    <t>Mikrovalovni vektorski analizator vezij do 67 GHz</t>
  </si>
  <si>
    <t>Vector Network Analyzer up to 67 GHz</t>
  </si>
  <si>
    <t>Merilno okolje se nahaja v Laboratoriju za sevanje in optiko. Za morebitne meritve kontaktirajte dr. Boštjana Batagelja.</t>
  </si>
  <si>
    <t xml:space="preserve">The Vector Network Analyzer set-up is located in the Radiation and Optics Laboratory. To measure microwave circuits Bostjan Batagelj should be contacted. </t>
  </si>
  <si>
    <t>Meritve linearnih in nelinearnih ojačevalnikov in mešalnikov. Meritve šumnega števila. Meritve anten.</t>
  </si>
  <si>
    <t>Linear and nonlinear amplifier and mixer measurements.Noise figure measurements. Antenna measurements.</t>
  </si>
  <si>
    <t>S-1259</t>
  </si>
  <si>
    <t>Sistem za hiperspektralno zajemanje slik na mikro in makro nivoju</t>
  </si>
  <si>
    <t>A system for the acquisition of hyperspectral images on micro and macro levels</t>
  </si>
  <si>
    <t>Zajemanje hiperspektralnih slik</t>
  </si>
  <si>
    <t>Acquisition of hyperspectral images</t>
  </si>
  <si>
    <t>http://lit.fe.uni-lj.si/oprema</t>
  </si>
  <si>
    <t>L2-5472</t>
  </si>
  <si>
    <t>J2-7211</t>
  </si>
  <si>
    <t xml:space="preserve">Boštjan Likar </t>
  </si>
  <si>
    <t>MR-ji: Jurij Jemec 35415, Peter Naglič 36457, Matic Ivančič 34718</t>
  </si>
  <si>
    <t xml:space="preserve">Benchtop flow cytometer </t>
  </si>
  <si>
    <t xml:space="preserve">Meritve in analiza morfološko različnih subpopulacij v heterogeni suspenziji celic.  </t>
  </si>
  <si>
    <t>Measurements and analysis of morphologically different subpopulations within a heterogeneous cell suspension.</t>
  </si>
  <si>
    <t>Lea Vukanović</t>
  </si>
  <si>
    <t>Alenka Maček Lebar</t>
  </si>
  <si>
    <t>Dvoročni robot za industrijo naslednje generacije</t>
  </si>
  <si>
    <t>Two arm robot for next generation of industry</t>
  </si>
  <si>
    <t>Dvoročna manipulacija, tudi v sodelovanju s človekom. Istočasno osnovno zajemanje slik s kamero na roki. Možno je servo dvoprstno prijemanje. Intuitivno programiranje.</t>
  </si>
  <si>
    <t>Two arm manipulation, also i ncooperation with human. Simultaneously also basic image capturing with camera on arm. Possible is servo two finger grapsing. Intuitive programming.</t>
  </si>
  <si>
    <t>http://www.robolab.si/research/infrastructure/industrial-robotics/abb-irb-14000-yumi/</t>
  </si>
  <si>
    <t xml:space="preserve">Univerza v Novi Gorici </t>
  </si>
  <si>
    <t>Univerza v Ljubljani, Fakulteta za matematiko in fiziko</t>
  </si>
  <si>
    <t>Računalniška gruča Asgard (Paket 13)</t>
  </si>
  <si>
    <t>Asgard Computing cluster</t>
  </si>
  <si>
    <t>Oddaljeni dostop v skladu z razpoložljivostjo opreme in v dogovoru s kontaktno osebo</t>
  </si>
  <si>
    <t>Remote access upon request - check the availability with the contact person.</t>
  </si>
  <si>
    <t>Gruča računalnikov z okoli 170 procesorskimi jedri, namenjena intenzivnemu numeričnemu računstvu.</t>
  </si>
  <si>
    <t>Computer cluster (170 processor cores approx.) for numerically intensive computation.</t>
  </si>
  <si>
    <t>http://www.fmf.uni-lj.si/si/raziskave/Oprema/GrucaAsgard/</t>
  </si>
  <si>
    <t>P1-0188</t>
  </si>
  <si>
    <t>Nedjeljka Žagar</t>
  </si>
  <si>
    <t>MRIC</t>
  </si>
  <si>
    <t>Anton ramšak</t>
  </si>
  <si>
    <t>Hibridna računalniška gruča za intenzivno vzporedno računanje in multidisciplinarno rabo - gruča Olimp (Paket 16)</t>
  </si>
  <si>
    <t>Hybrid computer cluster for intensive parallel computation and multidisciplinary applications - Olimp</t>
  </si>
  <si>
    <t>Gruča računalnikov z okoli 240 procesorskimi jedri, namenjena intenzivnemu (tudi visoko paralelnemu) numeričnemu računstvu. Vsebuje tudi grafične procesne enote.</t>
  </si>
  <si>
    <t>Computer cluster (240 processor cores approx.) for numerically intensive (also highly parallel) computation. Contains also graphucal processing units.</t>
  </si>
  <si>
    <t>http://www.fmf.uni-lj.si/si/raziskave/Oprema/GrucaOlimp/</t>
  </si>
  <si>
    <t>N1-0055</t>
  </si>
  <si>
    <t>Tomaž Prosen</t>
  </si>
  <si>
    <t>J1-7435</t>
  </si>
  <si>
    <t>N1-0040</t>
  </si>
  <si>
    <t>Tomaž Zwitter</t>
  </si>
  <si>
    <t>P1-0389</t>
  </si>
  <si>
    <t>Matija Milanič</t>
  </si>
  <si>
    <t>Anton Ramšak</t>
  </si>
  <si>
    <t>Računalniška gruča Grom</t>
  </si>
  <si>
    <t>Storm Computing cluster</t>
  </si>
  <si>
    <t>Gruča računalnikov z okoli 100 procesorskimi jedri, namenjena intenzivnemu numeričnemu računstvu.</t>
  </si>
  <si>
    <t>Computer cluster (100 processor cores approx.) for numerically intensive computation.</t>
  </si>
  <si>
    <t>http://www.fmf.uni-lj.si/si/raziskave/Oprema/GrucaGrom/</t>
  </si>
  <si>
    <t>N1-0025</t>
  </si>
  <si>
    <t>Računalniška gruča Avalon</t>
  </si>
  <si>
    <t>Avalon Computing cluster</t>
  </si>
  <si>
    <t>Gruča računalnikov z okoli 360 procesorskimi jedri, namenjena intenzivnemu (tudi zmerno paralelnemu) numeričnemu računstvu.</t>
  </si>
  <si>
    <t>Computer cluster (360 processor cores approx.) for numerically intensive (also moderately parallel) computation.</t>
  </si>
  <si>
    <t>http://www.fmf.uni-lj.si/si/raziskave/Oprema/GrucaAvalon/</t>
  </si>
  <si>
    <t xml:space="preserve">Univerza v Ljubljani, Naravoslovnotehniška fakulteta </t>
  </si>
  <si>
    <t>Mirjam Leskovšek</t>
  </si>
  <si>
    <t>JSM 6060 LV - nizko vakuumski scanning elektronski mikroskop</t>
  </si>
  <si>
    <t>JSM 6060 LV - Low vakuum scanning electron microscope</t>
  </si>
  <si>
    <t>Oprema je na razpolago po dogovoru; čas dostopa je odvisen od zasedenosti opreme. Rezervacije: barbara.golja@ntf.uni-lj.si</t>
  </si>
  <si>
    <t>The equipment is available upon agreement; access time is dependable on equipment occupation. Rezervation: barbara.golja@ntf.uni-lj.si</t>
  </si>
  <si>
    <t>SEM je namenjen študiji površine, morfologije in topografije površin ter velikosti delcev.</t>
  </si>
  <si>
    <t>SEM is designed for surface, morphology and tography studies as well as for determination of particle size.</t>
  </si>
  <si>
    <t>901580,901580/1</t>
  </si>
  <si>
    <t>http://www.ntf.uni-lj.si/ntf/raziskovanje/raziskovalno-delo/raziskovalna-oprema/</t>
  </si>
  <si>
    <t>MR Štular</t>
  </si>
  <si>
    <t>Štud. proces</t>
  </si>
  <si>
    <t xml:space="preserve">1. stopnja, 2.stopnja,       </t>
  </si>
  <si>
    <t>Jožef Medved</t>
  </si>
  <si>
    <t>Simultana termična analiza, STA449 C Jupiter</t>
  </si>
  <si>
    <t>Simultan thermal analyse, STA 449 Jupiter, Netzsch</t>
  </si>
  <si>
    <t xml:space="preserve">Oprema je dostopna po dogovoru z operaterji oz. skrbnikom opreme. </t>
  </si>
  <si>
    <t xml:space="preserve">The equipment is available by agreement with the operator or with chief of the laboratory. </t>
  </si>
  <si>
    <t xml:space="preserve">Simultana termična analiza (STA) je metoda termične analize, ki omogoča istočasno preizkušanje različnih vzorcev z dvema ali več termo-analitskimi metodami. Običajno sta to termogravimetrija (TG) in diferenčna termična analiza (DTA) ali diferenčna vrstična kalorimetrija (DSC). Tako lahko v vzorcu istočasno preiskujemo energetske procese in spremembe mase. STA meritev je kompleksna meritev, ki jo lahko uporabimo za določevanje fizikalno-kemičnih lastnosti posameznih, predvsem novih materialov. Istočasno pa omogoča modeliranje tehnoloških procesov. Analiza STA krivulj nam omogoča določitve premenskih temperatur (tališče, vrelišče, alotropske modifikacije), toplotnih efektov (talilna/strjevalna entalpija, toplota zgorevanja,…), specifične toplote cp, izgube ali prirastka mase itd.  </t>
  </si>
  <si>
    <t xml:space="preserve">Simultaneous thermal analysis (STA) is a method of thermal analysis, witch makes possible to investigate variety of samples by two or three thermal-analytical methods. Usually those are thermogravimetry (TG), differential thermal analysis (DTA) and differential scanning calorimetry (DSC). Simultaneously the investigation can be done on processes based on energy difference (absorbing and relaxing heat under reaction) and investigation in mass change (oxidation, degradation etc.). STA measurement is a complex measurement, witch is recommended for determine physical – chemical properties of materials, especially new one. Simultaneously the modeling of technological processes can be done. STA analysis makes possible to determine characteristic temperatures (melting point, boiling point, allotropic modifications etc.), thermal effect (melting / solidification enthalpy, combustion heat etc.), specific heat Cp, loss or increment of mass etc.  </t>
  </si>
  <si>
    <t>260374,od 260374-1 do 260374-9,   260375,260375/1,od 260375-1 do 260375-2</t>
  </si>
  <si>
    <t>P2-0205</t>
  </si>
  <si>
    <t>P2-0344</t>
  </si>
  <si>
    <t>L2-50113</t>
  </si>
  <si>
    <t>Peter Fajfar</t>
  </si>
  <si>
    <t>05204</t>
  </si>
  <si>
    <t>Simulator termomehanskih metaluških stanj GLEEBLE 1500D</t>
  </si>
  <si>
    <t>Simulator of thermomechanical metalllurgical states GLEEBLE 1500D</t>
  </si>
  <si>
    <t>Oprema je dostopna po dogovoru s skrbnikom opreme. Čas dostopa je odvisen od zasedenosti opreme. Nahaja se na lokaciji Lepi pot 11-13, Ljubljana.</t>
  </si>
  <si>
    <t>The equipment is available upon agreement with the responsible person of the equipment. The access time depends on equipment occupation. It’s located at Lepi pot 11-13, Ljubljana.</t>
  </si>
  <si>
    <t>Simulator termomehanskih metalurških stanj omogoča izvedbo naslednjih preiskav materialov: natezni test, tlačni test, krivulje tečenja, aktivacijska energija za toplo preoblikovanje, razvoj mikrostrukture med in po plastični deformaciji, termično utrujenosti, termomehansko kontrolirane tlačne in natezne deformacije, večstopenjske deformacije, testiranje obrabe, testiranje varjenja.</t>
  </si>
  <si>
    <t>Simulator of thermomechanical metallurgical states enables following investigations of the materials: tensile test, compression test, flow curves, activation energy, microstructure development during hot forming, high temperature fatigue testing, solidification simulation, welding  simulation, heat treatment, multistage forming test, wear testing.</t>
  </si>
  <si>
    <t>260424, od 260424-1 do 260424-8</t>
  </si>
  <si>
    <t>trg</t>
  </si>
  <si>
    <t>Metal Ravne</t>
  </si>
  <si>
    <t>Diana Gregor Svetec</t>
  </si>
  <si>
    <t>08610</t>
  </si>
  <si>
    <t>Univerzalni elektronski dinamometer INSTRON serije 5567</t>
  </si>
  <si>
    <t>Tensile testing machine INSTRON 5567</t>
  </si>
  <si>
    <t>Dinamometer INSTRON naprava omogoča meritve nateznih lastnosti kot tudi izvedbo testov tlačne obremenitve, zdrsov, upogibov in prebojev na različnih materialih (tekstilije, papir, kovine, plastika,…). Naprava je opremljena tudi s klimatsko komoro, s temperaturnim območjem delovanja med 20 in +80 °C in relativno vlažnostjo 30-80 %.</t>
  </si>
  <si>
    <t>Tensile testing machine enables measurements of tensile characteristics as well as tests of stress under pressure, slides, bends and breaks of different materials (textiles, paper, metal, plastics,…). It also includes air-condition chamber that covers temperature range from 20 to 80 °C and relative humidity from 30-80 %.</t>
  </si>
  <si>
    <t>razvojni projekt SPS</t>
  </si>
  <si>
    <t>vaje  2.st.(dipl.)</t>
  </si>
  <si>
    <t>Sabina Bračko</t>
  </si>
  <si>
    <t>Xenotest - instrument za ugotavljanje vpliva svetlobe in vremenskih pogojev na material</t>
  </si>
  <si>
    <t>Xenotest - Light Exposure and Weather Testing Instrument</t>
  </si>
  <si>
    <t>Xenotest Alpha omogoča pospešeno simulacijo delovanja svetlobe, toplote in vlage na material. Z uporabo ksenonske sijalke in ustreznih filtrov je mogoče ponazoriti svetlobo z različnimi spektralnimi karakteristikami. Temperaturno območje: 30–70 °C, relativna zračna vlažnost 10 in 95 %. Instrument omogoča izvedbo analiz v skladu s standardi za področje tekstila, papirja in plastike: ISO 105-B02, ISO 105-B04, ISO 105-B06, ISO 12040, ISO 4892, ISO 11341.</t>
  </si>
  <si>
    <t>Xenotest Alpha simulates and accelerates the action of sunlight, heat and humidity on material. An integrated xenon lamp with different filter systems covers a wide irradiation range. The temperature range: 30–70 °C, relative humidity 10 to 95 %. Xenotest Alpha meets the requirements of numerous standards and test methods for textiles, paper and plastics: ISO 105-B02, ISO 105-B04, ISO 105-B06, ISO 12040, ISO 4892, ISO 11341.</t>
  </si>
  <si>
    <t>901540,901540/1</t>
  </si>
  <si>
    <t>vaje  2.st.</t>
  </si>
  <si>
    <t>Primož Mrvar</t>
  </si>
  <si>
    <t>Sistem za analizo slike</t>
  </si>
  <si>
    <t>Analysis Materials Research Lab</t>
  </si>
  <si>
    <t>Oprema je namenjena za določanje deleža, velikosti, oblike in porazdelitve mikrostrukturnih sestavin, merjenja deleža, velikosti in porazdelitve različnih elementov mikrostrukture, kot so to na primer kristalna zrna, kristalne meje, različne plasti, ki so in-situ na supstratu, kot tudi dobljene z nanašanjem, poroznosti (krčilna in plinska pri zlitinah, pore pri keramiki), itd. Prav tako so mogoče dimenzijske meritve različnih makro in mikro odtisov na preiskovanih vzorcih.</t>
  </si>
  <si>
    <t>With this equipment we can determine portion, size, shape and distribution of microstructure components, size and distribution of elements of microstructure, like crystal grain, crystal border, different layers which are in-situ on the substrata, porosity (gas and shrinkage at alloys, pore at ceramics). It is possible to measure dimensions on macro and micro samples.</t>
  </si>
  <si>
    <t>260465, 260465-1</t>
  </si>
  <si>
    <t>SPS "Martina"</t>
  </si>
  <si>
    <t>Aleš Nagode</t>
  </si>
  <si>
    <t>Vrstični elektronski mikroskop z mikroanaliznim sistemom</t>
  </si>
  <si>
    <t>Jeol JSM 5610</t>
  </si>
  <si>
    <t>The equipment is available by agreement with the operator or with chief of the laboratory.</t>
  </si>
  <si>
    <t>Analiza povrišn, morfologija, fazna in analiza kem. sestave (EDS)</t>
  </si>
  <si>
    <t>Surface analysis, morphology, phase and chemical composition (EDS)</t>
  </si>
  <si>
    <t>260307,260307/1,260307-1,260307-2</t>
  </si>
  <si>
    <t>Gorenje, Mahle,  Kolektor, Magneti, Unior</t>
  </si>
  <si>
    <t>Študijski proces</t>
  </si>
  <si>
    <t>vaje  diplome</t>
  </si>
  <si>
    <t>Vakumska indukcijska talilna in livna peč</t>
  </si>
  <si>
    <t>Induction vacuum melting and casting furnace</t>
  </si>
  <si>
    <t>Peč je primerna za izdelavo in oplemenitenje ter litje različnih materialov. Eksperimentalna računalniško krmiljena naprava omogoča: gravitacijsko litje v trajne forme, gravitacijsko litje v enkratne forme izdelane z različnimi ognjeobstojnimi materiali, centrifugalno gravitacijsko litje v školjke (precizijsko litje) in trajne forme. Vakuumska talilna peč je skonstruirana tako, da lahko talilno peč uporabljamo tudi s sistemom za usmerjeno strjevanje.</t>
  </si>
  <si>
    <t>The furnace is suitable for development, improvement and casting several materials. With experimental, computer regulated furnace we can do:  - gravity casting in permanent mold - gravity casting in mold from molding material - centrifugal casting in shell (investment casting) and permanent molds - vacuum furnace is constructed in the way that we can use the system for oriented solidification.</t>
  </si>
  <si>
    <t>260648,260648/1</t>
  </si>
  <si>
    <t>Poženel-doktorat</t>
  </si>
  <si>
    <t xml:space="preserve">Evgen Dervarič </t>
  </si>
  <si>
    <t>Laboratorijska stiskalnica za geomehanske preizkuse</t>
  </si>
  <si>
    <t>Laboratory testing machine for gemechanical tests</t>
  </si>
  <si>
    <t>Lastni viri</t>
  </si>
  <si>
    <t>Laboratorijska stiskalnica je dostopna strokovnjakom po predhodni najavi pri skrbniku opreme. Čas čakanja je največ 1 teden od najave. Cene so določene s potrjenim cenikom laboratorija za mehaniko kamnin.</t>
  </si>
  <si>
    <t xml:space="preserve">Laboratory testing machine is available by prior arrangement at the  responsible administrator for equipment. The waiting time is a maximum 1 week from the announcement. Prices are determined by the approved fee schedule prepared for Rock Mechanics Laboratory. </t>
  </si>
  <si>
    <t>Oprema je namenjena trdnostnim in deformabilnostnim raziskavam kamnin. Ima nazivno kapaciteto 1150 kN. Merilna oprema je priključena na prenosni računalnik z možnostjo direktnega vodenja posamezne preiskave.</t>
  </si>
  <si>
    <t>The equipment is designed for rock strength and deformability investigations and tests. It has a nominal capacity of 1150 kN. Measuring equipment is connected to the laptop with the possibility to direct manage each type of investigation.</t>
  </si>
  <si>
    <t xml:space="preserve">150653,150653/1 </t>
  </si>
  <si>
    <t>gp-pog-006/11,NTF:11/11</t>
  </si>
  <si>
    <t>Boštjan Markoli</t>
  </si>
  <si>
    <t>JEOL JSM-7600F field emission scanning electron microscope</t>
  </si>
  <si>
    <t xml:space="preserve">Operaterji z licenco rezervirajo termine na mikroskopu preko on-line rezervacijskega sistema Centra za elektronsko mikroskopijo (CEM), ki deluje v okviru Instituta Jožef Stefan v Ljubljani. Mikroskop lahko uporabljajo le izkušeni in predhodno šolani operaterji. Zunanji uporabniki lahko opremo uporabljajo le ob prisotnosti izkušenega oziroma izučenega operaterja. </t>
  </si>
  <si>
    <t>Licensed operators access the microscope via on-line reservation system of the Center for Electron Microscopy (CEM) which is a part of Jožef Stefan Institute. Microscope can only be used by experienced and trained operators. Any outside users can use the equipment only in the presence of a experienced and trained operator.</t>
  </si>
  <si>
    <t>Vrstični elektronski mikroskop JEOL JSM-7600F omogoča slikanje površin vzorcev na podlagi sekundarnih in odbitih elektronov z ločljivostjo do nekja nm. Mikroskop je opremeljen tudi za določevanje kemijske analize materialov na mikronskem področju (EDXS, WDXS), za določevanje kristalne orientacije (EBDS), opremljen pa je tudi za e-litografijo.</t>
  </si>
  <si>
    <t xml:space="preserve">Scanning elecron microscope JEOL JSM-7600F enables observation of the surface of materials with spatial resolution on nm scale (secondary electrons, back-scattered electrons). The microscope also enables determination of chemical composition on micro scale (EDXS, WDXS), determination of crystal texture (EBSD), and is alos equipped with e-litography.  </t>
  </si>
  <si>
    <t>250000,250000/1</t>
  </si>
  <si>
    <t>3. stopnja (disertacija)</t>
  </si>
  <si>
    <t>Miran Udovč</t>
  </si>
  <si>
    <t>Mikroskop NIKON Eclipse</t>
  </si>
  <si>
    <t>Geološki mikroskop s presevno in odsevno svrtlobo 4 kos; 1 kos nadgradnja za fotografiranje vzorcev</t>
  </si>
  <si>
    <t>oprema namenjena študentom dodiplomskega in podiplomskega študija, redne vaje in mikroskopija v času prostih ur v dogovoru z mentorji in tehničnimi sodelavci</t>
  </si>
  <si>
    <t>equipment intended for students of undergraduate and postgraduate studies, regular exercises and microscopy during off hours, in agreement with mentors and technical team</t>
  </si>
  <si>
    <t xml:space="preserve">Mikroskopija sedimentoloških, petroloških, mineraloških in rudnih zbruskov in obrusov </t>
  </si>
  <si>
    <t>Microscopy of sedimentological, petrological, mineralogical and mineral samples</t>
  </si>
  <si>
    <t>340688,340688/1</t>
  </si>
  <si>
    <t>Dinamično mehanski analizator</t>
  </si>
  <si>
    <t>Dynamic Mechanical Analyzer Q800</t>
  </si>
  <si>
    <t>The equipment is available upon agreement; access time is dependable on equipment occupation. Reservation: barbara.golja@ntf.uni-lj.si</t>
  </si>
  <si>
    <t>Dinamično mehanski analizator ali DMA je splošno ime za opremo, ki mehansko vzbuja deformacijo vzorca iz poljubnega materiala in meri njegov odziv. Vzbujevalna deformacija je sinusoidna, konstantna ali stopenjska, ali z enako hitrostjo. Različne odzive vzorca na deformacijo (20 pokazateljev) je mogoče spremljati kot funkcijo temperature in časa.</t>
  </si>
  <si>
    <t xml:space="preserve">The DMA presents equipment, which mechanically causes deformation of sample from material and measures its response. Caused deformation may be sinusoid, constant, graduated or with constant speed. 20 various parameters as a measurement of responses can be monitored as a function of temperature and time. </t>
  </si>
  <si>
    <t>901927,901927/1</t>
  </si>
  <si>
    <t xml:space="preserve">štud. proces </t>
  </si>
  <si>
    <t>3. stopnja</t>
  </si>
  <si>
    <t>Klemen Možina</t>
  </si>
  <si>
    <t>Rezalni grafični stroj Wohlenberg</t>
  </si>
  <si>
    <t>Wohlenberg High Speed Guillotines 76</t>
  </si>
  <si>
    <t>Oprema je na razpolago po dogovoru; čas dostopa je odvisen od zasedenosti opreme. Rezervacije: klemen.mozina@ntf.uni-lj.si</t>
  </si>
  <si>
    <t>The equipment is available upon agreement; access time is dependable on equipment occupation. Reservation: klemen.mozina@ntf.uni-lj.si</t>
  </si>
  <si>
    <t>Wohlenberg 76je profersionalna rezalna mašina za rezanje papirja, kartona ali drugih materialov v obliki listov, tako v sklopu, kot tudi v obliki posameznih listov. Rezalna širina je 760 mm in maksimalna debelina je 110 mm.</t>
  </si>
  <si>
    <t>The Wohlenberg 76 is a professional cuting machine for cutting paper, boards and other sheet materials both in stack or single. The cutting width is 760 mm and the maximum possible feed is 110 mm.</t>
  </si>
  <si>
    <t xml:space="preserve">902490,902490/1 </t>
  </si>
  <si>
    <t xml:space="preserve"> (vaje)</t>
  </si>
  <si>
    <t>promocija</t>
  </si>
  <si>
    <t>Goran Vižintin</t>
  </si>
  <si>
    <t>Georadar Proex system KIT optical</t>
  </si>
  <si>
    <t>Oprema je na voljo le ustrezno usposobljenim osebam, ki so opravile tečaj merjenja in obdelave podatkov pri proizvajalcu opreme Mala. Kontaktna oseba: goran.vizintin@guest.arnes.si</t>
  </si>
  <si>
    <t>Equipment is available only to suitably qualified persons who have passed the course in measurement and data processing at the manufacturer of equipment. Contact: goran.vizintin @ guest.arnes.si</t>
  </si>
  <si>
    <t>Ta vrsta georadarja je namenjena določanju geoloških struktur v suhih in nizko prevodnih kamninah,  nizko prevodni vodi, ledu itd. Globina je odvisna od tipa anten, trenutno lahko dosežemo globine do največ 50 metrov.</t>
  </si>
  <si>
    <t>This type of ground penetrating radar is designed to measure the geological structures in the dry and low conductive rocks, low conductive water, ice, etc.. Depth depends on the type of antenna, the current setup can reach depths of up to 50 meters.</t>
  </si>
  <si>
    <t>150800,150800/1</t>
  </si>
  <si>
    <t>MR-Čeru</t>
  </si>
  <si>
    <t>Računalniški program Thermo - Calc</t>
  </si>
  <si>
    <t>Računalniški program Thermo-calc je namenjen za izračunavanje faz in konstrukcijo faznih diagramov z različnimi bazami podatkov.</t>
  </si>
  <si>
    <t xml:space="preserve">Thermo - calc software is meaning for calculation of phase daigrams and termodynamic properties with diferent data bases.  </t>
  </si>
  <si>
    <t>260301,260301/1,od 260301-1 do 260301-5</t>
  </si>
  <si>
    <t xml:space="preserve">Boštjan Markoli </t>
  </si>
  <si>
    <t>Mikroskop Zeiss Axio Imager.A1m</t>
  </si>
  <si>
    <t>Light optical microscope ZEISS Axio Imager.A1m</t>
  </si>
  <si>
    <t>Oprema je na razpolago po dogovoru; čas dostopa je odvisen od zasedenosti opreme. Kontaktna oseba za dogovor termina uporabe: bostjan markoli</t>
  </si>
  <si>
    <t>The equipment is available upon agreement; access time is dependable on equipment occupation. Contact person: bostjan markoli</t>
  </si>
  <si>
    <t>Visokozmogljivi optični mikroskop za opazovanje površine materialografskih vzorcev v svetlem in temnem polju, v polarizirani svetlobi ter diferenčnem kontrastu. Omogoča ugotavljanje deležev faz v mikrozgradbi materiala in njihove absolutne in povprečne velikosti.</t>
  </si>
  <si>
    <t>High-performance light optical microscope for observation of surfaces of materialographic specimens in bright and dark-field, polarized light and diferential contrast. It also enables determination of phase fraction and absolute and mean size of particles.</t>
  </si>
  <si>
    <t>L2-4099</t>
  </si>
  <si>
    <t>diploma     3. stopnja (disertacija)</t>
  </si>
  <si>
    <t xml:space="preserve">Borut Kosec </t>
  </si>
  <si>
    <t>Kalorimeter C 200</t>
  </si>
  <si>
    <t xml:space="preserve">Calorimeter 200 C </t>
  </si>
  <si>
    <t>Oprema je dostopna po dogovoru z operaterji oz. skrbnikom opreme. Rezervacija termina: marija.ribic@omm.ntf.uni-lj.si</t>
  </si>
  <si>
    <t>The equipment is available by agreement with the operator or with head of the laboratory. Termine reservation: marija.ribic@omm.ntf.uni-lj.si</t>
  </si>
  <si>
    <t xml:space="preserve">
Določitev kurilnosti in zgorevalne toplote trdnih in tekočih goriv v skladu s standardi DIN 51900,ISO 1928, ASTM D240, ASTM D4809, ASTM D5865, ASTM D1989, ASTM D5468, ASTM E711.</t>
  </si>
  <si>
    <t>Determing gross calorific values of solid and liquid samples. Validation according to standards DIN 51900,ISO 1928, ASTM D240, ASTM D4809, ASTM D5865, ASTM D1989, ASTM D5468, ASTM E711.</t>
  </si>
  <si>
    <t>260696,260696/1</t>
  </si>
  <si>
    <t xml:space="preserve">1. stopnja  </t>
  </si>
  <si>
    <t xml:space="preserve">Milan Bizjak         </t>
  </si>
  <si>
    <t>06073</t>
  </si>
  <si>
    <t>Aparat za merjenje defektov v kov. materialih z metodo vrtinčnih tokov</t>
  </si>
  <si>
    <t>Eddy current</t>
  </si>
  <si>
    <t>Oprema je dostopna po dogovoru s skrbnikom opreme. Rezervacija termina: milan.bizjak@omm.ntf.uni-lj.si</t>
  </si>
  <si>
    <t>The equipment is available by agreement with the head of the laboratory. Termine reservation: milan.bizjak@omm.ntf.uni-lj.si</t>
  </si>
  <si>
    <t xml:space="preserve">Preiskave brez porušitve materiala strojnih delov in komponent. </t>
  </si>
  <si>
    <t xml:space="preserve">Nondestructive testing of mechanical parts and components. </t>
  </si>
  <si>
    <t>260715,260715/1</t>
  </si>
  <si>
    <t>Koektor,   Gorenje</t>
  </si>
  <si>
    <t>Matej Dolenec</t>
  </si>
  <si>
    <t>Prenosni rentgenski fluorescenčni (XRF) analizator Thermo NITON XL3t 900S-He</t>
  </si>
  <si>
    <t>Portable handheld X-ray fluoresece  analyser for elemental determination in soil, rocks, alloys, and minerals.</t>
  </si>
  <si>
    <t xml:space="preserve">Dostop do opreme je možen le tehnikom, ki imajo opravljen tečaj varstva pred sevanji, osebno dozimetrijo in opravljen zdravniški pregled in opravljeno usposabljanje v centru NITON Munchen </t>
  </si>
  <si>
    <t>Access to the equipment is possible only to technicians who have completed a course of radiation protection, personal dozimetry, medical certificate and the training course in Munich Niton Center.</t>
  </si>
  <si>
    <t>Nedestruktivna / destruktivna elementna XRF analiza različnih vzorcev kamnin, tal, mineralov, zlitin, žlinder, keramike, barvil...</t>
  </si>
  <si>
    <t>Non-destructive, destructive elemental XRF analyses of different samples of rocks, soils, minerals, alloys, slags, pottery, pigments ...</t>
  </si>
  <si>
    <t>340778,340778/1</t>
  </si>
  <si>
    <t>štud.  proces</t>
  </si>
  <si>
    <t>Andrej Demšar</t>
  </si>
  <si>
    <t>FT - IR spektrometer (Polarizer KIT)</t>
  </si>
  <si>
    <t>FT-IR spectrometer (Polarizer KIT)</t>
  </si>
  <si>
    <t>FT-IR spektrometer vključuje FT-IR spektrometer "Spectrum GX in FT-IR mikroskop Autoimage in omogoča identifikacijo kemijske in delno tudi fizikalne strukture snovi (identifikacija funkcionalnih skupin v molekulah). Območje merjenja: od 4000 cm-1 do 500 cm-1. Omogoča uporabo ATR in transmisijske tehnike snemanja.</t>
  </si>
  <si>
    <t>The FT-IR spectrometer includes FT-IR spectrometer »Spectrum GX« and FT-IR microscope Avtoimage. It was designed for identification of chemical and partially physical structure of substance (identification of functional groups in molecules). Scanning range: from 4000 cm-1 to 500 cm-1. It enables the use of ATR and transmission methods of IR scanning.</t>
  </si>
  <si>
    <t>901560/1</t>
  </si>
  <si>
    <t xml:space="preserve">BI-RS/16-17-041 </t>
  </si>
  <si>
    <t>P2-0213</t>
  </si>
  <si>
    <t>Projekt NMP oz. CEL KROG</t>
  </si>
  <si>
    <t>ICP</t>
  </si>
  <si>
    <t>Uroš Miklavčič</t>
  </si>
  <si>
    <t>Naprava za sledenje očesnih premikov</t>
  </si>
  <si>
    <t>TOBII X120 - Flexible eye tracking</t>
  </si>
  <si>
    <t>Oprema je na razpolago po dogovoru; čas dostopa je odvisen od zasedenosti opreme. Rezervacije: uros.miklavcic@ntf.uni-lj.si</t>
  </si>
  <si>
    <t>The equipment is available upon agreement; access time is dependable on equipment occupation. Reservation: uros.miklavcic@ntf.uni-lj.si</t>
  </si>
  <si>
    <t>Tobii X120 (naprava za sledenje očesnim premikom) je samostojna naprava zasnovana za zaznavanje očesnih premikov v realnem svetu na različnih predmetih, površinah, prostorih, projekcijah in zaslonih. Tobii X120 omogoča izdelavo študij na področjih, kot so npr: prodaja izdelkov (trgovinske police), tipografija, spletne strani, tiskani (časopis, revija, knjige, tiskovine itd.) in digitalni mediji (televizija, mobilne naprave itd.).</t>
  </si>
  <si>
    <t>Tobii X120 Eye Trackers is stand-alone eye tracking unit designed for eye tracking studies of real-world flat surfaces or scenes such as physical objects, projections and video screens. Tobii X120 enable studies requiring specific stimuli setups, such as studies of shopping shelves, typography, webpages, newspapers or television.</t>
  </si>
  <si>
    <t>902432,902432/1</t>
  </si>
  <si>
    <t>študijski proces</t>
  </si>
  <si>
    <t>diplomsko  delo</t>
  </si>
  <si>
    <t>Instrument za analizo toplotnih konstant Hot Disk TPS 2200</t>
  </si>
  <si>
    <t>Thermal Constant Analyser Instrument Hot Disk TPS 2200</t>
  </si>
  <si>
    <t>diploma (3.st)</t>
  </si>
  <si>
    <t>Usposabljanje operaterjev</t>
  </si>
  <si>
    <t>Univerzitetna klinika za pljučne bolezni in alergijo Golnik</t>
  </si>
  <si>
    <t>Peter Korošec</t>
  </si>
  <si>
    <t>22807</t>
  </si>
  <si>
    <t>Aparat Immunocap ISAC Reader</t>
  </si>
  <si>
    <t>Dostopnost po dogovoru v pozno popoldanskem času ali med vikendom.</t>
  </si>
  <si>
    <t>Availability upon request in late afternoon and on weekends.</t>
  </si>
  <si>
    <t>Programsko, projektno in rutinsko delo.</t>
  </si>
  <si>
    <t>Program, project and routine work.</t>
  </si>
  <si>
    <t>http://www.klinika-golnik.si/strokovna-javnost/raziskovalna-dejavnost/datoteke/Immunocap_isac.pdf</t>
  </si>
  <si>
    <t>P3-0360: Celostna obravnava alergijskih bolezni in astme v Sloveniji od epidemiologije do genetike</t>
  </si>
  <si>
    <t>Mitja Košnik</t>
  </si>
  <si>
    <t>J3-6787: Ugotavljanje bolnikove kompletne specifične IgE alergogene aktivnosti z uporabo kombinacije rekombinantnih alergenov in multiparameterske analize aktivacije bazofilcev</t>
  </si>
  <si>
    <t>Aleš Rozman</t>
  </si>
  <si>
    <t>25177</t>
  </si>
  <si>
    <t>Raziskovalna oprema molekularne in funkcijske genomike za področje pulmologije in alergologije</t>
  </si>
  <si>
    <t>digitalni mikroskop Nikon Coolscop tip II</t>
  </si>
  <si>
    <t>http://www.klinika-golnik.si/strokovna-javnost/raziskovalna-dejavnost/datoteke/digitalni_mikroskop_nikon_coolscope2.pdf</t>
  </si>
  <si>
    <t>J3-7372</t>
  </si>
  <si>
    <t>Tanja Čufer</t>
  </si>
  <si>
    <t>Diagnostika pljučnega raka</t>
  </si>
  <si>
    <t>Osebje Lab. za citologijo in patologijo; Osebje oddelka za bronhoskopijo.</t>
  </si>
  <si>
    <t>Raziskovalna oprema molekularne in funkcijske genomike za področje pulmologije in alergologije – 1. sklop</t>
  </si>
  <si>
    <t>centrifuga 5810 R</t>
  </si>
  <si>
    <t>http://www.klinika-golnik.si/strokovna-javnost/raziskovalna-dejavnost/datoteke/centrifuga_5810r.pdf</t>
  </si>
  <si>
    <t xml:space="preserve">ABI PRISM 7500 (real time PCR - kvantitativni PCR) </t>
  </si>
  <si>
    <t>http://www.klinika-golnik.si/strokovna-javnost/raziskovalna-dejavnost/datoteke/abi_prism_6500.pdf</t>
  </si>
  <si>
    <t>Diagnostika filiginskih mutacij in HAE ter cistične fibroze</t>
  </si>
  <si>
    <t>Osebje Lab. za imunologijo</t>
  </si>
  <si>
    <t>Matjaž Fležar</t>
  </si>
  <si>
    <t>15710</t>
  </si>
  <si>
    <t>EcoScreen Sampling device</t>
  </si>
  <si>
    <t>http://www.klinika-golnik.si/strokovna-javnost/raziskovalna-dejavnost/datoteke/ecoscreen_sampling_device.pdf</t>
  </si>
  <si>
    <t>NRI narrow band imaging CV-180 video procesor</t>
  </si>
  <si>
    <t>http://www.klinika-golnik.si/strokovna-javnost/raziskovalna-dejavnost/datoteke/evis_exera2.pdf</t>
  </si>
  <si>
    <t>Osebje oddelka za bronhoskopijo.</t>
  </si>
  <si>
    <t>NRI narrow band imaging CLV-180 izvor svetlobe</t>
  </si>
  <si>
    <t>raziskovalna oprema molekularne in funkcijske genomike za področje pulmologije in alergologije – 2. sklop</t>
  </si>
  <si>
    <t>invertni mikroskop IX51</t>
  </si>
  <si>
    <t>http://www.klinika-golnik.si/strokovna-javnost/raziskovalna-dejavnost/datoteke/invertni_mikroskop_IX51.pdf</t>
  </si>
  <si>
    <t>VMAX Encore 22D</t>
  </si>
  <si>
    <t>http://www.klinika-golnik.si/strokovna-javnost/raziskovalna-dejavnost/datoteke/VMAX_Encore_%2022D.pdf</t>
  </si>
  <si>
    <t>Laboratorij za fiziologijo funkcionalne meritve na področju pulmologije</t>
  </si>
  <si>
    <t>Aparat Miseg sistem C093 Sekvenator</t>
  </si>
  <si>
    <t>NGS - Next Generation Sequencing</t>
  </si>
  <si>
    <t>http://www.klinika-golnik.si/strokovna-javnost/raziskovalna-dejavnost/datoteke/aparat_miseg_sistem_c093_sekvenator.pdf</t>
  </si>
  <si>
    <t xml:space="preserve">Univerza na Primorskem, Inštitut Andrej Marušič </t>
  </si>
  <si>
    <t>P1-0294</t>
  </si>
  <si>
    <t>Tomaž Pisanski</t>
  </si>
  <si>
    <t>1941</t>
  </si>
  <si>
    <t>Mobilna integruirana vzorčevalno meteorološka postaja</t>
  </si>
  <si>
    <t>Mobile integrated meteorological station</t>
  </si>
  <si>
    <t>Merilna naprava je namenjena merjenju meteoroloških parametrov in meritvi kakovosti zraka.</t>
  </si>
  <si>
    <t>Equipment is intended for meteorological measurments and for monitoring of air pollution</t>
  </si>
  <si>
    <t>Meteorološke meritve in meritve kakovosti zraka – PM10.</t>
  </si>
  <si>
    <t>meteorological measurements and monitoring of air pollution</t>
  </si>
  <si>
    <t>110, 111, 113, 114, 115, 120, 121, 124, 126, 127, 128, 129, 131, 136, 146, 147, 148, 150, 151, 155</t>
  </si>
  <si>
    <t>http://www.iam.upr.si/sl/oddelki/ot/raziskovalna-oprema/</t>
  </si>
  <si>
    <t>L7-5554</t>
  </si>
  <si>
    <t>Boris Horvat</t>
  </si>
  <si>
    <t>Pogodba z gospodarstvom</t>
  </si>
  <si>
    <t>Jure Praznikar, Miha Perosa, Smiljana Skvarc</t>
  </si>
  <si>
    <t>Projekt Safeport</t>
  </si>
  <si>
    <t>CELICA, biomedicinski center, d.o.o.</t>
  </si>
  <si>
    <t>03703</t>
  </si>
  <si>
    <t>Kamera EM-CCD iXON DU-885</t>
  </si>
  <si>
    <t>Camera EM-CCD iXON DU-885</t>
  </si>
  <si>
    <t>27.931,50</t>
  </si>
  <si>
    <t>30 eur/uro</t>
  </si>
  <si>
    <t>http://celica.si/lab.php?id=7</t>
  </si>
  <si>
    <t>P3-0312</t>
  </si>
  <si>
    <t>03704</t>
  </si>
  <si>
    <t>Kamera EM-CCD iXON DU-997</t>
  </si>
  <si>
    <t>Camera EM-CCD iXON DU-997</t>
  </si>
  <si>
    <t>43.817,25</t>
  </si>
  <si>
    <t>03702</t>
  </si>
  <si>
    <t>Nanomehanooptična mikroskopija</t>
  </si>
  <si>
    <t>Nanomchanooptical microscopy</t>
  </si>
  <si>
    <t>21.658,89</t>
  </si>
  <si>
    <t>Oprema za hitro zajemanje AWX/3543/P</t>
  </si>
  <si>
    <t>Equipment for fast data acquisition AWX/3543/P</t>
  </si>
  <si>
    <t>Sensum, sistemi z računalniškim vidom d.o.o.</t>
  </si>
  <si>
    <t>2294-001</t>
  </si>
  <si>
    <t>dr. Rok Bernard</t>
  </si>
  <si>
    <t>18172</t>
  </si>
  <si>
    <t>HAAS CNC</t>
  </si>
  <si>
    <t>Do opreme dostopajo vsi naši zaposleni raziskovalci</t>
  </si>
  <si>
    <t>Our employed research team has full access to this research equipment.</t>
  </si>
  <si>
    <t>Za namene izboljšanja naših storitev; raziskav in razvoja</t>
  </si>
  <si>
    <t>For the purpose of improvement of our activities; research &amp; development</t>
  </si>
  <si>
    <t>http://www.sensum.eu/</t>
  </si>
  <si>
    <t>Sensum</t>
  </si>
  <si>
    <t>Javni zavod Republike Slovenije za varstvo kulturne dediščine</t>
  </si>
  <si>
    <t>L1-5453</t>
  </si>
  <si>
    <t>Polonca Ropret</t>
  </si>
  <si>
    <t>Ramanska komponenta</t>
  </si>
  <si>
    <t>Raman component</t>
  </si>
  <si>
    <t>Oprema je dostopna po predhodnem dogovoru s skrbnikom opreme. Kontakt po elektronski pošti: polona.ropret@zvkds.si Cena ure: 100 Eur + DDV za ramansko komponento in 70 Eur + 20% DDV za FTIR komponento</t>
  </si>
  <si>
    <t xml:space="preserve">The research equipment is available after consensus with its caretaker that can be done by e-mail: polona.ropret@rescen.si . The price per hour is 100 Eur + DDV. </t>
  </si>
  <si>
    <t>Oprema je namenjena za spektroskopsko analizo materialov. Ramanska komponenta ima v svoji konfiguraciji 5 valovnih dolžin za vzbujanje, tako da omogoča analizo velikega števila različnih materialov. Valovne dolžine laserjev za vzbujanje: 785, 633, 514, 488 in 458 nm.</t>
  </si>
  <si>
    <t xml:space="preserve">The research equipment is designed for spectroscopic research of materials. The Raman component has 5 excitation wavelenghts in its configuration that alows a high number of materials to be analysed. Laser excitation wavelenghts: 785, 633, 514, 488 and 458 nm.  </t>
  </si>
  <si>
    <t>100 € + 20% DDV</t>
  </si>
  <si>
    <t>www.zvkds.si</t>
  </si>
  <si>
    <t>Uporaba opreme za izvajanje rednega programa Ministrstva za kulturo</t>
  </si>
  <si>
    <t>ZVKDS, Restavratorki center, Naravoslovni oddelek</t>
  </si>
  <si>
    <t>FTIR komponenta</t>
  </si>
  <si>
    <t>FTIR component</t>
  </si>
  <si>
    <t>70 € +20% DDV</t>
  </si>
  <si>
    <t xml:space="preserve">Univerza v Mariboru, Medicinska fakulteta </t>
  </si>
  <si>
    <t>Marjan Slak Rupnik</t>
  </si>
  <si>
    <t>Dvofotonski laser - Chameleon</t>
  </si>
  <si>
    <t>Two-photon laser</t>
  </si>
  <si>
    <t>Oprema je nameščena kot del centra za nelinerano mikroskopijo</t>
  </si>
  <si>
    <t>nelinearna mikroskopija</t>
  </si>
  <si>
    <t>Non-linear microskopy</t>
  </si>
  <si>
    <t>2170, 1936</t>
  </si>
  <si>
    <t>http://www.mf.um.si/attachments/article/3449/PREDSTAVITEV%20LABORATORIJEV%20MEDICINSKE%20FAKULTETE%20UNIVERZE%20V%20MARIBORU.pdf</t>
  </si>
  <si>
    <t>P3-0396</t>
  </si>
  <si>
    <t>N3-0048</t>
  </si>
  <si>
    <t>Člani projektne skupine</t>
  </si>
  <si>
    <t>J7-7226</t>
  </si>
  <si>
    <t>J1-7009</t>
  </si>
  <si>
    <t>Dvofotonski laser - mikroskop</t>
  </si>
  <si>
    <t>2861,          2862</t>
  </si>
  <si>
    <t>http://www.fvz.upr.si/sl/node/356</t>
  </si>
  <si>
    <t>Univerza v Mariboru, Fakulteta za naravoslovje in matematiko</t>
  </si>
  <si>
    <t>2547-022</t>
  </si>
  <si>
    <t>dr. Uroš Tkalec</t>
  </si>
  <si>
    <t>Optična pinceta z modulom za fluorescenco</t>
  </si>
  <si>
    <t>Optical tweezers with a fluorescence module</t>
  </si>
  <si>
    <t>Za dostop do opreme prosim pošlji email na uros.tkalec@um.si s kratkim opisom predvidenega dela in oceno časa, ki je potreben za dokončanje le tega.</t>
  </si>
  <si>
    <t>In order to access the equipment please write an email to uros.tkalec@um.si with a brief description of the work planed and the approximate time needed to complete it.</t>
  </si>
  <si>
    <t>Optična pinceta je raziskovalna naprava, ki uporablja zelo zgoščen laserski žarek z namenom zagotoviti privlačno ali odbojno silo (tipično velikostnega reda pN) odvisno od razlike v lomnem količniku za držanje in premikanje mikroskopsko majhnih dielektričnih predmetov. Na Inštitutu za fiziko jo uporabljamo za raziskovalne in izobraževalne namene.</t>
  </si>
  <si>
    <t>Optical tweezers are a scientific instrument that uses a highly-focused laser beam to provide an attractive or repulsive force (typically on the order of pN), depending on the refractive index mismatch to physically hold and move microscopic dielectric objects. At the Institute of Physics this equipment is used for research and educational purposes.</t>
  </si>
  <si>
    <t>15987, 16356</t>
  </si>
  <si>
    <t>http://www.fnm.um.si/index.php?option=com_content&amp;view=article&amp;id=137&amp;Itemid=88&amp;lang=sl</t>
  </si>
  <si>
    <t>dr. Uroš Tkalec in Tadej Emeršič</t>
  </si>
  <si>
    <t xml:space="preserve">Univerza v Mariboru Filozofska fakulteta </t>
  </si>
  <si>
    <t>P5-0062</t>
  </si>
  <si>
    <t>prof.dr. Norbert Jaušovec</t>
  </si>
  <si>
    <t>5038</t>
  </si>
  <si>
    <t>Dual channel OxiplexTM - (Blizu- infrardeči spektrometer tkiva)</t>
  </si>
  <si>
    <t>Oprema je 100% izkoriščena v raziskovalne namene na UM FF. Ena ura merjenja zahteva še dodatno 1 uro priprave osebe ter 3 ure obdelave podatkov, skupaj torej 5 ur dela. Opremo lahko uporablja samo izučeni operater.</t>
  </si>
  <si>
    <t xml:space="preserve">The equipmet is in use (100%) by the researchers at UM FF.  </t>
  </si>
  <si>
    <t>Oprema se uporablja za merjenje možhanske oksigeenizacije.</t>
  </si>
  <si>
    <t>NIRS  is used for the measurement of brain oxigenation.</t>
  </si>
  <si>
    <t>http://www.ff.um.si/oddelki/psihologija/</t>
  </si>
  <si>
    <t>prof. dr. Norbert Jaušovec</t>
  </si>
  <si>
    <t>Center odličnosti za integrirane pristope v kemiji in biologiji</t>
  </si>
  <si>
    <t>2990-001</t>
  </si>
  <si>
    <t>I0-0048</t>
  </si>
  <si>
    <t>Franc Strle</t>
  </si>
  <si>
    <t>Ultrazvočni aparat za pregled srca ALOKA ProSound ALPHA 7 Premier</t>
  </si>
  <si>
    <t>US for heart ALOKA ProSound ALPHA 7 Premier</t>
  </si>
  <si>
    <t>Prof.Dr. Franc Strle, Univerzitetni klinični center Ljubljana, Klinika za infekcijske bolezni in vročinska stanja, Japljeva ulica 2, Ljubljana</t>
  </si>
  <si>
    <t>Prof.Dr. Franc Strle, University Medical Centre Ljubljana, Clinic for Infectious Diseases and Febrile Illnesses, Japljeva ulica 2, Ljubljana</t>
  </si>
  <si>
    <t>Instrument je diagnostični ultrazvočni sistem za vizualizacijo delovanja srca in oceno srčne funkcije. Sistem vključuje standardno ultrazvočno konfiguracijo z več različnimi sondami za pregled srca in dodatno programsko opremo za zajemanje in analizo podatkov.</t>
  </si>
  <si>
    <t>Instrument  is diagnostic ultrasound system used for hearth visualization/imiging and the assesmet of cardiac function. System includes standard ultrasound configuration with several different probes for heart examination and additional software equipment for data retrieval and analysis.</t>
  </si>
  <si>
    <t>CO-RO 42/2011</t>
  </si>
  <si>
    <t>http://www.cipkebip.org/dokumenti/List.pdf</t>
  </si>
  <si>
    <t>P3-0296</t>
  </si>
  <si>
    <t>UKLC; Vodja Franc Strle</t>
  </si>
  <si>
    <t>12266</t>
  </si>
  <si>
    <t>Leica sistem za nelinearno nanoskopijo v tandemski izvedbi</t>
  </si>
  <si>
    <t xml:space="preserve">Leica System for non-linear nanoscopy in tandem configuration </t>
  </si>
  <si>
    <t>Prof.Dr. Marjan Slak Rupnik, Univerza v Mariboru, Medicinska fakulteta, Ljubljanska 5, 2000 Maribor</t>
  </si>
  <si>
    <t>Prof.Dr. Marjan Slak Rupnik, University of Mariboru, Medical faculty, Ljubljanska 5, 2000 Maribor</t>
  </si>
  <si>
    <t>Pokončni nelinerani mikroskop se uporablja za spremljanje in kvantifikacijo fizioloških procesov v intaktnih tkivih in organih. Osnova tega mikroskopa omogoča montiranje bioloških vzorcev večjih dimenzij, hkrati pa za vzbujanje fluorescence uporablja infrardeči laser, ki prodira globoko v tkivo. Upravljanje s laserskim žarkom, ki je podlaga vzbujanju fluorescence je lahko relativno počasno za zajemanje visokoločljive morfološke slike oziroma spremljanje počasnih fizioloških sprememb. Po drugi strani pa lahko laser premikamo po vzorcu tudi z veliko hitrostjo, kar omogoča snemanje fizioloških procesov z milisekundno časovno ločljivostjo. Na detektorski strani je v skenirni glavi nameščem klasičen sistem visokoobčutljivih fotodiod z možnostjo  spektralne ločljivosti. Za doseganje izjemnega napredka v detekciji najšibkejših signalov fluorescence in bioluminiscence pa je neposredno na mikroskop  nameščen še sistem ne-deskeniranih visokoobčutljivih fotodiod.</t>
  </si>
  <si>
    <t>An upright nonlinear microscope is used to monitor and quantification of physiological processes in intact tissues and organs. The basis of this microscope enables mounting of biological samples of bigger dimensions and at the same time utilizes deep-penetrating infrared laser light to excite fluorescence. Handling of the laser beam used for fluorescence excitation can be relatively slow to improve the high spatially resolved morphological images or monitoring of relatively slow physiological processes. On the other hand we can move the laser beam over the sample using a high speed mode, which enables monitoring of the physiological processes with millisecond time resolution. The detector side consists of a classical system of high gain photodiodes with a possibility of spectral resolution. The major advance in detection of the faintest signals of fluorescence or bioluminescence comes from the direct mounting the system of non-descanned high resolution photodiodes.</t>
  </si>
  <si>
    <t>CO-RO 49/2011 (skupaj z CO-RO 50/2011)</t>
  </si>
  <si>
    <t>UMb-Medicinska fakulteta; Vodja Marjan Slak Rupnik; Andraž Stožer</t>
  </si>
  <si>
    <t>UMb-Medicinska fakulteta; Marjan Slak Rupnik, Andraž Stožer</t>
  </si>
  <si>
    <t>Akustooptični delilec žarka (AOBS) s spektralnimi detektorji</t>
  </si>
  <si>
    <t>Leica Acoustooptical beamsplitter (AOBS) with spectral detectors</t>
  </si>
  <si>
    <t>Sistem za upravljanje z nelinearnim virom svetlobe  se uporablja za poseganje v fiziološke procese v intaktnih tkivih in organih. Osnova tega sistema omogoča prostorsko omejeno vplivanje na fiziološke procese znotraj posamezne celice tudi globlje v intaktnem tkivu. Upravljanje s laserskim žarkom, ki je podlaga procesom fotolize ali deplecije stimulirane emisije je lahko relativno počasno za dolgoročno spreminjanje razmer v celici ali pa izredno kratkotrajno za sprožanje izredno kratkoživih pojavov, pod milisekundno časovno ločljivostjo. Osnova spreminjanja laserskega žarka je elektrooptični modulator, ki natančno določa trajanje in moč laserske svetlobe v žarišču.</t>
  </si>
  <si>
    <t>Acoustooptical beamsplitter (AOBS) with spectral detectors is used to interfere with physiological processes in intact tissues and organs. The basis of this microscope enables spatially limited interference within single cells in biological samples of bigger dimensions. Handling of the laser beam used for photolysis or depletion of stimulated emission can be relatively slow to enable long-term spatially resolved manipulation of the cellular processes or in high speed mode, which enables triggering of transient sub-millisecond events. The basis of laser light manipulation is electrooptical modulator that can precisely set the duration and power of the laser light in the focal pI0nt.</t>
  </si>
  <si>
    <t>CO-RO 50/2011 (skupaj z  CO-RO 49/2011)</t>
  </si>
  <si>
    <t>3702</t>
  </si>
  <si>
    <t>Ti:safirski laser</t>
  </si>
  <si>
    <t>Ti:Saphire laser</t>
  </si>
  <si>
    <t>Prof.Dr. Robert Zorec, Univerza v Ljubljani, Medicinska fakulteta, Institut za patološko fiziologijo, Zaloška 4, 1000 Ljubljana</t>
  </si>
  <si>
    <t>Prof.Dr. Robert Zorec, University of Ljubljana, Medical Faculty, Institute of Pathological Physiology, Zaloška cesta 4, 1000 Ljubljana</t>
  </si>
  <si>
    <t>Raziskovalna oprema Nano-optična mikroskopija s tehnologijo STED omogoča opazovanje živih struktur z ločljivostjo 20 do 60 nm. Temeljni del opreme sta fluorescenčna mikroskopa s stabilnim ogrodjem, kar omogoča dolgotrajno snemanje celic brez premikov goriščne ravnine ali vidnega polja. Mikroskopa s pripadajočo strojno in programsko opremo morata stati na protitresljajni mizi, opremljeni s Faradayevo kletko, laserski skenirni modul za nelinearno optiko, pulzna laserja, laserji in diode za tri valovne dolžine, optoakustični modulator in deflector, programska oprema za zajemanje in analizo (odprtega značaja da omogoča lasten razvoj).  Poleg ključne opreme, je potrebno v laboratoriju imeti namizno centrifugo, CO2 inkubator z nastavkom za mikroskop, zmrzovalnik/hladilnik, in preprost invertni delovni mikroskop za pregledovanje preparatov.</t>
  </si>
  <si>
    <t>Research equipment Nano-optical microscopy with technology STED  allows the observation of live objects at resolution of 20 to 60 nm. The key parts of the system consist of the upright and inverted microscopes with stable body to prevent long term focus drifts. These are to be mounted on an antivibrational table with a Faraday cage to enable use o electrical equipment in optical measurements. Laser scanning module with electronics, pulse lasers with long (tunable) wavelength, lasers and diodes for excitation of probes, software equipment for data acquisition and data analysis (permitting own software implementation).In addition to the key instrumentation one needs to acquire bench top centrifuge, CO2 incubator with a chamber to be mounted onto the stage of the microscope, freezer/refrigerator and a routine inverted microscope.</t>
  </si>
  <si>
    <t>CO-RO 23/2010 (Skupaj z CO-RO 39/2011, CO-RO 40/2011, CO-RO 46/2011, CO-RO 54/2011)</t>
  </si>
  <si>
    <t>UL-Medicinska fakulteta; Vodja Robert Zorec</t>
  </si>
  <si>
    <t>IO-0048</t>
  </si>
  <si>
    <t>CIPKEBIP; Vodja Dušan Turk</t>
  </si>
  <si>
    <t>J3-7605</t>
  </si>
  <si>
    <t>UL-Medicinska fakulteta; Robert Zorec</t>
  </si>
  <si>
    <t>Mikroskop z lasersko diodo 405 nm CW</t>
  </si>
  <si>
    <t>Microscope with laser diode 405 nm CW</t>
  </si>
  <si>
    <t>Imaging live and fixed cells</t>
  </si>
  <si>
    <t>CO-RO 46/2011 (Skupaj z CO-RO 23/2010, CO-RO 39/2011, CO-RO 40/2011, CO-RO 54/2011)</t>
  </si>
  <si>
    <t>UL-Medicinska fakulteta;Vodja Robert Zorec</t>
  </si>
  <si>
    <t>Komponente za manipulacijo fluorescenčnega signala</t>
  </si>
  <si>
    <t>Components for fluorescence signal manipulation</t>
  </si>
  <si>
    <t>CO-RO 40/2011 (Skupaj z CO-RO 23/2010, CO-RO 39/2011, CO-RO 46/2011, CO-RO 54/2011)</t>
  </si>
  <si>
    <t>Supercontinuum triple laser za mikroskop</t>
  </si>
  <si>
    <t>The Supercontinuum Triple Laser for the microscope</t>
  </si>
  <si>
    <t>Vir osvetljevanja za slikanje živih in fiksiranih celic</t>
  </si>
  <si>
    <t>Light soruce for imaging live and fixed cells</t>
  </si>
  <si>
    <t>CO-RO 39/2011 (Skupaj z CO-RO 23/2010, CO-RO 40/2011, CO-RO 46/2011, CO-RO 54/2011)</t>
  </si>
  <si>
    <t>Kombinirana super resolucijska svetlobna mikroskopija</t>
  </si>
  <si>
    <t>Superresolution Combined Light Microscopy</t>
  </si>
  <si>
    <t xml:space="preserve">Slikanje živih in fiksiranih celic s super-ločljivostno mikroskopijo. </t>
  </si>
  <si>
    <t>Imaging live and fixed cells with super-resolution microscpy</t>
  </si>
  <si>
    <t>CO-RO 54/2011  (Skupaj z CO-RO 23/2010, CO-RO 39/2011, CO-RO 40/2011, CO-RO 46/2011)</t>
  </si>
  <si>
    <t>Maja Rupnik</t>
  </si>
  <si>
    <t>12278</t>
  </si>
  <si>
    <t>Pretočni citometer-analizator FACSCanto II 2LSR 5/3 COMPLETE</t>
  </si>
  <si>
    <t>BD  FACSCanto II 2LSR 5/3 COMPLETE Flow Cytometry</t>
  </si>
  <si>
    <t>Prof.Dr. Maja Rupnik,Nacionalni laboratorij za zdravje, okolje in hrano, Prvomajska ulica 1, 2000 Maribor</t>
  </si>
  <si>
    <t>Prof.Dr. Maja Rupnik,National laboratory for health, environment and food, Prvomajska ulica 1, 2000 Maribor</t>
  </si>
  <si>
    <t xml:space="preserve">Pretočna citometrija z rutinskim invertnim mikroskopom se uporablja za merjenje in analiziranje fizikalnih in kemijskih lastnosti posameznih celic, ki potujejo v suspenziji preko senzorja. Ko celice prehajajo skozi laser (488nm, 633nm), fluorokromi vezani na celice absorbirajo svetlobo in nato oddajajo specifično barvo svetlobe glede na vrsto fluorokroma. </t>
  </si>
  <si>
    <t>Flow cytometry with a routine inverted microscope is used to measure and analyse physical and chemical characteristics of individual cells as they travel in suspension one by one through sensor. As the cells pass through the laser (488nm, 633nm), the fluorochromes attached to the cells absorb light and then emit a specific color of light depending on the type of fluorochrome.</t>
  </si>
  <si>
    <t>CO-RO 45/2011</t>
  </si>
  <si>
    <t>P3-0387</t>
  </si>
  <si>
    <t>NLZOH; Vodja Maja Rupnik</t>
  </si>
  <si>
    <t>Aparat za reakcijo PCR v realnem času z opcijo reakcije HRM</t>
  </si>
  <si>
    <t>Aparat ROTOR-GENE Q, 5-PLEX HRMReal-time PCR device with HRM (High Resolution Melt) option</t>
  </si>
  <si>
    <t>Prof.Dr. Maja Rupnik, Nacionalni laboratorij za zdravje, okolje in hrano, Prvomajska ulica 1, 2000 Maribor</t>
  </si>
  <si>
    <t>Reakcija PCR v realnem času se uporablja za zaznavanje genov ali genskih odsekov v genomu ter v kvantitativni izvedbi za spremljanje izražanja genov. Z analizo talitvene krivulje pomnoženih odsekov se lahko določajo mutacije v pomnoženih odsekih, genotipizacija ter analiza metilacije. Talitvena krivulja z visoko ločljivostjo je izboljšava te metode, ki omogoča natančnejšo analizo variabilnosti in lahko zazna eno samo spremenjeno bazo.</t>
  </si>
  <si>
    <t>Real time PCR is used for detection of genes or gene regions within the genome and in the quantitative form also for analysis of gene expression. Melting curve analysis of amplified fragments is used for detection of mutations in amplified products, for genotyping or for analysis of metilation. High resolution melting is further upgrade that enables much more exact analysis and also detection of single mutations.</t>
  </si>
  <si>
    <t>CO-RO 9/2010</t>
  </si>
  <si>
    <t>J4-6810</t>
  </si>
  <si>
    <t>NLZOH; Maja Rupnik</t>
  </si>
  <si>
    <t>J4-8224</t>
  </si>
  <si>
    <t>Hlajena centrifuga za volumne do 500 ml</t>
  </si>
  <si>
    <t>Cooling centrifuge for volumes to 500 ml</t>
  </si>
  <si>
    <t>Manjša laboratorijska oprema-hladilna centrifuga za volumne do 500 ml</t>
  </si>
  <si>
    <t>Small laboratory equipment-Cooling centrifuge for volumes to 500 ml</t>
  </si>
  <si>
    <t>CO-RO 15/2011</t>
  </si>
  <si>
    <t>Enej Kuščer</t>
  </si>
  <si>
    <t>23483</t>
  </si>
  <si>
    <t>Laboratorijski bioreaktor</t>
  </si>
  <si>
    <t>Sartorius Stedim Systems GmbH Fermenter BIOSTAT Cplus 20L</t>
  </si>
  <si>
    <t>Dr. Enej Kuščer, Acies Bio d.o.o., Tehnološki park 21, 1000 Ljubljana.</t>
  </si>
  <si>
    <t>Sistem za gojenje mikroorganizmov (MO) in celičnih kultur (CC) vključuje serijo stresalnikov, inkubatorjev in bioreaktorjev, ki bodo omogočali sočasno gojenje večjega števila MO in CC kultur v različnih volumnih (od volumna nekaj mililitrov do 100 litrov), zagotavljali natančno regulacijo in optimizacijo pogojev za pridobivanje bio mase in izražanje proteinov (uravnavanje temperature, pH, prezračevanje, dodajanje hranil in hitrost mešanja), zagotavljali pogoje za sterilno delo in preprečevali izpust genetsko spremenjenih organizmov v okolje.</t>
  </si>
  <si>
    <t>Production of proteins and synthetic bio-active molecules - System for cultivation of microorganisms and cell cultures, includes a series of shakers, incubators and bioreactors that will allow parallel cultivation of a larger number of MO and CC cultures on a different volume scale (from a few milliliters to 100 liters), allowing precise regulation and optimization of growth and expression conditions (temperature, pH, aeration, feeding and mixing speed) and providing the conditions for sterile work, and preventing the release of genetically modified organisms into the environment.</t>
  </si>
  <si>
    <t>CO-RO 31/2011 (skupaj z CO-RO 43/2011, CO-RO 51/2011, CO-RO 22/2010, CO-RO 26/2010, CO-RO 27/2010, CO-RO 30/2011)</t>
  </si>
  <si>
    <t>Acies Bio d.o.o.; Vodja Ines Mandić Mulec; Gregor Kosec</t>
  </si>
  <si>
    <t>interni projekti</t>
  </si>
  <si>
    <t>Acies Bio d.o.o.</t>
  </si>
  <si>
    <t>Pilotski biorektor I</t>
  </si>
  <si>
    <t>Sartorius Stedim Systems GmbH Fermenter BIOSTAT D-DCU II 100L</t>
  </si>
  <si>
    <t>CO-RO 43/2011 (skupaj z CO-RO 31/2011 , CO-RO 51/2011, CO-RO 22/2010, CO-RO 26/2010, CO-RO 27/2010, CO-RO 30/2011)</t>
  </si>
  <si>
    <t>Acies Bio d.o.o.; Vodja  Ines Mandić Mulec; Gregor Kosec</t>
  </si>
  <si>
    <t>Pilotski bioreaktor II</t>
  </si>
  <si>
    <t>Sartorius Stedim Systems GmbH Fermenter BIOSTAT Dplus 150L for microbial fermentation and cell culture</t>
  </si>
  <si>
    <t>CO-RO 51/2011 (skupaj z CO-RO 31/2011, CO-RO 43/2011, CO-RO 22/2010, CO-RO 26/2010, CO-RO 27/2010, CO-RO 30/2011)</t>
  </si>
  <si>
    <t>Stresalni inkubator (multitron)</t>
  </si>
  <si>
    <t>INFORS Multitron II (two-deck)</t>
  </si>
  <si>
    <t>CO-RO 22/2010 (skupaj z CO-RO 31/2011, CO-RO 43/2011, CO-RO 51/2011, CO-RO 26/2010, CO-RO 27/2010, CO-RO 30/2011)</t>
  </si>
  <si>
    <t>Centrifugalni evaporator</t>
  </si>
  <si>
    <t>Centrifugal evaporator</t>
  </si>
  <si>
    <t>CO-RO 26/2010 (skupaj z CO-RO 31/2011, CO-RO 43/2011, CO-RO 51/2011, CO-RO 22/2010, CO-RO 27/2010, CO-RO 30/2011)</t>
  </si>
  <si>
    <t>Preparativni HPLC sistem</t>
  </si>
  <si>
    <t>Preparative HPLC system</t>
  </si>
  <si>
    <t>CO-RO 27/2010 (skupaj z  CO-RO 31/2011, CO-RO 43/2011, CO-RO 51/2011, CO-RO 22/2010, CO-RO 26/2010, CO-RO 30/2011)</t>
  </si>
  <si>
    <t>Branko Jenko</t>
  </si>
  <si>
    <t>Analitski HPLC</t>
  </si>
  <si>
    <t>Analytical HPLC</t>
  </si>
  <si>
    <t>Branko Jenko, Jenko d.o.o., Vrbljene 58, 1298 Ig</t>
  </si>
  <si>
    <t>CO-RO 30/2011 (skupaj z CO-RO 31/2011, CO-RO 43/2011, CO-RO 51/2011, CO-RO 22/2010, CO-RO 26/2010, CO-RO 27/2010)</t>
  </si>
  <si>
    <t xml:space="preserve">interni projekti </t>
  </si>
  <si>
    <t>Jenko d.o.o.</t>
  </si>
  <si>
    <t>9901</t>
  </si>
  <si>
    <t>Sklop kemijskih reaktorjevod 100ml do 500 ml</t>
  </si>
  <si>
    <t>Laboratory chemical reactors from 100 to 500 ml</t>
  </si>
  <si>
    <t>Uporabljal se bo za sinteze malih molekul. Omogočil bo širok nabor reakcij v smislu rkc volumnov ( od 100 do 500 ml), temperatur ( -90 oC do + 200 oC) in tlakov ( od vakuuma do 150 B).</t>
  </si>
  <si>
    <t>It is used for the synthesis of small molecules. It allowed a wide range of reactions within the meaning of RCC volumes (100 to 500 ml), temperatures (-90 ° C to + 200 ° C) and pressure (from vacuum to 150 B).</t>
  </si>
  <si>
    <t>CO-RO 35/2011</t>
  </si>
  <si>
    <t>LC-MS sistem za identifikacijo in kvantifikacijo malih molekul</t>
  </si>
  <si>
    <t>LC-MS system for identification and quantification of small molecules (Thermo Scientific  TSQ Quatum Access MAX/Accela 1250 )</t>
  </si>
  <si>
    <t xml:space="preserve">LC-MS sistem se uporablja za identifikacijo, strukturno potrditev in količinsko določitev majhnih molekul. Sistem je sestavljen iz HPLC sistema, ki je opremljen s črpalko, avtomatski vzorčevalnikom in UV / VIS detektorjem. </t>
  </si>
  <si>
    <t xml:space="preserve">LC-MS system is used for identification, structural confirmation and quantitative determination of small compounds. The system is composed of a HPLC system, equipped with a pump, autosampler and UV/VIS detector. </t>
  </si>
  <si>
    <t>CO-RO 44/2011</t>
  </si>
  <si>
    <t>10873</t>
  </si>
  <si>
    <t>Visokozmogljivi tekočinski kromatograf</t>
  </si>
  <si>
    <t>High performance HPLC (Agilent Technologies  Agilent 1260)/</t>
  </si>
  <si>
    <t>Prof.Dr. Nataša Poklar Ulrih, Univerza v Ljubljani, Biotehniška fakulteta, Jamnikarjeva 101, 1000 Ljubljana.</t>
  </si>
  <si>
    <t>Prof.Dr. Nataša Poklar Ulrih, University of Ljubljana, Biotechnical faculty, Jamnikarjeva 101, 1000 Ljubljana.</t>
  </si>
  <si>
    <t>Visokozmogljivi tekočinski kromatograf za analizo majhnih molekul.</t>
  </si>
  <si>
    <t>High performance HPLC for analysis of small molecules.</t>
  </si>
  <si>
    <t>CO-RO 33/2011</t>
  </si>
  <si>
    <t>UL-BF; Vodja Nataša Poklar Ulrih</t>
  </si>
  <si>
    <t>UL-BF; Nataša Poklar Ulrih, Urban Bren, Lidija Fras Zemljič, Bojan Butinar</t>
  </si>
  <si>
    <t>Stojan Stavber</t>
  </si>
  <si>
    <t>6058</t>
  </si>
  <si>
    <t xml:space="preserve">Aparatura za visokotlačno kromatografijo, računalnik Dell Optex 755 USFF, TP Link TL-SG1008D 10/100/1000 8-port, D-link USB </t>
  </si>
  <si>
    <t xml:space="preserve">High-pressure HPLC system  with computer Dell Optex 755 USFF, TP Link TL-SG1008D 10/100/1000 8-port, D-link USB </t>
  </si>
  <si>
    <t>Prof.Dr. Stojan Stavber, Jožef Stefan Institute, Jamova cesta 39, 1000 LJubljana</t>
  </si>
  <si>
    <t>HPLC sistem za visokotlačno tekočinsko kromatografijo se uporablja za analitiko posebnih organskih spojin: težko hlapnih in termolabilnih spojin.</t>
  </si>
  <si>
    <t>HPLC system for high-pressure liquid chromatography is used for analytics of special organic compounds:  difficult-volatile and thermolabile compounds.</t>
  </si>
  <si>
    <t>CO-RO 32/2011 (skupaj z računalnikom CO-RO 37/2011)</t>
  </si>
  <si>
    <t>IJS; Vodja Urška Lavrenčič Štangar; Stojan Stavber</t>
  </si>
  <si>
    <t>P1-0148</t>
  </si>
  <si>
    <t>J1-4136</t>
  </si>
  <si>
    <t>L4-5530</t>
  </si>
  <si>
    <t>Štefan Možima, Klara Čebular, mlada raziskovalca</t>
  </si>
  <si>
    <t>CIPKEBIP</t>
  </si>
  <si>
    <t>Mladi raziskovalci: Jerca Pahor, Katarina Stark, Peter Rodič, Rok Prebil</t>
  </si>
  <si>
    <t>Paralelni reakcijski sistem s kontinuirnim sistemom spremljanja reakcij v realnem času z metodo FTIR</t>
  </si>
  <si>
    <t>Easy max Mettler and React IR45FTIR InSitu</t>
  </si>
  <si>
    <t>Sistem se uporablja za avtomatizirane vzporedne kemijske sinteze v manjšem obsegu. To vključuje instrument za spremljanje reakcij in analizo. Sistem omogoča natančne določitev pogojev za sintezo (temperatura, pH, tlak).</t>
  </si>
  <si>
    <t>System is used for automated parallel chemical synthesis on a smaller scale. It includes an instrument for monitoring of the reaction progress and analysis. System allows precise regulation conditions for synthesis (temperature, Ph, pressure).</t>
  </si>
  <si>
    <t>CO-RO 36/2011</t>
  </si>
  <si>
    <t>7561</t>
  </si>
  <si>
    <t>Dvokanalni spektrometer Dvokanalni flurimeter Quanta Master 40</t>
  </si>
  <si>
    <t>Modular double channel fluorimeter with Xe light source and detection range up to 900 nm</t>
  </si>
  <si>
    <t>Prof.Dr.Boris Turk, Institut Jožef Stefan, Odsek za biokemijo, molekularno in strukturno biologijo, Jamova cesta 39, Ljubljana</t>
  </si>
  <si>
    <t>Prof.Dr. Boris Turk, Jožef Stefan Institute, Jamova cesta 39, 1000 LJubljana</t>
  </si>
  <si>
    <t>Modularni, dvokanalni fluorimeter s Xe lučjo in z nastavljivimi režami monokromatorjev lahko pri merjenju simultano spremlja dve emisijski območji (dvokanalna opcija, T-konfiguracija). Instrument omogoča visokoobčutljivo detekcijo v območju od 200 nm do 900 nm na obeh kanalih.</t>
  </si>
  <si>
    <t>The modular, double channel fluorimeter with Xe light source and adjustable monocromator slits could during measurements simultaneously  monitor/scann two emission ranges (second channel option, T-configuration). Also it could enable high sensitivity detection in the range between 200 and 900 nm on both emission channels.</t>
  </si>
  <si>
    <t>CO-RO 79/2013</t>
  </si>
  <si>
    <t>IJS; vodja Boris Turk</t>
  </si>
  <si>
    <t>Čitalec mikrotiterskih plošč Tecan</t>
  </si>
  <si>
    <t xml:space="preserve">Tecan Multi-functional spectrophotometer for microtiter plates </t>
  </si>
  <si>
    <t>Čitalec mikrotiterskih ploščic se uporablja na več stopnjah naših raziskav: za osnovno kvalitativno in kvantitativno spektralno analizo makromolekul, za analizo sprememb v različnih celičnih procesih v živih celicah in analizo specifičnih interakcij med makromolekulami.</t>
  </si>
  <si>
    <t xml:space="preserve">The microplate monochromator reader is used at multiple levels of our research: for basic qualitative and quantitative spectral analysis of macromolecules, analysis of the changes in various cellular processes in living cells and analysis of specific interactions between macromolecules. </t>
  </si>
  <si>
    <t>CO-RO 56/2012</t>
  </si>
  <si>
    <t>Nadgradnja mikroskopa Olympus</t>
  </si>
  <si>
    <t xml:space="preserve">Inverted fluorescence microscope Olympus IX81 with the incubation chamber (from Solent Scientific) attached to the platform of the Olympus microscope </t>
  </si>
  <si>
    <t>Da bi pod mikroskopom celice ohranile svoje značilnosti, jih moramo gojiti ter jih mikroskopirati pri optimalnih in kontroliranih pogojih, t. j. vzdrževati moramo primerno temperaturo, vsebnost ogljikovega dioksida ter s tem povezano stopnjo kislosti (pH gojišča) ter primerno vlažnost. Za vzdrževanje omenjenih delovnih pogojev med samim potekom mikroskopiranja, mora biti v ta namen na mikroskop pritrjena inkubacijska komora, prirejena tipu mikroskopa, ki vzdržuje optimalne pogoje za rast celic, hkrati pa mora omogočiti operaterju vso potrebno manipulacijo vzorca. Kontrola temperature poteka s pomočjo toplega zraka, ki prihaja iz ločene grelne enote ter nato kroži znotraj inkubacijeske komore.</t>
  </si>
  <si>
    <t>To preserve the characteristics of cells observed under the microscope these cells must be kept under optimal and controlled conditions, i.e. temperature, CO2 level (5%) and humidity must be controlled and maintained. Therefore, special incubation chamber together with control units must be mounted on the platform of the microscope, adjusted to the microscope type. Incubation chamber must enable optimal growing milieu for the cells, on the other hand it must allow the operator to access the sample as well as to perform all the necessary manipulation with the microscope. Temperature control is achieved with warm, filtered air, circulating from the separated heater unit into the acrylic enclosure where it is continuously circulated.</t>
  </si>
  <si>
    <t>CO-RO 16/2010</t>
  </si>
  <si>
    <t>Masni spektrometer Bruker ULTRAFLEXTREME tm maldi tof</t>
  </si>
  <si>
    <t>Bruker Mass spectrometer ULTRAFLEXTREME tm maldi tof</t>
  </si>
  <si>
    <t>Prof.Dr. Boris Turk, Institut Jožef Stefan, Jamova cesta 39, 1000 Ljubljana.</t>
  </si>
  <si>
    <t>Visoko resolucijska masna spektrometrija se uporablja za identifikacijo proteinov in njihovih posttranslacijskih modifikacij. To omogoča določitev molekulske mase proteinov in proteinskih kompleksov.</t>
  </si>
  <si>
    <t xml:space="preserve">High resolution mass spectrometer is used for the identification of proteins and their posttranslational modifications. It  enables molecular mass determination of intact proteins and protein complexes. </t>
  </si>
  <si>
    <t>CO-RO 25/2010</t>
  </si>
  <si>
    <t>IJS; Boris Turk</t>
  </si>
  <si>
    <t>N1-0022</t>
  </si>
  <si>
    <t>Nano-HPLC instrument(EASY-nLC II LC-446)</t>
  </si>
  <si>
    <t xml:space="preserve">Thermo Scientific Nano-HPLC instrument(EASY-nLC II LC-446) </t>
  </si>
  <si>
    <t>Nanoflow HPLC enota se uporablja za nizko pretočno kromatografsko analizo (10-1000 nL / min). To je neposredno povezan z virom ESI masnega spektrometra tipa Thermo Scientific Orbitrap Velos. Nanoflow HPLC enota je opremljena z vakumskim razplinjevalnikom in temperaturno reguliranim avtovzorčevalnikom (1-10 obseg jul injiciranje).</t>
  </si>
  <si>
    <t>Nanoflow HPLC unit is used for low flow chromatographic analysis (10-1000 nL/min). It is connected directly to the ESI source of mass spectrometer Thermo Scientific Orbitrap Velos. Nanoflow HLPC unit is equiped with vacum degasser and temperature regulated autosampler (1-10 uL injection volumes).</t>
  </si>
  <si>
    <t>CO-RO 18/2010</t>
  </si>
  <si>
    <t>N1-0031</t>
  </si>
  <si>
    <t>Spektrometer za cirkularni dihrI0zem (CD) in hitro mešanje »stopped-flow</t>
  </si>
  <si>
    <t xml:space="preserve">Circular DichrI0sm (CD) Spectropolarimeter with stopped-flow attachments </t>
  </si>
  <si>
    <t xml:space="preserve">Spektrometer za cirkularni dihrI0zem (CD) z dodatki za hitro kinetiko: fluorescenca, absorbance in dodatkom za dvono mešanje “stopped-flow” kinetiko. Bonus: linearni dihrI0zem, anizotropija, IR meritve. </t>
  </si>
  <si>
    <t xml:space="preserve">Circular DichrI0sm Spectropolarimeter with fluorescence, absorbance detectors and the attachments for double mixing stopped flow kinetics. Bonus: linear dichrI0sm, anisotropy, IR measurements. </t>
  </si>
  <si>
    <t>CO-RO 83/2013</t>
  </si>
  <si>
    <t>412</t>
  </si>
  <si>
    <t>Nadgradnja N-terminalnega aminokislinskega sekvenatorja</t>
  </si>
  <si>
    <t>Upgrade of N-terminal aminoacid sequencer/</t>
  </si>
  <si>
    <t>Prof.Dr. Igor Križaj, Institut Jožef Stefan, Jamova cesta 39, 1000 Ljubljana.</t>
  </si>
  <si>
    <t>Prof.Dr. Igor križaj, Jožef Stefan  Institute, Jamova cesta 39, 1000 LJubljana</t>
  </si>
  <si>
    <t>Prenova instrumenta za določanje zaporedja proteinov.</t>
  </si>
  <si>
    <t>Upgrading of instrument for determination of sequence of proteins</t>
  </si>
  <si>
    <t>CO-RO 17/2010</t>
  </si>
  <si>
    <t>IJS; vodja Igor Križaj</t>
  </si>
  <si>
    <t>J4-7162</t>
  </si>
  <si>
    <t>Vodja: K. Sepčić; Igor Križaj</t>
  </si>
  <si>
    <t>J1-8150</t>
  </si>
  <si>
    <t>Vodja: M. Butala; Igor Križaj</t>
  </si>
  <si>
    <t>BI-HR'16-17-002; vodja Igor Križaj</t>
  </si>
  <si>
    <t>Flow cytometry</t>
  </si>
  <si>
    <t>Prof.Dr. Igor križaj, Jožef Stefan Institute, Jamova cesta 39, 1000 LJubljana</t>
  </si>
  <si>
    <t>Pretočni citometer – analizator se bo uporabljal za natančno določanje in ločevanje celic v populaciji, ki imajo določene morfološke ali biokemijske lastnosti.</t>
  </si>
  <si>
    <t>Flow cytometer - the analyzer is used for the precise determination and separation of cells in a population who have certain morphological and biochemical characteristics.</t>
  </si>
  <si>
    <t>CO-RO 34/2011</t>
  </si>
  <si>
    <t>N1-0047</t>
  </si>
  <si>
    <t>Vodja: E. Health; Igor Križaj</t>
  </si>
  <si>
    <t>L1-7544</t>
  </si>
  <si>
    <t>6777</t>
  </si>
  <si>
    <t>Motoriziran pokončni raziskovalni mikroskop Axio Imager M2</t>
  </si>
  <si>
    <t>Motorized upright research microscope Axio Imager M2</t>
  </si>
  <si>
    <t>Prof.dr. Ana Plemenitaš, Univerza v Ljubljani, Medicinska fakulteta, Institut za biokemijo, Vrazov trg 2, 1000 Ljubljana.</t>
  </si>
  <si>
    <t>Prof.Dr.Ana Plemenitaš, University of Ljubljana, Medical Faculty, Institute of Biochemistry, Vrazov trg 2, 1000 Ljubljana</t>
  </si>
  <si>
    <t>Mikroskop se uporablja za študij lokalizacije proteinskih komponent HOG signalne poti pri različnih organizmih, pri spremljanju morfoloških sprememb celic v odvisnosti od dejavnikov v okolju ter študiju interakcij med proteini.</t>
  </si>
  <si>
    <t>The microscope is used for the study of the localization of protein components of HOG signaling pathwayin different organisms,and the monitoring of morphological changes of cells as a function of the factors in the environment as well as for the study of interactions between proteins.</t>
  </si>
  <si>
    <t>CO-RO 70/2013</t>
  </si>
  <si>
    <t>P1-170</t>
  </si>
  <si>
    <t>UL-MF;vodja Vita Dolžan;  Ana Plemenitaš</t>
  </si>
  <si>
    <t>Čitalec mikrotiterskih ploščic</t>
  </si>
  <si>
    <t>Multi-functional spectrophotometer for microtiter plates</t>
  </si>
  <si>
    <t>Multifunkcionalen čitalec mikrotiterskih ploščic ima zelo raznolike funkcije (detektorje za UV-VIS, fluorescenco, kemiluminiscenco), uporabljamo pa ga za merjenje koncentracij in encimskih aktivnosti proteinov vpletenih v halotoleranco (npr. Hog1 kinaza, Hal2 fosfataza); optične gostote rastočih celic in koncentracij in kvalitete nukleinski kislin.</t>
  </si>
  <si>
    <t>The multi-functional microplate reader has very diverse functions (UV-VIS, fluorescence, chemiluminescence detectors) and is used for measuring concentrations and enzymatic activities of proteins involved in halotolerance (like Hog1 kinase, Hal2 phosphatase); optical density of growing cells and concentration and quality of nucleic acids.</t>
  </si>
  <si>
    <t>CO-RO 14/2010</t>
  </si>
  <si>
    <t>UL-MF; vodja Vita Dolžan;  Ana Plemenitaš</t>
  </si>
  <si>
    <t>Nina Gunde-Cimerman</t>
  </si>
  <si>
    <t>5935</t>
  </si>
  <si>
    <t>Aparat za elektroforezo v pulzirajočem električnem polju (BIO-RAD CHEF-DIII CHILLER SYS)</t>
  </si>
  <si>
    <t>Pulsed field electrophoresis system instrument (BIO-RAD CHEF-DIII CHILLER SYS)</t>
  </si>
  <si>
    <t>Prof.Dr. Nina Gunde Cimerman, Univerza v Ljubljani, Biotehniška fakulteta, Oddelek za biologijo, Večna pot 111, 1000 Ljubljana</t>
  </si>
  <si>
    <t>Prof.Dr. Nina Gunde-Cimerman, University of Ljubljana, Biotechnical faculty, Department for Biology, Večna pot 111, 1000 Ljubljana</t>
  </si>
  <si>
    <t>Aparat za elektroforezo v pulzirajočem električnem polju omogoča visoko resolucijsko separacijo DNA fragmentov med 100 bp - do 10Mb, s spreminjajočim električnim poljem med elektrodama.</t>
  </si>
  <si>
    <t>Pulsed field electrophoresis system (PFGE) enables high resolution separation of DNA fragments between 100 bp – over 10 Mb, by alternating electrical field between electrode pairs with precise position.</t>
  </si>
  <si>
    <t>CO-RO 72/2013</t>
  </si>
  <si>
    <t>UL-BF; vodja Vita Dolžan;  Nina Gunde-Cimerman</t>
  </si>
  <si>
    <t>Komplet rotacijskih stresalnikov</t>
  </si>
  <si>
    <t>Set rotary shakers</t>
  </si>
  <si>
    <t>Komplet treh rotacijskih stresalnikov</t>
  </si>
  <si>
    <t xml:space="preserve">Set of three rotary shakers </t>
  </si>
  <si>
    <t>CO-RO 61/2012</t>
  </si>
  <si>
    <t>UL-BF;vodja  Vita Dolžan;  Nina Gunde-Cimerman</t>
  </si>
  <si>
    <t>J1-8141</t>
  </si>
  <si>
    <t>Vodja Nina Gunde-Cimerman</t>
  </si>
  <si>
    <t>Sašo Džeroski</t>
  </si>
  <si>
    <t>Računalniška gruča</t>
  </si>
  <si>
    <t>High performance cluster computer</t>
  </si>
  <si>
    <t>Prof.Dr. Sašo Džeroski, Institut Jožef Stefan, Jamova cesta 39, 1000 Ljubljana.</t>
  </si>
  <si>
    <t>Prof.Dr. Sašo Džeroski,  Jožef Stefan Institute, Jamova cesta 39, 1000 LJubljana</t>
  </si>
  <si>
    <t>Visokozmogljiv računalnik za kompleksno analizo podatkov.</t>
  </si>
  <si>
    <t>High performance cluster computer for complex analysis of data.</t>
  </si>
  <si>
    <t>CO-RO 29/2011 (skupaj z CO-RO 60/2012 in CO-RO 77/2013)</t>
  </si>
  <si>
    <t>IJS; vodja Nada Lavrač; Sašo Džeroski</t>
  </si>
  <si>
    <t>2014-2017: FP7 Project, FET-Open-Xtrack, ICT-2013-612944, MAESTRA (20%);</t>
  </si>
  <si>
    <t>IJS; Koordinator Sašo Džeroski</t>
  </si>
  <si>
    <t>2016-2018: H2020 Project, FET-Flagship, ICT-2016-720270 (10%); 2016-2018: BIODIV (3%); 2015-2019. H2020 Project, SFS-2014-635201(5%)</t>
  </si>
  <si>
    <t>IJS; SI nosilec Sašo Džeroski</t>
  </si>
  <si>
    <t> L2-7509(10%); N2-0056(10%)</t>
  </si>
  <si>
    <t>IJS; Vodja Sašo Džeroski</t>
  </si>
  <si>
    <t>J1-6729(1%); J4-7362 (1%)</t>
  </si>
  <si>
    <t>Vodja prvega: Kuntner Matjaž; vodja drugega Jerina Klemen</t>
  </si>
  <si>
    <t>Nadgradnja računalniške gruče II</t>
  </si>
  <si>
    <t>High performance cluster computer II</t>
  </si>
  <si>
    <t>CO-RO 60/2012 (skupaj z  CO-RO 29/2011 in CO-RO 77/2013)</t>
  </si>
  <si>
    <t>Nadgradnja računalniške gruče III</t>
  </si>
  <si>
    <t>High performance cluster computer III</t>
  </si>
  <si>
    <t>CO-RO 77/2013 (skupaj z  CO-RO 29/2011 in  CO-RO 60/2012)</t>
  </si>
  <si>
    <t>4988</t>
  </si>
  <si>
    <t>ITC (Isothermal titration calorimetry)</t>
  </si>
  <si>
    <t>Prof.Dr. Dušan Turk, Institut Jožef Stefan, Jamova cesta 39, 1000 Ljubljana.</t>
  </si>
  <si>
    <t>Prof.Dr. Dušan Turk,  Jožef Stefan Institute, Jamova cesta 39, 1000 LJubljana</t>
  </si>
  <si>
    <t>Proteinska mikrokalorimetrija temelji na meritvah toplote, ki se sprosti ali porabi v interakciji med proteini in ligandi</t>
  </si>
  <si>
    <t xml:space="preserve">Protein microcalorimetry is based on measurements of heat that is released or consumed during the interaction between protein and ligand. </t>
  </si>
  <si>
    <t>CO-RO 55/2012</t>
  </si>
  <si>
    <t>IJS; vodja Dušan Turk</t>
  </si>
  <si>
    <t>J1-7479</t>
  </si>
  <si>
    <t>CIPKeBiP, vodja Dušan Turk</t>
  </si>
  <si>
    <t>Kristalizacijska platforma - Sistemi za slikanje kristalov</t>
  </si>
  <si>
    <t>Crystalization platform - Systems for crystal imaging</t>
  </si>
  <si>
    <t>Sistem  je zmožen slikati 500 standardnih plošč s 96 luknjami na sobni temperaturi (20o) in najmanj 150 standardnih plošč s 96 luknjami pri nižji temperaturi (6-10°C). Slikanje je avtomatsko v predvidenih časovnih intervalih.</t>
  </si>
  <si>
    <t>System is capable of storing and imaging of 500 standard 96 well plates at room temperature (20o) and at least 150 standard 96 well plates at lower temperature (6-10°C). Imaging automatic in planned time intervals.</t>
  </si>
  <si>
    <t>CO-RO 78/2013</t>
  </si>
  <si>
    <t>J7-7248</t>
  </si>
  <si>
    <t>IJS, vodja Dušan Turk</t>
  </si>
  <si>
    <t>Kristalizacijski robot</t>
  </si>
  <si>
    <t xml:space="preserve">Robot for chrystallization </t>
  </si>
  <si>
    <t>Kristalizacijski robot s sposobnostjo pipetiranja nanoliterskih  volumnov.</t>
  </si>
  <si>
    <t>Crystallization robot capable of pipetting of nano liter volumes</t>
  </si>
  <si>
    <t>CO-RO 67/2013</t>
  </si>
  <si>
    <t xml:space="preserve">Sistem za določanje kristalnih struktur makromolekul (Bruker  X8 PROTEUM) </t>
  </si>
  <si>
    <t xml:space="preserve">System for macromolekular crystal structure determination (Bruker  X8 PROTEUM) </t>
  </si>
  <si>
    <t>Sistem za določevanje struktur kristalov makromolekul je sestavljen iz rentgenskega generatorja )vir x-žarkov, detektorja, računalnikov in programske opreme, pribora za kristalizacijo.</t>
  </si>
  <si>
    <t>The “System for macromolecular crystal structure determination” is composed of x-ray generator, detector system, computers and software, accessories for crystallization.</t>
  </si>
  <si>
    <t>CO-RO 41/2011</t>
  </si>
  <si>
    <t>Detektor za določevanje mas na osnovi statičnega sipanja svetlobe z detektorjem za določevanje refraktivnega indeksa</t>
  </si>
  <si>
    <t>Static Light Scattering detector with Refractive Index Detector (RI)</t>
  </si>
  <si>
    <t>Sistem omogoča določevanje molske mase proteinov in nanodelcev in raztopini v območju 10000 Da – 1MDa.</t>
  </si>
  <si>
    <t>System is capable of determining the molecular weight of proteins and nanoparticles in solution in the range of 10000 Da – 1 Mda.</t>
  </si>
  <si>
    <t>CO-RO 82/2013</t>
  </si>
  <si>
    <t>Sistem za izolacijo rekombinantnih proteinov (AKTAexpress Single System)</t>
  </si>
  <si>
    <t>System for isolation of recombinant proteins: ÄKTAexpress Single System</t>
  </si>
  <si>
    <t>Delovna postaja AKTAexpress (GE Healthcare) je dvojni kromatografski sistem zasnovan za avtomatizirano dvostopenjsko čiščenje proteinov na afinitetnih kolonah in na kolonah za razsoljevanje in separocijo preko kolon. Zmogljivost sistema je, da lahko očisti do 8 proteinov v enem dnevu.</t>
  </si>
  <si>
    <t xml:space="preserve">Automated protein purification workstation AKTAexpress (GE Healthcare) is dual chromatographic system designed for automated two-step protein purification on affinity columns and desalting and size exclusion columns. The system capacity is purification of 8 proteins in a single day. </t>
  </si>
  <si>
    <t>CO-RO 21/2010  (skupaj z nadgradnjo CO-RO 24/2010 in CO-RO 20/2010)</t>
  </si>
  <si>
    <t>Nadgradnja sistema za izolacijo rekombinantnih proteinov(AKTAexpress Single System)</t>
  </si>
  <si>
    <t>Upgrade of  ÄKTAexpress Single System (CO-RO 021/2010)</t>
  </si>
  <si>
    <t>CO-RO 24/2010 (skupaj z nadgradnjo CO-RO 21/2010 in CO-RO 20/2010)</t>
  </si>
  <si>
    <t>Sistem HPLC(Breeze 2 AO 1525/2707/H/C/2998)</t>
  </si>
  <si>
    <t>Preparative HPLC system,</t>
  </si>
  <si>
    <t>CO-RO 20/2010 (skupaj z nadgradnjo CO-RO 21/2010 in  CO-RO 24/2010)</t>
  </si>
  <si>
    <t xml:space="preserve">Center odličnosti polimerni materiali in tehnologije </t>
  </si>
  <si>
    <t>Peter Krajnc</t>
  </si>
  <si>
    <t>15501</t>
  </si>
  <si>
    <t>Adsorpcijski porozimeter</t>
  </si>
  <si>
    <t>Adsorption porosimeter</t>
  </si>
  <si>
    <t>Oprema je dostopna vsem partenerjem pa enakih pravilih po PRAVILNIKU O NABAVI, EVIDENTIRANJU IN UPORABI OSNOVNIH SREDSTEV ZAVODA CENTER ODLIČNOSTI POLIMERNI MATERIALNI IN TEHNOLOGIJE (CO PoliMaT). Za prost termin se je potrebno dogovoriti s skrbnikom: peter.krajnc@um.si</t>
  </si>
  <si>
    <t>Equipment can be accessed to all partners equally acording to REGULATION OF PURCHASE, REGISTRATION AND USE OF ASSETS OF CENTRE OF EXCELLENCE POLYMER MATERIALS AND TECHNOLOGIES (CE POLIMAT). 
For free dates to be agreed with the administrator: peter.krajnc@um.si</t>
  </si>
  <si>
    <t>določevanje specifične površine</t>
  </si>
  <si>
    <t>specific surface area determination</t>
  </si>
  <si>
    <t>http://www.polimat.si/1/raziskovalno-razvojna-oprema/adsorpcijski-porozimeter.aspx</t>
  </si>
  <si>
    <t>Janez Navodnik</t>
  </si>
  <si>
    <t>13474</t>
  </si>
  <si>
    <t>Črpalno-kapilarni sklop za izdelavo pilotnih količin nano ZnO</t>
  </si>
  <si>
    <t>Capillary pilot-plant continous reactor for nano-ZnO synthesis</t>
  </si>
  <si>
    <t>Oprema je dostopna vsem partenerjem pa enakih pravilih po PRAVILNIKU O NABAVI, EVIDENTIRANJU IN UPORABI OSNOVNIH SREDSTEV ZAVODA CENTER ODLIČNOSTI POLIMERNI MATERIALNI IN TEHNOLOGIJE (CO PoliMaT). Za prost termin se je potrebno dogovoriti s skrbnikom: janez@navodnik.si</t>
  </si>
  <si>
    <t>Equipment can be accessed to all partners equally acording to REGULATION OF PURCHASE, REGISTRATION AND USE OF ASSETS OF CENTRE OF EXCELLENCE POLYMER MATERIALS AND TECHNOLOGIES (CE POLIMAT). For free dates to be agreed with the administrator: janez@navodnik.si</t>
  </si>
  <si>
    <t>pretočni reaktor za sintezo nanodelcev pri sobni temperaturi</t>
  </si>
  <si>
    <t>continous flow reactor for the synthesis of nano-particles at room temperature</t>
  </si>
  <si>
    <t>www.polimat.si</t>
  </si>
  <si>
    <t>Polona Prosen</t>
  </si>
  <si>
    <t>Diferenčni dinamični kalorimeter (DSC)</t>
  </si>
  <si>
    <t>Differentian scanning calorimeter</t>
  </si>
  <si>
    <t>Oprema je dostopna vsem partenerjem pa enakih pravilih po PRAVILNIKU O NABAVI, EVIDENTIRANJU IN UPORABI OSNOVNIH SREDSTEV ZAVODA CENTER ODLIČNOSTI POLIMERNI MATERIALNI IN TEHNOLOGIJE (CO PoliMaT) Za prost termin se je potrebno dogovoriti s skrbnikom: polona.prosen@ki.si</t>
  </si>
  <si>
    <t>Equipment can be accessed to all partners equally acording to REGULATION OF PURCHASE, REGISTRATION AND USE OF ASSETS OF CENTRE OF EXCELLENCE POLYMER MATERIALS AND TECHNOLOGIES (CE POLIMAT). For free dates to be agreed with the administrator: polona.prosen@ki.si</t>
  </si>
  <si>
    <t>določanje termični lastnosti materialov</t>
  </si>
  <si>
    <t>thermal properties determination of materials</t>
  </si>
  <si>
    <t>http://www.polimat.si/1/raziskovalno-razvojna-oprema/diferencni-dinamicni-kalorimeter.aspx</t>
  </si>
  <si>
    <t>Luka Cmok</t>
  </si>
  <si>
    <t>34377</t>
  </si>
  <si>
    <t>Dopolnilni elementi za razširitev titan-safirnega laserskega sistema</t>
  </si>
  <si>
    <t>Additional units for titan-sapphire pulsed laser system</t>
  </si>
  <si>
    <t>Oprema je dostopna vsem partenerjem pa enakih pravilih po PRAVILNIKU O NABAVI, EVIDENTIRANJU IN UPORABI OSNOVNIH SREDSTEV ZAVODA CENTER ODLIČNOSTI POLIMERNI MATERIALNI IN TEHNOLOGIJE (CO PoliMaT) Za prost termin se je potrebno dogovoriti s skrbnikom: irena.drevensek@ijs.si</t>
  </si>
  <si>
    <t>Equipment can be accessed to all partners equally acording to REGULATION OF PURCHASE, REGISTRATION AND USE OF ASSETS OF CENTRE OF EXCELLENCE POLYMER MATERIALS AND TECHNOLOGIES (CE POLIMAT). For free dates to be agreed with the administrator: irena.drevensek@ijs.si</t>
  </si>
  <si>
    <t>http://www.polimat.si/1/raziskovalno-razvojna-oprema/dopolnilni-elementi-za-razsiritev-titan-safirnega-.aspx</t>
  </si>
  <si>
    <t>Jožefa Zabret</t>
  </si>
  <si>
    <t>24723</t>
  </si>
  <si>
    <t>DSC merilna celica</t>
  </si>
  <si>
    <t>DSC measuring cell</t>
  </si>
  <si>
    <t>Oprema je dostopna vsem partenerjem pa enakih pravilih po PRAVILNIKU O NABAVI, EVIDENTIRANJU IN UPORABI OSNOVNIH SREDSTEV ZAVODA CENTER ODLIČNOSTI POLIMERNI MATERIALNI IN TEHNOLOGIJE (CO PoliMaT) Za prost termin se je potrebno dogovoriti s skrbnikom: jozi.zabret@helios.si</t>
  </si>
  <si>
    <t>Equipment can be accessed to all partners equally acording to REGULATION OF PURCHASE, REGISTRATION AND USE OF ASSETS OF CENTRE OF EXCELLENCE POLYMER MATERIALS AND TECHNOLOGIES (CE POLIMAT). For free dates to be agreed with the administrator: jozi.zabret@helios.si</t>
  </si>
  <si>
    <t>določanje termičnih lastnosti materialov</t>
  </si>
  <si>
    <t>http://www.polimat.si/1/raziskovalno-razvojna-oprema/dsc-merilna-celica.aspx</t>
  </si>
  <si>
    <t>Maja Ponikvar-Svet</t>
  </si>
  <si>
    <t>18457</t>
  </si>
  <si>
    <t>Elementni analizator C,N,H,S,O</t>
  </si>
  <si>
    <t>C,H,N,S,O elemental analysis</t>
  </si>
  <si>
    <t>Oprema je dostopna vsem partenerjem pa enakih pravilih po PRAVILNIKU O NABAVI, EVIDENTIRANJU IN UPORABI OSNOVNIH SREDSTEV ZAVODA CENTER ODLIČNOSTI POLIMERNI MATERIALNI IN TEHNOLOGIJE (CO PoliMaT) Za prost termin se je potrebno dogovoriti s skrbnikom: maja.ponikvar-svet@ijs.si</t>
  </si>
  <si>
    <t>Equipment can be accessed to all partners equally acording to REGULATION OF PURCHASE, REGISTRATION AND USE OF ASSETS OF CENTRE OF EXCELLENCE POLYMER MATERIALS AND TECHNOLOGIES (CE POLIMAT). For free dates to be agreed with the administrator: maja.ponikvar-svet@ijs.si</t>
  </si>
  <si>
    <t>določanje elementne sestave organskih in anorganskih vzorcev</t>
  </si>
  <si>
    <t>elemental composition determination of organic and inorganic samples</t>
  </si>
  <si>
    <t>http://www.polimat.si/1/raziskovalno-razvojna-oprema/elementni-analizator.aspx</t>
  </si>
  <si>
    <t>Jelka Svetek</t>
  </si>
  <si>
    <t>GPC/SEC instrument</t>
  </si>
  <si>
    <t>HPLC for GPC/SEC analyses</t>
  </si>
  <si>
    <t>Oprema je dostopna vsem partenerjem pa enakih pravilih po PRAVILNIKU O NABAVI, EVIDENTIRANJU IN UPORABI OSNOVNIH SREDSTEV ZAVODA CENTER ODLIČNOSTI POLIMERNI MATERIALNI IN TEHNOLOGIJE (CO PoliMaT) Za prost termin se je potrebno dogovoriti s skrbnikom: jelka.svetek@sandoz.com</t>
  </si>
  <si>
    <t>Equipment can be accessed to all partners equally acording to REGULATION OF PURCHASE, REGISTRATION AND USE OF ASSETS OF CENTRE OF EXCELLENCE POLYMER MATERIALS AND TECHNOLOGIES (CE POLIMAT). For free dates to be agreed with the administrator: jelka.svetek@sandoz.com</t>
  </si>
  <si>
    <t>določevanje relativne molekulska mase vzorcev</t>
  </si>
  <si>
    <t>determination of relative average molar mass in polymer samples by liquid chromatography</t>
  </si>
  <si>
    <t>http://www.polimat.si/1/raziskovalno-razvojna-oprema/gpc-sec-instrument.aspx</t>
  </si>
  <si>
    <t>Miha Kavšek</t>
  </si>
  <si>
    <t>33479</t>
  </si>
  <si>
    <t>Laboratorijski mešalni reaktor</t>
  </si>
  <si>
    <t>Laboratory mixer reactor</t>
  </si>
  <si>
    <t>Oprema je dostopna vsem partenerjem pa enakih pravilih po PRAVILNIKU O NABAVI, EVIDENTIRANJU IN UPORABI OSNOVNIH SREDSTEV ZAVODA CENTER ODLIČNOSTI POLIMERNI MATERIALNI IN TEHNOLOGIJE (CO PoliMaT). Za prost termin se je potrebno dogovoriti s skrbnikom: miha.kavsek@melamin.si</t>
  </si>
  <si>
    <t>Equipment can be accessed to all partners equally acording to REGULATION OF PURCHASE, REGISTRATION AND USE OF ASSETS OF CENTRE OF EXCELLENCE POLYMER MATERIALS AND TECHNOLOGIES (CE POLIMAT). For free dates to be agreed with the administrator: miha.kavsek@melamin.si</t>
  </si>
  <si>
    <t>rekator za sintezo vodnih disperzij s kontrolo temperature</t>
  </si>
  <si>
    <t>temperature controlled reaction vessel for the synthesis of water dispersions</t>
  </si>
  <si>
    <t>http://www.polimat.si/1/raziskovalno-razvojna-oprema/laboratorijski-mesalni-reaktor.aspx</t>
  </si>
  <si>
    <t>Miroslav Huskić</t>
  </si>
  <si>
    <t>Laboratorijski mini ekstruder</t>
  </si>
  <si>
    <t>Laboratory mini extruder</t>
  </si>
  <si>
    <t>Oprema je dostopna vsem partenerjem pa enakih pravilih po PRAVILNIKU O NABAVI, EVIDENTIRANJU IN UPORABI OSNOVNIH SREDSTEV ZAVODA CENTER ODLIČNOSTI POLIMERNI MATERIALNI IN TEHNOLOGIJE (CO PoliMaT). Za prost termin se je potrebno dogovoriti s skrbnikom: miro.huskic@ki.si</t>
  </si>
  <si>
    <t>Equipment can be accessed to all partners equally acording to REGULATION OF PURCHASE, REGISTRATION AND USE OF ASSETS OF CENTRE OF EXCELLENCE POLYMER MATERIALS AND TECHNOLOGIES (CE POLIMAT). For free dates to be agreed with the administrator: miro.huskic@ki.si</t>
  </si>
  <si>
    <t>priprava vzorcev na laboratorijskem nivoju za testiranja lastnosti kompozitnih materialov</t>
  </si>
  <si>
    <t>preparation of samples on laboratory scale for determination of properties for composite materials</t>
  </si>
  <si>
    <t>http://www.polimat.si/1/raziskovalno-razvojna-oprema/laboratorijski-mini-ekstruder.aspx</t>
  </si>
  <si>
    <t>Laboratorijski razpršilni sušilnik</t>
  </si>
  <si>
    <t>Laboratory spray-dryer</t>
  </si>
  <si>
    <t>pridobivanje trdnih delcev iz raztopin ali suspenzij z razpršilnim sušenjem</t>
  </si>
  <si>
    <t>extraction of solid particles from solutions or suspentions by spray-drying</t>
  </si>
  <si>
    <t>http://www.polimat.si/1/raziskovalno-razvojna-oprema/laboratorijski-razprsilni-susilnik.aspx</t>
  </si>
  <si>
    <t>Milena Težak</t>
  </si>
  <si>
    <t>Laboratorijski strižni mešalnik</t>
  </si>
  <si>
    <t>Laboratory shear-mixer for powders</t>
  </si>
  <si>
    <t>Oprema je dostopna vsem partenerjem pa enakih pravilih po PRAVILNIKU O NABAVI, EVIDENTIRANJU IN UPORABI OSNOVNIH SREDSTEV ZAVODA CENTER ODLIČNOSTI POLIMERNI MATERIALNI IN TEHNOLOGIJE (CO PoliMaT). Za prost termin se je potrebno dogovoriti s skrbnikom: mtezak@kolpa.si</t>
  </si>
  <si>
    <t>Equipment can be accessed to all partners equally acording to REGULATION OF PURCHASE, REGISTRATION AND USE OF ASSETS OF CENTRE OF EXCELLENCE POLYMER MATERIALS AND TECHNOLOGIES (CE POLIMAT). For free dates to be agreed with the administrator: mtezak@kolpa.si</t>
  </si>
  <si>
    <t>homogenizacija prahov pod kontroliranimi pogoji</t>
  </si>
  <si>
    <t>homogenization of powders under controlled conditions</t>
  </si>
  <si>
    <t>http://www.polimat.si/1/raziskovalno-razvojna-oprema/laboratorijski-strizni-mesalnik-za-prahove.aspx</t>
  </si>
  <si>
    <t>liofilizator</t>
  </si>
  <si>
    <t>Freeze-dryer</t>
  </si>
  <si>
    <t>sušenje temperaturno občutljivih vzorcev od težko-hlapnih topil</t>
  </si>
  <si>
    <t>drying of temperature-sensitive samples of low-volatile solvents</t>
  </si>
  <si>
    <t>http://www.polimat.si/1/raziskovalno-razvojna-oprema/liofilizator.aspx</t>
  </si>
  <si>
    <t>12318</t>
  </si>
  <si>
    <t xml:space="preserve">Maldi TOF/TOF </t>
  </si>
  <si>
    <t>MALDI TOF/TOF</t>
  </si>
  <si>
    <t>Oprema je dostopna vsem partenerjem pa enakih pravilih po PRAVILNIKU O NABAVI, EVIDENTIRANJU IN UPORABI OSNOVNIH SREDSTEV ZAVODA CENTER ODLIČNOSTI POLIMERNI MATERIALNI IN TEHNOLOGIJE (CO PoliMaT). Za prost termin se je potrebno dogovoriti s skrbnikom: ema.zagar@ki.si</t>
  </si>
  <si>
    <t>Equipment can be accessed to all partners equally acording to REGULATION OF PURCHASE, REGISTRATION AND USE OF ASSETS OF CENTRE OF EXCELLENCE POLYMER MATERIALS AND TECHNOLOGIES (CE POLIMAT). For free dates to be agreed with the administrator: ema.zagar@ki.si</t>
  </si>
  <si>
    <t>določevanje absolutnih molskih mas polimerov</t>
  </si>
  <si>
    <t>molecular mass of polymers determination</t>
  </si>
  <si>
    <t>http://www.polimat.si/1/raziskovalno-razvojna-oprema/maldi-tof-tof.aspx</t>
  </si>
  <si>
    <t>Aleš Hančič</t>
  </si>
  <si>
    <t>25369</t>
  </si>
  <si>
    <t>Nadgradnja brizgalnega stroja</t>
  </si>
  <si>
    <t>Upgrade of the injection moulding machine</t>
  </si>
  <si>
    <t>Oprema je dostopna vsem partenerjem pa enakih pravilih po PRAVILNIKU O NABAVI, EVIDENTIRANJU IN UPORABI OSNOVNIH SREDSTEV ZAVODA CENTER ODLIČNOSTI POLIMERNI MATERIALNI IN TEHNOLOGIJE (CO PoliMaT). Za prost termin se je potrebno dogovoriti s skrbnikom: ales.hancic@tecos.si</t>
  </si>
  <si>
    <t>Equipment can be accessed to all partners equally acording to REGULATION OF PURCHASE, REGISTRATION AND USE OF ASSETS OF CENTRE OF EXCELLENCE POLYMER MATERIALS AND TECHNOLOGIES (CE POLIMAT). For free dates to be agreed with the administrator: ales.hancic@tecos.si</t>
  </si>
  <si>
    <t>izdelava vzorcev in testiranje materialov in orodij za brizganje duro- in termoplastov</t>
  </si>
  <si>
    <t>sample s manufacturing and material or tools testings in duro- and thermoplast malding</t>
  </si>
  <si>
    <t>http://www.polimat.si/1/raziskovalno-razvojna-oprema/nadgradnja-brizgalnega-stroja-za-brizganje-termo.aspx</t>
  </si>
  <si>
    <t>Nadgradnja mikroskopa AFM-XE 100</t>
  </si>
  <si>
    <t>Auxiliaries and accessories for AFM microscopy</t>
  </si>
  <si>
    <t>Oprema je dostopna vsem partenerjem pa enakih pravilih po PRAVILNIKU O NABAVI, EVIDENTIRANJU IN UPORABI OSNOVNIH SREDSTEV ZAVODA CENTER ODLIČNOSTI POLIMERNI MATERIALNI IN TEHNOLOGIJE (CO PoliMaT). Za prost termin se je potrebno dogovoriti s skrbnikom: jozi.zabret@helios.si</t>
  </si>
  <si>
    <t>mikroskop na atomsko silo</t>
  </si>
  <si>
    <t>atomic force microscopy</t>
  </si>
  <si>
    <t>http://www.polimat.si/1/raziskovalno-razvojna-oprema/nadgradnja-mikroskopa-afm-xe-100.aspx</t>
  </si>
  <si>
    <t>Silvo Hribernik</t>
  </si>
  <si>
    <t>27558</t>
  </si>
  <si>
    <t>Nadgradnja SWAX 3-sistema v S3- MICROpix sistem</t>
  </si>
  <si>
    <t>Upgrade of HECUS System 3 to S3 MICROpix</t>
  </si>
  <si>
    <t>Oprema je dostopna vsem partenerjem pa enakih pravilih po PRAVILNIKU O NABAVI, EVIDENTIRANJU IN UPORABI OSNOVNIH SREDSTEV ZAVODA CENTER ODLIČNOSTI POLIMERNI MATERIALNI IN TEHNOLOGIJE (CO PoliMaT). Za prost termin se je potrebno dogovoriti s skrbnikom: silvo.hribernik@um.si</t>
  </si>
  <si>
    <t>Equipment can be accessed to all partners equally acording to REGULATION OF PURCHASE, REGISTRATION AND USE OF ASSETS OF CENTRE OF EXCELLENCE POLYMER MATERIALS AND TECHNOLOGIES (CE POLIMAT). For free dates to be agreed with the administrator: silvo.hribernik@um.si</t>
  </si>
  <si>
    <t>nadgradnja modularnega rentgenskega sistema za analizo trdnih snovi, makromolekularnih raztopin in tankih filmov</t>
  </si>
  <si>
    <t>Modular X-ray system upgrade for the analysis of solids, macromolecular solutions and thin films</t>
  </si>
  <si>
    <t>http://www.polimat.si/1/raziskovalno-razvojna-oprema/nadgradnja-swax-3-sistema-v-s3-micropix-sistem.aspx</t>
  </si>
  <si>
    <t>Alenka Kante</t>
  </si>
  <si>
    <t>33574</t>
  </si>
  <si>
    <t>Naprava za določ. odprtega časa in hitrosti lepljenja</t>
  </si>
  <si>
    <t>Open-time determination and adhesion speed determination equipment</t>
  </si>
  <si>
    <t>Oprema je dostopna vsem partenerjem pa enakih pravilih po PRAVILNIKU O NABAVI, EVIDENTIRANJU IN UPORABI OSNOVNIH SREDSTEV ZAVODA CENTER ODLIČNOSTI POLIMERNI MATERIALNI IN TEHNOLOGIJE (CO PoliMaT). Za prost termin se je potrebno dogovoriti s skrbnikom: alenka.kante@mitol.si</t>
  </si>
  <si>
    <t>Equipment can be accessed to all partners equally acording to REGULATION OF PURCHASE, REGISTRATION AND USE OF ASSETS OF CENTRE OF EXCELLENCE POLYMER MATERIALS AND TECHNOLOGIES (CE POLIMAT). For free dates to be agreed with the administrator: alenka.kante@mitol.si</t>
  </si>
  <si>
    <t>določevanje odprtega časa in hitrosti lepljenja</t>
  </si>
  <si>
    <t>open time and adhesion speed determination</t>
  </si>
  <si>
    <t>Alojz Anžlovar</t>
  </si>
  <si>
    <t>8675</t>
  </si>
  <si>
    <t>Naprava za napraševanje z zlatom in ogljikom</t>
  </si>
  <si>
    <t>Sputtering device for coating with gold and carbon</t>
  </si>
  <si>
    <t>Oprema je dostopna vsem partenerjem pa enakih pravilih po PRAVILNIKU O NABAVI, EVIDENTIRANJU IN UPORABI OSNOVNIH SREDSTEV ZAVODA CENTER ODLIČNOSTI POLIMERNI MATERIALNI IN TEHNOLOGIJE (CO PoliMaT). Za prost termin se je potrebno dogovoriti s skrbnikom: alojz.anzlovar@ki.si</t>
  </si>
  <si>
    <t>Equipment can be accessed to all partners equally acording to REGULATION OF PURCHASE, REGISTRATION AND USE OF ASSETS OF CENTRE OF EXCELLENCE POLYMER MATERIALS AND TECHNOLOGIES (CE POLIMAT). For free dates to be agreed with the administrator: alojz.anzlovar@ki.si</t>
  </si>
  <si>
    <t>predpriprava vzorcev za SEM in TEM analize</t>
  </si>
  <si>
    <t>sample preparation for SEM and TEM analysis</t>
  </si>
  <si>
    <t>http://www.polimat.si/1/raziskovalno-razvojna-oprema/naprava-za-naprasevanje-z-zlatom-in-ogljikom.aspx</t>
  </si>
  <si>
    <t>Manja Kurečič</t>
  </si>
  <si>
    <t>24332</t>
  </si>
  <si>
    <t>Pilotna elektro-predilnica</t>
  </si>
  <si>
    <t>Pilot-scale electrospinning device</t>
  </si>
  <si>
    <t>Oprema je dostopna vsem partenerjem pa enakih pravilih po PRAVILNIKU O NABAVI, EVIDENTIRANJU IN UPORABI OSNOVNIH SREDSTEV ZAVODA CENTER ODLIČNOSTI POLIMERNI MATERIALNI IN TEHNOLOGIJE (CO PoliMaT). Za prost termin se je potrebno dogovoriti s skrbnikom: manja.kurecic@um.si</t>
  </si>
  <si>
    <t>Equipment can be accessed to all partners equally acording to REGULATION OF PURCHASE, REGISTRATION AND USE OF ASSETS OF CENTRE OF EXCELLENCE POLYMER MATERIALS AND TECHNOLOGIES (CE POLIMAT). For free dates to be agreed with the administrator: manja.kurecic@um.si</t>
  </si>
  <si>
    <t>elektropredenje nano-vlaken</t>
  </si>
  <si>
    <t>electrospinning of nano-fibers</t>
  </si>
  <si>
    <t>http://www.polimat.si/1/raziskovalno-razvojna-oprema/pilotna-elektro-predilnica.aspx</t>
  </si>
  <si>
    <t>Nataša Čuk</t>
  </si>
  <si>
    <t>Pilotni ultrazvočni sonifikator</t>
  </si>
  <si>
    <t>Pilot plant ultrasound processor</t>
  </si>
  <si>
    <t>Oprema je dostopna vsem partenerjem pa enakih pravilih po PRAVILNIKU O NABAVI, EVIDENTIRANJU IN UPORABI OSNOVNIH SREDSTEV ZAVODA CENTER ODLIČNOSTI POLIMERNI MATERIALNI IN TEHNOLOGIJE (CO PoliMaT). Za prost termin se je potrebno dogovoriti s skrbnikom: natasa.cuk@GGP.si</t>
  </si>
  <si>
    <t>Equipment can be accessed to all partners equally acording to REGULATION OF PURCHASE, REGISTRATION AND USE OF ASSETS OF CENTRE OF EXCELLENCE POLYMER MATERIALS AND TECHNOLOGIES (CE POLIMAT). For free dates to be agreed with the administrator: natasa.cuk@ggp.si</t>
  </si>
  <si>
    <t>ultrazvočna razgradnja biomase pri pridelavi biodizla</t>
  </si>
  <si>
    <t>ultrasound assisted biomass decomposition for the production of biodiesel</t>
  </si>
  <si>
    <t>http://www.polimat.si/1/raziskovalno-razvojna-oprema/pilotni-ultrazvocni-sonifikator.aspx</t>
  </si>
  <si>
    <t>Plinski masni spektrometer</t>
  </si>
  <si>
    <t>Gas mass spectrometer for TGA coupling</t>
  </si>
  <si>
    <t>Oprema je dostopna vsem partenerjem pa enakih pravilih po PRAVILNIKU O NABAVI, EVIDENTIRANJU IN UPORABI OSNOVNIH SREDSTEV ZAVODA CENTER ODLIČNOSTI POLIMERNI MATERIALNI IN TEHNOLOGIJE (CO PoliMaT). Za prost termin se je potrebno dogovoriti s skrbnikom: polona.prosen@ki.si</t>
  </si>
  <si>
    <t>masni spektrometer vezan na TGA za določevanje sestave razpadnih plinskih produktov</t>
  </si>
  <si>
    <t>mass spectrometer coupled with TGA for composition determination of decomposed gas products</t>
  </si>
  <si>
    <t>Pretočni mlin</t>
  </si>
  <si>
    <t>Continous nano-mill</t>
  </si>
  <si>
    <t>mlin za deaglomeracijo manodelcev v disperzijah</t>
  </si>
  <si>
    <t>mill for dispersing nanoparticles in dispersions</t>
  </si>
  <si>
    <t>Blaž Likozar</t>
  </si>
  <si>
    <t>Reakcijski kalorimeter</t>
  </si>
  <si>
    <t>Reaction calorimeter High pressure laboratory reactor with in situ FTIR and FBRM probes</t>
  </si>
  <si>
    <t>Oprema je dostopna vsem partenerjem pa enakih pravilih po PRAVILNIKU O NABAVI, EVIDENTIRANJU IN UPORABI OSNOVNIH SREDSTEV ZAVODA CENTER ODLIČNOSTI POLIMERNI MATERIALNI IN TEHNOLOGIJE (CO PoliMaT). Za prost termin se je potrebno dogovoriti s skrbnikom: blaz.likozar@ki.si</t>
  </si>
  <si>
    <t>Equipment can be accessed to all partners equally acording to REGULATION OF PURCHASE, REGISTRATION AND USE OF ASSETS OF CENTRE OF EXCELLENCE POLYMER MATERIALS AND TECHNOLOGIES (CE POLIMAT). For free dates to be agreed with the administrator: blaz.likozar@ki.si</t>
  </si>
  <si>
    <t xml:space="preserve">reaktor za kontrolirano sintezo z možnostjo spremljanja kemijskih pretvorb in kristalizacije </t>
  </si>
  <si>
    <t>http://www.polimat.si/1/raziskovalno-razvojna-oprema/reakcijski-kalorimeter-s-ftir-instrumentom-s-potop.aspx</t>
  </si>
  <si>
    <t>Respirometer za analizo biorazgradljivosti</t>
  </si>
  <si>
    <t>Respirometric analyser for polymer biodegradation measurments</t>
  </si>
  <si>
    <t>Oprema je dostopna vsem partenerjem pa enakih pravilih po PRAVILNIKU O NABAVI, EVIDENTIRANJU IN UPORABI OSNOVNIH SREDSTEV ZAVODA CENTER ODLIČNOSTI POLIMERNI MATERIALNI IN TEHNOLOGIJE (CO PoliMaT). Za prost termin se je potrebno dogovoriti s skrbnikom: miroslav.huskic@polimat.si</t>
  </si>
  <si>
    <t>Equipment can be accessed to all partners equally acording to REGULATION OF PURCHASE, REGISTRATION AND USE OF ASSETS OF CENTRE OF EXCELLENCE POLYMER MATERIALS AND TECHNOLOGIES (CE POLIMAT). For free dates to be agreed with the administrator: miroslav.huskic@polimat.si</t>
  </si>
  <si>
    <t>merjenje končne stopnje aerobne biorazgradljivosti polimernih materialov</t>
  </si>
  <si>
    <t>total aerobic biodegradability of plastic materials measuring</t>
  </si>
  <si>
    <t>http://www.polimat.si/1/raziskovalno-razvojna-oprema/respirometer-za-analizo-biorazgradljivosti.aspx</t>
  </si>
  <si>
    <t>Separacijski sklop pretočnega reaktorja za izdelavo pilotnih količin nano ZnO</t>
  </si>
  <si>
    <t>Separation set for continous reactor for nano-ZnO production</t>
  </si>
  <si>
    <t>oprema za separacijo pilotnih količin nanodelcev ZnO</t>
  </si>
  <si>
    <t>separation equipment for pilot quantities of ZnO nanoparticles</t>
  </si>
  <si>
    <t>Sistem za merjenje velikosti delcev</t>
  </si>
  <si>
    <t>Zeta-sizer and particle size determination equipment</t>
  </si>
  <si>
    <t>meritve velikosti delcev v disperzijah in koloidih</t>
  </si>
  <si>
    <t>particle size, particle size distribution and zeta potential determination in colloid water dispersions</t>
  </si>
  <si>
    <t>http://www.polimat.si/1/raziskovalno-razvojna-oprema/aparat-za-merjenje-velikosti-delcev-v-vodni-raztop.aspx</t>
  </si>
  <si>
    <t>Termogravimetrični analizator (TGA)</t>
  </si>
  <si>
    <t>Thermogravimetric analyzer</t>
  </si>
  <si>
    <t>http://www.polimat.si/1/raziskovalno-razvojna-oprema/termogravimetricni-analizator.aspx</t>
  </si>
  <si>
    <t>Peter Mišvelj</t>
  </si>
  <si>
    <t>25103</t>
  </si>
  <si>
    <t>Visokotemperaturni visokotlačni reaktor</t>
  </si>
  <si>
    <t>Laboratory high-pressure reactor</t>
  </si>
  <si>
    <t>Oprema je dostopna vsem partenerjem pa enakih pravilih po PRAVILNIKU O NABAVI, EVIDENTIRANJU IN UPORABI OSNOVNIH SREDSTEV ZAVODA CENTER ODLIČNOSTI POLIMERNI MATERIALNI IN TEHNOLOGIJE (CO PoliMaT). Za prost termin se je potrebno dogovoriti s skrbnikom: peter.misvelj@resinshelios.com</t>
  </si>
  <si>
    <t>Equipment can be accessed to all partners equally acording to REGULATION OF PURCHASE, REGISTRATION AND USE OF ASSETS OF CENTRE OF EXCELLENCE POLYMER MATERIALS AND TECHNOLOGIES (CE POLIMAT). For free dates to be agreed with the administrator: peter.misvelj@resinshelios.com</t>
  </si>
  <si>
    <t>reaktor za sintezo polimerov pri tlačnih pogojih sinteze</t>
  </si>
  <si>
    <t>pressure reactor vessel for polymer synthesis</t>
  </si>
  <si>
    <t>http://www.polimat.si/1/raziskovalno-razvojna-oprema/laboratorijski-visokotlacni-reaktor.aspx</t>
  </si>
  <si>
    <t xml:space="preserve">EN-FIST CENTER ODLIČNOSTI </t>
  </si>
  <si>
    <t>2992-001</t>
  </si>
  <si>
    <t>dr. Irena Vovk</t>
  </si>
  <si>
    <t>11395</t>
  </si>
  <si>
    <t>LC-MS sistem</t>
  </si>
  <si>
    <t>LC-MS system</t>
  </si>
  <si>
    <t>Režim uporabe: 8/5 
Usposobljeni uporabniki sistema dostopajo do le-tega po predhodnem medsebojnem dogovoru in z dovoljenjem skrbnika sistema.</t>
  </si>
  <si>
    <t>Accessibility: 8/5 Qualified users access to the system by a previous mutual agreement and with the permission of the system manager.</t>
  </si>
  <si>
    <t>Določanje analitov na osnovi MS po separaciji s tekočinsko kromatografijo visoke ločljivosti. Dodatne informacije: LTQ Velos dual linear ion trap, H-ESI II Probe, APCI Probe for the Ion Max Source, 
Accela Autosampler, Accela PDA, Accela 1250 Pump, Accela System Communication and Solvent Tray</t>
  </si>
  <si>
    <t>Determination of analytes based on MS after separation by high-performance liqid chromatography. Additional information: LTQ Velos dual linear ion trap, H-ESI II Probe, APCI Probe for the Ion Max Source, 
Accela Autosampler, Accela PDA, Accela 1250 Pump, Accela System Communication and Solvent Tray</t>
  </si>
  <si>
    <t>OS-00114</t>
  </si>
  <si>
    <t>www.enfist.si</t>
  </si>
  <si>
    <t>dr. Jože Grdadolnik</t>
  </si>
  <si>
    <t>08523</t>
  </si>
  <si>
    <t>FT infrardeči, ramanski  in VCD spektrometer</t>
  </si>
  <si>
    <t>2010/2011</t>
  </si>
  <si>
    <t>FT infrared, Raman and VCD spectrometer</t>
  </si>
  <si>
    <t>Režim uporabe: 8/5</t>
  </si>
  <si>
    <t>Accessibility: 8/5</t>
  </si>
  <si>
    <t>Spektrometre uporabljamo v analitičnih in strukturnih študijah. Primerni so za vse vrste vzorcev.  Vzorce lahko snemamo v običajni transmisiji, refleksiji ali pa v tehniki oslabljene refleksije (ATR). Spektre lahko snemamo v temperaturnem območju med temperaturo tekočega dušika in 300°C. Ramanski spektrometer je opremljen z mikroskopom, ki omogoča snemanje vzorcev velikosti nekaj mikrometrov.</t>
  </si>
  <si>
    <t>The spectrometers are used for analytical and structural studies for any type of materials. The4 various sample cell allow the transmission, reflection and ATR measurements. Temperature controllers work in the range between liquid nitrogen and 300°C. The Raman spectrometer is equipped with microscope which permits the sampling down to several microns.</t>
  </si>
  <si>
    <t>OS-00127</t>
  </si>
  <si>
    <t>08611</t>
  </si>
  <si>
    <t>Computer cluster</t>
  </si>
  <si>
    <t>Režim uporabe: 24/7; Dostop do opreme uporabniki opravijo preko lastnega računalnika s pomočjo dodeljenega uporabniškega imena in gesla.</t>
  </si>
  <si>
    <t>Accessibility: 24/7; Users can access the cluster via PC with their username and password.</t>
  </si>
  <si>
    <t>10x Huawei Tecal X6000 - vsako ohišje vsebuje dve strežniški rezini, ki temeljita na Intel Xeon E5-2660 procesorjih
1x Mrežno stikalo Huawei 48 port 
1x 42U strežniška omara 
1x Apple MacBook Pro 13"</t>
  </si>
  <si>
    <t>10x Huawei Tecal X6000 - each housing includes two blade servers based on Intel Xeon E5-2660 processors, 1x Huawei Network Switch 48 port, 1x 42U server cabinet 1x Apple MacBook Pro 13"</t>
  </si>
  <si>
    <t>OS-000217</t>
  </si>
  <si>
    <t>dr. Anton Meden</t>
  </si>
  <si>
    <t>08790</t>
  </si>
  <si>
    <t>Štirikrožni difraktometer z dvema valovnima dolžinama</t>
  </si>
  <si>
    <t>4-circular diffractometer with two wavelengths</t>
  </si>
  <si>
    <t xml:space="preserve">Zainteresirani uporabnik se obrne na skrbnika opreme, ki organizira izvedbo eksperimentov in po potrebi poskrbi za interpretacijo dobljenih podatkov. Cena celotnega postopka eksperimentalne analize je zelo odvisna od zahtevnosti eksperimentov in interpretacije podakov. Informacijo o ceni dobite od skrbnika ob dogovoru za izvedbo eksperimentov.(Režim uporabe: 12/5) </t>
  </si>
  <si>
    <t xml:space="preserve">Interested customer contacts the caretaker of the instrument, who organizes the data collection and, if needed, their interpretation. The price of the whole procedure of experimental analysis is strongly dependent on the difficulty of data collection and their interpretation. The information about the price is obtained from the caretaker before the agreement for data collection. (Accessibility: 12/5) </t>
  </si>
  <si>
    <t>Agilent SuperNova A (dual) difraktometrski sistem: SuperNova platforma z Atlas CCD Nova (Cu) in Mova (mo) viroma X-žarkov, CrysAlis PRO programska oprema. 
Cryojet-XL sistem za hlajenje vzorca (90-300K)
Recikulacijski vodni hladilnik z zračnim radiatorskim hlajenjem
Autochem programska oprema. Instrument je namenjen določanju kristalne in molekularne strukture na osnovi rentgenske difrakcije na monokristalih.</t>
  </si>
  <si>
    <t xml:space="preserve">Agilent SuperNov A (dual) diffraction system: SuperNova Platform with Atlas CCD, Nova (Cu) and Mova(Mo) microfocus X-ray sorurces, CryAlis Pro software. CryoJet-XL cooling sytem (90-300K). Recirculation water chiller with radiator air cooling. Autochem software. The instrument is used to determine crystal and molecular structure based on the single crystal X-ray diffraction. </t>
  </si>
  <si>
    <t>OS-00155</t>
  </si>
  <si>
    <t>Diferenčni dinamični mikrokalorimeter (DSC)</t>
  </si>
  <si>
    <t>Differential scanning microcalorimeter (DSC)</t>
  </si>
  <si>
    <t>Stabilnost biološko pomembnih molekul v raztopinah. Termodinamika strukturnih prehodov bioloških makromolekul. (Nano DSC with Platinum Capillary Cells, TA Instruments, ZDA)</t>
  </si>
  <si>
    <t xml:space="preserve">Stability of biologically important molecules in solutions. Thermodynamics of structural transitions  of biopolymers.(Nano DSC with Platinum Capillary Cells, TA Instruments, ZDA) </t>
  </si>
  <si>
    <t>OS-00158</t>
  </si>
  <si>
    <t>dr. Martin Klanjšek</t>
  </si>
  <si>
    <t>20209</t>
  </si>
  <si>
    <t>NMR spektrometer</t>
  </si>
  <si>
    <t>NMR spectrometer</t>
  </si>
  <si>
    <t>Režim uporabe: 24/7</t>
  </si>
  <si>
    <t>Accessibility: 24/7</t>
  </si>
  <si>
    <t>NMR in NQR spektrometer za frekvenčno območje 0.5-600 MHz.</t>
  </si>
  <si>
    <t>NMR and NQR spectrometer for the frequency range 0.5-600 MHz.</t>
  </si>
  <si>
    <t>OS-00157</t>
  </si>
  <si>
    <t>dr. Janez Dolinšek</t>
  </si>
  <si>
    <t>03939</t>
  </si>
  <si>
    <t>He utekočinjevalnik</t>
  </si>
  <si>
    <t>2011-2013</t>
  </si>
  <si>
    <t>Režim uporabe: 24/7, rezervacijski sistem</t>
  </si>
  <si>
    <t>Accessibility: 24/7, reservation system</t>
  </si>
  <si>
    <t>He SL utekočinjevalni sistem, Air Liquide Advanced technologies, kapaciteta utekočinjanja min 10 l/h maks. 30l/h, vstopni He plin kontaminiran z zrakom do največ 5 %, 2000l volumen shranjevalne posode, kompresor za reciklacijo helija kapacitete 600l/min</t>
  </si>
  <si>
    <t>He SL Liquefaction System Air Liquide Advanced Technologies
Liquefaction capacity min 10l/h max 30l/min
He gas purifier with up to 5% contamination with air
Lhe storage tank Dewar 200l volume
Compressor for recycled He gas capacity 600l/min</t>
  </si>
  <si>
    <t>OS-000221</t>
  </si>
  <si>
    <t>Magnet 16 T</t>
  </si>
  <si>
    <t>2012-2013</t>
  </si>
  <si>
    <t>Možnost doseganja poljubnega magnetnega polja od 0 do 16 T in poljubne temperature od 1.5 do 300 K. Magnet je prilagojen za NMR in ESR meritve.</t>
  </si>
  <si>
    <t>Access to arbitrary magnetic field between 0 and 16 T and to arbitrary temperature between 1.5 and 300 K. The magnet is adapted for NMR and ESR experiments.</t>
  </si>
  <si>
    <t>OS-000219</t>
  </si>
  <si>
    <t>dr. Igor Serša</t>
  </si>
  <si>
    <t>12056</t>
  </si>
  <si>
    <t>Sonda za mikro MR silkanje</t>
  </si>
  <si>
    <t>Probe for MR microimaging</t>
  </si>
  <si>
    <t>Predhodna najava za rezervacijo termina meritev na tel. 01 477 3534, okviren obseg meritev od nekaj ur do največ dveh dni; Režim uporabe: 24/7</t>
  </si>
  <si>
    <t>Required reservation for mesurment time slot, phone 01 477 3534, the time slot range from few hours to a maximum of two days; Accessibility: 24/7</t>
  </si>
  <si>
    <t>Oprema omogoča prostorsko visokoločljivo slikanje z magnetno resonanco</t>
  </si>
  <si>
    <t>The equipment enables high spatial resolution MR imaging</t>
  </si>
  <si>
    <t>OS-000222</t>
  </si>
  <si>
    <t>dr. Boštjan Zalar</t>
  </si>
  <si>
    <t>Samouglaševalni sistem nizkotemperaturne NMR sonde</t>
  </si>
  <si>
    <t>Autotuning system for low-temperature NMR probehead</t>
  </si>
  <si>
    <t>Režim uporabe: 8/5. Dostop za zunanje uporabnike po predhodnem dogovoru.</t>
  </si>
  <si>
    <t>8/5 usage. Access for external users subject to prior agreement.</t>
  </si>
  <si>
    <t>Digitalni kontroler, enota s koračnimi motorji in HP RF stikalo za avtomatsko prilagajanje resonančnega kroga v  ATPH63 NMR sondi</t>
  </si>
  <si>
    <t>Digital controller, step motor unit, and HP RF switch for automatic tuning of resonant circuit in the ATPH63 NMR probehead.</t>
  </si>
  <si>
    <t>OS-00161</t>
  </si>
  <si>
    <t>Center odličnosti NAMASTE, zavod za raziskave in razvoj naprednih nekovinskih materialov s tehnologijami prihodnosti</t>
  </si>
  <si>
    <t>2997-001</t>
  </si>
  <si>
    <t>Boris Jordan</t>
  </si>
  <si>
    <t>22296</t>
  </si>
  <si>
    <t>Laboratorijski mlin</t>
  </si>
  <si>
    <t>Laboratory mill</t>
  </si>
  <si>
    <t>Oprema je na razpolago v dogovoru z operaterjem in skladno z rezervacijskim sistemom (glej: www. conamaste.si).  Zaračunavajo se materialni stroški in stroški operaterja.</t>
  </si>
  <si>
    <t xml:space="preserve">The equipment can be available  in the agreement with the operator through the reservation system (see www.conamaste.si).  The material and personnel costs are to be reimbursed only. </t>
  </si>
  <si>
    <t>Laboratorijska naprava za kontinuirano mešanje, disperzijo in mletje.</t>
  </si>
  <si>
    <t>Laboratory agitated media mill for the dispersion, wetting and grinding.</t>
  </si>
  <si>
    <t>RRP1-O1/4</t>
  </si>
  <si>
    <t>Cena za uporabo raziskovalne opreme je skladna s priporočilom o zaračunavanju opreme.</t>
  </si>
  <si>
    <t>LINK</t>
  </si>
  <si>
    <t>RRP1</t>
  </si>
  <si>
    <t>4587</t>
  </si>
  <si>
    <t>Računalniško krmiljen sistem za laserski  razrez keramike</t>
  </si>
  <si>
    <t>Computer controlled laser cutting system for ceramics</t>
  </si>
  <si>
    <t>Oprema za analizo materialov in keramičnih struktur</t>
  </si>
  <si>
    <t>Equipment for characterization of materials and ceramic structures</t>
  </si>
  <si>
    <t>RRP1-O1/5, RRP1-O1/7</t>
  </si>
  <si>
    <t>Peč za žganje LTCC keramike z računalniškim za krmiljenjem</t>
  </si>
  <si>
    <t>Computer controlled  furnace for LTCC ceramics</t>
  </si>
  <si>
    <t>Peč je prirejena  za žganje LTCC keramike oziroma debeloplasnih materialov in struktur.</t>
  </si>
  <si>
    <t>Furnace is designed for firing LTCC thick-layer ceramic materials and structures.</t>
  </si>
  <si>
    <t xml:space="preserve"> RRP1-O2,  RRP1-O2/2</t>
  </si>
  <si>
    <t xml:space="preserve">Reometer </t>
  </si>
  <si>
    <t xml:space="preserve">Rheometer </t>
  </si>
  <si>
    <t>Opreme za karakterizacijo suspenzij, uporabno v industriji npr. pri oblikovanju izdelkov s sitotiskom in brizgalnim tiskanjem.</t>
  </si>
  <si>
    <t>Equipment for characterization of suspensions for example industrial use (screen and ink-jet printing technology).</t>
  </si>
  <si>
    <t>RRP1-O3</t>
  </si>
  <si>
    <t>Aparatura za termično analizo</t>
  </si>
  <si>
    <t>Differential Thermal Analyzer</t>
  </si>
  <si>
    <t>Oprema za karakterizacijo keramičnih suspenzij s termično analizo.</t>
  </si>
  <si>
    <t>Equipment for characterization of ceramic suspensions with thermal analysis.</t>
  </si>
  <si>
    <t>RRP1-O3/3</t>
  </si>
  <si>
    <t>6627</t>
  </si>
  <si>
    <t>Mikrovalovno-radiacijska peč za sintezo in sintranje</t>
  </si>
  <si>
    <t>Microwave-radiation furnace for synthesis and sintering</t>
  </si>
  <si>
    <t>Oprema za sintezo in procesiranje nanostrukturnih materialov</t>
  </si>
  <si>
    <t>Equipment for synthesis and processing of nanostructured materials.</t>
  </si>
  <si>
    <t>RRP2-O1</t>
  </si>
  <si>
    <t>RRP2</t>
  </si>
  <si>
    <t>Kvantni interferometer  z magnetronom s tresočo glavo SUID VSM</t>
  </si>
  <si>
    <t xml:space="preserve"> MPMS - SQUID - VSM</t>
  </si>
  <si>
    <t xml:space="preserve">
Omogoča merjenje zelo šibkih magnetnih polj v zelo kratkem času. Ima 
široko temperaturno območje delovanja, je zmožen ustvariti zelo visoka 
zunanja magnetna polja in je neobčutljiv na obliko vzorca. </t>
  </si>
  <si>
    <t xml:space="preserve">SQUID VSM  is capable of measuring very small magnetic fields 
in a very short time. IWide working temperature span, 
produces very high magnetic fields, irregardless of the sample shape </t>
  </si>
  <si>
    <t>RRP2-O3</t>
  </si>
  <si>
    <t>Irena Ban</t>
  </si>
  <si>
    <t>08761</t>
  </si>
  <si>
    <t xml:space="preserve">Zetameter </t>
  </si>
  <si>
    <t>Zetasizer</t>
  </si>
  <si>
    <t>Instrument za merjenje Zeta potenciala (in velikosti koloidnih delcev.</t>
  </si>
  <si>
    <t>Instrument for Zeta potential measurements (and coloidal particles size).</t>
  </si>
  <si>
    <t>RRP2-O4-O6</t>
  </si>
  <si>
    <t>Branka Mušič</t>
  </si>
  <si>
    <t>24724</t>
  </si>
  <si>
    <t>TGA - Kompleten sistem za termično analizo</t>
  </si>
  <si>
    <t xml:space="preserve">Thermal Gravimetric Analysis Mass Spectrometer </t>
  </si>
  <si>
    <t>Kombinacija podatkov termične analize in analize masne spektroskopije se uporablja pri karakterizaciji materialov.</t>
  </si>
  <si>
    <t xml:space="preserve">The combined thermal analysis (TA) - Mass spectrometry (MS) data is used to characterise materials. </t>
  </si>
  <si>
    <t>RRP2-O7</t>
  </si>
  <si>
    <t>Andrej Pirih</t>
  </si>
  <si>
    <t>6963</t>
  </si>
  <si>
    <t>Generator udarnega toka</t>
  </si>
  <si>
    <t xml:space="preserve">High Current Impulse Generator </t>
  </si>
  <si>
    <t>Generator udarnega toka valovne oblike 8/20 µs in maksimalne amplitude 100.000 A.</t>
  </si>
  <si>
    <t>High current impulse generation, maximum amplitude of current surge 100.000 A and 8/20 µs shape of current surge.</t>
  </si>
  <si>
    <t>RRP2-O8/7</t>
  </si>
  <si>
    <t>Janez Trontelj</t>
  </si>
  <si>
    <t>1927</t>
  </si>
  <si>
    <t xml:space="preserve">Konfokalni  mikroskop z antivibracijsko mizo, visoko zmogljivi računalnik </t>
  </si>
  <si>
    <t>2011, 2012</t>
  </si>
  <si>
    <t>Confocal microscope and Lenovo ThinkStation</t>
  </si>
  <si>
    <t xml:space="preserve">Konfonkalnemu laserskemu mikroskopu je dodana nova funkcionalnost, ki omogoča analizo delovanja integriranih mikro- in nano-metrskih struktur. </t>
  </si>
  <si>
    <t>Confocal microscope has added new functionality Lenovo ThinkStation that allows the analysis of operation of the integrated micro- and nano-metric structures.</t>
  </si>
  <si>
    <t>RRP3-O2, RRP3-O2/2</t>
  </si>
  <si>
    <t>RRP3</t>
  </si>
  <si>
    <t>Suhi jedkalnik silicija- DRIE ICP180 (DSE)</t>
  </si>
  <si>
    <t xml:space="preserve">Dry plasma  Si etching </t>
  </si>
  <si>
    <t xml:space="preserve">DRIE jedkalnik je najnovejša naprava za 3D mikroobdelavo silicija, ki omogoča izdelavo naprednih MEMS in MOEMS mikrostruktur kot so npr. mikrosenzorji, mikroaktuatorji, mikroreaktorji in drugo. </t>
  </si>
  <si>
    <t>DRIE etching is the latest equipment for 3D micro etching silicon which enables the production of MEMS, MOEMS microstructures, such as microsensors, microactuators, microreactors and more.</t>
  </si>
  <si>
    <t>RRP3-O3/2</t>
  </si>
  <si>
    <t>Optična pinceta</t>
  </si>
  <si>
    <t>Sistem infrardeča optična pinceta se uporablja za manipulacijo mikrometrskih struktur pod invertnim optičnim mikroskopom.</t>
  </si>
  <si>
    <t xml:space="preserve">Under invert optical microscope infrared optical tweezer system is used for manipulation of micrometer structures. </t>
  </si>
  <si>
    <t>RRP4-O1</t>
  </si>
  <si>
    <t>RRP4</t>
  </si>
  <si>
    <t>Sistem za dvofotonsko polimerizacijo v 3D</t>
  </si>
  <si>
    <t>3D Laser Litography System</t>
  </si>
  <si>
    <t xml:space="preserve">Namizni sistem za lasersko litografijo, ki omogoča visoke zahteve tridimenzionalnih fotonskih kristalnih struktur (ali npr. za ustvarjanje tridimenzionalnih odrov za biologijo, vezja v mikro in nanofluidiki). </t>
  </si>
  <si>
    <t>Th table-top laser lithography system, allowing for the high demands of three-dimensional photonic crystal structures (or for e.g., generating three-dimensional scaffolds for biology, micro- and nanofluidic circuitry).</t>
  </si>
  <si>
    <t>RRP4-O2</t>
  </si>
  <si>
    <t>7110</t>
  </si>
  <si>
    <t>2010, 2012</t>
  </si>
  <si>
    <t>Computer simulation group</t>
  </si>
  <si>
    <t>Računalniška gruča se uporablja na področju zahtevnih računalniških simulacij osnovnih problemov iz statične fizike, fizike trdnih in mehkih snovi, modeliranju kompozitnih snovi in elektrooptičnih elementov.</t>
  </si>
  <si>
    <t>Computer cluster is used in the implementation of complex simulations of basic problems in statistical physics, physics of solid state and soft matter, and modelling of composite materials and electro-optical elements.</t>
  </si>
  <si>
    <t>RRP4-O3, RRP4-O3/2, RRP4-O3/4, RRP4-O3/5</t>
  </si>
  <si>
    <t>7527</t>
  </si>
  <si>
    <t>Difuzijska sonda za NMR spektrometer in Li modul (nadgradnja obstoječega sistema na IJS-F5)</t>
  </si>
  <si>
    <t>NMR Diffusion Probe and Li module (upgrade the existing system at JSI-F5)</t>
  </si>
  <si>
    <t>Instrument za merjenje fizikalnih lastnosti.</t>
  </si>
  <si>
    <t xml:space="preserve">Instrument used for measurement of physical characteristics. </t>
  </si>
  <si>
    <t>RRP4-O4</t>
  </si>
  <si>
    <t>Visokofrekvenčni mikrovalovni izvor za EPR spektroskopijo v 100 in več GHz območju</t>
  </si>
  <si>
    <t>High-frequency microwave source for EPR spectroscopy at several hundred GHZ resonance frequencies</t>
  </si>
  <si>
    <t xml:space="preserve">Pri zelo visokih frekvencah (npr. 360GHz) je zaradi majhnega vira izhodne moči potreben visokofrekvečni mikrovalovni izvor. </t>
  </si>
  <si>
    <t>For very high frequencies (for example 360 GHz) a hight frequency microwave sourse is necessary because of the small source output power.</t>
  </si>
  <si>
    <t>RRP5-O3</t>
  </si>
  <si>
    <t>3477</t>
  </si>
  <si>
    <t>Naprava za hitro sintranje keramike v plazmi</t>
  </si>
  <si>
    <t>Spark Plasma Sintering System</t>
  </si>
  <si>
    <t>Prednost so občutno nižje temperature, kot tudi znatno nižje plesni tlak kot pri konvencionalni tehniki stiskanja in sintranja. To omogoča proizvodnjo materialov z izjemnimi lastnostmi, na primer: nanomateriali, FGM, kompozitni materiali, polprevodniški materiali za termoelektrično uporabo, bakrene in aluminijaste zlitine in intermetalni materiali, keramika visokih zmogljivosti.</t>
  </si>
  <si>
    <t>Advantages are significantly lower temperatures as well as significantly lower mould pressure than used for conventional hot pressing and sintering.This leads to new possibilities of producing materials with extraordinary attributes, for example: 
nanomaterials, 
FGM («Functionally Graded Materials»), 
composite materials, 
semi-conductor materials for thermoelectric application,
aluminum or copper alloys and intermetallic materials,
high-performance ceramics.</t>
  </si>
  <si>
    <t>RRSK-O1</t>
  </si>
  <si>
    <t>RRP5</t>
  </si>
  <si>
    <t>Sistem za in situ karakterizacijo vzorcev in TEM nosilec za več vzorcev</t>
  </si>
  <si>
    <t>The system for in-situ characterization of the samples and TEM sample Holder</t>
  </si>
  <si>
    <t>Omogoča in situ AFM in električno karakterizacijo vzorcev v presevnem elektronskem mikroskopu (TEM).</t>
  </si>
  <si>
    <t>Allows in situ atomic force microscopy (AFM) and electrical characterization of the samples in the transmission electron microscope (TEM).</t>
  </si>
  <si>
    <t>RRSK-O2/1, RRSK-O2/2</t>
  </si>
  <si>
    <t>Termovizijski mikroskop</t>
  </si>
  <si>
    <t>Thermal imaging microscope</t>
  </si>
  <si>
    <t>Termovizijski mikroskop meri in prikazuje temperaturno porazdelitev po površini manjših naprav, in omogoča hitro odkrivanje kritičnih točk in temperaturnih gradientov.</t>
  </si>
  <si>
    <t>Thermal imaging microscope measures and displays the temperature distribution over the surface of small devices, enabling quick detection of hot spots and thermal gradients.</t>
  </si>
  <si>
    <t>RRSK-O3</t>
  </si>
  <si>
    <t>7560</t>
  </si>
  <si>
    <t>Vrstični mikroskop v bližnjem optičnem polju</t>
  </si>
  <si>
    <t>Combined Confocal Raman Imaging and Scanning Near-field Optical Microscope System</t>
  </si>
  <si>
    <t>Trije načini delovanja znotraj istega instrumenta: SNOM, AFM in konfokalni Raman.</t>
  </si>
  <si>
    <t>Three modes combined in the same instrument: Confocal Raman Imaging, Scanning Near-field Optical Microscope and AFM system.</t>
  </si>
  <si>
    <t>RRSK-O4, RRSK-O4/2</t>
  </si>
  <si>
    <t>RRP4-RRP5</t>
  </si>
  <si>
    <t>1120</t>
  </si>
  <si>
    <t>Sistem za ultra čiščenje površin (nadgradnja obstoječega sistema na IJS-F5)</t>
  </si>
  <si>
    <t>System for plasma cleaning (upgrading the existing system on JSI-F5)</t>
  </si>
  <si>
    <t xml:space="preserve">Nadgradnja sistema za plazemsko čiščenje površin v argonovi (Ar) atmosferi. </t>
  </si>
  <si>
    <t>Upgrading of the system for plasma cleaning surfaces in Argon atmosphere.</t>
  </si>
  <si>
    <t>RRSK-O5</t>
  </si>
  <si>
    <t>Optična pinceta z dodatki (nadgradnja obstoječega sistema na IJS-F5)</t>
  </si>
  <si>
    <t>2010, 2011</t>
  </si>
  <si>
    <t>Optical tweezer on FMS</t>
  </si>
  <si>
    <t>Sistem za manipulacijo in karakterizacijo interakcij med celicami in materiali.</t>
  </si>
  <si>
    <t>System for manipulation and characterization of cell-material interaction.</t>
  </si>
  <si>
    <t>RRSK-O6/1, RRSK-O6/2, RRSK-O6/3, RRSK-O6/4, RRSK-O6/6, RRSK-O6/7, RRSK-O6/8, RRSK-O6/11, RRSK-O6/12</t>
  </si>
  <si>
    <t>Dilatometer</t>
  </si>
  <si>
    <t xml:space="preserve">Oprema za karakterizacijo skrčka/raztezka materialov. </t>
  </si>
  <si>
    <t>Equipment for characterization of shrinkage/elongation of materials.</t>
  </si>
  <si>
    <t>RRSK-O7/1</t>
  </si>
  <si>
    <t>Brezkontaktni dilatometer</t>
  </si>
  <si>
    <t>Contactless dilatometer</t>
  </si>
  <si>
    <t>RRSK-O7/2</t>
  </si>
  <si>
    <t xml:space="preserve">Mikroskop na atomsko silo z grelcem za celico in Ojačevalnik "lock-in" </t>
  </si>
  <si>
    <t>2010, 2011, 2012</t>
  </si>
  <si>
    <t>Atomic force microscope with bioheather and Lock-in amplifier</t>
  </si>
  <si>
    <t>Mikroskop na atomsko silo (AFM) z dodanim piezoelektričnim modulom (PFM) za merjenje piezoelektričnega odziva v vertikalni in lateralni smeri.</t>
  </si>
  <si>
    <t>Atomic force microscope (AFM) with a piezoelectric module (PFM) for measurement of piezoelectric response in vertical and lateral directions.</t>
  </si>
  <si>
    <t>RRSK-O8, RRSK-O8/2, RRSK-O8/3</t>
  </si>
  <si>
    <t>Klementina Zupan</t>
  </si>
  <si>
    <t>7557</t>
  </si>
  <si>
    <t xml:space="preserve">Korelacijski mikroskop </t>
  </si>
  <si>
    <t>Correlation microscope</t>
  </si>
  <si>
    <t xml:space="preserve">Modularni svetlobni mikroskop za korelativno mikroskopijo. </t>
  </si>
  <si>
    <t>Modular light microscope for correlation microscopy.</t>
  </si>
  <si>
    <t>RRSK-O12</t>
  </si>
  <si>
    <t>RRP6</t>
  </si>
  <si>
    <t xml:space="preserve">Zeta meter in merilec velikosti delcev </t>
  </si>
  <si>
    <t>Zetameter with Particle Size Monitor</t>
  </si>
  <si>
    <t>Instrument za dolocanje stabilnosti disperzij, omogoca meritve zeta potenciala na osnovi Dopplerjevega efekta</t>
  </si>
  <si>
    <t>Instrument for colloidal suspensions based on the Laser Doppler Shift principle.</t>
  </si>
  <si>
    <t>RRP6-O2, RRP6-O2/2</t>
  </si>
  <si>
    <t>2997-008</t>
  </si>
  <si>
    <t xml:space="preserve">Modul za mikroskopijo flim (nadgrajen sistem za konfokalno fluorescenčno mikrospektroskopijo) </t>
  </si>
  <si>
    <t>FLIM on FMS</t>
  </si>
  <si>
    <t>Nadgrajen sistem CCD kamere v pikosekundnem (ps) rangu. PicoStar HR: &lt;300 ps @ &lt;110 MHz, 18 mm ojačanje slike.</t>
  </si>
  <si>
    <t>Intensified CCD camera systems in the picosecond (ps) range.PicoStar HR: &lt; 300 ps @ &lt; 110 MHz, 18 mm image intensifier.</t>
  </si>
  <si>
    <t>RRP5-O9</t>
  </si>
  <si>
    <t>2997-009</t>
  </si>
  <si>
    <t>Naprava za kontrolirano spajanje silicijevih rezin</t>
  </si>
  <si>
    <t>Wafer Bonder</t>
  </si>
  <si>
    <t>Za zapiranje struktur v inertno (kontrolirano) atmosfero, nepogrešljiv pri MEMS, za zaščito IR, FIR bolometrov, za izdelavo mikro črpalk in mikro kemijskih generatorjev.</t>
  </si>
  <si>
    <t>Appropriate for closing structures in an inert (controlled) atmosphere, indispensable for MEMS, IR protection, FIR bolometers, for micro-pumps and micro-chemical generators.</t>
  </si>
  <si>
    <t>RRP3-O4</t>
  </si>
  <si>
    <t>2997-020</t>
  </si>
  <si>
    <t>Sistem za merjenje toplotne prevodnosti</t>
  </si>
  <si>
    <t>System for measuring thermal coductivity</t>
  </si>
  <si>
    <t>Inštrument za določanje toplotne prevodnosti, toplotne difuzivnosti in specifične toplotne kapacitivnosti trdnih snovi, tekočin, prahov, past, pene kot tudi laminatov.</t>
  </si>
  <si>
    <t>Instruments for determination of thermal conductivity, thermal diffusivity and specific heat capacity of solids, liquids, powders, pastes, foams as well as laminates.</t>
  </si>
  <si>
    <t>RRP6-O3</t>
  </si>
  <si>
    <t>2997-025</t>
  </si>
  <si>
    <t>Anton Konda</t>
  </si>
  <si>
    <t>24081</t>
  </si>
  <si>
    <t>Stroj  za prebijanje LTCC folij</t>
  </si>
  <si>
    <t>Punching machine for LTCC</t>
  </si>
  <si>
    <t>Stroj za prebijanje zelenih keramičnih folij. Namenjen je za prebijanje malih do srednje velikih obsegov proizvodnje, z veliko stopnjo fleksibilnosti.</t>
  </si>
  <si>
    <t>Single pin punching tool type is designed to punch holes in to green ceramic tapes. It is designed for punching small to medium production volume with high flexibility. </t>
  </si>
  <si>
    <t>RRSK-O13</t>
  </si>
  <si>
    <t>2997-027</t>
  </si>
  <si>
    <t>Visokoenergetski sunkovni pikosekundni laser</t>
  </si>
  <si>
    <t>High energy pulsed picosecond laser</t>
  </si>
  <si>
    <t>Za raziskave dinamike na področju mikrolaserjev, optičnih mikroresonatorjev in fotonskih mikroelementov na osnovi mehke snovi.</t>
  </si>
  <si>
    <t>For studying dynamics in the field of microlasers, optical microresonators and photonic microelements on the soft matter basis.</t>
  </si>
  <si>
    <t>RRP4-O10</t>
  </si>
  <si>
    <t>Žaga za razrez keramike</t>
  </si>
  <si>
    <t>Cutting saw for ceramics</t>
  </si>
  <si>
    <t>Oprema za procesiranje LTCC keramike.</t>
  </si>
  <si>
    <t>Equipment for processing Low-Temperature Cofired Ceramics.</t>
  </si>
  <si>
    <t>RRP1-O1/1</t>
  </si>
  <si>
    <t>Kalibrator tlaka</t>
  </si>
  <si>
    <t>Pressure calibrator</t>
  </si>
  <si>
    <t>Equipment for processing Low-temperature Cofired ceramics.</t>
  </si>
  <si>
    <t>RRP1-O1/3</t>
  </si>
  <si>
    <t xml:space="preserve">Ročna stiskalnica </t>
  </si>
  <si>
    <t xml:space="preserve">Manual press </t>
  </si>
  <si>
    <t>RRP1-O1/2</t>
  </si>
  <si>
    <t xml:space="preserve">Klimatska komora </t>
  </si>
  <si>
    <t>Controlled atmosphere hood</t>
  </si>
  <si>
    <t>Oprema za analizo materialov in keramičnih struktur.</t>
  </si>
  <si>
    <t>Equipment for characterization of materials and ceramic structures.</t>
  </si>
  <si>
    <t>RRP1-O1/6</t>
  </si>
  <si>
    <t>Tenziometer</t>
  </si>
  <si>
    <t>Optical tensiometer</t>
  </si>
  <si>
    <t xml:space="preserve">Optični tenziometer omogoča meritve površinskih napetosti tekočin, medfazne napetosti in kontaktne kote tekočin na trdni podlagah. </t>
  </si>
  <si>
    <t>Optical tensiometer allows the measurement of surface tension of liquids, interfacial tension and contact angles of liquids on solid surfaces.</t>
  </si>
  <si>
    <t>RRP1-O3/2</t>
  </si>
  <si>
    <t xml:space="preserve">Ultrazvočni čistilnik </t>
  </si>
  <si>
    <t>Ultrasonic cleaner</t>
  </si>
  <si>
    <t>Ultrazvočni čistilnik za učinkovito in temeljito čiščenje kompozitov v različnih fazah znotraj procesa izdelave ali raziskave.</t>
  </si>
  <si>
    <t>Ultrasonic cleaner for efficient and effective cleaning of composites at various stages in manufacturing process or research.</t>
  </si>
  <si>
    <t>RRP2-O4-O6/3</t>
  </si>
  <si>
    <t>Ultrazvočni procesor</t>
  </si>
  <si>
    <t>Ultrasonic processor</t>
  </si>
  <si>
    <t xml:space="preserve">Za homogenizacijo raztopin in suspenzij.  </t>
  </si>
  <si>
    <t>Used for homogenization of suspensions and solutions.</t>
  </si>
  <si>
    <t>RRP2-O4O6/2</t>
  </si>
  <si>
    <t>Namizna centrifuga s hlajenjem</t>
  </si>
  <si>
    <t>Benchtop Centrifuge</t>
  </si>
  <si>
    <t xml:space="preserve">Namizna centrifuga omogoča centrifugiranje vzorcev in je primerna za uporabo v medicinskih, industrijskih in znanstvenih laboratorijih. </t>
  </si>
  <si>
    <t>Benchtop centrifuge allows centrifuging samples and is suitable for medical, industrial and scientific use.</t>
  </si>
  <si>
    <t>RRP2-O5</t>
  </si>
  <si>
    <t>Visokonapetostni AC/DC izvor</t>
  </si>
  <si>
    <t>Hi voltage AC/DC source</t>
  </si>
  <si>
    <t>Napajalnik za izmenično in enosmerno napetost za generator udarnega toka s sinhronizacijo udarov ter z zaščitnim filtrom pred povratnimi udari.</t>
  </si>
  <si>
    <t xml:space="preserve">AC and DC power source for surge current generator with current shock synchronization and filter for protection against current backfiring. </t>
  </si>
  <si>
    <t>RRP2-O8/1</t>
  </si>
  <si>
    <t>Temperature chamber</t>
  </si>
  <si>
    <t xml:space="preserve">Klimatska komora za testiranje vlage, temperature in toplotnih udarov. </t>
  </si>
  <si>
    <t>Temparature chamber for testing of humidity, temperature, thermal shock.</t>
  </si>
  <si>
    <t>RRP2-O8/2</t>
  </si>
  <si>
    <t>Osciloskop</t>
  </si>
  <si>
    <t>Oscilloscope</t>
  </si>
  <si>
    <t>Elektronska merilna naprava, ki omogoča opazovanje in analiziranje signala napetosti.</t>
  </si>
  <si>
    <t>An electronic laboratory instrument commonly used to display and analyze the waveform of electronic signals.</t>
  </si>
  <si>
    <t>RRP2-O8/3</t>
  </si>
  <si>
    <t>Termovizijska kamera</t>
  </si>
  <si>
    <t>Thermal Imaging Camera</t>
  </si>
  <si>
    <t>Infrardeča kamera za termografske rezultate meritev se uporablja za vizualizacijo toplote dejavnosti na področju elektronike in mikroelektronike.</t>
  </si>
  <si>
    <t>Infrared camera for thermographic measurement results, used for visualising heat activity in electronics and microelectronics.</t>
  </si>
  <si>
    <t>RRP2-O8/4</t>
  </si>
  <si>
    <t>Sistem za merjenje karakteristik varistorjev</t>
  </si>
  <si>
    <t>Characteristics measuring system for varistors</t>
  </si>
  <si>
    <t>Merilni visokonapetostni sistem za meritve parametrov varistorjev do 2,2kV.</t>
  </si>
  <si>
    <t xml:space="preserve">High-voltage measuring system for measuring parameters of varistors to 2,2kV. </t>
  </si>
  <si>
    <t>RRP2-O8/5</t>
  </si>
  <si>
    <t>Merilnik vlage</t>
  </si>
  <si>
    <t>Moisture meter</t>
  </si>
  <si>
    <t>Halogenski instrument za določanje vlage.</t>
  </si>
  <si>
    <t>Halogenic instrument for moisture determination.</t>
  </si>
  <si>
    <t>RRP2-O8/6</t>
  </si>
  <si>
    <t>Piersonova merilna tuljava</t>
  </si>
  <si>
    <t>Pearson Current monitor</t>
  </si>
  <si>
    <t>Piersonova merilna tuljava za merjenje tokov.</t>
  </si>
  <si>
    <t>Pearson Current monitor for current measurements.</t>
  </si>
  <si>
    <t>RRP2-O8/8</t>
  </si>
  <si>
    <t>Mojca Balon</t>
  </si>
  <si>
    <t>13483</t>
  </si>
  <si>
    <t>Optični brezkontaktni merilni sistem</t>
  </si>
  <si>
    <t>Optical non-contact measuring system</t>
  </si>
  <si>
    <t>Za zahtevne in natančne meritve dimenzijskih in geometrijskih toleranc izdelkov kompliciranih oblik.</t>
  </si>
  <si>
    <t>Used for demand and precise measurements of geometric and dimensional tolerances, complex-shaped products.</t>
  </si>
  <si>
    <t>RRP2-O9</t>
  </si>
  <si>
    <t>Vzorčevalnik delcev na vodni osnovi</t>
  </si>
  <si>
    <t>Water based CPC</t>
  </si>
  <si>
    <t>Števec deluje na osnovi vodnega oplaščevanja. Detektira delce od 5nm do 3mikrometre. Je prenosljiv, omogoča serijsko povezljivost z osebnim računalnikom.</t>
  </si>
  <si>
    <t>Particle counter is based on water coating technique. It can detect particles  from 5nm to 3 micrometres size, is a portable, and serial connected with PC.</t>
  </si>
  <si>
    <t xml:space="preserve"> RRP5-O1</t>
  </si>
  <si>
    <t>Damjana Drobne</t>
  </si>
  <si>
    <t>Invertni mikroskop z nadgradnjo za flourescenco mikroskopa</t>
  </si>
  <si>
    <t>The inverted microscope with equipment for Fluorescence microscope</t>
  </si>
  <si>
    <t>Oprema za študij celičnih kultur.</t>
  </si>
  <si>
    <t>Cell culture equipment.</t>
  </si>
  <si>
    <t>RRP5-O2/3, RRP5-O2/4</t>
  </si>
  <si>
    <t>CO2 inkubator</t>
  </si>
  <si>
    <t>CO2 incubator</t>
  </si>
  <si>
    <t>RRP5-O2/5</t>
  </si>
  <si>
    <t>Brezprašna komora</t>
  </si>
  <si>
    <t>Laminar flow chamber</t>
  </si>
  <si>
    <t>RRP5-O2/6</t>
  </si>
  <si>
    <t>Mikrobiološki vzorčevalnik zraka</t>
  </si>
  <si>
    <t>Air sampler</t>
  </si>
  <si>
    <t>Mikrobiološki vzorčevalnik zraka je instrument, ki deluje na principu črpanja zraka na gojišče preko perforirane plošče in deluje po principu Andersenovega zbiralca zraka. Delci, ki se nahajajo v zraku se obdržijo na agarju Petrijeve plošče. Petrijeve plošče se neposredno inkubira in po inkubaciji prešteje število bakterijskih kolonijskih enot (cfu/m3).</t>
  </si>
  <si>
    <t>The air sampler is an impactor type of instrument based upon the principles described by Andersen, which aspirates air through a perforated plate. The resultng air-stream, which contains particles is directed onto the agar surface of a standard etri dish. After a collection cycle the Petri dish is incubated and the colonies are counted and expressed as colony forming units (cfu/m3).</t>
  </si>
  <si>
    <t>RRP5-O4</t>
  </si>
  <si>
    <t>Porosimeter</t>
  </si>
  <si>
    <t>Porozimeter za karakterizacijo nano in mikro prahov ter sintranih keramičnih materialov.</t>
  </si>
  <si>
    <t>Porosimeter for the characterization of nano and micro powders and sintered ceramic materials.</t>
  </si>
  <si>
    <t>RRP5-O5/1</t>
  </si>
  <si>
    <t>Merilnik specifične površine</t>
  </si>
  <si>
    <t>Surface Area Analyzer</t>
  </si>
  <si>
    <t>Merilnik omogoča meritve specifične površine, porazdelitev velikosti mezopor, skupno specifično površino por.</t>
  </si>
  <si>
    <t>Equipment enables measurement of the specific surface area, mezopore size and total specific surface area determination of pore size.</t>
  </si>
  <si>
    <t>RRP5-O5/2</t>
  </si>
  <si>
    <t>Helena Razpotnik</t>
  </si>
  <si>
    <t>26016</t>
  </si>
  <si>
    <t>Laserski granulometer</t>
  </si>
  <si>
    <t>Laser based granulometer</t>
  </si>
  <si>
    <t>Laserski granulometer z lasersko difrakcijo meri porazdelitev velikosti delcev v vzorcih naravnih in sintetičnih granulatov. Prednost te tehnike je v tem, da vključuje široko paleto in natančnost pri zaznavanju velikosti delcev v mikronskem in podmikronskem območju ter je enostavno uporaben.</t>
  </si>
  <si>
    <t>It measures particle size distributions in granular natural and synthetic samples by laser diffraction.The advantages of this technique include ease of operation, large range of detectable particle sizes, and accuracy in the micron and submicron range.</t>
  </si>
  <si>
    <t>RRP6-O1</t>
  </si>
  <si>
    <t xml:space="preserve">Laboratorijska stiskalnica </t>
  </si>
  <si>
    <t>Laboratory manual press</t>
  </si>
  <si>
    <t>Laboratorijska stiskalnica omogoče izdelavo ustreznih oblik toroidalnih in valjčnih jeder ter s tem karakterizacijo magnetnih in električnih parametrov za razvoj keramičnih magnetnih kompozitnih materialov.</t>
  </si>
  <si>
    <t>Laboratory manual press for production of appropriate toroidal and roller cores and thus characterization of magnetic and electrical parameters for the development of ceramic magnetic composites.</t>
  </si>
  <si>
    <t>RRP2-O10</t>
  </si>
  <si>
    <t>Stroj za razrez blokov LTCC</t>
  </si>
  <si>
    <t>CM-series model-cutting machine for LTCC</t>
  </si>
  <si>
    <t>Stroj na vakuumski mizi z vročim rezilom razreže 5mm debele zelene keramične ploščice. Obstajajo tri različne verzije razrezov na manjše koščke ali drugačne oblike.</t>
  </si>
  <si>
    <t>It cuts up to 5mm thick green ceramic bars on a vacuum table with a hot blade. If the fired parts have to be cut into smaller pieces or other shapes, there are three different possibilities.</t>
  </si>
  <si>
    <t>RRP1-O4/2</t>
  </si>
  <si>
    <t>Plinski piknometer z nadgradnjo</t>
  </si>
  <si>
    <t>Automatic Gas Pycnometer</t>
  </si>
  <si>
    <t>Piknometer se uporablja za določitev obsega in gostote delcev in prahu.  </t>
  </si>
  <si>
    <t>Used for determination of true volume and
density of solids and powders.</t>
  </si>
  <si>
    <t>RRP1-O4/3, RRP1-O4/4</t>
  </si>
  <si>
    <t>Impulzni magnetizer</t>
  </si>
  <si>
    <t>Impulse Magnetizer</t>
  </si>
  <si>
    <t xml:space="preserve">Naprava za impulzno magnetenje vzorcev materialov iz redkih zemelj. </t>
  </si>
  <si>
    <t>Impulse Magnetizer for material testing of magnetic characteristics (composite materials).</t>
  </si>
  <si>
    <t>RRP2-O11</t>
  </si>
  <si>
    <t>2997-006</t>
  </si>
  <si>
    <t>Irena Zdovc</t>
  </si>
  <si>
    <t>Avtomatiziran inokulator</t>
  </si>
  <si>
    <t>Automated Inoculation System</t>
  </si>
  <si>
    <t>Raziskovalna oprema za preučevanje celičnih kultur</t>
  </si>
  <si>
    <t>Equipment for cell-culture studies.</t>
  </si>
  <si>
    <t>RRP5-O11</t>
  </si>
  <si>
    <t>2997-010</t>
  </si>
  <si>
    <t>Aleš Štagoj</t>
  </si>
  <si>
    <t>Naprava za sinhronizacijo omrežne napetosti</t>
  </si>
  <si>
    <t xml:space="preserve">Combined 3-phase coupling/decoupling networks for Burst and Surge testing </t>
  </si>
  <si>
    <t>Za testiranje plinskih odvodnikov po standardu IEC 61643-11</t>
  </si>
  <si>
    <t>For testing gas discharge tubes according to IEC 61643-11 standard</t>
  </si>
  <si>
    <t>RRP2-O12</t>
  </si>
  <si>
    <t>2997-012</t>
  </si>
  <si>
    <t>Komora in vakuumska predkomora za Glovebox</t>
  </si>
  <si>
    <t>Glovebox chamber</t>
  </si>
  <si>
    <t>Komora za delo v inertni atmosferi iz nerjavnega jekla z integriranim sistemom za prečiščevanje plinov.</t>
  </si>
  <si>
    <t>The chamber of stainless steel with an integrated system for the purification of gases for work in an inert atmosphere.</t>
  </si>
  <si>
    <t>RRP2-O14, RRP2-O14/2</t>
  </si>
  <si>
    <t>2997-014</t>
  </si>
  <si>
    <t xml:space="preserve">Atritorski mlin </t>
  </si>
  <si>
    <t>Laboratory Agitator Mill</t>
  </si>
  <si>
    <t>Mlin za mletje oksidnih keramičnih prahov.</t>
  </si>
  <si>
    <t>Laboratory Agitator Mill for grinding oxide ceramic powders.</t>
  </si>
  <si>
    <t>RRP1-O5</t>
  </si>
  <si>
    <t>2997-018</t>
  </si>
  <si>
    <t>Residual gas analyzer</t>
  </si>
  <si>
    <t>Za analizo polnilnih plinov in izdelavo plinskih odvodnikov.</t>
  </si>
  <si>
    <t>For the production of gas discharge tubes and for the filling gase analysis.</t>
  </si>
  <si>
    <t>RRP2-O13</t>
  </si>
  <si>
    <t>2997-021</t>
  </si>
  <si>
    <t>Instrument za energijski test za varistorje</t>
  </si>
  <si>
    <t>Energy Varistor Tester</t>
  </si>
  <si>
    <t xml:space="preserve">Instrument za energijsko testiranje varistorjev s tokovnim impulzom pravokotne oblike trajanja 2ms, glede na standard  IEC 61643-1. </t>
  </si>
  <si>
    <t>Energy varistors testing instruments with a  current pulse duration of 2ms rectangular shape, according to IEC 61643-1 standard.</t>
  </si>
  <si>
    <t>RRP2-O15</t>
  </si>
  <si>
    <t>2997-022</t>
  </si>
  <si>
    <t>Tehtnica precizna</t>
  </si>
  <si>
    <t>Precision Balance</t>
  </si>
  <si>
    <t>Tehtnica je nameščena v  komori z inertno atmosfero za delo z občutljivimi kemikalijami.</t>
  </si>
  <si>
    <t>Precision Balance is placed in the chamber with an inert atmosphere to work with sensitive chemicals.</t>
  </si>
  <si>
    <t>RRP2-O16</t>
  </si>
  <si>
    <t>2997-028</t>
  </si>
  <si>
    <t>Laboratorijski trovaljčni mlin</t>
  </si>
  <si>
    <t>Triple Roller Mill</t>
  </si>
  <si>
    <t>Mlin uporablja strižne sile s tremi vodoravno položenimi valjčki, ki se v nasprotni smeri vrtijo z različnimi hitrostmi, in mešajo, razbijejo ali homogenizirajo viskozne materiale, ki se lahko nahajajo v mlinu.</t>
  </si>
  <si>
    <t>Machine that uses shear force created by three horizontally positioned rolls rotating in opposite directions and different speeds, in order to mix, refine, disperse, or homogenize viscous materials fed into it.</t>
  </si>
  <si>
    <t>RRP1-O6</t>
  </si>
  <si>
    <t xml:space="preserve">CENTER ODLIČNOSTI NIZKOOGLJIČNE TEHNOLOGIJE  </t>
  </si>
  <si>
    <t>Janko Petrovčič</t>
  </si>
  <si>
    <t>04543</t>
  </si>
  <si>
    <t>Agregat s PEM gorivnimi celicami srednje moči</t>
  </si>
  <si>
    <t>8 kW PEM Fuel cell Based System</t>
  </si>
  <si>
    <t xml:space="preserve">Izraziti zanimanje za uporabo opreme vsaj dva tedna pred uporabo. Potreben je dogovor o načinu, trajanju uporabe in sodelovanju usposobljenega osebja. </t>
  </si>
  <si>
    <t>Expressed interest for using the equipment for at least two weeks before use. An agreement on the manner, terms of use and cooperation of qualified staff is needed before actual use of the equipment.</t>
  </si>
  <si>
    <t>Generator električne in toplotne energije. Sistem sestoji iz 8 kW sklada gorivnih celic, akumulatorske baterije, DC/DC pretvornika in krmilnega modula.</t>
  </si>
  <si>
    <t>Generator of electric and heat energy. The system consists of 8kW PEM fuel cell stack, a battery, DC/DC converter and a control module.</t>
  </si>
  <si>
    <t>http://www.conot.si/index.php/o-centru/nova-oprema.html</t>
  </si>
  <si>
    <t>P2-001</t>
  </si>
  <si>
    <t>dr. Stanko Hočevar</t>
  </si>
  <si>
    <t>04332</t>
  </si>
  <si>
    <t>Agregat za pripravo in testiranje jedrnih komponent gorivnih celic, sestoječ iz aplikatorja filmov, injekt depozitorja in grelne preše</t>
  </si>
  <si>
    <t>Agregate for preparation and testing of core fuel cell components composed of film applicator, inkjet printer and hot vacuum press</t>
  </si>
  <si>
    <t xml:space="preserve">Dostop do opreme je možen po predhodni najavi vsaj en teden pred planirano uporabo. Čas uporabe izučenega uporabnika je od ponedeljka do petka med 9:00 in 15:00 ob prisotnosti operaterja. Predhodna najava na elektronski naslov:info@mebius.si </t>
  </si>
  <si>
    <t xml:space="preserve">Access to equipment: after request communicated one week in advance on e-mail: info@mebius.si . Working time: between Monday and Friday from 9 a.m. To 3 p.m.  </t>
  </si>
  <si>
    <t>Aplikator: priprava tankih filmov (membran). Inkjet printer: precizen nanos črnil (katalizatorjev) na substrate. Vakuumska grelna preša: stiskanje večslojnih komponent (priprava membransko-elektrodnih sklopov).</t>
  </si>
  <si>
    <t>Applicator: preparation of thin films (membranes). Inkjet printer:precision deposition of inks (catalysts) on substrates. Hot vacuum press: Pressing of multilayer components (preparation of membrane-electrode assemblies)-</t>
  </si>
  <si>
    <t xml:space="preserve">www.conot.si; www.mebius.si  </t>
  </si>
  <si>
    <t>Analizator ULTRAMAT</t>
  </si>
  <si>
    <t>Gas analyser ULTRAMAT (CO, CO2)</t>
  </si>
  <si>
    <t>Izraziti zanimanje za uporabo opreme vsaj dva tedna pred uporabo. Potreben je dogovor o načinu, trajanju uporabe in sodelovanju usposobljenega osebja.</t>
  </si>
  <si>
    <t>Instrument lahko meri vsebnost CO (CO2) v plinih tudi pri zelo nizkih (ppm) vrednostih</t>
  </si>
  <si>
    <t>The instrument can measure the levels of CO (CO2) gases even at very low (ppm) values</t>
  </si>
  <si>
    <t xml:space="preserve">Barbara Novosel </t>
  </si>
  <si>
    <t>8353</t>
  </si>
  <si>
    <t>Aparatura za določanje specifične površine v kompozitih materialov</t>
  </si>
  <si>
    <t>Determination of specific surface</t>
  </si>
  <si>
    <t>Mail na barbara.novosel@fkkt.uni-lj.si</t>
  </si>
  <si>
    <t>Mail to barbara.novosel@fkkt.uni-lj.si</t>
  </si>
  <si>
    <t>Določevanje specifične površine, karakteristik por in kemisorpcijske sposobnosti.</t>
  </si>
  <si>
    <t>Determination of specific surface, characteristics of pores and chemisorption in given material.</t>
  </si>
  <si>
    <t>M. Marinšek</t>
  </si>
  <si>
    <t>Barbara Novosel</t>
  </si>
  <si>
    <t>Iztok Arčon</t>
  </si>
  <si>
    <t>08387</t>
  </si>
  <si>
    <t>AXAS-M sistem za flouroscenčne meritve absorpcijskih spektrov (EXAFS)</t>
  </si>
  <si>
    <t xml:space="preserve"> Fluorescence detection of EXAFS spectra</t>
  </si>
  <si>
    <t>Gre za specializirano opremo, ki se uporablja izkljucno za fluorescenčno detekcijo spektrov EXAFS v sinhrotronskih laboratoriju v casu odobrenega merilnega časa pri teh laboratorijih (ELETTRA, ESRF;..).</t>
  </si>
  <si>
    <t xml:space="preserve">This is a specialised equipment - deterctor for fluorescence detection of EXAFS spectra for the analysis of structure of materials with synchrotron radiation during approved  beamtimes at SR labs (ELETTRA, ESRF, ..) </t>
  </si>
  <si>
    <t>Fluorescenčne meritve rentgenskih absorpcijskih spektrov s sinhrotronsko svetlobo pri sinhrotrnskih laboratorijih v času odobrenih merilnih časov</t>
  </si>
  <si>
    <t xml:space="preserve"> Fluorescence detection of EXAFS spectra with synchrotron radiation during approved beamtimes at synchrotron radiation laboratories</t>
  </si>
  <si>
    <t>Ker gre za specifično opremo lastne cene ni mogoče določiti vnaprej, ta se definira po predhodnem dogovoru</t>
  </si>
  <si>
    <t>EV-210, HC-2592</t>
  </si>
  <si>
    <t>Petrol d.d.; Marta Svoljšak</t>
  </si>
  <si>
    <t>Demonstracijski sistem vodikovih črpalk</t>
  </si>
  <si>
    <t>Hydrogen filling station, 2x</t>
  </si>
  <si>
    <t>Oprema se nahaja na lokaciji BS Lesce. Vstop v notranjost sklopov polnilnice je možen le ob najavi skrbniku - TRKV</t>
  </si>
  <si>
    <t>During working hours of the PETROL, TRKV 1000 Ljubljana (7 am - 4 pm).</t>
  </si>
  <si>
    <t>Demonstacijaska polnilnica za vodik</t>
  </si>
  <si>
    <t>Demo Hydrogen filling station</t>
  </si>
  <si>
    <t>Oprema je bila v letu 2015 na ogled in ozaveščanje javnosti, torej je bil njen osnovni namen dosežen.</t>
  </si>
  <si>
    <t>www.conot.si; www.petrol.si</t>
  </si>
  <si>
    <t>Petrol</t>
  </si>
  <si>
    <t>Marjan Bele</t>
  </si>
  <si>
    <t>11517</t>
  </si>
  <si>
    <t>Dinamični mehanski analizator - DMA</t>
  </si>
  <si>
    <t>DMA</t>
  </si>
  <si>
    <t>Mail na info@conot.si</t>
  </si>
  <si>
    <t>mail to info@conot.si</t>
  </si>
  <si>
    <t>Metoda za proučevanje viskoelastičnih lastnosti polimernih materialov</t>
  </si>
  <si>
    <t>A method for studying the viscoelastic behavior of polymers.</t>
  </si>
  <si>
    <t>Miro Huskič</t>
  </si>
  <si>
    <t>EGA aparatura z mer. moduli</t>
  </si>
  <si>
    <t>Določevanje termičnih lastnosti materialov, masni, toplotni effekti in analiza plinov.</t>
  </si>
  <si>
    <t>Determination of   thermal properties of materials as well as analysis of mass and heat changes. Gas analysis is possible in parallel measurement.</t>
  </si>
  <si>
    <t>M. Marinšek, K. Zupan</t>
  </si>
  <si>
    <t>Barabara Novosel</t>
  </si>
  <si>
    <t>Jure Pfajfar</t>
  </si>
  <si>
    <t>Elektronsko breme 10kW</t>
  </si>
  <si>
    <t>DC electronic load PLW9k-600-300</t>
  </si>
  <si>
    <t>Oprema je dostopna za  partnerje CO NOT in ostale interesente. Čas dostopa je odvisen od trenutne zasedenosti, po predhodni uskladitvi. Cena po dogovoru, glede na obseg uporabe</t>
  </si>
  <si>
    <t>Equipment is available for CO NOT partners and others. Access time is not defined in advance, is dependent on current availability, advance appointment is required. Usage performed by Domel experts. Price according to agreement based on size of usage.</t>
  </si>
  <si>
    <t>Pri razvoju in testiranjih raznih enosmernih virov napajanja potrebujemo elektronsko breme, ki omogoča nastavljivo in krmiljeno obremenitev virov. Oprema za delovnaje potrebuje zaprto vodno hlajenje.</t>
  </si>
  <si>
    <t xml:space="preserve">DC electronic load is used at performance  testing and loading of different alternative DC power sources (fuel cells) during other specific tests. For its full function closev cooling water sytem is needed.  </t>
  </si>
  <si>
    <t>Blaž Štibelj</t>
  </si>
  <si>
    <t>Domen Lapornik</t>
  </si>
  <si>
    <t>33869</t>
  </si>
  <si>
    <t>FEG-SEM elektronski mikroskop</t>
  </si>
  <si>
    <t>Zeiss Sigma VP</t>
  </si>
  <si>
    <t>Oprema je dostopna po dogovoru z vodjo Službe kakovosti v Cinkarni Celje.</t>
  </si>
  <si>
    <t>The equipment is available by agreement with the head of the Quality Control Department in Cinkarna Celje .</t>
  </si>
  <si>
    <t>Oprema je namenjena analizi povrišn, proučevanju morfologije delcev in opravljanju semi-kvantitativne elementarne kemijske sestave (EDS).</t>
  </si>
  <si>
    <t>The equipment is used for surface analysis, researching morphology and semi-quantitative elementary chemical composition determination (EDS).</t>
  </si>
  <si>
    <t>Dejan Verhovšek, Domen Lapornik</t>
  </si>
  <si>
    <t>Albin Pintar</t>
  </si>
  <si>
    <t>FTIR analizator (z visokotemperaturno DRIFTS celico)</t>
  </si>
  <si>
    <t xml:space="preserve">FTIR spectrometer </t>
  </si>
  <si>
    <t xml:space="preserve">Plan analiz/eksperimentov se predstavi skrbniku opreme. Oceni se zahtevnost in dolžina poskusov ter se uskladi z zasedenostjo opreme.  </t>
  </si>
  <si>
    <t xml:space="preserve">Plan/proposal for experiments is communicated and evaluated with the person responsible for the apparatus. </t>
  </si>
  <si>
    <t xml:space="preserve">FTIR spektrometer je namenjen za analizo tekočih in trdnih materialov s tehnikama ATR in transmisije. Z visokotemperaturno DRIFTS celico lahko spremljamo in situ potek kemijskih reakcij na površini trdnih katalizatorjev v območju temperatur do 900°C. V reakcijsko celico je možen dovod različnih plinov. </t>
  </si>
  <si>
    <t xml:space="preserve">FTIR spectrometer is intended for routine analysis in ATR and transmission modes. High temperature DRIFTS cell  enables in situ observation of the catalyst surface and reaction monitoring at temperatures up to 900°C. Various gases can be fed into the cell. </t>
  </si>
  <si>
    <t>http://www.ki.si/materiali-inzenirstvo-in-analitika/l05-laboratorij-za-okoljske-vede-in-inzenirstvo/raziskovalna-oprema/</t>
  </si>
  <si>
    <t>Petar Djinovič</t>
  </si>
  <si>
    <t>HR TEM mikroskop</t>
  </si>
  <si>
    <t>www.conot.si; www.ki.si; microsopy.ki.si</t>
  </si>
  <si>
    <t>Elena Chernyshova</t>
  </si>
  <si>
    <t>Katalitski reaktor</t>
  </si>
  <si>
    <t>Reactor system</t>
  </si>
  <si>
    <t xml:space="preserve">Oceni se kompatibilnost predvidenih poskusov z opremo (na osnovi morebitne korozije in nevarnosti eksplozije). Časovno se uskladi termin za izvajanje poskusov z zasedenostjo opreme.   </t>
  </si>
  <si>
    <t>Plan/proposal for experiments is communicated and evaluated with the person responsible for the apparatus, based on the compatibility with the equipment (potential corrosion and explosiveness issues) and available time slots for the performed experiments.</t>
  </si>
  <si>
    <t>Reaktor z vso pripadajočo regulacijo za preučevanje kemijskih reakcij (2 in 3 faznih) v strnjenem sloju in območju temperatur RT-900°C in tlakov 1-100 bar.</t>
  </si>
  <si>
    <t xml:space="preserve">Reactor system with all the regulation components for performing various catalytic reactions in a fixed-bed reactor in  a temperature range between RT and 900°C and pressures between 1 and 100 bar. </t>
  </si>
  <si>
    <t>Marijan Vidmar</t>
  </si>
  <si>
    <t>08464</t>
  </si>
  <si>
    <t>Krmilnik za test regulacijskih rešitev Mitsubishi</t>
  </si>
  <si>
    <t>PLC for testing control loops</t>
  </si>
  <si>
    <t>Oprema je del testnega okolja in ni ločeno dosegljiva</t>
  </si>
  <si>
    <t>Not available separately</t>
  </si>
  <si>
    <t>Pomožna oprema za preizkušanje algoritmov - del testnega okolja in ni ločeno dosegljiva</t>
  </si>
  <si>
    <t>Hardare for testing advanced control loops</t>
  </si>
  <si>
    <t>Robert Dominko</t>
  </si>
  <si>
    <t>19277</t>
  </si>
  <si>
    <t>Laboratorijski 16 kanalni merilec elektrokemijskih lastnosti akumulatorjev, solarnih panelov in super kondenzatorjev</t>
  </si>
  <si>
    <t>Kontakt: Robert.Dominko@ki.si; Meritve po dogovoru, čakalna doba do 1 mesec, odvisno od zasedenosti opreme z dolgotrajnimi testi.</t>
  </si>
  <si>
    <t xml:space="preserve">Contact: robert.dominko@ki.si; Prior arrangement is needed to get access to equipment - waiting period: ca 1 month; Typical measurments are long term: one to several weeks.   </t>
  </si>
  <si>
    <t>Merjenje kapacitete baterij do kapacitete 5Ah  pri 1C toku. Meritve posamezne celice in ne baterijskega sklopa</t>
  </si>
  <si>
    <t>Measurement of battery capacity up to 5Ah at a current of 1C. Single cell measurments and measurements of battery systems.</t>
  </si>
  <si>
    <t>Andrej Horvat</t>
  </si>
  <si>
    <t>14667</t>
  </si>
  <si>
    <t>Mixer EIRICH R01</t>
  </si>
  <si>
    <t>mixer Eirich</t>
  </si>
  <si>
    <t>mail na andrej.horvat@silkem.si</t>
  </si>
  <si>
    <t>mail to andrej.horvat@silkem.si</t>
  </si>
  <si>
    <t>Intenzivni mixer za raziskavo kompatibilnosti materialov in veziv, za razvoj postopka granuliranja</t>
  </si>
  <si>
    <t>Intensive mixer for research of compatibility materials and binders and for development of granulating process</t>
  </si>
  <si>
    <t>Silkem</t>
  </si>
  <si>
    <t>16256</t>
  </si>
  <si>
    <t>Modularni sistem za termično analizo (TG, DSC)</t>
  </si>
  <si>
    <t>Modular system for thermal anaysis (TG, DSC)</t>
  </si>
  <si>
    <t>Zainteresirani uporabnik se obrne na skrbnika opreme, ki organizira meritve in po potrebi poskrbi za interpretacijo. Cena je odvisna od zahtevnosti priprave vzorcev za merjenje, načina merjenja in zahtevnosti interpretacije. Informacijo o ceni dobite od skrbnika med dogovorom za meritve, okvirna vrednost je 50 - 200 EUR na uro meritve.</t>
  </si>
  <si>
    <t>Interested customer contacts the caretaker of the instrument, who organizes measurements and, if necessary, their interpretation. The price depends on difficulty of sample preparation, measurement conditions and difficulty of the interpretation. Information of the price is obtained from the caretaker during agreement, informational price ranges form 50 -200 EUR per hour of measurement.</t>
  </si>
  <si>
    <t xml:space="preserve">Termogravimetrična (TG) analiza vzorcev; diferenčna dinamična kalorimetrija (DSC)  </t>
  </si>
  <si>
    <t>Thermogravimetric analysis (TG) of materials, dynamic scanning calorimetry (DSC)</t>
  </si>
  <si>
    <t>14, 17</t>
  </si>
  <si>
    <t>http://www.fkkt.uni-lj.si/sl/oddelki-in-katedre/oddelek-za-kemijo-in-biokemijo/katedra-za-anorgansko-kemijo/raziskovalna-oprema/</t>
  </si>
  <si>
    <t>Romana Cerc Korošek, Boštjan Žener</t>
  </si>
  <si>
    <t>Multikanalni avtomatizirani sistem za testiranje primarnih, sekundarnih in hibridnih baterijskih sistemov</t>
  </si>
  <si>
    <t>Merilnik se uporablja za dolgotrajne (večmesečne) meritve. Oprem se nahaja v merilnici Iskra Sistemi, PE Baterije ZMAJ Stična pri Šentvidu. Kontakt: Robert.Dominko@ki.si ali joze.rus@iskra-tela.si</t>
  </si>
  <si>
    <t xml:space="preserve">Prior arrangement is needed. Typical measurments are long term: up to several months.  Location of equipment: Iskra Sistemi, PE Baterije ZMAJ Stična pri Šentvidu. Kontakt: Robert.Dominko@ki.si ali joze.rus@iskra-tela.si    </t>
  </si>
  <si>
    <t>Merjenje kapacitete primarnih celic (navadnih baterij), nekateri kanali omogočajo tudi polnjenje. Max. Tok 1A pri napetosti do 2V.</t>
  </si>
  <si>
    <t>Measurement of capacity of primary batteries. Some of the channels allow charging. Max. Current: 1A. Max voltage: 2V.</t>
  </si>
  <si>
    <t>Anja Sirk</t>
  </si>
  <si>
    <t>Partially depleted PIPS detector (Sistem za EXAFS - Rentgenske absorpcijske komore in celice s kontrolerji)</t>
  </si>
  <si>
    <t>Partially depleted PIPS detector</t>
  </si>
  <si>
    <t>Gre za specializirano opremo, ki se uporablja izkljucno za fluorescenčno in transmisijsko  detekcijo spektrov EXAFS v sinhrotronskih laboratoriju v času odobrenega merilnega časa za strukturno analizo materialov pri teh laboratorijih (ELETTRA, ESRF;..).</t>
  </si>
  <si>
    <t xml:space="preserve">This is a specialised equipment - deterctor for fluorescence and transmission detection of EXAFS spectra for the analysis of structure of materials with synchrotron radiation during approved  beamtimes for meterial characterisation  at SR labs (ELETTRA, ESRF, ..) </t>
  </si>
  <si>
    <t>Fluorescenčne in transmisijske meritve rentgenskih absorpcijskih spektrov s sinhrotronsko svetlobo pri sinhrotrnskih laboratorijih za strukturno analizo materialov v času odobrenih merilnih časov pri teh sinhrotronih (ESRF, ELETTRA)</t>
  </si>
  <si>
    <t xml:space="preserve"> Fluorescence and transmission detection of EXAFS spectra with synchrotron radiation during approved beamtimes for material characterisation at synchrotron radiation laboratories (ELETTRA, ESRF, …</t>
  </si>
  <si>
    <t>ker gre za zelo specifinično opremo lastne cene ni mogoče določiti nvaprej</t>
  </si>
  <si>
    <t>Plinski kromatograf</t>
  </si>
  <si>
    <t>GC apparatus with FID and TCD detectors.</t>
  </si>
  <si>
    <t>Plan analiz/eksperimentov se predstavi skrbniku opreme. Analize je mogoče izvesti  v času, ko oprema ni zasedena s strani uporabnikov laboratorija in če so komponente ločljive s kolonami, s katerimi razpolagamo.</t>
  </si>
  <si>
    <t xml:space="preserve">Planned analyses need to be discussed with the person in charge of the apparatus.  Access to the equipment depends also on the analytes that need to be analyzed: separation on the columns and availability of the analyzer. </t>
  </si>
  <si>
    <t xml:space="preserve">Dvokanalni GC aparat, FID in TCD detektor. Odvisno od inštalirane kolone, možnost analize permanentnih plinov, ogljikovodikov, ... </t>
  </si>
  <si>
    <t>GC apparatus with FID and TCD detectors. Depending on the installed column, analysis of permanent gases, hydrocarbons, ... is possible.</t>
  </si>
  <si>
    <t>Ivan Jerman</t>
  </si>
  <si>
    <t>27945</t>
  </si>
  <si>
    <t>Ramanski/AFM/SNOM spektrometer</t>
  </si>
  <si>
    <t>Oprema je na voljo vsem uporabnikom CO-NOT po predhodni rezervaciji preko mrežnega rezervacijskega sistema. Za delo na napravi zaradi zahtevnosti potrebuje sodelavca z izkušnjami.</t>
  </si>
  <si>
    <t xml:space="preserve">All partners from CO NOT have access to equipment. Prior on-line reservation is mandatory. Handling of equipment requires high level expertise knowledge,  </t>
  </si>
  <si>
    <t>Naprava je namenjena snemanju ramanskih spektrov, Ramanskemu mapiranju ali površinski analizi z mikroskopom na atomsko silo. Omogoča tudi klasično optično mikroskopijo.</t>
  </si>
  <si>
    <t xml:space="preserve">Equipment is intended for recording of Raman spectra, mapping or surface analysis using atomic force microscopy. Classical microscopy is also  possible. </t>
  </si>
  <si>
    <t>www.conot.si; www.ki.si</t>
  </si>
  <si>
    <t>108008, P2-0393</t>
  </si>
  <si>
    <t>Razvojno programsko okolje za simuliranje in razvoj naprednih regulacijskih rešitev in programske opreme za vodenje sistema gorivne celice</t>
  </si>
  <si>
    <t>Software for development of advanced control loops used inside FC systems</t>
  </si>
  <si>
    <t>Možna uporaba po predhodnem dogovoru: e-pošta: marijan.vidmar@inea.si</t>
  </si>
  <si>
    <t>Available after the e-mail  confirmation:  e-mail: marijan.vidmar@nea.si</t>
  </si>
  <si>
    <t>Programska oprema za izvedbo vodenja gorivne celicein pripadajočih podsklopov</t>
  </si>
  <si>
    <t>Software for FC and BoP advanced control</t>
  </si>
  <si>
    <t>16/22</t>
  </si>
  <si>
    <t>Mihael Sekavčnik</t>
  </si>
  <si>
    <t>14342</t>
  </si>
  <si>
    <t>Simulacijsko okolje vodikovih tehnologij v napredni energetski oskrbi</t>
  </si>
  <si>
    <t>Oprema je na lokaciji TEŠ v Šoštanju. Do nje dostopajo člani CO NOT ob prisotnosti upravljavcev RRP 9</t>
  </si>
  <si>
    <t>The equipment is at the site of TES in Šoštanj. Access is possible for members of CO NOT with the presence of operators project operators of RRP 11</t>
  </si>
  <si>
    <t>Oprema je namenjena raziskovalnemu delu na področju proizvodnje vodika z elektrolizo , shranjevanju vodika in proizvodnji električne energije z gorivnimi celicami.</t>
  </si>
  <si>
    <t>The equipment is intended for research work in the field of hydrogen production by electrolysis, hydrogen storage and generation of electricity with fuel cells.</t>
  </si>
  <si>
    <t>Mihael Sekavnčik, Mitja Mori (Fakulteta za strojništvo)</t>
  </si>
  <si>
    <t>Mihael sekavčnik</t>
  </si>
  <si>
    <t>Sistem brezprekinitvenega napajanja s tehnologijo gorivnih celic Electro 7TM</t>
  </si>
  <si>
    <t>Vladimir Jovan</t>
  </si>
  <si>
    <t>08351</t>
  </si>
  <si>
    <t>Sistem za merjenje obratovalnih parametrov agregata</t>
  </si>
  <si>
    <t xml:space="preserve">The system for measuring operating parameters </t>
  </si>
  <si>
    <t>Sistem sestoji iz računalnika, pretvorniške enote in raznih  merilnikov (temperature, tlaka, pretoka) za sprotno merjenje delovanja sistema s PEM gorivnimi celicami.</t>
  </si>
  <si>
    <t>The system cosists of computer, an input module and various sensors (temperature, pressure, flow, etc) for online data collecting of operational parameters of PEM fuel cells</t>
  </si>
  <si>
    <t>Sistemi EXAFS OriginPro v 8.1 software</t>
  </si>
  <si>
    <t>Software for analysis of  EXAFS spectr</t>
  </si>
  <si>
    <t xml:space="preserve">To je software za analizo spektrov EXAFS na osebnem racunalniku in ni prenosljiv. Analizo s tem softverom opravlja skrbik opreme (prof. dr. Iztok Arcon), ki ima za to ustrezen know how in ekspertizo.. </t>
  </si>
  <si>
    <t xml:space="preserve">Software for analysis of  EXAFS spectra on personal computer (not transferable). Analysis with the software is performed by prof. dr. Iztok Arcon who is qualified for such analysis. </t>
  </si>
  <si>
    <t xml:space="preserve">To je software za analizo spektrov EXAFS na osebnem racunalniku in ni prenosljiv. </t>
  </si>
  <si>
    <t>Software for analysis of  EXAFS spectra on personal computer (not transferable).</t>
  </si>
  <si>
    <t>Ker gre za software za analizo spektrov, ki je na osebnem računalniku in je namenjen specifičnim meritvam, lastne cene ne moremo opredeliti vnaprej, uporaba možna s skbnikom ob vnaprejšnem dogovoru</t>
  </si>
  <si>
    <t>Testna oprema za merjenje elektromagnetnih emisij in simuliranje elektromagnetnih motenj in vplivov na podsklope sistema in celoten sistem gorivne celice</t>
  </si>
  <si>
    <t>Test equipment for measuring Electromagnetic Emissions and disturbance effects of  fuel cells components</t>
  </si>
  <si>
    <t>Oprema je dostopna za  partnerje CO NOT in ostale interesente. Čas dostopa je odvisen od trenutne zasedenosti, po predhodni uskladitvi. Teste izvaja strokovna oseba iz Domela. Cena po dogovoru, glede na obseg testiranj.</t>
  </si>
  <si>
    <t>Equipment is available for CO NOT partners and others. Access time is not defined in advance, is dependent on current availability, advance appointment is required. Tests are performed by Domel EMC experts. Price according to agreement based on test size.</t>
  </si>
  <si>
    <t xml:space="preserve">Oprema sestavljena iz sklopov ki omogočajo preverjanje elektromagnetne skladnost  komponent in sestavov. Omogoča meritve: trifaznih harmonikov in flikerjev (16A), hitrih prehodnih pojavov Burst in napetostnih udarov Surge, emisij z EMI sprejemnikom, odklopnih pulzov po ISO 7637-2 in elektrostatičnih razelektritev do 30kV.  </t>
  </si>
  <si>
    <t xml:space="preserve">Electromagnetic compatibly test system is composed  of equipment for 3 phase flicker and harmonics analysis, ,coupling and decoupling network for burst and surge, Emi receiver with antenna, electronic switch for transient emission ISO 7637-2, electrostatic discharge simulator.  </t>
  </si>
  <si>
    <t>Blaž Štibelj, Jure Vindišar</t>
  </si>
  <si>
    <t>Petrol d.d.; Tjaša Bevc</t>
  </si>
  <si>
    <t>33076</t>
  </si>
  <si>
    <t>Testna oprema za plinsko kromatografijo za sekvenčno določitev sestave in čistosti vodika in drugih plinskih goriv</t>
  </si>
  <si>
    <t>Custom Gas Chromatograph</t>
  </si>
  <si>
    <t>V delovnem času Laboratorija PETROL, Zaloška 259, 1000 Ljubljana (pon-pet, od 7.00 - 16.00)</t>
  </si>
  <si>
    <t>During working hours of the Laboratory PETROL, Zaloška 259, 1000 Ljubljana (7 am - 4 pm).</t>
  </si>
  <si>
    <t>Določanje sestave / čistosti vodika in drugih plinskih goriv z metodo plinske kromatografije. Gorivo, ki je skladno s tehnično specifikacijo (zahtevami) je primerno za uporabo.</t>
  </si>
  <si>
    <t>Determination of  composition / purity of hydrogen and other gas fuel using gas chromatography. Fuel in compliance with technical specifications is suitable for use.</t>
  </si>
  <si>
    <t>Po ceniku je Določitev sestave in vs. žvepla v = 400,00EUR/analizo (analiza traja ca. 4h). Cena: 100,00EUR/uro.</t>
  </si>
  <si>
    <t>Jure Vindišar</t>
  </si>
  <si>
    <t>21798</t>
  </si>
  <si>
    <t>Testno okolje  gorivna celica</t>
  </si>
  <si>
    <t>Fuel Cell and Electrolyzer test environment</t>
  </si>
  <si>
    <t>Oprema za preizkušanje gorivne celice, elektrolizerja in vključevanja v pametna omrežja</t>
  </si>
  <si>
    <t>FC and electrolyzer test facility. Integration into smart grid</t>
  </si>
  <si>
    <t>Jure Vidnišar</t>
  </si>
  <si>
    <t>dr. Alenka Ristić</t>
  </si>
  <si>
    <t>15790</t>
  </si>
  <si>
    <t>Visokotlačni volumetrijski plinski absorpcijski analizator</t>
  </si>
  <si>
    <t>High-pressure volumetric adsorption analyzer</t>
  </si>
  <si>
    <t>meritve so na voljo vse delovne dni po predhodnem dogovoru</t>
  </si>
  <si>
    <t>measurements are available on all the working days after prelimenary agreement</t>
  </si>
  <si>
    <t xml:space="preserve">Visokotlačni volumetrični adsorpcijski analizator je aparatura za določanje: adsorpcijske kapacitete poroznih ter drugih nanostrukturnih materialov pri visokih tlakih, specifične površine in porazdelitev velikosti por materiala in adsorpcijske kinetike. 
Analizator omogoča volumetrične meritve adsorpcije vodika pri visokih tlakih do 100 bar in v temperaturnem območju od -196 do 500 oC.
</t>
  </si>
  <si>
    <t xml:space="preserve">High-pressure volumetric adsorption analyzer is an apparatus for determination of the adsorption capacity of porous and other porous nanostructured materials at high pressures, the specific surface area and pore size distribution of materials and adsorption kinetics. 
The analyzer provides volumetric measurement of adsorption of hydrogen at high pressures up to 100 bar and at a temperature in the range of -196 to 500 °C.
</t>
  </si>
  <si>
    <t>19, 26</t>
  </si>
  <si>
    <t>Matjaž Mazaj</t>
  </si>
  <si>
    <t xml:space="preserve">Center odličnosti za biosenzoriko, instrumentacijo in procesno kontrolo (CO BIK) </t>
  </si>
  <si>
    <t>Matjaž Peterka</t>
  </si>
  <si>
    <t>4PM LICENCA 120 UPORABNIKOV</t>
  </si>
  <si>
    <t>4PM licence 120 users</t>
  </si>
  <si>
    <t>na spletni strani preko spletnega obrazca</t>
  </si>
  <si>
    <t xml:space="preserve">website www.cobik.si online form, </t>
  </si>
  <si>
    <t>licenca za program za projektno vodenje</t>
  </si>
  <si>
    <t>licence for a for a project management software</t>
  </si>
  <si>
    <t>OS0001</t>
  </si>
  <si>
    <t>http://www.cobik.si/cobik/najem-opreme</t>
  </si>
  <si>
    <t>CO BIK</t>
  </si>
  <si>
    <t>Rok Košir</t>
  </si>
  <si>
    <t>SISTEM ZA INDUSTRIJSKO KONTROLO</t>
  </si>
  <si>
    <t>PLC system for industrial automatization</t>
  </si>
  <si>
    <t>PLC sistem za industrijsko kontrolo</t>
  </si>
  <si>
    <t>OS0052</t>
  </si>
  <si>
    <t>Cosylab d.d.</t>
  </si>
  <si>
    <t>Jasmina Tušar</t>
  </si>
  <si>
    <t>HPLC AKTA PURIFIER 100</t>
  </si>
  <si>
    <t xml:space="preserve">AKTApurifier core systems </t>
  </si>
  <si>
    <t>AKTA je sistem za tekočinsko kromatografijo, ki je namenjena hitremu in zanesljivemu ločevanju proteinov, peptidov ter nukleinskih kislin. Primeren je za metode, ki zahtevajo pretok do 10 ml/min ter omogoča detekcijo ustrezne valovne dolžine s pomočjo filtrov</t>
  </si>
  <si>
    <t>AKTApurifier core systems are versatile, modular liquid chromatography systems for fast and reliable separations of proteins and peptides.</t>
  </si>
  <si>
    <t>OS0067</t>
  </si>
  <si>
    <t>Kontinuirana kromatografska izolacija izooblik monoklonskih protiteles</t>
  </si>
  <si>
    <t>18174</t>
  </si>
  <si>
    <t>VARILNIK ZA VARJENJE OPTIČNIH VLAKEN</t>
  </si>
  <si>
    <t xml:space="preserve">Optical welder </t>
  </si>
  <si>
    <t>Optični varilnik za spajanje standardnih in specialnih polarizacijsko ohranjajočih optičnih vlaken (PANDA, TIGER, BOW-TIE, ...). 
Varilnik avtomatično lahko poravnava oba konca vlaken v oseh X, Y, Z in Theta. 
Z varilnikom je možno variti optična vlakna z debelino obloge med 80 um in 400 um.</t>
  </si>
  <si>
    <t>Optical welder for joining standard and special polarization maintaining optical fiber (PANDA TIGER, BOW-TIE, ...).
Welding can automatically level both ends of the fibers in the axes X, Y, Z and Theta.
With this welder you can weld optical fibers with thicknesses of between 80 um and 400 um.</t>
  </si>
  <si>
    <t>OS0068</t>
  </si>
  <si>
    <t>Fakulteta za elektrotehniko</t>
  </si>
  <si>
    <t>LCMS-IT-TOF SHIMADZU</t>
  </si>
  <si>
    <t xml:space="preserve"> LCMS-IT-TOF  mass spectrometer </t>
  </si>
  <si>
    <t>LCMS-IT-TOF je tip masnega spektrometra, ki kombinira tehnologijo ionske pasti (QIT) in analizo na čas preleta ionov (TOF). Masni spektrofotometer omogoča zelo natančno masno analizo. LCMS-IT TOF zagotavlja določitev mase z visoko natančnostjo in resolucijo (10,000 pri 1000 m/z).</t>
  </si>
  <si>
    <t>The LCMS-IT-TOF is a type of mass spectrometer that combines QIT (ion trap) and TOF (time-of-flight) technologies. The mass spectrophotometer provides very accurate mass analysis. LCMS-IT TOF provides mass determination with high accuracy and resolution (10,000 at 1000 m /z).</t>
  </si>
  <si>
    <t>OS0070</t>
  </si>
  <si>
    <t>Razvoj platforme za karakterizacijo bakteriofagov kot protimikrobnih učinkovin</t>
  </si>
  <si>
    <t>ČITALEC MIKROTITERSKIH PLOŠČ B</t>
  </si>
  <si>
    <t xml:space="preserve">flexible monochromator-based multi-mode microplate reader </t>
  </si>
  <si>
    <t>Synergy™ H1 multidetekcijski čitalec mikrotitrskih plošč omogoča merjenje absorbance, fluorescence ter luminiscence. 
Omogoča inkubacijo do 45°C in stresanje. Take 3 plošča omogoča merjenje absorbance 16 vzorcev volumna 2µl 
ali za merjenje absorbance v kivetah.</t>
  </si>
  <si>
    <t>Synergy™ H1 is a flexible monochromator-based multi-mode microplate reader that can be turned into a high-performance patented Hybrid system with the addition of a filter-based optical module. The monochromator optics uses a third generation quadruple grating design that allows working at any excitation or emission wavelength with a 1 nm step. This system supports top and bottom fluorescence intensity, UV-visible absorbance and high performance luminescence detection. It is the ideal system for all the standard microplate applications found in life science research laboratories.</t>
  </si>
  <si>
    <t>OS0072</t>
  </si>
  <si>
    <t>Razvoj novih tehnologij za detekcijo, kvantifikacijo in vrednotenje bakteriofagov</t>
  </si>
  <si>
    <t>OPTIČNI REFLEKTOMETERSKI MERILNIK</t>
  </si>
  <si>
    <t>optical reflectometer measurement equipment</t>
  </si>
  <si>
    <t>OS0076</t>
  </si>
  <si>
    <t>RAČUNALNIŠKA KONTROLNA OPREMA</t>
  </si>
  <si>
    <t>PXI control equipment with FlexRIO FPGA processor</t>
  </si>
  <si>
    <t>PXI kontrolna oprema z FlexRIO FPGA procesorjem</t>
  </si>
  <si>
    <t>OS0077</t>
  </si>
  <si>
    <t>OSCILOSKOP</t>
  </si>
  <si>
    <t>osciloscope</t>
  </si>
  <si>
    <t>Realnočasovni visokofrekvenčni osciloskop s pasovno širino do 13 GHz, štirje kanali, vzorčenje 40 GS/s.</t>
  </si>
  <si>
    <t>OS0078</t>
  </si>
  <si>
    <t>SIMENS PROCESNA OPREMA</t>
  </si>
  <si>
    <t>Siemens or equivalent control for motors</t>
  </si>
  <si>
    <t>Siemens ali ekvivalentno krmiljenje za motorje</t>
  </si>
  <si>
    <t>OS0083</t>
  </si>
  <si>
    <t>Črtomir Donik</t>
  </si>
  <si>
    <t>PRENTEGNSKI PRAŠ.DIFRAKTOMETER</t>
  </si>
  <si>
    <t>X-ray machine</t>
  </si>
  <si>
    <t xml:space="preserve">S to nedestruktivno osnovno metodo analize dobimo osnovne podatke o kemijski sestavi (elementi, spojine in koncentracija) 
in kristalografski strukturi. </t>
  </si>
  <si>
    <t>With the Empyrean, PANalytical has set the new standard for a
 multipurpose diffractometer. In developing the ultimate X-ray platform 
for the analysis of powders, thin films, nanomaterials and solid objects, 
the PANalytical R&amp;D team has redesigned all key components of the X-ray diffractometer from the ground up.</t>
  </si>
  <si>
    <t>OS0095</t>
  </si>
  <si>
    <t>IMT, NTF</t>
  </si>
  <si>
    <t>FLS920 FLUORESCENCE SPECTROMETER</t>
  </si>
  <si>
    <t xml:space="preserve">FLS920 fluorescence spectrometer </t>
  </si>
  <si>
    <t>Uporablja vidno svetlobo ter dela spektrov UV in IR. 
S to metodo je mogoče kvantitativno določiti koncentracijo absorbiranih delcev v raztopini. 
Za delo v IR spektru se uporablja pikosekundni pulzni diodni laser EPL 375.</t>
  </si>
  <si>
    <t>The FLS920 is a fully automated, flexible fluorescence spectrometer for both fundamental research and routine laboratory applications which sets the state of the art standard for high accuracy and sensitivity. 
See more at: http://www.edinburghphotonics.com/spectrometers/fls920-fluorescence-spectrometers/#sthash.MlaTQQBf.dpuf</t>
  </si>
  <si>
    <t>OS0103</t>
  </si>
  <si>
    <t>SPEKTROFLUORIMETER TECAN</t>
  </si>
  <si>
    <t xml:space="preserve"> A microplate spectrophotometer is used to make UV-visible absorbance measurements for monitoring and measuring events in microplate-based assays.</t>
  </si>
  <si>
    <t>Spektrofluorimeter se uporablja za meritve absorbance za spremljanje in merjenje dogodkov v testih, ki se izvajajo na mikrotitrski plošči.</t>
  </si>
  <si>
    <t>OS0114</t>
  </si>
  <si>
    <t>mladi raziskovalec</t>
  </si>
  <si>
    <t xml:space="preserve">Center odličnosti Vesolje, znanost in tehnologije </t>
  </si>
  <si>
    <t>Goran Kugler</t>
  </si>
  <si>
    <t>19623</t>
  </si>
  <si>
    <t>A system for virtual modeling and optimi</t>
  </si>
  <si>
    <t>A system for virtual modeling and optimisation of micro/nano satellite technologies</t>
  </si>
  <si>
    <t>Rezultati testov in analiz dostopni preko spletnih storitev. Pisno naročilo se opravi po elektronski pošti na info@space.si.</t>
  </si>
  <si>
    <t>Tests and analysis results available through web services. Order shall be made by e-mail to info@space.si.</t>
  </si>
  <si>
    <t>Programska oprema sistema za virtualno modeliranje in optimiranje mikro in nanosatelitskih tehnologij združuje numerične analize trdnih snovi in tekočin z naprednimi optimizacijskimi algoritmi, ki zajemajo gradientne, deterministične in hevristične metode.</t>
  </si>
  <si>
    <t>Software system for virtual modelling and optimisation of micro and nanosatellite technologies is capable of combining numerical analyses of solids and fluids with advanced optimisation algorithms covering gradient based, deterministic and heuristic methods.</t>
  </si>
  <si>
    <t>0059</t>
  </si>
  <si>
    <t>www.space.si</t>
  </si>
  <si>
    <t>WP4/6</t>
  </si>
  <si>
    <t>VESOLJE-SI</t>
  </si>
  <si>
    <t>\</t>
  </si>
  <si>
    <t>Matevž Bošnak</t>
  </si>
  <si>
    <t>31982</t>
  </si>
  <si>
    <t>Air bearings</t>
  </si>
  <si>
    <t>Direkten dostop izkušenemu operaterju. Pisna rezervacija se opravi po elektronski pošti na info@space.si.</t>
  </si>
  <si>
    <t>Direct access by trained operator. Written reservation shall be made by e-mail to info@space.si.</t>
  </si>
  <si>
    <t xml:space="preserve">Zračni ležaj se uporablja za testiranje tehnologij za nadzor in upravljanje orientacije satelita v okolju brez trenja.  </t>
  </si>
  <si>
    <t>Air bearing is used for testing the satellite attitude control  technologies in frictionless environment.</t>
  </si>
  <si>
    <t>0065</t>
  </si>
  <si>
    <t>14301</t>
  </si>
  <si>
    <t>Inkjet printer za vzorčenje nanostruktur materialov</t>
  </si>
  <si>
    <t xml:space="preserve">Ink-jet printer for patterning of nanostructured materials </t>
  </si>
  <si>
    <t xml:space="preserve">Ink-jet tiskalnik omogoča neposredno vzorčenje 2D (nano) struktur iz polimernih solov alik koloidnih disperzij (črnila) brez kritičnega koraka odstranjevanja materiala, kar je značilno za litografske tehnike. Natančnost nanosa določa velikosti kapljic, ki pa je odvisna od lastnosti tekočine in od parametrov tiskalnika. Debelina nanosa je običajno od nekaj do nekaj deset nm.   </t>
  </si>
  <si>
    <t>Ink-jet printer allows direct patterning of 2D (nano) structures from polymeric sols or colloidal dispersions (inks) without the critical step of material removal as typical for lithographic techniques. The precision of deposition depends on the drop size which is controlled both by the properties of the fluid as well as by the prinitng parameters. The thickness of a deposit typically ranges from a few nm to a few 10 nm.</t>
  </si>
  <si>
    <t>WP4</t>
  </si>
  <si>
    <t>28468</t>
  </si>
  <si>
    <t>Mali satelit z vgrajenim senzorjem</t>
  </si>
  <si>
    <t>Small satellite with integrated sensor</t>
  </si>
  <si>
    <t>Samo za interno uporabo.</t>
  </si>
  <si>
    <t>Internal use only.</t>
  </si>
  <si>
    <t>Uporablja se pri razvoju in testiranju novih satelitskih tehnologij.</t>
  </si>
  <si>
    <t>Used for developing and testing new satellite technologies.</t>
  </si>
  <si>
    <t>0066</t>
  </si>
  <si>
    <t xml:space="preserve">WP6 </t>
  </si>
  <si>
    <t>Martin Lamut</t>
  </si>
  <si>
    <t>25497</t>
  </si>
  <si>
    <t>Nanoindenter</t>
  </si>
  <si>
    <t>1.Določevanje Young-ovega modula in trdote od globine nekaj nm naprej. 2. Merjenje  Young-ovega modula in trdote v skladu z ISO 14577. 3. Dinamična karakterizacija snovnih lastnosti kontinuirno po globini vzorca. 4. Skeniranje vzorca s premikajočim nosilcem vzorca, za 3D topografske analize (hrapavost). 5.  Analiza razenja in obrabe. 6. Določevanje koeficienta trenja</t>
  </si>
  <si>
    <t>1. Basic hardness and Young‘s modulus characterization at specific depth from few nm onwards. 2. Measuring Young‘s modulus and hardness in compliance with ISO 14577. 3. Dynamic characterization through continuous determination of stiffness as a function of depth. 4. Scanning uses a stage to traverse the sample under the tip while the tip is engaged to generate an image or surface roughness. 5. Quantitative scratch and wear testing. 6. Coefficient of friction determination</t>
  </si>
  <si>
    <t>0004</t>
  </si>
  <si>
    <t>VESOLJE_SI</t>
  </si>
  <si>
    <t>Testiranje materialov v farmaciji</t>
  </si>
  <si>
    <t>Fakulteta za farmacijo, UL</t>
  </si>
  <si>
    <t>Peter Cvahte</t>
  </si>
  <si>
    <t>20140</t>
  </si>
  <si>
    <t>Pilotna naprava za vertikalno litje specialnih zlitin</t>
  </si>
  <si>
    <t>A pilot device for the vertical casting of special alloys</t>
  </si>
  <si>
    <t>Dostopno samo preko VESOLJE-SI operaterja. Pisna rezervacija se opravi po elektronski pošti na info@space.si.</t>
  </si>
  <si>
    <t>Acces only through SPACE-SI operator. Written reservation shall be made by e-mail to info@space.si.</t>
  </si>
  <si>
    <t>Naprava služi testiranju nove tehnologije elektromagnetnega litja AL zlitin (skupin 7xxx,5xxx,2xxx), ki omogoča litje drogov z manjšimi zrni v mikrostrukturi, boljšo homogenost in praktično odpravi mikrosegregacije. S tem so avtomatično izboljšane mehanske lastnosti zlitine, hkrati pa zaradi zmanjšanja potrebnega homogenizacihjskega žarjenja (manj žarjenj, krajši časi) dobimo tudo do 20% izboljšano produktivnost proizvodnje, kot tudi do 15% prihranka pri porabi energije.</t>
  </si>
  <si>
    <t>The device is used for testing new technology of electromagnetic  casting of aluminium alloys (groups 7xxx, 5xxx, 2xxx), which allows casting rods with smaller grains in the microstructure, better homogeneity and practicaly eliminates the microsegregation. With this the mechanical properties of the alloy are automatically improved. Dew to the minimization of the required homogenisation annealing (less annealing, shorter times) the production productivity is increased by 20 % and the 15 % of energy is saved.</t>
  </si>
  <si>
    <t>0015</t>
  </si>
  <si>
    <t>WP4/8</t>
  </si>
  <si>
    <t>VESOLJE-SI (Naprava je trenutno na rednem vzdrževalnem servisu)</t>
  </si>
  <si>
    <t>Tomaž Rodič</t>
  </si>
  <si>
    <t>08302</t>
  </si>
  <si>
    <t>Satelit</t>
  </si>
  <si>
    <t>Satellite</t>
  </si>
  <si>
    <t>Satelit  bo z višine 600 km dosegel prostorsko ločljivost 2,8 m pankromatsko in 5,8 m multispektralno. Satelit bo imel dva optična instrumenta – ozkokotnega in širokokotnega. Ozkokotni instrument bo dosegel prostorsko ločljivost 5,8 m v štirih kanalih, ki odgovarjajo spektralnim kanalom Landsat-1, 2, 3 in 4 (420–520 nm, 535–607 nm, 634–686 nm, and 750–960 nm). Širokokotni instrument bo imel prostorsko ločljivost 40,08 m. Oba instrumenta bosta lahko snemala tudi HD video z ločljivostjo 1920 x 1080 pikslov. Kadar bo satelit v vidnem polju zemeljske postaje, bo sposoben prenosa posnetkov in videa v realnem času, ko pa ne bo nad nobeno zemeljsko postajo, bo še vedno nadaljeval  z opazovanjem, posnetki in/ali video pa se bodo prenesli, ko bo naslednjič preletel postajo.</t>
  </si>
  <si>
    <t>The satellite will be capable of resolving a Ground Sampling Distance (GSD) of 2.8 m in PAN channel and 5,8 m in MS channels from a design altitude of 600 km.  The Satellite will carry two optical instruments. The narrow-field instrument will be capable of resolving 5.8 m GSD in four spectral channels corresponding to Landsat-1, 2, 3, and 4 (420–520 nm, 535–607 nm, 634–686 nm, and 750–960 nm).  The wide-field instrument will be capable of resolving 40,08 m GSD.  Both instruments are capable of recording HD video at 1920 by 1080 pixels.  The spacecraft will be capable of performing real-time imaging, attitude control and video streaming over Slovenia and other regions where it will be in view of a ground station with the appropriate setup. The spacecraft will also be capable of performing remote observations.</t>
  </si>
  <si>
    <t>0067</t>
  </si>
  <si>
    <t xml:space="preserve">WP7 </t>
  </si>
  <si>
    <t>(Satelit je v fazi priprave na izstrelitev)</t>
  </si>
  <si>
    <t>Žiga Kokalj</t>
  </si>
  <si>
    <t>25640</t>
  </si>
  <si>
    <t>STK professional Edition</t>
  </si>
  <si>
    <t>Programsko okolje za načrtovanje and analizo satelitskih misij</t>
  </si>
  <si>
    <t>Programming environment for design and analyses of satellite missions</t>
  </si>
  <si>
    <t>0003</t>
  </si>
  <si>
    <t>Telemetrijski ENCODER</t>
  </si>
  <si>
    <t>Telemetry ENCODER</t>
  </si>
  <si>
    <t>Prenosni merilni sistem PCM - encoder-decoder je sistem za sinhronizirano spremljanje signalov preko AD karte, PCM sprejemnika in videa ter za sprejem, obdelavo in analizo signalov pri telemetrijskem prenosu.</t>
  </si>
  <si>
    <t>Portable measuring system PCM - encoder-decoder is a system for  synchronized  signals monitoring via AD cards, PCM receiver and video, and for the reception, processing and analysis of signals in the transmission of telemetry.</t>
  </si>
  <si>
    <t>0005</t>
  </si>
  <si>
    <t>Termalna vakuumska komora</t>
  </si>
  <si>
    <t>Thermal vacuum chamber</t>
  </si>
  <si>
    <t>Termalno vakuumska komora predstavlja glavno komponento zemeljske karakterizacije zmogljivosti aktuatorjev za visoko natančno manevriranje v zaprti zanki. Glavne lastnosti so: delovna površina: 2r=0,85m, l=1m; zahtevan vakuum: 10-5 mbar; Temperaturno obmocje delovanja: -80°C to +200°C; kontrola: avtomaticna, možnost daljinskega nadzora.</t>
  </si>
  <si>
    <t>Thermal vacuum chamber is the main component of the ground characterization capabilities for the actuators for high precision maneuvering in a closed loop. The main features are: working surface: 2r = 0.85 m, l = 1m; required vacuum: 10-5 mbar; Operating temperature range: -80 ° C to +200 ° C; Control: automatic and remote control option.</t>
  </si>
  <si>
    <t>0062</t>
  </si>
  <si>
    <t>VESOLJE-SI (Odstotek izkoriščenosti je vezan na testiranje same komore, saj je le-ta še v zagonski fazi.)</t>
  </si>
  <si>
    <t>Leon Pavlovič</t>
  </si>
  <si>
    <t>22477</t>
  </si>
  <si>
    <t>X-band ground station and software</t>
  </si>
  <si>
    <t xml:space="preserve">Zemeljska postaja za prenos podatkov s satelita na Zemljo z visoko hitrostjo.  </t>
  </si>
  <si>
    <t>Ground station for high data rate downlnk from satellites to the ground.</t>
  </si>
  <si>
    <t>0088</t>
  </si>
  <si>
    <t>WP5</t>
  </si>
  <si>
    <t>Hubert Fröhlich</t>
  </si>
  <si>
    <t>Zemeljska postaja</t>
  </si>
  <si>
    <t>Ground station</t>
  </si>
  <si>
    <t>Zemeljska postaja je bila postavljena za komunikacije s širokim spektrom akademskih in komercialnih satelitov. Omogoča prenos podatkov daljinskega zaznavanja s satelitov ter pošiljanje ukazov in kontrol satelitu.</t>
  </si>
  <si>
    <t>Ground control station system  for communication with a wide array of academic and commercial satellites was installed. It enables the satellite communications, command, control and reception of satellite data.</t>
  </si>
  <si>
    <t>0017</t>
  </si>
  <si>
    <t xml:space="preserve">NACIONALNI INŠTITUT ZA JAVNO ZDRAVJE </t>
  </si>
  <si>
    <t>Brane Leskošek/Jožica Maučec Zakotnik</t>
  </si>
  <si>
    <t>15355/15412</t>
  </si>
  <si>
    <t>Sistem za zajemanje in analizo podatkov o testih hoje za Slovenijo</t>
  </si>
  <si>
    <t>System for walk tests data acquisition and analyses for Slovenia</t>
  </si>
  <si>
    <t>Oprema je vgrajena v lokalno računalniško omrežje in služi vsem uporabnikom, ki dostopajo do storitev enote CINDI Slovenija (preimenovan v: Center za upravljanje programov preventive in krepitve zdravja na Nacionalnem inštitutu za javno zdravje-NIJZ). Mobilni (manjši) del opreme se uporablja tudi pri neposredni izvedbi testiranj hoje na terenu.</t>
  </si>
  <si>
    <t>The equipment is integrated into the local computer network and is used by all users who access services offered by CINDI Slovenia (new name: Prevention and Promotion Management Program at Nationa Institute for Public Helath). The mobile (smaller) part of equipment is used for online realisation of walk tests on the field.</t>
  </si>
  <si>
    <t>Oprema zagotavlja strežniško in omrežno podporo aplikacijam za zajemanje in predstavitev podatkov skupaj s statističnimi obdelavami ter omogoča zanesljivo in varno hrambo podatkov o testih hoje.</t>
  </si>
  <si>
    <t>The equipment is a basis for server and network services used by data acquisition applications together with statistical processing and safe and secure data maintenance about walk tests.</t>
  </si>
  <si>
    <t>54583,54584,54576,54572,54573,54599,54600,53121,54591,54592,54593,54594,54595,54596,54597</t>
  </si>
  <si>
    <t>http://cindi-slovenija.net/index.php?option=com_content&amp;task=view&amp;id=282&amp;Itemid=30</t>
  </si>
  <si>
    <t xml:space="preserve">Večina projektov CINDI Slovenija s področja preventive (http://www.cindi-slovenija.net);  Evropska mreža telesne dejavnosti za krepitev zdravja (angl. European Health Enhancing Physical Activity Network= HEPA EUROPE Network), sedež: regionalna WHO pisarna evropske regije, Kopenhagen, Danska; UKK inštitut, Tampere, Finska.   </t>
  </si>
  <si>
    <t>Andrea Backović-Juričan, Tjaša Knific, Brane Leskošek</t>
  </si>
  <si>
    <t>CINDI WHO projekt</t>
  </si>
  <si>
    <t>Health Promotion Wales, Anglija.</t>
  </si>
  <si>
    <t>Center odličnosti nanoznanosti in nanotehnologije (CO NIN)</t>
  </si>
  <si>
    <t>Matjaž Spreitzer</t>
  </si>
  <si>
    <t>24273</t>
  </si>
  <si>
    <t>Sistem za pulzno lasersko depozicijo PLD z elementarno karakterizacijo in spremljajočo opremo</t>
  </si>
  <si>
    <t>Pulsed Laser Deposition (PLD) system</t>
  </si>
  <si>
    <t>prvi dostop glede na dogovor s skrbnikom, izučeni operaterji dostopajo prek rezervacijskega sistema</t>
  </si>
  <si>
    <t>first access upon agreement with responsible person, experienced operators through reservation system</t>
  </si>
  <si>
    <t xml:space="preserve">Pulzno lasersko nanašanje je tehnika za pripravo tankih plasti pretežno anorganske narave. Dobavljen sistem je namenjen za rast »plast-po-plasti« in tako omogoča pripravo visoko-kvalitetnih tankih plasti in strukturiranje na nanoskopskem nivoju. Sistem je opremljen z več komponentami.
Za odstranjevanje materiala iz tarče uporabljamo KrF ekscimerni laser z energijo do 700 mJ na pulz in najvišjo hitrost pulzev 50 Hz. Za nastavitev energije laserja uporabljamo atenuator, za njegovo diagnosticiranje pa ustrezno kamero.
</t>
  </si>
  <si>
    <t>Pulsed laser deposition is a technique for thin-film growth of inorganic materials mainly. The delivered system is dedicated for layer-by-layer growth and thus enables preparation of high quality thin films and structuring on nanoscopic level. The system is equipped with several major components. For ablation of target material KrF excimer laser is used with energy up to 700 mJ per pulse and max. repetition rate of 50 Hz. For laser-energy setting and diagnostics attenuator and corresponding camera are used, respectively.</t>
  </si>
  <si>
    <t>http://www.nanocenter.si/index.php?page=alias</t>
  </si>
  <si>
    <t>RRP14 izobraževanje, usposabljanje, razširjanje znanja in upravljanja z opremo</t>
  </si>
  <si>
    <t>XRD sistem</t>
  </si>
  <si>
    <t>XRD system</t>
  </si>
  <si>
    <t xml:space="preserve">XRD sistem omogoča analizo praškastih vzorcev, tankih plasti, kakor tudi vzorcev nepravilnih oblik. Na primarni strani imamo možnost uporabe programirane divergenčne reže, hibridnega monokromatorja in kolimatorja z dvojno režo. Hibridni monokromator poskrbi za paralelen žarek in odstranitev Kα2 sevanja. Njegova uporaba sega vse od fazne analize s paralelnim curkom, do visokoločljivostnih analiz epitaksialnih plasti. Kolimator na primarni strani se uporablja v kombinaciji s točkovnim fokusom rentgenske cevi za kvantitativno analizo teksturiranosti in in-plane analizo.
</t>
  </si>
  <si>
    <t>With the Empyrean, PANalytical has set the new standard for a multipurpose diffractometer. In developing the ultimate X-ray platform for the analysis of powders, thin films, nanomaterials and solid objects, the PANalytical R&amp;D team has redesigned all key components of the X-ray diffractometer from the ground up.
It is PANalytical's answer to the challenges of modern materials research, where the lifetime of a diffractometer is considerably longer than the horizon of any research project.</t>
  </si>
  <si>
    <t>2-1</t>
  </si>
  <si>
    <t>28483</t>
  </si>
  <si>
    <t>Sistem za epitaksijo z molekularnim curkom - MBE</t>
  </si>
  <si>
    <t>Molecular beam epitaxy (MBE) system</t>
  </si>
  <si>
    <t>Epitaksija z molekularnim curkom je zelo natančna metoda depozicije za rast monokristalnih tankih plasti. Z njo lahko izdelujemo filme različnih materialov, kot so kovine, polprevodniki, magnetni materiali, oksidne in halkogenidne plasti, plasti organskih molekul, itd. Rast poteka pri ultravisokem vakuumu v komori, kjer izvorni materiali izparevajo in se nalagajo na substrat. Temperaturni kontroler, zaslonke, monitor tokovnega curka, masni analizator in sistem za odbojni uklon visokoenergijskih elektronov (RHEED) zagotavljajo in-situ opazovanje in nadzor nad izparevanjem in rastjo. Debelina tako zraslih filmov sega od monoplasti do več deset nanometrov.</t>
  </si>
  <si>
    <t>Molecular Beam Epitaxy (MBE) is a very precise deposition method for single crystal thin film growth. It can be used to deposit various materials, such as metals, semiconductors, magnetic materials, oxide and chalcogenide layers, organic molecules, and more. The growth takes place in a UHV chamber where source materials are evaporated and emitted onto a substrate. Temperature controller, shutters, beam flux monitor, mass analyzer and RHEED system (Reflection High-Energy Electron Diffraction) allow for in-situ monitoring and control of the evaporation and growth. The thickness of grown films ranges from single layers to several tens of nm.</t>
  </si>
  <si>
    <t>2-2</t>
  </si>
  <si>
    <t>Aleš Mrzel</t>
  </si>
  <si>
    <t>15288</t>
  </si>
  <si>
    <t>Sistem za hidrotermalno analizo nanomaterialov</t>
  </si>
  <si>
    <t>System for hidrothermal analysis of nanomaterials</t>
  </si>
  <si>
    <t xml:space="preserve">sistem za pripravo različnih prekurzorskih materialov za izvedbo hidrotermalne sinteze nekaterih enadimenzionalnih materialov  in procesiranje različnih produktov same sinteze.  </t>
  </si>
  <si>
    <t>System for the preparation of a variety of precursor materials for carrying out the hydrothermal synthesis of certain onedymensional materials and processing of various products of the synthesis</t>
  </si>
  <si>
    <t>Refraktometer</t>
  </si>
  <si>
    <t>Refractometer</t>
  </si>
  <si>
    <t xml:space="preserve">Z zelo preprostim postopkom refraktometer  neposredno kaže izmerjeno vrednost (v refrakcijski indeks ali Brix (%), selektivno) v številki, skupaj s temperaturo na zaslonu. Ta refraktometer omogoča enostavne meritve.
</t>
  </si>
  <si>
    <t xml:space="preserve">By very simple operation that needs only to set the boundary line of refraction at the cross hairs, this refractometer directly indicates a measured value (in refractive index or Brix (%), selective) in digits together with temperature on the display. This refractometer enables anybody to carry out measurement easily without reading of analog graduation.
</t>
  </si>
  <si>
    <t>Spektrograf z detektorjem</t>
  </si>
  <si>
    <t>Spectrograph with detector</t>
  </si>
  <si>
    <t xml:space="preserve">Optični spektrograf s kamero za bližnje infrardeče področje od 800 nm do 1700 nm. Spektrograf s kamero je vgrajen v obstoječi optični spektrografski sistem, ki je zgrajen okoli laserske pincete in trenutno omogoča spektralno analizo izsevane svetlobe v vidnem območju od 400 nm do 950 nm. Z vgradnjo dodatnega optičnega spektrografa in kamere za bližnje IR področje se poveča spektralni obseg merilnega instrumenta za istočasni zajem in analizo spektra izsevane svetlobe v področju od 400 nm do 1700 nm. </t>
  </si>
  <si>
    <t>the platform of choice for high resolution measurements with outstanding multi-track capabilities, but without compromise in configuration versatility and ease of use. This rugged platform features a comprehensive range of light coupling accessories and gratings, and combines ideally with Andor’s market leading CCD, Electron Multiplying CCDs, InGaAs and Intensified CCDs. Andor’s latest addition of single point detectors for scanning monochromator applications up to the LWIR (12 μm) enhances even further the capabilities of this system. State-of-the-art Solis Spectroscopy and Solis Scanning software offer a dedicated and intuitive interfaces for spectrograph, detectors and motorized accessory control as well as easy detection parameter set-up.</t>
  </si>
  <si>
    <t>RTA termično procesiranje</t>
  </si>
  <si>
    <t>RTA (Rapid Thermal Anneal) furnace</t>
  </si>
  <si>
    <t>grelni sistem za hitro termalno obdelavo vzorcev z širokim temperaturnim razponom. Peč lahko greje od sobne temperature do 1200C z hitrostjo gretja 50K na sekundo.
Je majhna namizna peč za gretje vzorcev, ki niso večji od 20 x 20mm.
Sestavljena je iz kvarčne cevi katero lahko vakuumiramo ali jo napolnimo z želenim plinom. Trenutno imamo na voljo termično obdelavo v štirih različnih atmosferah. Lahko uporabimo kompresiran zrak za potrebe oksidacije ali pa jo napolnimo z inertnim plinom kot je dušik ali argon. Za potrebe redukcije je na voljo tudi nitrostar (90%N2,10%H2). Vakuum ki ga lahko dosežemo na tem sistemu je 10-5mbara.
Peč programiramo preko ugrajenega kontrolerja, za bolj zahtevne temperaturne režime pa preko računalnika. Na controlerju lahko spremljamo trenutno temperaturo na vzorcu in programirano temperaturo. V peč lahko sprogramiramo do 32 različnih temperaturnih korakov v enem programu.</t>
  </si>
  <si>
    <t xml:space="preserve">heating system for rapid thermal processing with a wide range from room temperature up to 1200C (50K per second). It is a table  size furnace that can be used for rapid heating of small samples (max 20 x 20 mm) such as small electronic circuits or small thin film devices.
It is made of quartz tube, that can be evacuated or filled with different gases. We currently use compressed air, nitrogen, argon or nitrostar (90%N2,10%H2).  With additional vacuum system, Mila 5000 UHV can be evacuated (10-4mbar) before thermal processing starts.
The temperature controller displays the actual and the programmed set temperature as the program steps are executed automatically. Up to 32 different segments can be stored in one program.
</t>
  </si>
  <si>
    <t>8</t>
  </si>
  <si>
    <t>32167</t>
  </si>
  <si>
    <t>Sistem za atomsko lasersko depozicijo</t>
  </si>
  <si>
    <t>Atomic layer deposition system</t>
  </si>
  <si>
    <t xml:space="preserve">Sistem atomske depozicije je namenjen nanašanju različnih atomskih plasti. Ker nameravamo v okviru CO preizkušati številne nove nanomateriale in njihovo potencialno rabo v industriji, bo sistem za atomsko depozicijo močno pospešil končno izdelavo prototipov. Obenem pa bo omogočal funkcionalizacijo nanomaterialov ter predhodno(z drugimi metodami) izdelanih tankih plasti in podobnih nanostrukturiranih sistemov. Tako obdelani sistemi so v današnjem času izredno zanimivi saj omogočajo enostavno izdelavo pod-nanometrskih komponent, ki so v zadnjem času predmet izjemnega zanimanja tako v raziskovalnih, kot tudi že v industrijskih krogih. Sistem za atomsko depozicijo je v veljavi že dolgo časa, danes pa se uporablja tudi pri razvoju in proizvodnji sodobne nano-elekronike na silicijevi osnovi.
</t>
  </si>
  <si>
    <t>Atomic deposition system is intended for the application of different atomic layers. Since one of the goals in CENN Nanocenter is to test number of new nanomaterials and their potential use in industry, the Atomic deposition system will accelerate significantly the final prototyping. At the same time it will allow the functionalization of nanomaterials and thin nanostructured layers and similar systems constructed in advance with other methods. Such systems are extremely interesting as they allow easy production of sub-nanometer components, which have recently been the subject of great interest both in research as well as in industrial circles. Atomic deposition system is in use for a long time, today is also used in developing and manufacturing advanced nano-electronics on silicon base.</t>
  </si>
  <si>
    <t>9</t>
  </si>
  <si>
    <t>10372</t>
  </si>
  <si>
    <t>laboratorij za procesiranje in karakterizacijo nanodelcev</t>
  </si>
  <si>
    <t xml:space="preserve">Laboratory for processing and characterization </t>
  </si>
  <si>
    <t>Oprema obsega laboratorij opremljen z degistoriji, procesno in merilno opremo: laserski granulometer in avtoklav.</t>
  </si>
  <si>
    <t xml:space="preserve">Laboratory is equiped with gloveboxes, equipment for processing and  measurement: laser granulometer and autoclave </t>
  </si>
  <si>
    <t>11</t>
  </si>
  <si>
    <t>Ionska litografija - FIB</t>
  </si>
  <si>
    <t>Focused Ion Beam (FIB)</t>
  </si>
  <si>
    <t xml:space="preserve">FIB je tehnika, ki se uporablja v industriji polprevodnikov, pri vedah o materialih in v biologiji za različne analize, nanašanja in ionsko jedkanje s pomočjo pospešenih ionov. Dvožarkovni sistem je znanstveni instrument, ki je sestavljen iz vrstičnega elektronskega mikroskopa (SEM) za opazovanje površine vzorcev in ionskega snopa za jedkanje oziroma rezanje.
Instrument se uporablja za izdelovanje različnih oblik in vzorcev na nanometerskem področju, za pripravo vzorcev za presevno elektronsko mikroskopijo (TEM), 3D tomografijo in nanašanje prevodnih oziroma neprevodnih tankih plasti s pomočjo ionskega snopa.
</t>
  </si>
  <si>
    <t xml:space="preserve">Focused ion beam, shortly FIB, is a technique used in the semiconductor industry, materials science and in the biology field for site-specific analysis, deposition and ablation of materials using accelerated ions. A dual-beam  setup is a scientific instrument that comprise of a scanning electron microscope (SEM) for imaging of sample surface and ion beam for etching or machining.
Instrument is used for nano-pattering, TEM sample preparation, 3D tomography and deposition of thin conductive or dielectric films via ion-beam induced deposition.
</t>
  </si>
  <si>
    <t>12</t>
  </si>
  <si>
    <t>Suha komora</t>
  </si>
  <si>
    <t>Glove box</t>
  </si>
  <si>
    <t>MBRAUN Glovebox delovne postaje so namenjene za delo v inertni atmosferi na nivoju raziskovalnih laboratorijev do večjihindustrijskih aplikacij. Vsaka suha komora je posebejo premljena z O2 in H2O detektorjem ter ločenim sistemom za odstanjevanje kisika in vode.</t>
  </si>
  <si>
    <t>MBRAUN Glovebox workstations are complete ready-to-operate inert gas glovebox systems, engineered for use in university research, as well as in large-scale industrial applications. We offer both standard and custom systems. It is equipped with a O2 and H2O analyzer.</t>
  </si>
  <si>
    <t>16</t>
  </si>
  <si>
    <t>04587</t>
  </si>
  <si>
    <t>Brizgalni tiskalnik za keramične sole</t>
  </si>
  <si>
    <t>Ink-jet printer for ceramic sols</t>
  </si>
  <si>
    <t>Kapljični tiskalnik je orodje za direktno oblikovanje 2D (nano)struktur iz polimernih solov ali koloidnih disperzij brez kritične stopnje odstranjevanja materiala, kot je značilno za litografske tehnike. Tekočine morajo imeti primerne reološke lastnosti, predvsem viskoznost, površinsko napetost in primeren omakalni kot na izbrani podlagi. Natančnost nanašanja je odvisna od velikosti kapelj, ki jo kontroliramo tako z lastnostmi tekočine kot z pogoji tiskanja. Debelina posameznega nanosa običajno znaša od nekaj nm do nekaj 10 nm. Večino keramičnih 2D struktur po nanosu toplotno obdelamo, pri čemer je temperatura odvisna od namena uporabe in temperaturne obstojnosti podlage.</t>
  </si>
  <si>
    <t>Ink-jet printer allows direct patterning of 2D (nano) structures from polymeric sols or colloidal dispersions (inks) without the critical step of material removal as typical for lithographic techniques. The fluids should have suitable viscosity, surface tension and contact angle on a selected substrate. The precision of deposition depends on the drop size which is controlled both by the properties of the fluid as well as by the prinitng parameters. The thickness of a deposit typically ranges from a few nm to a few 10 nm.The majority of ceramic structures require an additional step of thermal treatment, whereby the selection of temperature depends on thermal properties of the substrate and on the application.</t>
  </si>
  <si>
    <t>17</t>
  </si>
  <si>
    <t>Tadej Rojac</t>
  </si>
  <si>
    <t>24272</t>
  </si>
  <si>
    <t>19</t>
  </si>
  <si>
    <t>Damjan Svetin</t>
  </si>
  <si>
    <t>34608</t>
  </si>
  <si>
    <t>ProtoLaser LDI</t>
  </si>
  <si>
    <t>Platforma na osnovi kontinualnega UV laserja, 2D akusto-optičnih deflektorjev in visoko-natančne xy mize v prvi fazi omogoča neposredno optično nanolitografijo z ločljivostjo 1µm na področju 10x10cm. Zasnova platforme omogoča relativno preprosto nadgradnjo na ONL z uporabo imerzijskega objektiva in s tem povečanje ločljivosti na 200 nm. Z uporabo dveh laserskih virov različnih valovnih dolžin in večjo adaptacijo platforme je moč doseči ločljivost postopka na rangu 50 nm.</t>
  </si>
  <si>
    <t xml:space="preserve">The ProtoLaser LDI is an universal, high-resolution, table top laser direct imaging (LDI) system for prototyping on resist-covered substrates. A transferred image has even better defined edges compared to conventional lithography. With a working area of up to 100 x 100 mm and structures down to 1 μm it is an ideal tool for microfluidic designs.
Using 100 kHz beam positioning by acousto-optic deflectors, extremely fast writing is possible. Illumination of a typical microfluidic circuit only takes a few minutes. Automated measurements compensate for unevenness of the substrate and applied resists.
</t>
  </si>
  <si>
    <t>Magnetometer</t>
  </si>
  <si>
    <t>Magnetometer je namenjen osnovni karakterizaciji magnetnih materialov. Z njim merimo krivulje magnetizacije v odvisnosti od zunanjega magnetnega polja. Merjena veličina je magneti moment vzorca, ki ga običajno preračunamo v masno magnetizacijo, torej moment na enoto mase. Meritve lahko izvajamo le pri sobni temperaturi. Največje magnetno polje, ki ga lahko dosežemo je odvisno od velikosti reže med elektromagnetoma (glej tabelo). Z velikostjo reže je tudi omejena velikost vzorca, ki ga lahko vstavimo v magnetometer.</t>
  </si>
  <si>
    <t>The magnetometer is used for basic characterizations of magnetic materials. The measured property is the dependency of the magnetic moment on the applied magnetic field. The results are usually reported as mass magnetization, moment per sample mass. Only the room-temperature magnetization curves can be obtained. The maximum applied magnetic field strength depends on the air gap between the pole caps of the electromagnets (see table). The air gap also defines the sample-access space.</t>
  </si>
  <si>
    <t>22</t>
  </si>
  <si>
    <t>Erik Zupanič</t>
  </si>
  <si>
    <t>28235</t>
  </si>
  <si>
    <t>Jedrsko magnetno resonančni vrstični tunelski mikroskop - NMR STM</t>
  </si>
  <si>
    <t>NMR STM</t>
  </si>
  <si>
    <t xml:space="preserve">nadgradnja obstoječega ultra-visoko vakuumskega LT-STM sistema z NMR opremo z namenom razvoja nove tehnike za manipulacijo in zaznavanje posameznih spinov. Magnetno polje bo ustvarjeno s kombinacijo trajnih magnetov in superprevodnih tuljav, modulacija v tunelskem toku pa se bo zaznavala s pomočjo visokofrekvenčnih ojačevalcev in spektralnih analizatorjev. Glava mikroskopa bo ustrezno modificirana in del detekcijske elektronike bo vgrajen v sam ultra visoko vakuumski (UHV) sistem. Sistem bo nadgrajen z nizko-temperaturno efuzijsko celico za naparjevanje organskih molekul. </t>
  </si>
  <si>
    <t>The aim of the work package is an upgrade of the existing ultra-high vacuum STM LT-NMR system to develop new techniques for manipulating and detecting individual spins. The magnetic field generated by a combination of permanent magnets and superconducting coils in the tunnel current modulation will be detected using high-frequency amplifiers and spectrum analyzers. Microscope head will be modified and part of the detection electronics will be installed in a single ultra-high vacuum (UHV) system system. The system will be upgraded with a low-temperature vapor deposition effusion cell for organic molecules.</t>
  </si>
  <si>
    <t>24</t>
  </si>
  <si>
    <t>Nizkotemperaturni vrstični tunelski mikroskop - LT STM</t>
  </si>
  <si>
    <t>LT STM</t>
  </si>
  <si>
    <t>Oprema omogoča (poleg priprave vzorcev) deloz nizkotemperaturnim STM-om pri temperaturi pod 1K, kar omogoča izvrstno energijsko ločljivost.</t>
  </si>
  <si>
    <t>With equipment allows (beside sample preparation) measurements with low-temperature STM at temperatures below 1K, which results in an exellent energy resolution.</t>
  </si>
  <si>
    <t>03317</t>
  </si>
  <si>
    <t>AFM ramanski spektrometer</t>
  </si>
  <si>
    <t>AFM Raman spectrometer</t>
  </si>
  <si>
    <t>TERS (Tip enhanced Raman spectroscopy) imaging ramanski mikroskop –  NT-MDT model »Integra Spectra for  Material Science« omogoča sklopljene konfokalne ramanske in AFM meritve  vzorcev velikosti 50x50 mm pri atomski ločljivosti in sicer »meritve v isti točki«. Na razpolago so laserske vzbujevalne linije 488, 632.8 in 785 nm. Meritve je mogoče izvajati v temperaturnem območju 3.4 K to 500 K in pri znižanem tlaku vse do visokega vakuuma pri 10-8 mbar.</t>
  </si>
  <si>
    <t>TERS (Tip enhanced Raman spectroscopy) ready imaging Raman microscope –  NT-MDT model »Integra Spectra for  Material Science« provides »the same spot« coupled confocal Raman – AFM measurements  with atomic resolution on samples of 50x50 mm size. Raman excitation lines at 488, 632.8 and 785 nm are available. Measurements are possible in the temperature range from 3.4 K to 500 K and at reduced pressure down to high vacuum (10-8 mbar).</t>
  </si>
  <si>
    <t>Tina Zavašnik Bergant</t>
  </si>
  <si>
    <t>18286</t>
  </si>
  <si>
    <t>konfokalni mikroskop</t>
  </si>
  <si>
    <t xml:space="preserve">Confocal microscope </t>
  </si>
  <si>
    <t>Opremo sestavlja invertni popolnoma motoriziran raziskovalni fluorescenčni mikroskop s konfokalno skenirno glavo in enofotonskim vzbujanjem, opremljen z virom bele laserske svetlobe (t. j. z nastavljivim laserskim virom svetlobes pomočjo AOTF), ki omogoča laserske linije v vidnem delu spektra svetlobe (od 470 nm do 670 nm) s poljubnimi nastavitvami več laserskih linij in simultano uporabo le-teh (do 8 hkrati) v konfokalni mikroskopiji, z diodnim laserjem za vzbujanje v bližnji UV svetlobi, akustooptičnim delilcem žarka (AOBS), resonančnim in konvencionalnim skenerjem ter tremi visoko občutljivimi spektralnimi detektorji (fotopomnoževalka ( PMT) indva hibridna detektorja (HyD)).</t>
  </si>
  <si>
    <t>The equipment consists of a fully motorized inverted research fluorescence microscope with a confocal scanning head and one-photon excitation. Confocal microscope is equipped with a white light laser for excitation in the visible light spectrum and a diode laser for excitation in the near UV. White light laser is applied  as an adjustable laser light source fo excitation (together with AOTF), which allows arbitrary laser lines between 470 nm and 670 nm (up to 8 lines simultaneously). Furthermore, system is equipped with acousto-optical beam splitter (AOBS), conventional and resonant scanner and three highly sensitive spectral detectors (photomultiplier (PMT) and two hybrid detectors (HyD)).</t>
  </si>
  <si>
    <t>31</t>
  </si>
  <si>
    <t>03470</t>
  </si>
  <si>
    <t>Elipsometer</t>
  </si>
  <si>
    <t>Optična elipsometrija je nedestruktivna tehnika, ki se uporablja za raziskave površin, mejnih plasti in tankih filmov. Osnovni princip elipsometrije je merjenje sprememb polarizacije svetlobnega žarka, ki se odbije od vzorca. Odbito svetlobo zajemamo s pomočjo mikroskopskih objektivov, kar v kombinaciji s prostorsko razločeno detekcijo signala (slikanje) zmanjša velikost preiskovane površine na območje mikrometrov. Objektivi imajo ekstremno dolgo delovno razdaljo, kar omogoča analizo površin makroskopskih objektov. Dobimo povečano sliko vzorca v odbiti svetlobi po prehodu skozi set polarizacijskih optičnih elementov. Sliko zajemamo s pomočjo CCD kamere z nastavljivimi časi zaklopa in ojačanja intenzitete. Lateralna ločljivost sistema je 1 μm, kar omogoča izvajanje elipsometričnih meritev na mikrostrukturiranih  vzorcih. Možna je sprotna analiza večih izbranih območij hkrati.</t>
  </si>
  <si>
    <t>Optical ellipsometry is a non-destructive technique for investigation of surfaces, interfaces and thin films. It probes modifications of the polarization state of optical beam reflected from the sample. Imaging ellipsometer uses microscopic objectives to reduce the size of investigated surface region to the micrometer range. Our ellipsometer uses objectives with extra-long working distance, which provides measurements on surfaces of macroscopic objects. The magnified image of the sample is visualised in reflected light, which propagates through a set of selected polarization sensitive optical elements. The resulting “polarization filtered” image is detected by CCD camera with variable shutter timings and gain control. The system provides ellipsometric analysis with the lateral resolution of 1 μm. This allows the user to perform measurements on microstructured samples. Several regions of interest can be analysed at the same time.</t>
  </si>
  <si>
    <t>33</t>
  </si>
  <si>
    <t>4-sondni UHV STM/SEM mikroskopski sistem</t>
  </si>
  <si>
    <t>4-probe UHV STM/SEM microscopy system</t>
  </si>
  <si>
    <t xml:space="preserve">Mikroskopski sistem na enem samem odru združuje 4 sonde, ki so vsaka zase tipalo vrstičnega tunelskega mikroskopa. Oder je postavljen v komoro z ultravisokim vakuumom, temperature pa segajo od 50 K do 500 K. Atomska ločljivost sond omogoča, da lahko nanostrukture razločimo izjemno natančno in sonde pozicioniramo na željena mesta na njih. Sistem tako omogoča precizno izvajane 4-točkovne meritve elektronskega transporta in manipuliranja nanostruktur. Za popoln nadzor štirih sond se nad komoro nahaja stolp visokoločljivega vrstičnega elektronskega mikroskopa, ki s sposobnostjo kemijskega mapiranja tudi dopolni zmogljivost karakerizacije preiskovanih materialov. Tako tunelska mikroskopija kot tudi elektronska mikroskopija pri nizkih tokovih sta nedestruktivni mikroskopski tehniki.
</t>
  </si>
  <si>
    <t>Microscopic system combines 4 heads on a single platform, each of which represents sensors of probe scanning tunneling microscope. The platforme is set in a chamber with Ultra high vacuum and temperatures ranging from 50 K to 500 K. The atomic resolution probes enables high-precision nanostructures differentiation and position. The system also allows precise 4-point measurements of electronic transport and manipulation of nanostructures. Tunneling microscopy and electron microscopy at low flows are non-destructive microscopic technique.</t>
  </si>
  <si>
    <t>34</t>
  </si>
  <si>
    <t>Sondažna postaja z možnostjo meritev pri nizki temperaturi</t>
  </si>
  <si>
    <t>LT probe station</t>
  </si>
  <si>
    <t xml:space="preserve">4-sondna merilna postaja za meritve električnih lastnosti v temperaturnem razponu 4K - 400K. Vsako izmed štirih sond premikamo v treh prostostnih stopnjah z mikrometrskimi vijaki. Kot sonde uporabljamo tanke igle, ki so zaključene s krivinskimi radiji 3um - 25um, in so povezane na triaksialni
 izhod, na katerega lahko priključimo merilne instrumente. Za hlajenje se uporablja kriogen, s tekočim dušikom lahko delamo do 70K, s tekočim helijem, ki si ga je potrebno predhodno zagotoviti, pa sežemo do 4K.
</t>
  </si>
  <si>
    <t xml:space="preserve">4-probe probestation for measurements of electrical properties in temperature range 4K-400K. Each of the four probes can be moved in three degrees of freedom with micrometer screws. Each probe is a thin needle-like tip with curvature radius of 3um - 25um, and is connected to the measurement device through a triaxial connector. Liquid nitrogen and helium (which needs to be obtained separately) can be used for cooling, with the former we can reach 70K and 4K with the latter. </t>
  </si>
  <si>
    <t>35-36</t>
  </si>
  <si>
    <t>Sondažna postaja z možnostjo meritev v viskem megnetnem polju in pri nizki temperaturi</t>
  </si>
  <si>
    <t>LT probe station with vertical magnetic field</t>
  </si>
  <si>
    <t xml:space="preserve">4-sondna merilna postaja za meritve električnih lastnosti v temperaturnem razponu 4K - 400K in ob prisotnosti vertikalnega magnetnega polja velikosti 0T - 2,6T. Vsako izmed štirih sond premikamo v treh prostostnih stopnjah z mikrometrskimi vijaki. Kot sonde uporabljamo tanke igle, ki so zaključene s krivinskimi radiji 3um - 25um, in so povezane na triaksialni izhod, na katerega lahko priključimo merilne instrumente. Za hlajenje se uporablja kriogen, s tekočim dušikom lahko delamo do 70K, s tekočim helijem, ki si ga je potrebno predhodno zagotoviti, pa sežemo do 4K.
</t>
  </si>
  <si>
    <t>4-probe probestation for measurements of electrical properties in temperature range 4K-400K and in a vertical magnetic field 0T - 2.6T. Each of the four probes can be moved in three degrees of freedom with micrometer screws. Each probe is a thin needle-like tip with curvature radius of 3um - 25um, and is connected to the measurement device through a triaxial connector. Liquid nitrogen and helium (which needs to be obtained separately) can be used for cooling, with the former we can reach 70K and 4K with the latter.</t>
  </si>
  <si>
    <t>11241</t>
  </si>
  <si>
    <t>Supervodni magnet z optičnim kriostatom</t>
  </si>
  <si>
    <t xml:space="preserve">Cryofree spectomag </t>
  </si>
  <si>
    <t>Superprevodni magnet omogoča optične meritve v prečnem in vzdolžnem magnetnem polju v magnetnem polju do 7 T v območju temperature 1.5-300K.</t>
  </si>
  <si>
    <t>The magnets alows optical measurements in transverse or longitudinal magnetic field in the magnetic field up to 7T in 1.5-300K temperature range.</t>
  </si>
  <si>
    <t>38</t>
  </si>
  <si>
    <t>09090</t>
  </si>
  <si>
    <t>Naprava za merjenje oprijemljivosti prevlek</t>
  </si>
  <si>
    <t>Scratch tester</t>
  </si>
  <si>
    <t>Merilnik razenja se uporablja za ovrednotenje adhezije (oprijemljivosti) tankih plasti. Z diamantno konico razimo po površini vzorca z vnaprej določeno obremenitvijo (ali naraščajočo obrementivijo). Med meritvijo se beležijo naslednji parametri: sila razenja, koeficient razenja, trenutna globina razenja in akustična emisija. Po končanem postopku razenja izvedemo še naknadno analizo, ki vključuje: trajna globina raze, zajem optične slike celotne raze in vizualna določitev kritičnih obremenitev. Konfiguracija opreme je še posebej primerna za analizo nanoplastnih in nanokompozitnih trdih prevlek.</t>
  </si>
  <si>
    <t>The scratch tester is used for characterization of adhesion of thin films. It uses a diamond tip which is drawn along the sample surface by pressing a predefined load (or load ramp). Several parameters are recorded in-situ: scratching force, scratching coeffictient, penetration depth and acoustic emission. After the scratching procedure a post-treatment evaluation includes: residual depth, acquisition of the optical image of the whole scratch and visual determination of critical loads. The equipment configuration is particulary useful for analysis of nanolayer and nanostructured hard coatings.</t>
  </si>
  <si>
    <t>39</t>
  </si>
  <si>
    <t>Naprava za merjenje triboloških lastnosti prevlek</t>
  </si>
  <si>
    <t>Tribometer</t>
  </si>
  <si>
    <t>Tribometer se uporablja za ovrednotenje trenja in obrabe. V osnovni konfiguraciji gre za standardni sistem »pin-on-disk« (konica na disku), kjer je disk vzorec, konica pa standardna kroglica. Med meritvijo se beleži koeficient trenja kot funkcija časa. Po končani meritvi izmerimo presek preko nastale raze s profilometrom (ni del te opreme). Z uporabo teh podatkov izračunamo stopnjo obrabe. Izvajamo lahko tudi zahtevnejše analize obrabe z ostalimi tehnikami (optična mikroskopija, SEM, EDS itd.). Konfiguracija tribometra je bistvena za karakterizacijo triboloških lastnosti trdih prevlek, s posebnim poudarkom na tistih z nizko obrabo, kot so nanostrutkurne trde prevleke.</t>
  </si>
  <si>
    <t>The tribometer is used for characterization of friction and wear. In its basic configuration it performs the standard pin-on-disk test where the disk is the sample and the pin is a standard ball. During the test the friction coefficient is measured as a function of time. After the test is completed the wear track cross-section on the sample is measured by a profilometer (not part of this equipment). Using these data the wear rate is calculated. Advanced analysis of the wear pattern by other techniques is possible as well (optical microscopy, SEM, EDS, etc). The tribometer configuration is essential for evaluation of tribological properties of hard coatings, especially the ones with low wear rate, such as nanostructured hard coatings.</t>
  </si>
  <si>
    <t>Peter Venturini</t>
  </si>
  <si>
    <t>12363</t>
  </si>
  <si>
    <t>Rheometer</t>
  </si>
  <si>
    <t>Reometer Physica 301 MCR, ki ima vse glavne komponent modernega reometra: reometrijski sistem z zračnimi ležaji in visoko zmogljivim sinhronskim EC motorjem z direktno kontrolo gibanja rotorja in 100 % kontrolo rotorskega polja, s stalno razpoložljivim navorom, brez toplotnega segrevanja, ki omogoča reološka merjenja na visoko kakovostnih nivojih, Inštrument ima kompaktno ogrodje doprinese k večji učinkovitosti in kvaliteti namenskih lastnosti produktov ter nam omogoča celoviti pristop k optimizaciji procesov in dodani vrednosti končnih izdelkov.</t>
  </si>
  <si>
    <t>Rheology is the science of deformation and flow of materials. Often the materials are exposed to different external forces. In practice we have the forces like is for example gravitational which have an influence on process as sagging or sedimentation and shear forces that are acting for example when we want to bring material with polishing tool on wall. However, every successful application requires its own behaviour of material. Optimization of all the major components of modern Reometer Physica 301 MCR: motor, air bearing, the electronic 
 control, compact frame based on the concept art technology, economics, modern design integrates both, so mechanical, and electronic control components in a single instrument.</t>
  </si>
  <si>
    <t>41</t>
  </si>
  <si>
    <t xml:space="preserve">Zetasizer Nano </t>
  </si>
  <si>
    <t>Zetasizer Nano</t>
  </si>
  <si>
    <t>DT1200 proizvajalca Dispersion Technology je kombinirani akustični in elektroakustični spektrometer, ki se uporablja za določevanje velikosti delcev in zeta potenciala v disperzijah ter emulzijah. Določevanje velikost delcev temelji na merjenju dušenja ultrazvočnega valovanja v vzorcu pri različnih frekvencah. Frekvenčni spekter dušenja je odvisen od sestave in služi kot osnova za izračun porazdelitve velikosti delcev v vzorcu. Zeta potencial se določa z merjenjem koloidnega vibracijskega toka, ki je posledica deformacije električne dvojne plasti nabitih delcev zaradi vpliva ultrazvoka. Pri akustični spektroskopiji načeloma ni potrebe po redčenju in modificiranju vzorca, kar omogoča karakterizacijo realnih koncentriranih in neprosojnih disperzij ter emulzij.</t>
  </si>
  <si>
    <t>DT1200 made by Dispersion Technology Inc. is a combined acoustic and electroacoustic spectrometer for characterization of particle size and zeta potential of dispersions and emulsions. Particle size determination is based on measurements of ultrasound attenuation in the sample at different frequencies. Ultrasound attenuation spectrum is defined by the sample’s properties and serves as the basis for calculation of its particle size distribution. Zeta potential is determined by measuring colloid vibration current that results from displacement of electrical double-layers of charged particles under the influence of ultrasound. With acoustic spectroscopy it is generally unnecessary to dilute or modify the sample which allows for characterization of real concentrated and opaque dispersions and emulsions.</t>
  </si>
  <si>
    <t>43</t>
  </si>
  <si>
    <t xml:space="preserve">Zetasizer </t>
  </si>
  <si>
    <t>Merilni sistem za meritev velikosti delcev, molsko maso in zeta potencial delcev v nepolarnih raztopinah ter viskoznost posamezne raztopine.</t>
  </si>
  <si>
    <t>ZetaSizer Nano ZS 3600 for the measurment of size, molecular and zeta potencial of dispersed particles and molecules in solution.</t>
  </si>
  <si>
    <t>MiniFlex XRD</t>
  </si>
  <si>
    <t xml:space="preserve">MiniFlex peta generacija je edini X-ray difraktometer na trgu, ki izvaja kvalitativno in kvantitativno analizo polikristalnih materialov.  Miniflex ne potrebuje zunanjega vira hlajenja, saj deluje samo s 300 W rentgenske cevi. Vsak model je zasnovan tako, da se poveča prožnost instrumenta namizja.
</t>
  </si>
  <si>
    <t xml:space="preserve">Miniflex tis the only X-ray difraktometar  which produces qualitative and quantitative analysis of polycrystalline material. Miniflex 
</t>
  </si>
  <si>
    <t>Rok Žitko</t>
  </si>
  <si>
    <t>23567</t>
  </si>
  <si>
    <t>oprema za intenzivno računanje</t>
  </si>
  <si>
    <t>HPC Cluster with Associated Cooling System</t>
  </si>
  <si>
    <t>Prostor za izvajanje intenzivnega računanja (RC), za katerega je potrebno zagotoviti ustrezne okoljske parametre s centralnim spremljanjem, obveščanjem, alarmiranjem in shranjevanjem</t>
  </si>
  <si>
    <t>Space to carry out intensive computing (RC), which is necessary to ensure appropriate environmental parameters with central monitoring, notification, alerting and storage</t>
  </si>
  <si>
    <t xml:space="preserve">Univerza na Primorskem, Fakulteta za management </t>
  </si>
  <si>
    <t>7097-001</t>
  </si>
  <si>
    <t>P5-0049</t>
  </si>
  <si>
    <t xml:space="preserve"> Suzana Laporšek</t>
  </si>
  <si>
    <t>32173</t>
  </si>
  <si>
    <t>Posodobitev računalniškega centra za management</t>
  </si>
  <si>
    <t>2010-2012</t>
  </si>
  <si>
    <t>Computer centre for management studies (update)</t>
  </si>
  <si>
    <t>Oprema je bila namenjena posodobitvi računalniškega centra in uporabljajo jo raziskovalci UP FM.</t>
  </si>
  <si>
    <t>The equipment was intended to modernize the computer center and used by researchers UP FM.</t>
  </si>
  <si>
    <t>Oprema je namenjena zbiranju in obdelavi podatkov v raziskovanju v managementu.</t>
  </si>
  <si>
    <t>The equipment is intended for the collection and processing od datas in the area of management.</t>
  </si>
  <si>
    <t>VSA NAŠTETA OSNOVNA SREDSTVA SO BILA AMORTIZIRANA. Sedaj so primerna le še za rabo zaposlenih in niso primerna za zunanje uporabnike.  1203749, 1203750, 1203751, 1203752, 1203753, 1203754, 1203755, 1203756, 1203757, 1203758, 1203759, 1203760, 1203777, 1203778, 1203779, 1203780, 1203781, 1203782, 1203783, 1203784, 1203785, 1203786, 1203787, 1203888, 1203889, 1203890, 1203891, 1203892, 1203893,  1203894, 1203895, 1203896, 1203897, 1203898, 1203899, 1203900, 1203901, 1203902, 1203903, 1203904, 1203905, 1203906, 1203907</t>
  </si>
  <si>
    <t>http://www.fm-kp.si/si/raziskovanje.html</t>
  </si>
  <si>
    <t>4, 14, 19, 23, 24</t>
  </si>
  <si>
    <t>Dušan Lesjak, Mitja Ruzzier, Nada Trunk Širca, Mirko Markič, Viktorija Florjančič, Zvone Vodovnik, Milan Vodopivec, Tina Bratkovič Kregar, Jasna Auer Antončič, Mihaela Kosančič</t>
  </si>
  <si>
    <t>Borut Likar</t>
  </si>
  <si>
    <t>J5-5542</t>
  </si>
  <si>
    <t>Mitja Ruzzier, Jasna Auer Antončič, Tina Bratkovič Kregar, Doris Gomezelj Omerzel</t>
  </si>
  <si>
    <t>V5-1425</t>
  </si>
  <si>
    <t>Borut Likar, Peter Štrukelj</t>
  </si>
  <si>
    <t>V5-1511</t>
  </si>
  <si>
    <t>Katarina Košmrlj</t>
  </si>
  <si>
    <t>J5-7588</t>
  </si>
  <si>
    <t>Nadomestitev zastarane in dotrajane raziskovalne opreme</t>
  </si>
  <si>
    <t>Replacement of obsolete and outdated research equipment.</t>
  </si>
  <si>
    <t>Računalnike uporabljajo raziskovalci UP FM.</t>
  </si>
  <si>
    <t>Computers are used by researchers UP FM.</t>
  </si>
  <si>
    <t>Oprema je namenjena zbiranju in obdelavi podatkov v raziskovanju v managementu (večinoma 5.01, 5.02, 5.04, 5.05)</t>
  </si>
  <si>
    <t xml:space="preserve">The equipment is intended for the collection and processing od datas in the area of management (mostly 5.01, 5.02, 5.04, 5.05). </t>
  </si>
  <si>
    <t>1203933, 1203934, 1203935, 1203936, 1203937, 1203938, 1203939, 1203940, 1203941, 1203942</t>
  </si>
  <si>
    <t>Dušan Lesjak, Mitja Ruzzier, Nada Trunk Širca, Mirko Markič, Viktorija Florjančič, Zvone Vodovnik, Milan Vodopivec, Tina Bratkovič Kregar, Jasna Auer Antončič, Armand Faganel, Roberto Biloslavo, Doris Gomezelj Omerzel, Mateja Jerman, Suzana Laporšek, Maja Meško, Igor  Rižnar, Klemen Širok, Mihaela Kosančič</t>
  </si>
  <si>
    <t>Računalnik uporabljajo raziskovalci UP FM.</t>
  </si>
  <si>
    <t>Oprema je namenjena zbiranju in obdelavi podatkov v raziskovanju v managementu (večinoma 5.04)</t>
  </si>
  <si>
    <t xml:space="preserve">The equipment is intended for the collection and processing od datas in the area of management (mostly 5.04). </t>
  </si>
  <si>
    <t>1203943, 1203944</t>
  </si>
  <si>
    <t>1203945</t>
  </si>
  <si>
    <t>Peter Štrukelj, Borut Likar</t>
  </si>
  <si>
    <t>P16-113</t>
  </si>
  <si>
    <t>P16-215</t>
  </si>
  <si>
    <t>P16-006</t>
  </si>
  <si>
    <t>P16-032</t>
  </si>
  <si>
    <t>P16-089</t>
  </si>
  <si>
    <t>P16-087</t>
  </si>
  <si>
    <t>P16-154</t>
  </si>
  <si>
    <t>P16-082</t>
  </si>
  <si>
    <t>P16-003</t>
  </si>
  <si>
    <t>P16-044</t>
  </si>
  <si>
    <t>P16-050</t>
  </si>
  <si>
    <t>P16-085</t>
  </si>
  <si>
    <t>P16-078</t>
  </si>
  <si>
    <t>P16-073</t>
  </si>
  <si>
    <t>P16-088</t>
  </si>
  <si>
    <t>P16-132</t>
  </si>
  <si>
    <t>P16-133</t>
  </si>
  <si>
    <t>P16-190</t>
  </si>
  <si>
    <t>P16-186</t>
  </si>
  <si>
    <t>P16-007</t>
  </si>
  <si>
    <t>P16-051</t>
  </si>
  <si>
    <t>P16-036</t>
  </si>
  <si>
    <t>P16-004</t>
  </si>
  <si>
    <t>P16-031</t>
  </si>
  <si>
    <t>P16-075</t>
  </si>
  <si>
    <t>P16-013</t>
  </si>
  <si>
    <t>P16-063</t>
  </si>
  <si>
    <t>Oprema za pripravo in analizo bio-čipov nizke gostote (nadgradnja Centra za funkcijsko genomiko in bio-čipe; sklop 2)2</t>
  </si>
  <si>
    <t>Oprema za pripravo in analizo bio-čipov nizke gostote (nadgradnja Centra za funkcijsko genomiko in bio-čipe; sklop 2)1</t>
  </si>
  <si>
    <t>Sistem za visokotlačno tekočinsko kromatografijo1</t>
  </si>
  <si>
    <t>Sistem za visokotlačno tekočinsko kromatografijo 2</t>
  </si>
  <si>
    <t>Sistem za visokotlačno tekočinsko kromatografijo 3</t>
  </si>
  <si>
    <t>Egon Pavlica</t>
  </si>
  <si>
    <t>del eksperimenta časovni-prelet fotovzbujenih nosilcev naboja</t>
  </si>
  <si>
    <t>part of time-of-flight photoconductivity measurement</t>
  </si>
  <si>
    <t>N1-0024</t>
  </si>
  <si>
    <t>P6-0382</t>
  </si>
  <si>
    <t>Franc Marušič</t>
  </si>
  <si>
    <t>Sledilec očesnih premikov</t>
  </si>
  <si>
    <t>Eye-tracker</t>
  </si>
  <si>
    <t xml:space="preserve"> Paket 16</t>
  </si>
  <si>
    <t>Po začetnem poizvedovanju, v katerem mora potencialni uporabnik napisati tako svoje osnovne podatke kot namen uporabe opreme, kratek opis raziskovalnega problema in čas potreben za opravo raziskav, se v roku enega tedna s potencialnim uporabnikom dogovorimo o vseh podrobnostih izposoje opreme, vključno z možnostjo tehnične in ali strokovne pomoči.</t>
  </si>
  <si>
    <t xml:space="preserve">Following the initial email in which the potential user of this research equipment gives his basic information as weel as a brief explanation of what he wants to do with this equipment and what the main scientific questions behind this is. Within one week we will negotiate with the potential user all the relevant details concerning the equipment rental including optional technical or professional assistence. </t>
  </si>
  <si>
    <t>Sledilec očesnih premikov zaznava in shranjuje poglede oči glede na različne dražljaje na zaslonu. Uporablja se za študije branja, jezikoslovne študije, študije pozornosti itd.</t>
  </si>
  <si>
    <t>Eye-tracker tracks eye movement on various types of screens/objects presented to the subject. It is primarily used in Psycholinguistic research or reading, attention etc.</t>
  </si>
  <si>
    <t>http://www.ung.si/sl/raziskave/center-za-kognitivne-znanosti-jezika/o-centru/raziskovalna-oprema/</t>
  </si>
  <si>
    <t>P16-084</t>
  </si>
  <si>
    <t>P1-0385</t>
  </si>
  <si>
    <t>Samo Stanič</t>
  </si>
  <si>
    <t>Oprema za meritve višine oblakov in planetarne mejne plasti</t>
  </si>
  <si>
    <t>Equipment for the measurement of the height of the clouds and the planetary boundary layer</t>
  </si>
  <si>
    <t>http://www.ung.si/sl/raziskave/center-za-raziskave-atmosfere/projekti/16_paket/</t>
  </si>
  <si>
    <t>P16-037</t>
  </si>
  <si>
    <t>P2-0536</t>
  </si>
  <si>
    <t>P1-0237</t>
  </si>
  <si>
    <t>P3-0179</t>
  </si>
  <si>
    <t>2413-001</t>
  </si>
  <si>
    <t>I0-0035</t>
  </si>
  <si>
    <t>Katja Bezek</t>
  </si>
  <si>
    <t>Mikropretočni sistem/inkubator za gojenje celičnih kultur, bakterij, kvasovk ter sferoidov z možnostjo kontrole temperature, pretoka medija in z možnostjo avtomatizirane fluorescentne mikroskopije</t>
  </si>
  <si>
    <t>Microfluidic system</t>
  </si>
  <si>
    <t>Mikropretočni sistem CellASIC ONIX2 se nahaja v celičnem laboratoriju UP, FVZ na pultu in je povezan z računalnikom. Poskus poteka v komercialno dostopnih ploščicah, primernih za napravo in se priklopijo na nastavek naprave in vakumsko zaprejo. Nadzor sistema je mogoč preko programske opreme na računalniku.</t>
  </si>
  <si>
    <t>The CellASIC ONIX2 microfluidic system is located in the cell laboratory of UP, FVZ on the counter, connected to the computer. The experiment takes place in commercially available plates suitable for the device. The plates are connected to the device and vacuum sealed prior to experiment. System monitoring is possible through the computer software.</t>
  </si>
  <si>
    <t>Mikropretočni sistem CellASIC ONIX2 omogoča nadzor pretoka raztopin, temperature in atmosfere neposredno spremljanje dogajanja preko mikroskopa. Omogoča delo s celicami v suspenziji in s pritrjenimi celicami; spremljanje diferenciacije in odziva različnih celičnih linij v času, določanje delovanja protimikrobnih sredstev, spremljanje in preprečevanje tvorbe biofilma, določanje interakcij patogenih mikroorganizmov na modelu celičnih linij.</t>
  </si>
  <si>
    <t>The CellASIC ONIX2 microfluidic system enables monitoring of the flow, temperature and atmosphere and the direct monitoring of the experiment through the microscope. It allows working with cells in suspension and with attached cells; monitoring the differentiation and response of cell lines in time, determining the action of antimicrobial agents, monitoring and preventing the formation of biofilm, determining the interactions of pathogenic microorganisms on the cell line model.</t>
  </si>
  <si>
    <t xml:space="preserve">Univerza na Primorskem Fakulteta za vede o zdravju     
</t>
  </si>
  <si>
    <t>P16-183</t>
  </si>
  <si>
    <t>J2-6750</t>
  </si>
  <si>
    <t>I0-0029-0795</t>
  </si>
  <si>
    <t>Boštjan Jančar</t>
  </si>
  <si>
    <t>HPLC sistem 
(HPLC-PDA-FL-CAD-ECD)</t>
  </si>
  <si>
    <t>KI 15340</t>
  </si>
  <si>
    <t>P16-138</t>
  </si>
  <si>
    <t>Mitja Križman, Alen Albreht, Vesna Glavnik, Eva Kranjc, Urška Jug, Mateja Puklavec</t>
  </si>
  <si>
    <t>Merzel Franci</t>
  </si>
  <si>
    <t>13627</t>
  </si>
  <si>
    <t xml:space="preserve">KI 15203
KI 15204
</t>
  </si>
  <si>
    <t>Kromatografski sistem 
za čiščenje proteinov</t>
  </si>
  <si>
    <t>Äkta chromatographic system for protein purification</t>
  </si>
  <si>
    <t>Opremo lahko uporabljajo usposobljeni operaterji ali pa separacijo izvede tehnik odseka D-12. Prednost uporabe inštrumenta imajo člani programske skupine P4-176 ter raziskovalci Kemijskega inštituta. Za zunanje uporabnike bo pripravljen cenik, ko se bo pojavil večji interes za uporabo inštrumenta. Doslej smo omogočili uporabo inštrumenta za manjše analize brezplačno.</t>
  </si>
  <si>
    <t>Äkta - chromatographic system for protein purification with programmable injector and fraction collector</t>
  </si>
  <si>
    <t>KI 15333</t>
  </si>
  <si>
    <t>ERA NET SynBio Bioorigami</t>
  </si>
  <si>
    <t>ERA-NET M-ERA Medisurf</t>
  </si>
  <si>
    <t>J7-8270 </t>
  </si>
  <si>
    <t>Jože Moškon</t>
  </si>
  <si>
    <t>Potenciostat/Galvanostat 
50A</t>
  </si>
  <si>
    <t>The Arbin instrument (5V-50A) has a multi-channel configuration, whereby each of 8 channels are totally independent potentiostats/galvanostats. Software allows straightforward writing of test settings, real-time monitoring of the condition at each channel with multi-mode graphical displaying of the data and possibility of direct data transfer, processing, and plotting. Connection to cell(s) is with 4-point terminals; maximum current (per channel) is 50 A. Current ranges are: 50 A, 10 A, 1 A, 0.1 A; voltage range from 0 V to +5 V. Auxiliary module for recording of temperature is included.</t>
  </si>
  <si>
    <t xml:space="preserve">Vpenjanje (vezava) merilnih celic, kakor tudi nastavitve, sprožitev in spremljanje meritev se izvajajo ročno na mestu inštalacije opreme (PRC -1.18). Dostop na daljavo ni omogočen.  </t>
  </si>
  <si>
    <t>Mounting (connecting) of meassuring cells, as well as test settings, initiating and monitoring of the measurements progress are carried out manually on-site where the equipment is installed (PRC -1.18). Remote access is not enabled.</t>
  </si>
  <si>
    <t>Oprema se uporablja za izvajanje elektrokemijskih meritev na polindustrijskih in industrijskih (komercialnih) kondenzatorjih in baterijah s cilindrično geometrijo ohišja.</t>
  </si>
  <si>
    <t xml:space="preserve">The equipment is used to conduct electrochemical measurements of semi-industrial and industrial (commercial) capacitors and batteries with cylindric </t>
  </si>
  <si>
    <t>KI 15336</t>
  </si>
  <si>
    <t>Ionski kromatograf za analizo anionov</t>
  </si>
  <si>
    <t>Ion chromatograph for analysis of anions in liquid samples</t>
  </si>
  <si>
    <t>Ionski kromatograf s prevodniškim detektorjem omogoča analizo anionov v tekočih vzorcih. Kromatograf je sklopljen z avtomatskim vzorčnikom, ki omogoča analizo do 148 vzorcev. Analiza lahko poteka izokratično - pri konstantni sestavi eluenta ali gradientno - s spreminjajočo sestavo eluenta. Instrument ima vgrajen supresor, kar omogoča analizo sledov  v µg/l.</t>
  </si>
  <si>
    <t>Ion chromatograph equipped with the conductivity detector enables the analysis of anions in liquid samples. The chromatograph is hyphenated with an automatic sampler which is capable to analyse up to 148 samples. Two types of analysis are available: isocratic analyses with the constant eluent composition, and gradient analyses with the varying eluent composition. The instrument has a built in suppressor which enables the analysis of traces (µg/l).</t>
  </si>
  <si>
    <t>Jelka Grdadolnik</t>
  </si>
  <si>
    <t>Špela Božič</t>
  </si>
  <si>
    <t>Sistem za določanje elektronskih lastnosti trdnih praškastih katalizatorjev (Metrohm Autolab, model PGSTAT 302N)</t>
  </si>
  <si>
    <t>System for determing electronic properties of solid powder catalysts - potentiostat (Metrohm Autolab, model PGSTAT 302N)</t>
  </si>
  <si>
    <t>Potenciostat/galvanostat (Metrohm Autolab, model PGSTAT 302N),opremljen z impedančnim modulom FRA32, omogoča določevanje elektronskih lastnosti katalizatorjev v različnih elektrolitih z naslednjimi metodami: ciklična voltametrija , impedančna spektroskopija in določanje gostote električnega toka na površini katalizatorja, pridobljenega z vzbujanjem katalizatorja z vidno ali UV svetlobo. Rezultati elektrokemičnih meritev nam omogočajo določiti hitrost migracije nosilcev nabojev  in gostot električnega toka na površini testiranih katalizatorjih, kar nam omogoča podrobnejši vpogled v  delovanje katalizatorjev, npr. v naprednih oksidacijskih procesih čiščenja voda s uporabo UV ali vidne svetlobe. Sistem za določanje elektronskih lastnosti je sestavljen iz potentiostata/galvanostata in tri-elektrodne elektrokemijske celice. Tri-elektrodna elektrokemijska celica je  sestavljene iz števne elektrode (Pt elektroda), referenčne elektrode (Ag/AgCl elektroda) in delovne elektrode (steklena ogljikova elektroda).</t>
  </si>
  <si>
    <t>The potentiostat/galvanostat (Metrohm Autolab, model PGSTAT 302N), equipped with the impedance module FRA32, allows us to determinate electronic properties of solid powder catalysts in different electrolytes with the following methods: cyclic voltammetry, impedance spectroscopy and determination of photocurrent density on the surface of catalysts obtained by exciting the catalyst with visible or UV light. The results of electrochemical measurements allow us to determine the migration rate of carrier charges and the current density on the surface of tested catalysts, which enables a more detailed insight into the operating  mechanism of catalysts, for example in advanced oxidation processes for cleaning water with the use of UV or visible light. The system for determining the electronic properties consists of the potentiostat/galvanostat and a three-electrode electrochemical cell. The three-electrode electrochemical cell is made of counter electrode (Pt electrode), reference electrode (Ag / AgCl electrode), and working electrode (glassy carbon electrode).</t>
  </si>
  <si>
    <t>Projekti, programi ARRS in / ali tržni presežek</t>
  </si>
  <si>
    <t>Projekti pogrami ARRS in lastna sredstva</t>
  </si>
  <si>
    <t>Evropska sredstva (ESSR) ter sredstva MIZŠ</t>
  </si>
  <si>
    <t>Projekti, pogrami ARRS in drugi javni viri</t>
  </si>
  <si>
    <t>Paket 13 in nadgradnja Paket 16</t>
  </si>
  <si>
    <t>Paket 14 in nadgradnja Paket 16</t>
  </si>
  <si>
    <t>Rotacijski upogibni preizkus do 160 Nm in premera18 mm</t>
  </si>
  <si>
    <t>Številka RO</t>
  </si>
  <si>
    <t>Naziv RO</t>
  </si>
  <si>
    <t xml:space="preserve">Šifra
PS / IS
(za P-14) </t>
  </si>
  <si>
    <t>MESEČNO POROČILO - ZA MESEC JUNIJ 2017</t>
  </si>
  <si>
    <t xml:space="preserve">Paket 16 </t>
  </si>
  <si>
    <t>13/211</t>
  </si>
  <si>
    <t>Bruker AVANCE 500 MHz NMR spectrometer</t>
  </si>
  <si>
    <t>Razred</t>
  </si>
  <si>
    <t>Class</t>
  </si>
  <si>
    <t>Red</t>
  </si>
  <si>
    <t>Order</t>
  </si>
  <si>
    <t>Vrsta</t>
  </si>
  <si>
    <t>Genus</t>
  </si>
  <si>
    <t>Procesna Oprema – Fizikalna</t>
  </si>
  <si>
    <t>Process Equipment – Physical</t>
  </si>
  <si>
    <t>Nanašanje tankih filmov</t>
  </si>
  <si>
    <t>Thin Film Deposition</t>
  </si>
  <si>
    <t>Izparjevalec</t>
  </si>
  <si>
    <t>Evaporator</t>
  </si>
  <si>
    <t xml:space="preserve">Epitaksija z molekularnim žarkom  </t>
  </si>
  <si>
    <t>Molecular Beam Epitaxy</t>
  </si>
  <si>
    <t>Pršilnik</t>
  </si>
  <si>
    <t>Sputterer</t>
  </si>
  <si>
    <t>Nanašanje s pulznim laserjem</t>
  </si>
  <si>
    <t>Pulsed Laser Deposition</t>
  </si>
  <si>
    <t>Nanašanje s kemijskimi hlapi</t>
  </si>
  <si>
    <t>Chemical Vapour Deposition</t>
  </si>
  <si>
    <t>Elektro-nanašanje</t>
  </si>
  <si>
    <t>Electrodeposition</t>
  </si>
  <si>
    <t>Nanašanje z ionskim žarkom</t>
  </si>
  <si>
    <t>Ion Beam Deposition</t>
  </si>
  <si>
    <t>Litografija</t>
  </si>
  <si>
    <t>Lithography</t>
  </si>
  <si>
    <t>Optična</t>
  </si>
  <si>
    <t>Optical</t>
  </si>
  <si>
    <t>Elektronski žarek</t>
  </si>
  <si>
    <t>Electron beam</t>
  </si>
  <si>
    <t>Karakterizacija</t>
  </si>
  <si>
    <t>Ion Beam</t>
  </si>
  <si>
    <t>Laser (nameri-piši)</t>
  </si>
  <si>
    <t>Laser (Direct-Write)</t>
  </si>
  <si>
    <t>Jedkanje</t>
  </si>
  <si>
    <t>Etching</t>
  </si>
  <si>
    <t>Reaktivni ion</t>
  </si>
  <si>
    <t>Reactive Ion</t>
  </si>
  <si>
    <t>Plazma</t>
  </si>
  <si>
    <t>Plasma</t>
  </si>
  <si>
    <t>Mehansko</t>
  </si>
  <si>
    <t>Mechanical</t>
  </si>
  <si>
    <t>Frezanje z ionskim žarkom</t>
  </si>
  <si>
    <t>Ion Beam Milling</t>
  </si>
  <si>
    <t>Kontrolirano okolje</t>
  </si>
  <si>
    <t>Controlled Environment</t>
  </si>
  <si>
    <t>Peč</t>
  </si>
  <si>
    <t>Furnace</t>
  </si>
  <si>
    <t>Hitri toplotni temperiranje</t>
  </si>
  <si>
    <t>Rapid Thermal Annealer</t>
  </si>
  <si>
    <t>Komora z rokavicami</t>
  </si>
  <si>
    <t>Glove Box</t>
  </si>
  <si>
    <t>Atmosferski reaktor</t>
  </si>
  <si>
    <t>Atmospheric Reactors</t>
  </si>
  <si>
    <t>Pakiranje</t>
  </si>
  <si>
    <t>Packaging</t>
  </si>
  <si>
    <t>Vezava z žico</t>
  </si>
  <si>
    <t>Wire Bonding</t>
  </si>
  <si>
    <t>Rezanje</t>
  </si>
  <si>
    <t>Dicing</t>
  </si>
  <si>
    <t>Enkapsulacija</t>
  </si>
  <si>
    <t>Encapsulation</t>
  </si>
  <si>
    <t>Characterisation</t>
  </si>
  <si>
    <t>Elipsometrija</t>
  </si>
  <si>
    <t>Ellipsometry</t>
  </si>
  <si>
    <t>Profilometer</t>
  </si>
  <si>
    <t>Kemijski Reaktor</t>
  </si>
  <si>
    <t>Chemical Reactor</t>
  </si>
  <si>
    <t>Kristalizacija</t>
  </si>
  <si>
    <t>Crystallisation</t>
  </si>
  <si>
    <t>Distilacija</t>
  </si>
  <si>
    <t>Distillation</t>
  </si>
  <si>
    <t>Paralelna sinteza</t>
  </si>
  <si>
    <t>Parallel Synthesis</t>
  </si>
  <si>
    <t>Tvorba delčkov</t>
  </si>
  <si>
    <t>Particle Formation</t>
  </si>
  <si>
    <t>Avtomatska ekstrakcija</t>
  </si>
  <si>
    <t>Automated Extraction</t>
  </si>
  <si>
    <t>Avtomatska sinteza</t>
  </si>
  <si>
    <t>Automated Synthesis</t>
  </si>
  <si>
    <t>Manipulacija vzorcev</t>
  </si>
  <si>
    <t>Sample Manipulation</t>
  </si>
  <si>
    <t>Manipulacija tekočin</t>
  </si>
  <si>
    <t>Liquid Handling</t>
  </si>
  <si>
    <t>Robot</t>
  </si>
  <si>
    <t>Ustavljeni pretok</t>
  </si>
  <si>
    <t>Stopped Flow</t>
  </si>
  <si>
    <t>Tekstili</t>
  </si>
  <si>
    <t>Textiles</t>
  </si>
  <si>
    <t>Produkcijo tekstilov</t>
  </si>
  <si>
    <t>Textiles Production</t>
  </si>
  <si>
    <t>Tiskanje tekstilov</t>
  </si>
  <si>
    <t>Textiles Printer</t>
  </si>
  <si>
    <t>Procesna Oprema – Biološka</t>
  </si>
  <si>
    <t>Process Equipment – Biological</t>
  </si>
  <si>
    <t>Rast in manipulacija</t>
  </si>
  <si>
    <t>Growth and Manipulation</t>
  </si>
  <si>
    <t>Bakteriologija</t>
  </si>
  <si>
    <t>Bacteriology</t>
  </si>
  <si>
    <t>Virologija</t>
  </si>
  <si>
    <t>Virology</t>
  </si>
  <si>
    <t>Celične kulture</t>
  </si>
  <si>
    <t>Cell Culture</t>
  </si>
  <si>
    <t>Fermentologija</t>
  </si>
  <si>
    <t>Fermentology</t>
  </si>
  <si>
    <t>Centrifuge</t>
  </si>
  <si>
    <t>Ultracentrifuge</t>
  </si>
  <si>
    <t>Ultracentrifuges</t>
  </si>
  <si>
    <t>Visokih hitrosti</t>
  </si>
  <si>
    <t>High Speed</t>
  </si>
  <si>
    <t>Procesiranje tkiv</t>
  </si>
  <si>
    <t>Tissue Processing</t>
  </si>
  <si>
    <t>Procesor tkiv</t>
  </si>
  <si>
    <t>Tissue Processor</t>
  </si>
  <si>
    <t>Kriostat</t>
  </si>
  <si>
    <t>Cryostat</t>
  </si>
  <si>
    <t>Mikrotom</t>
  </si>
  <si>
    <t>Microtome</t>
  </si>
  <si>
    <t>Imunski označevalec</t>
  </si>
  <si>
    <t>Immunostainer</t>
  </si>
  <si>
    <t>Dehidracija</t>
  </si>
  <si>
    <t>Dehydration</t>
  </si>
  <si>
    <t>Celični disruptor</t>
  </si>
  <si>
    <t>Cell Disruptor</t>
  </si>
  <si>
    <t>Sterilizacija</t>
  </si>
  <si>
    <t>Sterilisation</t>
  </si>
  <si>
    <t>Avtoklav</t>
  </si>
  <si>
    <t>Autoclave</t>
  </si>
  <si>
    <t>Purifikcija vode</t>
  </si>
  <si>
    <t>Water Purification</t>
  </si>
  <si>
    <t>Iradiacija</t>
  </si>
  <si>
    <t>Irradiation</t>
  </si>
  <si>
    <t>VHP dekontaminacija</t>
  </si>
  <si>
    <t>VHP Decontamination</t>
  </si>
  <si>
    <t>Fluorescenčni bralniki</t>
  </si>
  <si>
    <t>Fluorescent Readers</t>
  </si>
  <si>
    <t>UV</t>
  </si>
  <si>
    <t>Infra-rdeča</t>
  </si>
  <si>
    <t>Infra-Red</t>
  </si>
  <si>
    <t>Celični števci</t>
  </si>
  <si>
    <t>Cell Counters</t>
  </si>
  <si>
    <t>Ploščni bralniki</t>
  </si>
  <si>
    <t>Plate Readers</t>
  </si>
  <si>
    <t>Analizatorji</t>
  </si>
  <si>
    <t>Analysers</t>
  </si>
  <si>
    <t>Scintilacijski števci</t>
  </si>
  <si>
    <t>Scintillation Counters</t>
  </si>
  <si>
    <t>Karakterizacija materialov</t>
  </si>
  <si>
    <t>Materials Characterisation</t>
  </si>
  <si>
    <t>Spektroskopija</t>
  </si>
  <si>
    <t>Spectroscopy</t>
  </si>
  <si>
    <t>Raman</t>
  </si>
  <si>
    <t>Jedrska magnetna resonanca</t>
  </si>
  <si>
    <t>Nuclear Magnetic Resonance</t>
  </si>
  <si>
    <t>EPR</t>
  </si>
  <si>
    <t>Rentgenska fotoemisijska</t>
  </si>
  <si>
    <t>X-ray Photoemission</t>
  </si>
  <si>
    <t>Fluorescenca</t>
  </si>
  <si>
    <t>Fluorescence</t>
  </si>
  <si>
    <t>Cirkularni dikrometer</t>
  </si>
  <si>
    <t>Circular Dichrometer</t>
  </si>
  <si>
    <t>Spektrometrija</t>
  </si>
  <si>
    <t>Spectrometry</t>
  </si>
  <si>
    <t>Spektrofotometrija</t>
  </si>
  <si>
    <t>Spectrophotometry</t>
  </si>
  <si>
    <t>Rentgenska</t>
  </si>
  <si>
    <t>X-ray</t>
  </si>
  <si>
    <t>Masna spektrometrija</t>
  </si>
  <si>
    <t>Mass Spectrometry</t>
  </si>
  <si>
    <t>Slikanje-Imaging</t>
  </si>
  <si>
    <t>Imaging</t>
  </si>
  <si>
    <t>Magnetna resonanca</t>
  </si>
  <si>
    <t>Magnetic Resonance</t>
  </si>
  <si>
    <t>Ultrazvočna</t>
  </si>
  <si>
    <t>Ultrasound</t>
  </si>
  <si>
    <t>In Vivo Fluorescenca</t>
  </si>
  <si>
    <t>In Vivo Fluorescence</t>
  </si>
  <si>
    <t>Optična mikroskopija</t>
  </si>
  <si>
    <t>Optical Microscopy</t>
  </si>
  <si>
    <t>Confokalna</t>
  </si>
  <si>
    <t>Confocal</t>
  </si>
  <si>
    <t>Bližnjega polja</t>
  </si>
  <si>
    <t>Near Field</t>
  </si>
  <si>
    <t>Transmisijska</t>
  </si>
  <si>
    <t>Transmission</t>
  </si>
  <si>
    <t>Reflekcijska</t>
  </si>
  <si>
    <t>Reflection</t>
  </si>
  <si>
    <t>Microdisekcijska</t>
  </si>
  <si>
    <t>Microdissection</t>
  </si>
  <si>
    <t>Živih celic</t>
  </si>
  <si>
    <t>Live Cell</t>
  </si>
  <si>
    <t>Fluorescenčna</t>
  </si>
  <si>
    <t>Stereo</t>
  </si>
  <si>
    <t>Electron Microscopy</t>
  </si>
  <si>
    <t>Skenska</t>
  </si>
  <si>
    <t>Scanning</t>
  </si>
  <si>
    <t>Skenska transmisijska</t>
  </si>
  <si>
    <t>Scanning Transmission</t>
  </si>
  <si>
    <t>Detektorji</t>
  </si>
  <si>
    <t>Detectors</t>
  </si>
  <si>
    <t>Površinska mikroskopija</t>
  </si>
  <si>
    <t>Surface Probe Microscopy</t>
  </si>
  <si>
    <t>Atomsa sila</t>
  </si>
  <si>
    <t>Atomic Force</t>
  </si>
  <si>
    <t>Skensko tuneliranje</t>
  </si>
  <si>
    <t>Scanning Tunneling</t>
  </si>
  <si>
    <t>Magnetna sila</t>
  </si>
  <si>
    <t>Magnetic Force</t>
  </si>
  <si>
    <t>Površinska analiza</t>
  </si>
  <si>
    <t>Surface analysis</t>
  </si>
  <si>
    <t>Naboj</t>
  </si>
  <si>
    <t>Charge</t>
  </si>
  <si>
    <t>Adsorpcija</t>
  </si>
  <si>
    <t>Adsorption</t>
  </si>
  <si>
    <t>Difrakcija</t>
  </si>
  <si>
    <t>Diffraction</t>
  </si>
  <si>
    <t>Elektronov nizkih energij</t>
  </si>
  <si>
    <t>Low Energy Electron</t>
  </si>
  <si>
    <t>Elektronov visokih energij</t>
  </si>
  <si>
    <t>High Energy Electron</t>
  </si>
  <si>
    <t>Magnetometrija</t>
  </si>
  <si>
    <t>Magnetometry</t>
  </si>
  <si>
    <t>Vibrirajočih vzorcev</t>
  </si>
  <si>
    <t>Vibrating Sample</t>
  </si>
  <si>
    <t>SQUID</t>
  </si>
  <si>
    <t>Kerrov pojav</t>
  </si>
  <si>
    <t>Kerr Effect</t>
  </si>
  <si>
    <t>Mehanske lastnosti</t>
  </si>
  <si>
    <t>Mechanical Properties</t>
  </si>
  <si>
    <t>Tenzometer</t>
  </si>
  <si>
    <t>Tensometer</t>
  </si>
  <si>
    <t>Breme</t>
  </si>
  <si>
    <t>Load</t>
  </si>
  <si>
    <t>Trdost</t>
  </si>
  <si>
    <t>Hardness</t>
  </si>
  <si>
    <t>Vibracija</t>
  </si>
  <si>
    <t>Vibration</t>
  </si>
  <si>
    <t>Kemijska analiza</t>
  </si>
  <si>
    <t>Chemical Analysis</t>
  </si>
  <si>
    <t>Analiza zraka</t>
  </si>
  <si>
    <t>Air Analysis</t>
  </si>
  <si>
    <t>Distilacijska analiza</t>
  </si>
  <si>
    <t>Distillation Analysis</t>
  </si>
  <si>
    <t>Analiza vode</t>
  </si>
  <si>
    <t>Water Analysis</t>
  </si>
  <si>
    <t>Trdne snovi</t>
  </si>
  <si>
    <t>Solids</t>
  </si>
  <si>
    <t>Kromatografija</t>
  </si>
  <si>
    <t>Chromatography</t>
  </si>
  <si>
    <t>Makromolekulska</t>
  </si>
  <si>
    <t>Macromolecular</t>
  </si>
  <si>
    <t>Electroforeza</t>
  </si>
  <si>
    <t>Electrophoresis</t>
  </si>
  <si>
    <t>Fizikalne lastnosti</t>
  </si>
  <si>
    <t>Physical Properties</t>
  </si>
  <si>
    <t>Analiza velikosti delcev</t>
  </si>
  <si>
    <t>Particle Size Analysis</t>
  </si>
  <si>
    <t>Zeta Potencial</t>
  </si>
  <si>
    <t>Zeta Potential</t>
  </si>
  <si>
    <t>Toplotne</t>
  </si>
  <si>
    <t>Thermal</t>
  </si>
  <si>
    <t>Geometrijske</t>
  </si>
  <si>
    <t>Geometric</t>
  </si>
  <si>
    <t>Ravnovesje</t>
  </si>
  <si>
    <t>Balance</t>
  </si>
  <si>
    <t>Vlakna</t>
  </si>
  <si>
    <t>Fibre</t>
  </si>
  <si>
    <t>Analitične centrifuge</t>
  </si>
  <si>
    <t>Analytical Centrifuges</t>
  </si>
  <si>
    <t>Meritve in analiza vzorcev</t>
  </si>
  <si>
    <t>Sample Measurement/ Analysis</t>
  </si>
  <si>
    <t>Kriogenika</t>
  </si>
  <si>
    <t>Cryogenic</t>
  </si>
  <si>
    <t>77K</t>
  </si>
  <si>
    <t>4K</t>
  </si>
  <si>
    <t>1.4K</t>
  </si>
  <si>
    <t>He3</t>
  </si>
  <si>
    <t>mili-Kelvin</t>
  </si>
  <si>
    <t>milli-Kelvin</t>
  </si>
  <si>
    <t>Elektronska</t>
  </si>
  <si>
    <t>Electronic</t>
  </si>
  <si>
    <t>Analizator mrež</t>
  </si>
  <si>
    <t>Network Analyser</t>
  </si>
  <si>
    <t>Mikrovalovne</t>
  </si>
  <si>
    <t>Microwave</t>
  </si>
  <si>
    <t>Radiofrekvenčne</t>
  </si>
  <si>
    <t>RF</t>
  </si>
  <si>
    <t>Osciloskopi</t>
  </si>
  <si>
    <t>Gibanje</t>
  </si>
  <si>
    <t>Motion</t>
  </si>
  <si>
    <t>Visokohitrostni video</t>
  </si>
  <si>
    <t>High Speed Video</t>
  </si>
  <si>
    <t>Nizkohitrostni video</t>
  </si>
  <si>
    <t>Low Speed Video</t>
  </si>
  <si>
    <t>Telemetrija</t>
  </si>
  <si>
    <t>Telemetry</t>
  </si>
  <si>
    <t>Tekočine</t>
  </si>
  <si>
    <t>Fluid</t>
  </si>
  <si>
    <t>Haptika</t>
  </si>
  <si>
    <t>Haptics</t>
  </si>
  <si>
    <t>Barvila</t>
  </si>
  <si>
    <t>Dye</t>
  </si>
  <si>
    <t>Ekscimer</t>
  </si>
  <si>
    <t>Excimer</t>
  </si>
  <si>
    <t>Visokih moči</t>
  </si>
  <si>
    <t>High Power</t>
  </si>
  <si>
    <t>Opto-akustični sistemi</t>
  </si>
  <si>
    <t>Opto-Acoustic Systems</t>
  </si>
  <si>
    <t>Pulzni femtosekundni</t>
  </si>
  <si>
    <t>Pulsed Femtosecond</t>
  </si>
  <si>
    <t>YAG</t>
  </si>
  <si>
    <t>Kvantne informacije</t>
  </si>
  <si>
    <t>Quantum Information</t>
  </si>
  <si>
    <t>Površinska plazmonska resonanca</t>
  </si>
  <si>
    <t>Surface Plasmon Resonance</t>
  </si>
  <si>
    <t>Dualna polarizacija</t>
  </si>
  <si>
    <t>Dual-polarisation</t>
  </si>
  <si>
    <t>Bolometrija</t>
  </si>
  <si>
    <t>Bolometric</t>
  </si>
  <si>
    <t>Slikanje-Imaging visoke ločljivosti</t>
  </si>
  <si>
    <t>High Resolution Imaging</t>
  </si>
  <si>
    <t>Proteins/Nucleic Acids</t>
  </si>
  <si>
    <t>Matrika</t>
  </si>
  <si>
    <t>Arrays</t>
  </si>
  <si>
    <t>PCR</t>
  </si>
  <si>
    <t>Sequencers</t>
  </si>
  <si>
    <t>Sintetizatorji</t>
  </si>
  <si>
    <t>Synthesisers</t>
  </si>
  <si>
    <t>Bio-Medicinske</t>
  </si>
  <si>
    <t>Bio-Medical</t>
  </si>
  <si>
    <t>Kardiovaskularne</t>
  </si>
  <si>
    <t>Cardiovascular</t>
  </si>
  <si>
    <t>Ortopedske</t>
  </si>
  <si>
    <t>Orthopedic Wear</t>
  </si>
  <si>
    <t>Zobne</t>
  </si>
  <si>
    <t>Dental</t>
  </si>
  <si>
    <t>Celo telo</t>
  </si>
  <si>
    <t>Whole Body</t>
  </si>
  <si>
    <t>Celice</t>
  </si>
  <si>
    <t>Cells</t>
  </si>
  <si>
    <t>Tkiva</t>
  </si>
  <si>
    <t>Tissues</t>
  </si>
  <si>
    <t>Akustične</t>
  </si>
  <si>
    <t>Acoustic</t>
  </si>
  <si>
    <t>Doppler</t>
  </si>
  <si>
    <t>Ultrazvok</t>
  </si>
  <si>
    <t>Avdio</t>
  </si>
  <si>
    <t>Audio</t>
  </si>
  <si>
    <t>Terenske</t>
  </si>
  <si>
    <t>Field Deployable</t>
  </si>
  <si>
    <t>Liquids</t>
  </si>
  <si>
    <t>Plini</t>
  </si>
  <si>
    <t>Gases</t>
  </si>
  <si>
    <t>Plazme</t>
  </si>
  <si>
    <t>Plasmas</t>
  </si>
  <si>
    <t>Velika Instrumentacija</t>
  </si>
  <si>
    <t>Large Scale Instruments</t>
  </si>
  <si>
    <t>Simulirana okolja</t>
  </si>
  <si>
    <t>Simulated Environments</t>
  </si>
  <si>
    <t>Akustika</t>
  </si>
  <si>
    <t>Acoustics</t>
  </si>
  <si>
    <t>Izgorevanje</t>
  </si>
  <si>
    <t>Combustion</t>
  </si>
  <si>
    <t>Vožnja</t>
  </si>
  <si>
    <t>Driving</t>
  </si>
  <si>
    <t>Zračni prevoz</t>
  </si>
  <si>
    <t>Flight</t>
  </si>
  <si>
    <t>Infrastruktura</t>
  </si>
  <si>
    <t>Infrastructure</t>
  </si>
  <si>
    <t>Informacijska tehnologija</t>
  </si>
  <si>
    <t>IT</t>
  </si>
  <si>
    <t>Server</t>
  </si>
  <si>
    <t>Skladiščenje</t>
  </si>
  <si>
    <t>Storage</t>
  </si>
  <si>
    <t>Delovna postaja</t>
  </si>
  <si>
    <t>Workstation</t>
  </si>
  <si>
    <t>Paralelno računanje</t>
  </si>
  <si>
    <t>Parallel Computing</t>
  </si>
  <si>
    <t>Delo s podatki</t>
  </si>
  <si>
    <t>Data Management</t>
  </si>
  <si>
    <t>Prikaz</t>
  </si>
  <si>
    <t>Display</t>
  </si>
  <si>
    <t>Mehanična</t>
  </si>
  <si>
    <t>Hidravlika</t>
  </si>
  <si>
    <t>Hydraulic</t>
  </si>
  <si>
    <t>Delavnica</t>
  </si>
  <si>
    <t>Workshop</t>
  </si>
  <si>
    <t>CNC stroji</t>
  </si>
  <si>
    <t>CNC Machines</t>
  </si>
  <si>
    <t>Vrtanje</t>
  </si>
  <si>
    <t>Drill</t>
  </si>
  <si>
    <t>Drobljenje</t>
  </si>
  <si>
    <t>Grinding</t>
  </si>
  <si>
    <t>Spajanje</t>
  </si>
  <si>
    <t>Joining</t>
  </si>
  <si>
    <t>Vrtilna miza</t>
  </si>
  <si>
    <t>Lathe</t>
  </si>
  <si>
    <t>Mletje</t>
  </si>
  <si>
    <t>Milling</t>
  </si>
  <si>
    <t>Žaganje</t>
  </si>
  <si>
    <t>Sawing</t>
  </si>
  <si>
    <t>Sintranje</t>
  </si>
  <si>
    <t>Sintering</t>
  </si>
  <si>
    <t>Drzga rezanja</t>
  </si>
  <si>
    <t>Other Cutting</t>
  </si>
  <si>
    <t>Laboratorij</t>
  </si>
  <si>
    <t>Laboratory</t>
  </si>
  <si>
    <t>Fluids</t>
  </si>
  <si>
    <t>Medicinski</t>
  </si>
  <si>
    <t>Medical</t>
  </si>
  <si>
    <t>Kontrolirana atmosfera</t>
  </si>
  <si>
    <t>Controlled Atmosphere</t>
  </si>
  <si>
    <t>Kontrolirano okolje - soba za rast</t>
  </si>
  <si>
    <t>Controlled Environment Growth Room</t>
  </si>
  <si>
    <t>Kontrolirano okolje - skladiščenje</t>
  </si>
  <si>
    <t>Controlled Environment Storage</t>
  </si>
  <si>
    <t>Elektromagnetna zaščita</t>
  </si>
  <si>
    <t>Electromagnetic Screening</t>
  </si>
  <si>
    <t>Terenski</t>
  </si>
  <si>
    <t>Kriogenska</t>
  </si>
  <si>
    <t>Utekočinjevalec</t>
  </si>
  <si>
    <t>Liquefier</t>
  </si>
  <si>
    <t>Vozila</t>
  </si>
  <si>
    <t>Vehicles</t>
  </si>
  <si>
    <t>Za osebje</t>
  </si>
  <si>
    <t>Personnel</t>
  </si>
  <si>
    <t>Za opremo</t>
  </si>
  <si>
    <t>Equipment</t>
  </si>
  <si>
    <t>Kmetijska</t>
  </si>
  <si>
    <t>Agricultural</t>
  </si>
  <si>
    <t>V živo</t>
  </si>
  <si>
    <t>In Vivo</t>
  </si>
  <si>
    <t>Sistemi za pranje in namakanje</t>
  </si>
  <si>
    <t>Washing and Watering Systems</t>
  </si>
  <si>
    <t>Številka</t>
  </si>
  <si>
    <t>Klasifikacija</t>
  </si>
  <si>
    <t>Category</t>
  </si>
  <si>
    <t>Akustične opazovalne postaje</t>
  </si>
  <si>
    <t>Acoustic monitoring stations</t>
  </si>
  <si>
    <t>Sistemi za letalske in vesoljske ter aerodinamične raziskave</t>
  </si>
  <si>
    <t>Aerospace and aerodynamics research facilities</t>
  </si>
  <si>
    <t>Centri za agronomijo, gozdarstvo in žlahtnjenje rastlin</t>
  </si>
  <si>
    <t>Agronomy, Forestry, Plant Breeding Centres</t>
  </si>
  <si>
    <t>Sistemi za analize</t>
  </si>
  <si>
    <t>Analytical Facilities</t>
  </si>
  <si>
    <t>Sistemi s poskusnimi živalmi</t>
  </si>
  <si>
    <t xml:space="preserve">Animal facilities </t>
  </si>
  <si>
    <t>Detektorji in opazovalnice astro-delcev in nevtrinov</t>
  </si>
  <si>
    <t>Astro-particle and neutrino detectors and observatories</t>
  </si>
  <si>
    <t>Atmosferski merilni sistemi</t>
  </si>
  <si>
    <t xml:space="preserve">Atmospheric Measurement Facilities </t>
  </si>
  <si>
    <t>Bio-banke vključno s semenskimi bankami</t>
  </si>
  <si>
    <t>Biobanks including Seed banks</t>
  </si>
  <si>
    <t>Sistemi za bioinformatiko</t>
  </si>
  <si>
    <t>Bio-informatics Facilities</t>
  </si>
  <si>
    <t>Sistemi za biomedicinsko slikanje</t>
  </si>
  <si>
    <t>Biomedical Imaging Facilities</t>
  </si>
  <si>
    <t>Raziskovalna oprema za celične kulture</t>
  </si>
  <si>
    <t xml:space="preserve">Cell Culture Facilities </t>
  </si>
  <si>
    <t>Centri za napredne raziskave v matematiki</t>
  </si>
  <si>
    <t>Centers for advanced research in mathematics</t>
  </si>
  <si>
    <t>Centri za razvoj industrijske matematike</t>
  </si>
  <si>
    <t>Centers for development of industrial mathematics</t>
  </si>
  <si>
    <t>Centralizirani računalniški sistemi</t>
  </si>
  <si>
    <t>Centralised Computing Facilities</t>
  </si>
  <si>
    <t>Kemične knjižnice in presejalni sistemi</t>
  </si>
  <si>
    <t xml:space="preserve">Chemical Libraries and Screening Facilities </t>
  </si>
  <si>
    <t>Raziskovalna infrastruktura za gradbeništvo</t>
  </si>
  <si>
    <t>Civil Engineering Research Infrastructures</t>
  </si>
  <si>
    <t>Raziskovalna oprema za klinične raziskave</t>
  </si>
  <si>
    <t xml:space="preserve">Clinical Research Centres </t>
  </si>
  <si>
    <t>Zbirke</t>
  </si>
  <si>
    <t>Collections</t>
  </si>
  <si>
    <t>Komunikacijska omrežja</t>
  </si>
  <si>
    <t>Communication Networks</t>
  </si>
  <si>
    <t>Sistemi za kompleksne podatke</t>
  </si>
  <si>
    <t>Complex Data Facilities</t>
  </si>
  <si>
    <t>Konceptualni modeli</t>
  </si>
  <si>
    <t>Conceptual Models</t>
  </si>
  <si>
    <t>Interdisciplinarni centri v matematiki</t>
  </si>
  <si>
    <t>Cross disciplinary  centers in mathematics</t>
  </si>
  <si>
    <t>Arhivi podatkov, repozitoriji in zbirke</t>
  </si>
  <si>
    <t xml:space="preserve">Data Archives, Data Repositories and Collections </t>
  </si>
  <si>
    <t>Baze podatkov</t>
  </si>
  <si>
    <t>Databases</t>
  </si>
  <si>
    <t>Sistemi za zbiranje in analize podatkov, vključno s statistično analizo</t>
  </si>
  <si>
    <t>Data Mining and Analysis (Methodological) Centers, including statistical analysis</t>
  </si>
  <si>
    <t xml:space="preserve">Porazdeljene računalniške zmogljivosti </t>
  </si>
  <si>
    <t>Distributed Computing Facilities</t>
  </si>
  <si>
    <t>Sateliti za opazovanje Zemlje</t>
  </si>
  <si>
    <t>Earth Observation satellites</t>
  </si>
  <si>
    <t>Podatkovni centri o zemlji, oceanih,  morjih, sladkih vodah in atmosferi</t>
  </si>
  <si>
    <t>Earth, Ocean, Marine, Freshwater, and Atmosphere Data Centres</t>
  </si>
  <si>
    <t xml:space="preserve">Laboratoriji za simulacije potresov </t>
  </si>
  <si>
    <t>Earthquake Simulation Laboratories</t>
  </si>
  <si>
    <t>Sistemi električnega in optičnega inženiringa</t>
  </si>
  <si>
    <t>Electrical and Optical Engineering Facilities</t>
  </si>
  <si>
    <t>Sistemi energetskega inženiringa (nejedrskega)</t>
  </si>
  <si>
    <t>Energy Engineering Facilities (non nuclear)</t>
  </si>
  <si>
    <t>Sistemi za raziskave na področju varstva okolja</t>
  </si>
  <si>
    <t>Environmental Health Research Facilities</t>
  </si>
  <si>
    <t>Infrastrukture za upravljanje z okoljem</t>
  </si>
  <si>
    <t>Environmental Management Infrastructures</t>
  </si>
  <si>
    <t>Sistemi za ekstremne razmere</t>
  </si>
  <si>
    <t>Extreme Conditions Facilities</t>
  </si>
  <si>
    <t>Sistemi za genomiko, transkriptomiko, proteomiko in metabolomiko</t>
  </si>
  <si>
    <t>Genomic, Transcriptomic, Proteomics and Metabolomics Facilities</t>
  </si>
  <si>
    <t>Sistemi za geotermalne raziskave</t>
  </si>
  <si>
    <t>Geothermal Research Facilities</t>
  </si>
  <si>
    <t xml:space="preserve">Observatoriji in detektorji gravitacijskih valov </t>
  </si>
  <si>
    <t>Gravitational wave detectors and Observatories</t>
  </si>
  <si>
    <t>Sistemi fizike visokih energij</t>
  </si>
  <si>
    <t>High Energy Physics Facilities</t>
  </si>
  <si>
    <t>"In situ" zemljske opazovalnice</t>
  </si>
  <si>
    <t xml:space="preserve">In situ Earth Observatories </t>
  </si>
  <si>
    <t>"In situ" morske / sladkovodne opazovalnice</t>
  </si>
  <si>
    <t>In situ Marine/Freshwater Observatories</t>
  </si>
  <si>
    <t>Intenzivni svetlobni viri</t>
  </si>
  <si>
    <t>Intense Light Sources</t>
  </si>
  <si>
    <t>Intenzivni neutronski viri</t>
  </si>
  <si>
    <t>Intense Neutron Sources</t>
  </si>
  <si>
    <t>Morski in pomorski inženirski sistemi</t>
  </si>
  <si>
    <t>Marine &amp;amp; Maritime Engineering Facilities</t>
  </si>
  <si>
    <t xml:space="preserve">Sistemi za sintezo ali testiranje materialov </t>
  </si>
  <si>
    <t>Materials Synthesis or Testing Facilities</t>
  </si>
  <si>
    <t>Matematični kompetenčni centri</t>
  </si>
  <si>
    <t>Mathematics Centres of Competence</t>
  </si>
  <si>
    <t xml:space="preserve">Sistemi s področja strojništva </t>
  </si>
  <si>
    <t>Mechanical Engineering Facilities</t>
  </si>
  <si>
    <t>Mikro-in nanotehnološki sistemi</t>
  </si>
  <si>
    <t>Micro- and Nanotechnology facilities</t>
  </si>
  <si>
    <t>Objekti za nacionalne statistike  (pisarne)</t>
  </si>
  <si>
    <t>National Statistical Facilities (offices)</t>
  </si>
  <si>
    <t xml:space="preserve">Zbirke s področja zgodovine narave </t>
  </si>
  <si>
    <t>Natural History Collections</t>
  </si>
  <si>
    <t xml:space="preserve">Sistemi za jedrske raziskave </t>
  </si>
  <si>
    <t>Nuclear Research Facilities</t>
  </si>
  <si>
    <t>Pilotni pogoni za procesna testiranja</t>
  </si>
  <si>
    <t>Pilot Plants for Process Testing</t>
  </si>
  <si>
    <t>Polarne in kriosferske raziskovalne infrastrukture</t>
  </si>
  <si>
    <t>Polar and Cryospheric Research Infrastructures</t>
  </si>
  <si>
    <t>Repozitoriji referenčnih materialov</t>
  </si>
  <si>
    <t>Reference material repositories</t>
  </si>
  <si>
    <t>Registri in študije/podatkovne baze na osnovi anket</t>
  </si>
  <si>
    <t>Registers and Survey-led Studies/Databases</t>
  </si>
  <si>
    <t xml:space="preserve">Repozitoriji </t>
  </si>
  <si>
    <t>Repositories</t>
  </si>
  <si>
    <t>Raziskovalna letala</t>
  </si>
  <si>
    <t xml:space="preserve">Research Aircraft </t>
  </si>
  <si>
    <t>Raziskovalni arhivi</t>
  </si>
  <si>
    <t>Research Archives</t>
  </si>
  <si>
    <t>Raziskovalne bibliografije</t>
  </si>
  <si>
    <t>Research Bibliographies</t>
  </si>
  <si>
    <t>Sistemi za raziskave podatkov</t>
  </si>
  <si>
    <t>Research Data Service Facilities</t>
  </si>
  <si>
    <t>Raziskovalni sistemi</t>
  </si>
  <si>
    <t>Research Facilities</t>
  </si>
  <si>
    <t>Raziskovalne knjižnice</t>
  </si>
  <si>
    <t>Research Libraries</t>
  </si>
  <si>
    <t xml:space="preserve">Sistemi za za varnost </t>
  </si>
  <si>
    <t>Safety Handling facilities</t>
  </si>
  <si>
    <t>Sistemi za programsko opremo</t>
  </si>
  <si>
    <t xml:space="preserve">Software Service Facilities </t>
  </si>
  <si>
    <t xml:space="preserve">Observatoriji za trdno zemljo, vključno s seizmološkimi postajami </t>
  </si>
  <si>
    <t>Solid Earth Observatories, including Seismological Monitoring Stations</t>
  </si>
  <si>
    <t>Testni sistemi za vesoljsko okolje</t>
  </si>
  <si>
    <t>Space Environment Test Facilities</t>
  </si>
  <si>
    <t>Sistemi za strukturno biologijo</t>
  </si>
  <si>
    <t xml:space="preserve">Structural Biology Facilities </t>
  </si>
  <si>
    <t>Sistemi za sistemsko/računsko biologijo</t>
  </si>
  <si>
    <t>Systems Biology/Computational Biology Facilities</t>
  </si>
  <si>
    <t>Telemedicinski laboratoriji in tehnologije e-zdravja</t>
  </si>
  <si>
    <t>Telemedicine laboratories and E-Health technologies</t>
  </si>
  <si>
    <t>Teleskopi</t>
  </si>
  <si>
    <t>Telescopes</t>
  </si>
  <si>
    <t>Prevajalni raziskovalni centri</t>
  </si>
  <si>
    <t>Translational Research Centres</t>
  </si>
  <si>
    <t>Podzemni laboratoriji</t>
  </si>
  <si>
    <t>Underground Laboratories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</si>
</sst>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_ ;\-#,##0.00\ "/>
    <numFmt numFmtId="165" formatCode="_-* #,##0.00\ _S_I_T_-;\-* #,##0.00\ _S_I_T_-;_-* &quot;-&quot;??\ _S_I_T_-;_-@_-"/>
  </numFmts>
  <fonts count="27" x14ac:knownFonts="1">
    <font>
      <sz val="10"/>
      <color theme="1"/>
      <name val="Arial"/>
      <family val="2"/>
      <charset val="238"/>
    </font>
    <font>
      <u/>
      <sz val="10"/>
      <color theme="10"/>
      <name val="Arial"/>
      <family val="2"/>
      <charset val="238"/>
    </font>
    <font>
      <sz val="10"/>
      <name val="Arial"/>
      <family val="2"/>
      <charset val="238"/>
    </font>
    <font>
      <u/>
      <sz val="10"/>
      <color indexed="12"/>
      <name val="Arial"/>
      <family val="2"/>
      <charset val="238"/>
    </font>
    <font>
      <b/>
      <sz val="10"/>
      <name val="Arial"/>
      <family val="2"/>
      <charset val="238"/>
    </font>
    <font>
      <sz val="10"/>
      <color indexed="8"/>
      <name val="Arial"/>
      <family val="2"/>
      <charset val="238"/>
    </font>
    <font>
      <sz val="10"/>
      <color indexed="8"/>
      <name val="Arial"/>
      <family val="2"/>
      <charset val="238"/>
    </font>
    <font>
      <b/>
      <sz val="9"/>
      <color indexed="81"/>
      <name val="Tahoma"/>
      <family val="2"/>
      <charset val="238"/>
    </font>
    <font>
      <sz val="9"/>
      <color indexed="81"/>
      <name val="Tahoma"/>
      <family val="2"/>
      <charset val="238"/>
    </font>
    <font>
      <u/>
      <sz val="10"/>
      <name val="Arial"/>
      <family val="2"/>
      <charset val="238"/>
    </font>
    <font>
      <b/>
      <sz val="16"/>
      <name val="Arial"/>
      <family val="2"/>
      <charset val="238"/>
    </font>
    <font>
      <b/>
      <sz val="14"/>
      <name val="Arial"/>
      <family val="2"/>
      <charset val="238"/>
    </font>
    <font>
      <sz val="9"/>
      <name val="Arial"/>
      <family val="2"/>
      <charset val="238"/>
    </font>
    <font>
      <b/>
      <sz val="9"/>
      <name val="Arial"/>
      <family val="2"/>
      <charset val="238"/>
    </font>
    <font>
      <b/>
      <sz val="11"/>
      <name val="Arial"/>
      <family val="2"/>
      <charset val="238"/>
    </font>
    <font>
      <sz val="11"/>
      <color theme="1"/>
      <name val="Arial"/>
      <family val="2"/>
      <charset val="238"/>
      <scheme val="minor"/>
    </font>
    <font>
      <i/>
      <sz val="10"/>
      <name val="Arial"/>
      <family val="2"/>
      <charset val="238"/>
    </font>
    <font>
      <sz val="9"/>
      <color theme="1"/>
      <name val="Arial"/>
      <family val="2"/>
      <charset val="238"/>
      <scheme val="minor"/>
    </font>
    <font>
      <sz val="9"/>
      <color indexed="8"/>
      <name val="Calibri"/>
      <family val="2"/>
      <charset val="238"/>
    </font>
    <font>
      <sz val="9"/>
      <name val="Calibri"/>
      <family val="2"/>
      <charset val="238"/>
    </font>
    <font>
      <sz val="9"/>
      <color indexed="8"/>
      <name val="Arial"/>
      <family val="2"/>
      <charset val="238"/>
      <scheme val="minor"/>
    </font>
    <font>
      <sz val="9"/>
      <name val="Arial"/>
      <family val="2"/>
      <charset val="238"/>
      <scheme val="minor"/>
    </font>
    <font>
      <sz val="10"/>
      <name val="Times New Roman"/>
      <family val="1"/>
    </font>
    <font>
      <sz val="11"/>
      <color indexed="8"/>
      <name val="Calibri"/>
      <family val="2"/>
      <charset val="238"/>
    </font>
    <font>
      <sz val="10"/>
      <name val="Arial"/>
      <family val="2"/>
    </font>
    <font>
      <sz val="10"/>
      <name val="Arial CE"/>
      <charset val="238"/>
    </font>
    <font>
      <sz val="8"/>
      <name val="Courier New"/>
      <family val="3"/>
    </font>
  </fonts>
  <fills count="13">
    <fill>
      <patternFill patternType="none"/>
    </fill>
    <fill>
      <patternFill patternType="gray125"/>
    </fill>
    <fill>
      <patternFill patternType="solid">
        <fgColor theme="0"/>
        <bgColor indexed="64"/>
      </patternFill>
    </fill>
    <fill>
      <patternFill patternType="solid">
        <fgColor theme="0"/>
        <bgColor indexed="31"/>
      </patternFill>
    </fill>
    <fill>
      <patternFill patternType="solid">
        <fgColor theme="0"/>
        <bgColor indexed="34"/>
      </patternFill>
    </fill>
    <fill>
      <patternFill patternType="solid">
        <fgColor theme="0"/>
        <bgColor indexed="49"/>
      </patternFill>
    </fill>
    <fill>
      <patternFill patternType="solid">
        <fgColor theme="0"/>
        <bgColor indexed="22"/>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41"/>
        <bgColor indexed="64"/>
      </patternFill>
    </fill>
    <fill>
      <patternFill patternType="solid">
        <fgColor indexed="27"/>
        <bgColor indexed="64"/>
      </patternFill>
    </fill>
    <fill>
      <patternFill patternType="solid">
        <fgColor rgb="FFC0C0C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2"/>
      </left>
      <right style="thin">
        <color indexed="62"/>
      </right>
      <top style="thin">
        <color indexed="62"/>
      </top>
      <bottom style="thin">
        <color indexed="62"/>
      </bottom>
      <diagonal/>
    </border>
    <border>
      <left/>
      <right style="thin">
        <color indexed="62"/>
      </right>
      <top style="thin">
        <color indexed="62"/>
      </top>
      <bottom style="thin">
        <color indexed="62"/>
      </bottom>
      <diagonal/>
    </border>
    <border>
      <left style="thin">
        <color indexed="62"/>
      </left>
      <right/>
      <top style="thin">
        <color indexed="62"/>
      </top>
      <bottom style="thin">
        <color indexed="62"/>
      </bottom>
      <diagonal/>
    </border>
    <border>
      <left style="thin">
        <color indexed="62"/>
      </left>
      <right style="thin">
        <color indexed="62"/>
      </right>
      <top/>
      <bottom style="thin">
        <color indexed="62"/>
      </bottom>
      <diagonal/>
    </border>
    <border>
      <left style="thin">
        <color indexed="62"/>
      </left>
      <right/>
      <top/>
      <bottom style="thin">
        <color indexed="62"/>
      </bottom>
      <diagonal/>
    </border>
    <border>
      <left style="thin">
        <color indexed="59"/>
      </left>
      <right style="thin">
        <color indexed="59"/>
      </right>
      <top style="thin">
        <color indexed="59"/>
      </top>
      <bottom style="thin">
        <color indexed="59"/>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59"/>
      </left>
      <right style="thin">
        <color indexed="59"/>
      </right>
      <top/>
      <bottom style="thin">
        <color indexed="59"/>
      </bottom>
      <diagonal/>
    </border>
    <border>
      <left style="thin">
        <color indexed="59"/>
      </left>
      <right/>
      <top/>
      <bottom style="thin">
        <color indexed="59"/>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2"/>
      </right>
      <top style="thin">
        <color indexed="62"/>
      </top>
      <bottom style="thin">
        <color indexed="62"/>
      </bottom>
      <diagonal/>
    </border>
    <border>
      <left style="thin">
        <color indexed="62"/>
      </left>
      <right style="medium">
        <color indexed="64"/>
      </right>
      <top style="thin">
        <color indexed="62"/>
      </top>
      <bottom style="thin">
        <color indexed="62"/>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59"/>
      </left>
      <right/>
      <top style="medium">
        <color indexed="58"/>
      </top>
      <bottom style="thin">
        <color indexed="59"/>
      </bottom>
      <diagonal/>
    </border>
    <border>
      <left style="thin">
        <color indexed="59"/>
      </left>
      <right/>
      <top style="thin">
        <color indexed="59"/>
      </top>
      <bottom/>
      <diagonal/>
    </border>
    <border>
      <left/>
      <right style="thin">
        <color indexed="64"/>
      </right>
      <top style="medium">
        <color indexed="64"/>
      </top>
      <bottom style="thin">
        <color indexed="64"/>
      </bottom>
      <diagonal/>
    </border>
    <border>
      <left style="medium">
        <color indexed="64"/>
      </left>
      <right style="thin">
        <color indexed="59"/>
      </right>
      <top style="thin">
        <color indexed="59"/>
      </top>
      <bottom style="thin">
        <color indexed="59"/>
      </bottom>
      <diagonal/>
    </border>
    <border>
      <left style="thin">
        <color indexed="59"/>
      </left>
      <right style="medium">
        <color indexed="64"/>
      </right>
      <top style="thin">
        <color indexed="59"/>
      </top>
      <bottom style="thin">
        <color indexed="59"/>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s>
  <cellStyleXfs count="22">
    <xf numFmtId="0" fontId="0" fillId="0" borderId="0"/>
    <xf numFmtId="0" fontId="1" fillId="0" borderId="0" applyNumberFormat="0" applyFill="0" applyBorder="0" applyAlignment="0" applyProtection="0"/>
    <xf numFmtId="0" fontId="2" fillId="0" borderId="0"/>
    <xf numFmtId="0" fontId="5" fillId="0" borderId="0">
      <alignment vertical="top"/>
    </xf>
    <xf numFmtId="0" fontId="3" fillId="0" borderId="0" applyNumberFormat="0" applyFill="0" applyBorder="0" applyAlignment="0" applyProtection="0">
      <alignment vertical="top"/>
      <protection locked="0"/>
    </xf>
    <xf numFmtId="0" fontId="6" fillId="0" borderId="0"/>
    <xf numFmtId="0" fontId="2" fillId="0" borderId="0"/>
    <xf numFmtId="0" fontId="15" fillId="0" borderId="0"/>
    <xf numFmtId="0" fontId="22" fillId="0" borderId="0" applyFont="0" applyFill="0" applyBorder="0" applyAlignment="0" applyProtection="0"/>
    <xf numFmtId="0" fontId="3" fillId="0" borderId="0" applyNumberFormat="0" applyFill="0" applyBorder="0" applyAlignment="0" applyProtection="0">
      <alignment vertical="top"/>
      <protection locked="0"/>
    </xf>
    <xf numFmtId="0" fontId="2" fillId="0" borderId="0"/>
    <xf numFmtId="0" fontId="15" fillId="0" borderId="0"/>
    <xf numFmtId="0" fontId="23" fillId="0" borderId="0"/>
    <xf numFmtId="0" fontId="24" fillId="0" borderId="0"/>
    <xf numFmtId="0" fontId="24" fillId="0" borderId="0"/>
    <xf numFmtId="0" fontId="24" fillId="0" borderId="0"/>
    <xf numFmtId="0" fontId="23" fillId="0" borderId="0"/>
    <xf numFmtId="0" fontId="15" fillId="0" borderId="0"/>
    <xf numFmtId="0" fontId="23" fillId="0" borderId="0"/>
    <xf numFmtId="9" fontId="2" fillId="0" borderId="0" applyFont="0" applyFill="0" applyBorder="0" applyAlignment="0" applyProtection="0"/>
    <xf numFmtId="164" fontId="26" fillId="0" borderId="0" applyFill="0" applyBorder="0" applyAlignment="0" applyProtection="0"/>
    <xf numFmtId="165" fontId="2" fillId="0" borderId="0" applyFont="0" applyFill="0" applyBorder="0" applyAlignment="0" applyProtection="0"/>
  </cellStyleXfs>
  <cellXfs count="281">
    <xf numFmtId="0" fontId="0" fillId="0" borderId="0" xfId="0"/>
    <xf numFmtId="1" fontId="2" fillId="2" borderId="1" xfId="0" applyNumberFormat="1" applyFont="1" applyFill="1" applyBorder="1" applyAlignment="1">
      <alignment horizontal="left" vertical="top" wrapText="1"/>
    </xf>
    <xf numFmtId="2" fontId="2" fillId="2" borderId="1" xfId="0" applyNumberFormat="1" applyFont="1" applyFill="1" applyBorder="1" applyAlignment="1">
      <alignment horizontal="left" vertical="top" wrapText="1"/>
    </xf>
    <xf numFmtId="2" fontId="2" fillId="2" borderId="25" xfId="0" applyNumberFormat="1" applyFont="1" applyFill="1" applyBorder="1" applyAlignment="1">
      <alignment horizontal="left" vertical="top" wrapText="1"/>
    </xf>
    <xf numFmtId="2" fontId="2" fillId="2" borderId="1" xfId="7" applyNumberFormat="1" applyFont="1" applyFill="1" applyBorder="1" applyAlignment="1">
      <alignment horizontal="left" vertical="top" wrapText="1"/>
    </xf>
    <xf numFmtId="2" fontId="2" fillId="2" borderId="1" xfId="0" applyNumberFormat="1" applyFont="1" applyFill="1" applyBorder="1" applyAlignment="1" applyProtection="1">
      <alignment horizontal="left" vertical="top" wrapText="1"/>
      <protection locked="0"/>
    </xf>
    <xf numFmtId="2" fontId="2" fillId="2" borderId="1" xfId="0" applyNumberFormat="1" applyFont="1" applyFill="1" applyBorder="1" applyAlignment="1">
      <alignment horizontal="center" vertical="top" wrapText="1"/>
    </xf>
    <xf numFmtId="2" fontId="2" fillId="2" borderId="1" xfId="0" applyNumberFormat="1" applyFont="1" applyFill="1" applyBorder="1" applyAlignment="1" applyProtection="1">
      <alignment horizontal="center" vertical="top" wrapText="1"/>
      <protection locked="0"/>
    </xf>
    <xf numFmtId="1" fontId="2" fillId="2" borderId="1" xfId="0" applyNumberFormat="1" applyFont="1" applyFill="1" applyBorder="1" applyAlignment="1" applyProtection="1">
      <alignment horizontal="left" vertical="top" wrapText="1"/>
      <protection locked="0"/>
    </xf>
    <xf numFmtId="1" fontId="2" fillId="2" borderId="1" xfId="0" applyNumberFormat="1" applyFont="1" applyFill="1" applyBorder="1" applyAlignment="1">
      <alignment horizontal="center" vertical="top" wrapText="1"/>
    </xf>
    <xf numFmtId="1" fontId="2" fillId="2" borderId="1" xfId="7" applyNumberFormat="1" applyFont="1" applyFill="1" applyBorder="1" applyAlignment="1">
      <alignment horizontal="left" vertical="top" wrapText="1"/>
    </xf>
    <xf numFmtId="1" fontId="2" fillId="2" borderId="25" xfId="0" applyNumberFormat="1" applyFont="1" applyFill="1" applyBorder="1" applyAlignment="1">
      <alignment horizontal="left" vertical="top" wrapText="1"/>
    </xf>
    <xf numFmtId="2" fontId="2" fillId="2" borderId="2" xfId="6" applyNumberFormat="1" applyFont="1" applyFill="1" applyBorder="1" applyAlignment="1">
      <alignment horizontal="center" vertical="top" wrapText="1"/>
    </xf>
    <xf numFmtId="2" fontId="2" fillId="2" borderId="1" xfId="6" applyNumberFormat="1" applyFont="1" applyFill="1" applyBorder="1" applyAlignment="1">
      <alignment horizontal="center" vertical="top" wrapText="1"/>
    </xf>
    <xf numFmtId="2" fontId="2" fillId="2" borderId="10" xfId="6" applyNumberFormat="1" applyFont="1" applyFill="1" applyBorder="1" applyAlignment="1" applyProtection="1">
      <alignment horizontal="center" vertical="top" wrapText="1"/>
      <protection locked="0"/>
    </xf>
    <xf numFmtId="1" fontId="2" fillId="2" borderId="13" xfId="0" applyNumberFormat="1" applyFont="1" applyFill="1" applyBorder="1" applyAlignment="1" applyProtection="1">
      <alignment horizontal="center" vertical="top" wrapText="1"/>
      <protection locked="0"/>
    </xf>
    <xf numFmtId="1" fontId="2" fillId="2" borderId="1" xfId="0" applyNumberFormat="1" applyFont="1" applyFill="1" applyBorder="1" applyAlignment="1" applyProtection="1">
      <alignment horizontal="center" vertical="top" wrapText="1"/>
      <protection locked="0"/>
    </xf>
    <xf numFmtId="2" fontId="2" fillId="2" borderId="18" xfId="0" applyNumberFormat="1" applyFont="1" applyFill="1" applyBorder="1" applyAlignment="1">
      <alignment horizontal="left" vertical="top" wrapText="1"/>
    </xf>
    <xf numFmtId="2" fontId="2" fillId="2" borderId="18" xfId="6" applyNumberFormat="1" applyFont="1" applyFill="1" applyBorder="1" applyAlignment="1">
      <alignment horizontal="center" vertical="top" wrapText="1"/>
    </xf>
    <xf numFmtId="2" fontId="2" fillId="2" borderId="2" xfId="0" applyNumberFormat="1" applyFont="1" applyFill="1" applyBorder="1" applyAlignment="1">
      <alignment horizontal="left" vertical="top" wrapText="1"/>
    </xf>
    <xf numFmtId="2" fontId="2" fillId="2" borderId="25" xfId="6" applyNumberFormat="1" applyFont="1" applyFill="1" applyBorder="1" applyAlignment="1">
      <alignment horizontal="center" vertical="top" wrapText="1"/>
    </xf>
    <xf numFmtId="1" fontId="2" fillId="2" borderId="27" xfId="0" applyNumberFormat="1" applyFont="1" applyFill="1" applyBorder="1" applyAlignment="1">
      <alignment horizontal="left" vertical="top" wrapText="1"/>
    </xf>
    <xf numFmtId="2" fontId="2" fillId="4" borderId="27" xfId="0" applyNumberFormat="1" applyFont="1" applyFill="1" applyBorder="1" applyAlignment="1">
      <alignment horizontal="left" vertical="top" wrapText="1"/>
    </xf>
    <xf numFmtId="2" fontId="2" fillId="2" borderId="28" xfId="6" applyNumberFormat="1" applyFont="1" applyFill="1" applyBorder="1" applyAlignment="1">
      <alignment horizontal="center" vertical="top" wrapText="1"/>
    </xf>
    <xf numFmtId="2" fontId="2" fillId="2" borderId="27" xfId="6" applyNumberFormat="1" applyFont="1" applyFill="1" applyBorder="1" applyAlignment="1">
      <alignment horizontal="center" vertical="top" wrapText="1"/>
    </xf>
    <xf numFmtId="2" fontId="2" fillId="3" borderId="29" xfId="6" applyNumberFormat="1" applyFont="1" applyFill="1" applyBorder="1" applyAlignment="1" applyProtection="1">
      <alignment horizontal="center" vertical="top" wrapText="1"/>
      <protection locked="0"/>
    </xf>
    <xf numFmtId="1" fontId="2" fillId="2" borderId="2" xfId="0" applyNumberFormat="1" applyFont="1" applyFill="1" applyBorder="1" applyAlignment="1">
      <alignment horizontal="left" vertical="top" wrapText="1"/>
    </xf>
    <xf numFmtId="2" fontId="2" fillId="2" borderId="0" xfId="0" applyNumberFormat="1" applyFont="1" applyFill="1" applyAlignment="1">
      <alignment wrapText="1"/>
    </xf>
    <xf numFmtId="2" fontId="2" fillId="2" borderId="1" xfId="6" applyNumberFormat="1" applyFont="1" applyFill="1" applyBorder="1" applyAlignment="1" applyProtection="1">
      <alignment horizontal="center" vertical="top" wrapText="1"/>
      <protection locked="0"/>
    </xf>
    <xf numFmtId="2" fontId="2" fillId="2" borderId="1" xfId="2" applyNumberFormat="1" applyFont="1" applyFill="1" applyBorder="1" applyAlignment="1" applyProtection="1">
      <alignment horizontal="left" vertical="top" wrapText="1"/>
      <protection locked="0"/>
    </xf>
    <xf numFmtId="1" fontId="2" fillId="2" borderId="1" xfId="2" applyNumberFormat="1" applyFont="1" applyFill="1" applyBorder="1" applyAlignment="1" applyProtection="1">
      <alignment horizontal="left" vertical="top" wrapText="1"/>
      <protection locked="0"/>
    </xf>
    <xf numFmtId="1" fontId="2" fillId="2" borderId="1" xfId="2" applyNumberFormat="1" applyFont="1" applyFill="1" applyBorder="1" applyAlignment="1" applyProtection="1">
      <alignment horizontal="center" vertical="top" wrapText="1"/>
      <protection locked="0"/>
    </xf>
    <xf numFmtId="2" fontId="2" fillId="2" borderId="1" xfId="2" applyNumberFormat="1" applyFont="1" applyFill="1" applyBorder="1" applyAlignment="1" applyProtection="1">
      <alignment horizontal="center" vertical="top" wrapText="1"/>
      <protection locked="0"/>
    </xf>
    <xf numFmtId="2" fontId="2" fillId="2" borderId="1" xfId="2" applyNumberFormat="1" applyFont="1" applyFill="1" applyBorder="1" applyAlignment="1" applyProtection="1">
      <alignment vertical="top" wrapText="1"/>
      <protection locked="0"/>
    </xf>
    <xf numFmtId="2" fontId="2" fillId="2" borderId="1" xfId="3" applyNumberFormat="1" applyFont="1" applyFill="1" applyBorder="1" applyAlignment="1" applyProtection="1">
      <alignment vertical="top" wrapText="1"/>
      <protection locked="0"/>
    </xf>
    <xf numFmtId="4" fontId="2" fillId="2" borderId="1" xfId="3" applyNumberFormat="1" applyFont="1" applyFill="1" applyBorder="1" applyAlignment="1" applyProtection="1">
      <alignment vertical="top" wrapText="1"/>
      <protection locked="0"/>
    </xf>
    <xf numFmtId="2" fontId="2" fillId="2" borderId="1" xfId="2" applyNumberFormat="1" applyFont="1" applyFill="1" applyBorder="1" applyAlignment="1">
      <alignment horizontal="center" vertical="top" wrapText="1"/>
    </xf>
    <xf numFmtId="2" fontId="2" fillId="2" borderId="1" xfId="0" applyNumberFormat="1" applyFont="1" applyFill="1" applyBorder="1" applyAlignment="1" applyProtection="1">
      <alignment vertical="top" wrapText="1"/>
      <protection locked="0"/>
    </xf>
    <xf numFmtId="2" fontId="2" fillId="2" borderId="1" xfId="5" applyNumberFormat="1" applyFont="1" applyFill="1" applyBorder="1" applyAlignment="1" applyProtection="1">
      <alignment horizontal="left" vertical="top" wrapText="1"/>
      <protection locked="0"/>
    </xf>
    <xf numFmtId="1" fontId="2" fillId="2" borderId="0" xfId="0" applyNumberFormat="1" applyFont="1" applyFill="1" applyAlignment="1">
      <alignment horizontal="left" wrapText="1"/>
    </xf>
    <xf numFmtId="2" fontId="2" fillId="2" borderId="0" xfId="0" applyNumberFormat="1" applyFont="1" applyFill="1" applyAlignment="1">
      <alignment horizontal="center" wrapText="1"/>
    </xf>
    <xf numFmtId="2" fontId="2" fillId="2" borderId="0" xfId="0" applyNumberFormat="1" applyFont="1" applyFill="1" applyAlignment="1">
      <alignment horizontal="center" vertical="top" wrapText="1"/>
    </xf>
    <xf numFmtId="0" fontId="10" fillId="0" borderId="0" xfId="0" applyFont="1" applyFill="1" applyAlignment="1">
      <alignment horizontal="left" indent="1"/>
    </xf>
    <xf numFmtId="0" fontId="0" fillId="0" borderId="0" xfId="0" applyAlignment="1" applyProtection="1">
      <alignment wrapText="1"/>
      <protection locked="0"/>
    </xf>
    <xf numFmtId="0" fontId="11" fillId="0" borderId="0" xfId="0" applyFont="1" applyFill="1" applyAlignment="1">
      <alignment horizontal="center" wrapText="1"/>
    </xf>
    <xf numFmtId="0" fontId="11" fillId="0" borderId="0" xfId="0" applyFont="1" applyFill="1" applyAlignment="1">
      <alignment wrapText="1"/>
    </xf>
    <xf numFmtId="0" fontId="12" fillId="0" borderId="0" xfId="0" applyFont="1" applyFill="1" applyAlignment="1">
      <alignment horizontal="left" vertical="top" wrapText="1"/>
    </xf>
    <xf numFmtId="3" fontId="12" fillId="0" borderId="0" xfId="0" applyNumberFormat="1" applyFont="1" applyFill="1" applyAlignment="1">
      <alignment horizontal="right" vertical="top" wrapText="1"/>
    </xf>
    <xf numFmtId="0" fontId="12" fillId="0" borderId="0" xfId="0" applyNumberFormat="1" applyFont="1" applyFill="1" applyAlignment="1">
      <alignment horizontal="left" vertical="top" wrapText="1"/>
    </xf>
    <xf numFmtId="49" fontId="12" fillId="0" borderId="0" xfId="0" applyNumberFormat="1" applyFont="1" applyAlignment="1">
      <alignment horizontal="left" vertical="top" wrapText="1"/>
    </xf>
    <xf numFmtId="4" fontId="12" fillId="0" borderId="0" xfId="0" applyNumberFormat="1" applyFont="1" applyAlignment="1">
      <alignment horizontal="center" wrapText="1"/>
    </xf>
    <xf numFmtId="0" fontId="12" fillId="0" borderId="0" xfId="0" applyFont="1" applyAlignment="1">
      <alignment horizontal="left" vertical="top" wrapText="1"/>
    </xf>
    <xf numFmtId="0" fontId="0" fillId="0" borderId="0" xfId="0" applyFill="1" applyAlignment="1" applyProtection="1">
      <alignment horizontal="right"/>
      <protection locked="0"/>
    </xf>
    <xf numFmtId="2" fontId="12" fillId="0" borderId="0" xfId="0" applyNumberFormat="1" applyFont="1" applyAlignment="1">
      <alignment horizontal="center" vertical="center" wrapText="1"/>
    </xf>
    <xf numFmtId="0" fontId="12" fillId="0" borderId="0" xfId="0" applyFont="1" applyAlignment="1">
      <alignment horizontal="center" vertical="center" wrapText="1"/>
    </xf>
    <xf numFmtId="0" fontId="12" fillId="7" borderId="0" xfId="0" applyFont="1" applyFill="1" applyAlignment="1">
      <alignment horizontal="center" vertical="center" wrapText="1"/>
    </xf>
    <xf numFmtId="0" fontId="0" fillId="0" borderId="0" xfId="0" applyProtection="1">
      <protection locked="0"/>
    </xf>
    <xf numFmtId="0" fontId="12" fillId="0" borderId="0" xfId="0" applyFont="1" applyFill="1" applyAlignment="1">
      <alignment horizontal="center" vertical="top" wrapText="1"/>
    </xf>
    <xf numFmtId="0" fontId="12" fillId="0" borderId="0" xfId="0" applyFont="1" applyFill="1" applyAlignment="1">
      <alignment horizontal="left" vertical="center" wrapText="1"/>
    </xf>
    <xf numFmtId="0" fontId="2" fillId="0" borderId="0" xfId="0" applyNumberFormat="1" applyFont="1" applyAlignment="1" applyProtection="1">
      <alignment wrapText="1"/>
      <protection locked="0"/>
    </xf>
    <xf numFmtId="0" fontId="13" fillId="0" borderId="0" xfId="0" applyNumberFormat="1" applyFont="1" applyFill="1" applyBorder="1" applyAlignment="1">
      <alignment horizontal="center" vertical="center" wrapText="1"/>
    </xf>
    <xf numFmtId="0" fontId="13" fillId="0" borderId="0" xfId="0" applyNumberFormat="1" applyFont="1" applyFill="1" applyBorder="1" applyAlignment="1">
      <alignment horizontal="left" vertical="center" wrapText="1"/>
    </xf>
    <xf numFmtId="4" fontId="13" fillId="0" borderId="36" xfId="0" applyNumberFormat="1" applyFont="1" applyFill="1" applyBorder="1" applyAlignment="1">
      <alignment horizontal="center" vertical="center" wrapText="1"/>
    </xf>
    <xf numFmtId="0" fontId="14" fillId="0" borderId="0" xfId="0" applyNumberFormat="1" applyFont="1" applyFill="1" applyBorder="1" applyAlignment="1">
      <alignment vertical="center" wrapText="1"/>
    </xf>
    <xf numFmtId="0" fontId="13" fillId="9" borderId="1" xfId="0" applyNumberFormat="1" applyFont="1" applyFill="1" applyBorder="1" applyAlignment="1">
      <alignment horizontal="center" vertical="center" wrapText="1"/>
    </xf>
    <xf numFmtId="4" fontId="13" fillId="9" borderId="1" xfId="0" applyNumberFormat="1" applyFont="1" applyFill="1" applyBorder="1" applyAlignment="1">
      <alignment horizontal="center" vertical="center" wrapText="1"/>
    </xf>
    <xf numFmtId="0" fontId="13" fillId="12" borderId="1" xfId="0" applyNumberFormat="1" applyFont="1" applyFill="1" applyBorder="1" applyAlignment="1">
      <alignment horizontal="center" vertical="center" wrapText="1"/>
    </xf>
    <xf numFmtId="0" fontId="13" fillId="12" borderId="8" xfId="0" applyNumberFormat="1" applyFont="1" applyFill="1" applyBorder="1" applyAlignment="1">
      <alignment horizontal="center" vertical="center" wrapText="1"/>
    </xf>
    <xf numFmtId="0" fontId="2" fillId="0" borderId="0" xfId="0" applyNumberFormat="1" applyFont="1" applyAlignment="1" applyProtection="1">
      <alignment horizontal="center" wrapText="1"/>
      <protection locked="0"/>
    </xf>
    <xf numFmtId="49" fontId="4" fillId="0" borderId="0" xfId="0" applyNumberFormat="1" applyFont="1" applyFill="1" applyAlignment="1">
      <alignment horizontal="center" vertical="top" wrapText="1"/>
    </xf>
    <xf numFmtId="0" fontId="4" fillId="0" borderId="0" xfId="0" applyFont="1" applyFill="1" applyBorder="1" applyAlignment="1" applyProtection="1">
      <alignment horizontal="center" wrapText="1"/>
      <protection locked="0"/>
    </xf>
    <xf numFmtId="2" fontId="2" fillId="2" borderId="0" xfId="0" applyNumberFormat="1" applyFont="1" applyFill="1" applyAlignment="1" applyProtection="1">
      <alignment horizontal="center" vertical="top" wrapText="1"/>
      <protection locked="0"/>
    </xf>
    <xf numFmtId="1" fontId="2" fillId="2" borderId="8" xfId="0" applyNumberFormat="1" applyFont="1" applyFill="1" applyBorder="1" applyAlignment="1" applyProtection="1">
      <alignment horizontal="center" vertical="top" wrapText="1"/>
      <protection locked="0"/>
    </xf>
    <xf numFmtId="1" fontId="2" fillId="2" borderId="33" xfId="0" applyNumberFormat="1" applyFont="1" applyFill="1" applyBorder="1" applyAlignment="1" applyProtection="1">
      <alignment horizontal="center" vertical="top" wrapText="1"/>
      <protection locked="0"/>
    </xf>
    <xf numFmtId="1" fontId="2" fillId="2" borderId="0" xfId="0" applyNumberFormat="1" applyFont="1" applyFill="1" applyBorder="1" applyAlignment="1" applyProtection="1">
      <alignment horizontal="center" vertical="top" wrapText="1"/>
      <protection locked="0"/>
    </xf>
    <xf numFmtId="2" fontId="2" fillId="2" borderId="5" xfId="0" applyNumberFormat="1" applyFont="1" applyFill="1" applyBorder="1" applyAlignment="1" applyProtection="1">
      <alignment horizontal="center" vertical="top" wrapText="1"/>
      <protection locked="0"/>
    </xf>
    <xf numFmtId="2" fontId="2" fillId="2" borderId="0" xfId="0" applyNumberFormat="1" applyFont="1" applyFill="1" applyAlignment="1">
      <alignment vertical="top" wrapText="1"/>
    </xf>
    <xf numFmtId="2" fontId="16" fillId="2" borderId="1" xfId="0" applyNumberFormat="1" applyFont="1" applyFill="1" applyBorder="1" applyAlignment="1" applyProtection="1">
      <alignment vertical="top" wrapText="1"/>
      <protection locked="0"/>
    </xf>
    <xf numFmtId="2" fontId="2" fillId="2" borderId="1" xfId="0" applyNumberFormat="1" applyFont="1" applyFill="1" applyBorder="1" applyAlignment="1">
      <alignment vertical="top" wrapText="1"/>
    </xf>
    <xf numFmtId="2" fontId="2" fillId="2" borderId="2" xfId="0" applyNumberFormat="1" applyFont="1" applyFill="1" applyBorder="1" applyAlignment="1" applyProtection="1">
      <alignment horizontal="center" vertical="top" wrapText="1"/>
      <protection locked="0"/>
    </xf>
    <xf numFmtId="1" fontId="2" fillId="2" borderId="10" xfId="0" applyNumberFormat="1" applyFont="1" applyFill="1" applyBorder="1" applyAlignment="1" applyProtection="1">
      <alignment horizontal="center" vertical="top" wrapText="1"/>
      <protection locked="0"/>
    </xf>
    <xf numFmtId="1" fontId="2" fillId="2" borderId="8" xfId="0" applyNumberFormat="1" applyFont="1" applyFill="1" applyBorder="1" applyAlignment="1">
      <alignment horizontal="center" vertical="top" wrapText="1"/>
    </xf>
    <xf numFmtId="1" fontId="2" fillId="2" borderId="7" xfId="0" applyNumberFormat="1" applyFont="1" applyFill="1" applyBorder="1" applyAlignment="1" applyProtection="1">
      <alignment horizontal="center" vertical="top" wrapText="1"/>
      <protection locked="0"/>
    </xf>
    <xf numFmtId="2" fontId="9" fillId="2" borderId="1" xfId="1" applyNumberFormat="1" applyFont="1" applyFill="1" applyBorder="1" applyAlignment="1" applyProtection="1">
      <alignment horizontal="center" vertical="top" wrapText="1"/>
    </xf>
    <xf numFmtId="1" fontId="2" fillId="2" borderId="3" xfId="0" applyNumberFormat="1" applyFont="1" applyFill="1" applyBorder="1" applyAlignment="1">
      <alignment horizontal="center" vertical="top" wrapText="1"/>
    </xf>
    <xf numFmtId="1" fontId="2" fillId="2" borderId="3" xfId="0" applyNumberFormat="1" applyFont="1" applyFill="1" applyBorder="1" applyAlignment="1" applyProtection="1">
      <alignment horizontal="center" vertical="top" wrapText="1"/>
      <protection locked="0"/>
    </xf>
    <xf numFmtId="1" fontId="4" fillId="2" borderId="8" xfId="0" applyNumberFormat="1" applyFont="1" applyFill="1" applyBorder="1" applyAlignment="1">
      <alignment horizontal="center" vertical="top" wrapText="1"/>
    </xf>
    <xf numFmtId="2" fontId="2" fillId="2" borderId="12" xfId="0" applyNumberFormat="1" applyFont="1" applyFill="1" applyBorder="1" applyAlignment="1">
      <alignment horizontal="center" vertical="top" wrapText="1"/>
    </xf>
    <xf numFmtId="2" fontId="2" fillId="2" borderId="13" xfId="0" applyNumberFormat="1" applyFont="1" applyFill="1" applyBorder="1" applyAlignment="1">
      <alignment horizontal="center" vertical="top" wrapText="1"/>
    </xf>
    <xf numFmtId="1" fontId="2" fillId="2" borderId="14" xfId="0" applyNumberFormat="1" applyFont="1" applyFill="1" applyBorder="1" applyAlignment="1">
      <alignment horizontal="center" vertical="top" wrapText="1"/>
    </xf>
    <xf numFmtId="1" fontId="2" fillId="2" borderId="13" xfId="0" applyNumberFormat="1" applyFont="1" applyFill="1" applyBorder="1" applyAlignment="1">
      <alignment horizontal="center" vertical="top" wrapText="1"/>
    </xf>
    <xf numFmtId="1" fontId="2" fillId="2" borderId="15" xfId="0" applyNumberFormat="1" applyFont="1" applyFill="1" applyBorder="1" applyAlignment="1">
      <alignment horizontal="center" vertical="top" wrapText="1"/>
    </xf>
    <xf numFmtId="1" fontId="2" fillId="2" borderId="16" xfId="0" applyNumberFormat="1" applyFont="1" applyFill="1" applyBorder="1" applyAlignment="1">
      <alignment horizontal="center" vertical="top" wrapText="1"/>
    </xf>
    <xf numFmtId="1" fontId="2" fillId="2" borderId="17" xfId="0" applyNumberFormat="1" applyFont="1" applyFill="1" applyBorder="1" applyAlignment="1">
      <alignment horizontal="center" vertical="top" wrapText="1"/>
    </xf>
    <xf numFmtId="2" fontId="9" fillId="2" borderId="0" xfId="1" applyNumberFormat="1" applyFont="1" applyFill="1" applyBorder="1" applyAlignment="1" applyProtection="1">
      <alignment horizontal="center" vertical="top" wrapText="1"/>
    </xf>
    <xf numFmtId="2" fontId="2" fillId="2" borderId="18" xfId="0" applyNumberFormat="1" applyFont="1" applyFill="1" applyBorder="1" applyAlignment="1">
      <alignment horizontal="center" vertical="top" wrapText="1"/>
    </xf>
    <xf numFmtId="1" fontId="2" fillId="2" borderId="18" xfId="0" applyNumberFormat="1" applyFont="1" applyFill="1" applyBorder="1" applyAlignment="1">
      <alignment horizontal="center" vertical="top" wrapText="1"/>
    </xf>
    <xf numFmtId="2" fontId="9" fillId="2" borderId="18" xfId="1" applyNumberFormat="1" applyFont="1" applyFill="1" applyBorder="1" applyAlignment="1" applyProtection="1">
      <alignment horizontal="center" vertical="top" wrapText="1"/>
    </xf>
    <xf numFmtId="1" fontId="2" fillId="2" borderId="18" xfId="0" applyNumberFormat="1" applyFont="1" applyFill="1" applyBorder="1" applyAlignment="1" applyProtection="1">
      <alignment horizontal="center" vertical="top" wrapText="1"/>
      <protection locked="0"/>
    </xf>
    <xf numFmtId="2" fontId="2" fillId="2" borderId="21" xfId="0" applyNumberFormat="1" applyFont="1" applyFill="1" applyBorder="1" applyAlignment="1" applyProtection="1">
      <alignment horizontal="center" vertical="top" wrapText="1"/>
      <protection locked="0"/>
    </xf>
    <xf numFmtId="1" fontId="2" fillId="2" borderId="22" xfId="0" applyNumberFormat="1" applyFont="1" applyFill="1" applyBorder="1" applyAlignment="1" applyProtection="1">
      <alignment horizontal="center" vertical="top" wrapText="1"/>
      <protection locked="0"/>
    </xf>
    <xf numFmtId="2" fontId="2" fillId="2" borderId="23" xfId="7" applyNumberFormat="1" applyFont="1" applyFill="1" applyBorder="1" applyAlignment="1">
      <alignment horizontal="center" vertical="top" wrapText="1"/>
    </xf>
    <xf numFmtId="1" fontId="2" fillId="2" borderId="23" xfId="7" applyNumberFormat="1" applyFont="1" applyFill="1" applyBorder="1" applyAlignment="1">
      <alignment horizontal="center" vertical="top" wrapText="1"/>
    </xf>
    <xf numFmtId="1" fontId="2" fillId="2" borderId="23" xfId="0" applyNumberFormat="1" applyFont="1" applyFill="1" applyBorder="1" applyAlignment="1">
      <alignment horizontal="center" vertical="top" wrapText="1"/>
    </xf>
    <xf numFmtId="1" fontId="2" fillId="2" borderId="20" xfId="0" applyNumberFormat="1" applyFont="1" applyFill="1" applyBorder="1" applyAlignment="1" applyProtection="1">
      <alignment horizontal="center" vertical="top" wrapText="1"/>
      <protection locked="0"/>
    </xf>
    <xf numFmtId="2" fontId="2" fillId="2" borderId="2" xfId="0" applyNumberFormat="1" applyFont="1" applyFill="1" applyBorder="1" applyAlignment="1">
      <alignment horizontal="center" vertical="top" wrapText="1"/>
    </xf>
    <xf numFmtId="1" fontId="2" fillId="2" borderId="24" xfId="0" applyNumberFormat="1" applyFont="1" applyFill="1" applyBorder="1" applyAlignment="1">
      <alignment horizontal="center" vertical="top" wrapText="1"/>
    </xf>
    <xf numFmtId="1" fontId="2" fillId="2" borderId="25" xfId="0" applyNumberFormat="1" applyFont="1" applyFill="1" applyBorder="1" applyAlignment="1">
      <alignment horizontal="center" vertical="top" wrapText="1"/>
    </xf>
    <xf numFmtId="2" fontId="2" fillId="2" borderId="25" xfId="0" applyNumberFormat="1" applyFont="1" applyFill="1" applyBorder="1" applyAlignment="1">
      <alignment horizontal="center" vertical="top" wrapText="1"/>
    </xf>
    <xf numFmtId="2" fontId="9" fillId="2" borderId="25" xfId="1" applyNumberFormat="1" applyFont="1" applyFill="1" applyBorder="1" applyAlignment="1" applyProtection="1">
      <alignment horizontal="center" vertical="top" wrapText="1"/>
    </xf>
    <xf numFmtId="1" fontId="2" fillId="2" borderId="27" xfId="0" applyNumberFormat="1" applyFont="1" applyFill="1" applyBorder="1" applyAlignment="1">
      <alignment horizontal="center" vertical="top" wrapText="1"/>
    </xf>
    <xf numFmtId="2" fontId="2" fillId="2" borderId="27" xfId="0" applyNumberFormat="1" applyFont="1" applyFill="1" applyBorder="1" applyAlignment="1">
      <alignment horizontal="center" vertical="top" wrapText="1"/>
    </xf>
    <xf numFmtId="1" fontId="2" fillId="5" borderId="27" xfId="0" applyNumberFormat="1" applyFont="1" applyFill="1" applyBorder="1" applyAlignment="1" applyProtection="1">
      <alignment horizontal="center" vertical="top" wrapText="1"/>
      <protection locked="0"/>
    </xf>
    <xf numFmtId="2" fontId="2" fillId="5" borderId="31" xfId="0" applyNumberFormat="1" applyFont="1" applyFill="1" applyBorder="1" applyAlignment="1" applyProtection="1">
      <alignment horizontal="center" vertical="top" wrapText="1"/>
      <protection locked="0"/>
    </xf>
    <xf numFmtId="1" fontId="2" fillId="5" borderId="32" xfId="0" applyNumberFormat="1" applyFont="1" applyFill="1" applyBorder="1" applyAlignment="1" applyProtection="1">
      <alignment horizontal="center" vertical="top" wrapText="1"/>
      <protection locked="0"/>
    </xf>
    <xf numFmtId="2" fontId="2" fillId="2" borderId="27" xfId="0" applyNumberFormat="1" applyFont="1" applyFill="1" applyBorder="1" applyAlignment="1" applyProtection="1">
      <alignment horizontal="center" vertical="top" wrapText="1"/>
    </xf>
    <xf numFmtId="1" fontId="2" fillId="2" borderId="27" xfId="0" applyNumberFormat="1" applyFont="1" applyFill="1" applyBorder="1" applyAlignment="1" applyProtection="1">
      <alignment horizontal="center" vertical="top" wrapText="1"/>
    </xf>
    <xf numFmtId="1" fontId="2" fillId="2" borderId="2" xfId="0" applyNumberFormat="1" applyFont="1" applyFill="1" applyBorder="1" applyAlignment="1">
      <alignment horizontal="center" vertical="top" wrapText="1"/>
    </xf>
    <xf numFmtId="2" fontId="9" fillId="2" borderId="2" xfId="1" applyNumberFormat="1" applyFont="1" applyFill="1" applyBorder="1" applyAlignment="1" applyProtection="1">
      <alignment horizontal="center" vertical="top" wrapText="1"/>
    </xf>
    <xf numFmtId="1" fontId="2" fillId="2" borderId="11" xfId="0" applyNumberFormat="1" applyFont="1" applyFill="1" applyBorder="1" applyAlignment="1">
      <alignment horizontal="center" vertical="top" wrapText="1"/>
    </xf>
    <xf numFmtId="2" fontId="2" fillId="2" borderId="1" xfId="7" applyNumberFormat="1" applyFont="1" applyFill="1" applyBorder="1" applyAlignment="1">
      <alignment horizontal="center" vertical="top" wrapText="1"/>
    </xf>
    <xf numFmtId="1" fontId="2" fillId="2" borderId="1" xfId="7" applyNumberFormat="1" applyFont="1" applyFill="1" applyBorder="1" applyAlignment="1">
      <alignment horizontal="center" vertical="top" wrapText="1"/>
    </xf>
    <xf numFmtId="1" fontId="2" fillId="2" borderId="1" xfId="3" applyNumberFormat="1" applyFont="1" applyFill="1" applyBorder="1" applyAlignment="1" applyProtection="1">
      <alignment horizontal="center" vertical="top" wrapText="1"/>
      <protection locked="0"/>
    </xf>
    <xf numFmtId="2" fontId="9" fillId="2" borderId="1" xfId="1" applyNumberFormat="1" applyFont="1" applyFill="1" applyBorder="1" applyAlignment="1" applyProtection="1">
      <alignment horizontal="center" vertical="top" wrapText="1"/>
      <protection locked="0"/>
    </xf>
    <xf numFmtId="1" fontId="2" fillId="2" borderId="1" xfId="0" applyNumberFormat="1" applyFont="1" applyFill="1" applyBorder="1" applyAlignment="1">
      <alignment vertical="top" wrapText="1"/>
    </xf>
    <xf numFmtId="1" fontId="2" fillId="2" borderId="1" xfId="2" applyNumberFormat="1" applyFont="1" applyFill="1" applyBorder="1" applyAlignment="1" applyProtection="1">
      <alignment vertical="top" wrapText="1"/>
      <protection locked="0"/>
    </xf>
    <xf numFmtId="0" fontId="12" fillId="0" borderId="0" xfId="0" applyFont="1" applyFill="1" applyAlignment="1">
      <alignment vertical="top" wrapText="1"/>
    </xf>
    <xf numFmtId="2" fontId="2" fillId="2" borderId="18" xfId="0" applyNumberFormat="1" applyFont="1" applyFill="1" applyBorder="1" applyAlignment="1">
      <alignment vertical="top" wrapText="1"/>
    </xf>
    <xf numFmtId="2" fontId="2" fillId="2" borderId="2" xfId="0" applyNumberFormat="1" applyFont="1" applyFill="1" applyBorder="1" applyAlignment="1">
      <alignment vertical="top" wrapText="1"/>
    </xf>
    <xf numFmtId="2" fontId="2" fillId="2" borderId="1" xfId="7" applyNumberFormat="1" applyFont="1" applyFill="1" applyBorder="1" applyAlignment="1">
      <alignment vertical="top" wrapText="1"/>
    </xf>
    <xf numFmtId="2" fontId="2" fillId="2" borderId="25" xfId="0" applyNumberFormat="1" applyFont="1" applyFill="1" applyBorder="1" applyAlignment="1">
      <alignment vertical="top" wrapText="1"/>
    </xf>
    <xf numFmtId="2" fontId="2" fillId="2" borderId="27" xfId="0" applyNumberFormat="1" applyFont="1" applyFill="1" applyBorder="1" applyAlignment="1">
      <alignment vertical="top" wrapText="1"/>
    </xf>
    <xf numFmtId="0" fontId="12" fillId="0" borderId="0" xfId="0" applyFont="1" applyAlignment="1">
      <alignment vertical="top" wrapText="1"/>
    </xf>
    <xf numFmtId="2" fontId="2" fillId="2" borderId="1" xfId="0" quotePrefix="1" applyNumberFormat="1" applyFont="1" applyFill="1" applyBorder="1" applyAlignment="1" applyProtection="1">
      <alignment vertical="top" wrapText="1"/>
      <protection locked="0"/>
    </xf>
    <xf numFmtId="2" fontId="2" fillId="2" borderId="8" xfId="0" applyNumberFormat="1" applyFont="1" applyFill="1" applyBorder="1" applyAlignment="1">
      <alignment vertical="top" wrapText="1"/>
    </xf>
    <xf numFmtId="0" fontId="12" fillId="0" borderId="0" xfId="0" applyNumberFormat="1" applyFont="1" applyAlignment="1">
      <alignment vertical="top" wrapText="1"/>
    </xf>
    <xf numFmtId="0" fontId="2" fillId="0" borderId="0" xfId="0" applyNumberFormat="1" applyFont="1" applyAlignment="1" applyProtection="1">
      <alignment horizontal="center" vertical="center" wrapText="1"/>
      <protection locked="0"/>
    </xf>
    <xf numFmtId="0" fontId="13" fillId="10" borderId="7" xfId="0" applyNumberFormat="1" applyFont="1" applyFill="1" applyBorder="1" applyAlignment="1">
      <alignment horizontal="center" vertical="center" wrapText="1"/>
    </xf>
    <xf numFmtId="0" fontId="13" fillId="10" borderId="1" xfId="0" applyNumberFormat="1" applyFont="1" applyFill="1" applyBorder="1" applyAlignment="1">
      <alignment horizontal="center" vertical="center" wrapText="1"/>
    </xf>
    <xf numFmtId="0" fontId="13" fillId="10" borderId="11" xfId="0" applyNumberFormat="1" applyFont="1" applyFill="1" applyBorder="1" applyAlignment="1">
      <alignment horizontal="center" vertical="center" wrapText="1"/>
    </xf>
    <xf numFmtId="3" fontId="12" fillId="0" borderId="0" xfId="0" applyNumberFormat="1" applyFont="1" applyFill="1" applyAlignment="1">
      <alignment vertical="top" wrapText="1"/>
    </xf>
    <xf numFmtId="4" fontId="2" fillId="2" borderId="1" xfId="0" applyNumberFormat="1" applyFont="1" applyFill="1" applyBorder="1" applyAlignment="1">
      <alignment vertical="top" wrapText="1"/>
    </xf>
    <xf numFmtId="4" fontId="2" fillId="2" borderId="0" xfId="0" applyNumberFormat="1" applyFont="1" applyFill="1" applyAlignment="1">
      <alignment vertical="top" wrapText="1"/>
    </xf>
    <xf numFmtId="4" fontId="2" fillId="2" borderId="18" xfId="0" applyNumberFormat="1" applyFont="1" applyFill="1" applyBorder="1" applyAlignment="1">
      <alignment vertical="top" wrapText="1"/>
    </xf>
    <xf numFmtId="4" fontId="2" fillId="2" borderId="27" xfId="0" applyNumberFormat="1" applyFont="1" applyFill="1" applyBorder="1" applyAlignment="1">
      <alignment vertical="top" wrapText="1"/>
    </xf>
    <xf numFmtId="4" fontId="2" fillId="2" borderId="2" xfId="0" applyNumberFormat="1" applyFont="1" applyFill="1" applyBorder="1" applyAlignment="1">
      <alignment vertical="top" wrapText="1"/>
    </xf>
    <xf numFmtId="4" fontId="2" fillId="2" borderId="1" xfId="7" applyNumberFormat="1" applyFont="1" applyFill="1" applyBorder="1" applyAlignment="1">
      <alignment vertical="top" wrapText="1"/>
    </xf>
    <xf numFmtId="4" fontId="2" fillId="2" borderId="1" xfId="2" applyNumberFormat="1" applyFont="1" applyFill="1" applyBorder="1" applyAlignment="1" applyProtection="1">
      <alignment vertical="top" wrapText="1"/>
      <protection locked="0"/>
    </xf>
    <xf numFmtId="4" fontId="2" fillId="2" borderId="1" xfId="0" applyNumberFormat="1" applyFont="1" applyFill="1" applyBorder="1" applyAlignment="1" applyProtection="1">
      <alignment vertical="top" wrapText="1"/>
      <protection locked="0"/>
    </xf>
    <xf numFmtId="0" fontId="2" fillId="0" borderId="0" xfId="0" applyFont="1" applyAlignment="1" applyProtection="1">
      <alignment wrapText="1"/>
      <protection locked="0"/>
    </xf>
    <xf numFmtId="1" fontId="2" fillId="2" borderId="0" xfId="0" applyNumberFormat="1" applyFont="1" applyFill="1" applyAlignment="1">
      <alignment horizontal="center" vertical="top" wrapText="1"/>
    </xf>
    <xf numFmtId="1" fontId="2" fillId="2" borderId="12" xfId="0" applyNumberFormat="1" applyFont="1" applyFill="1" applyBorder="1" applyAlignment="1">
      <alignment horizontal="center" vertical="top" wrapText="1"/>
    </xf>
    <xf numFmtId="4" fontId="2" fillId="2" borderId="25" xfId="0" applyNumberFormat="1" applyFont="1" applyFill="1" applyBorder="1" applyAlignment="1">
      <alignment vertical="top" wrapText="1"/>
    </xf>
    <xf numFmtId="2" fontId="9" fillId="2" borderId="27" xfId="1" applyNumberFormat="1" applyFont="1" applyFill="1" applyBorder="1" applyAlignment="1" applyProtection="1">
      <alignment horizontal="center" vertical="top" wrapText="1"/>
    </xf>
    <xf numFmtId="2" fontId="2" fillId="2" borderId="5" xfId="0" applyNumberFormat="1" applyFont="1" applyFill="1" applyBorder="1" applyAlignment="1">
      <alignment vertical="top" wrapText="1"/>
    </xf>
    <xf numFmtId="4" fontId="2" fillId="2" borderId="5" xfId="0" applyNumberFormat="1" applyFont="1" applyFill="1" applyBorder="1" applyAlignment="1">
      <alignment vertical="top" wrapText="1"/>
    </xf>
    <xf numFmtId="4" fontId="2" fillId="2" borderId="4" xfId="0" applyNumberFormat="1" applyFont="1" applyFill="1" applyBorder="1" applyAlignment="1">
      <alignment vertical="top" wrapText="1"/>
    </xf>
    <xf numFmtId="2" fontId="2" fillId="2" borderId="6" xfId="0" applyNumberFormat="1" applyFont="1" applyFill="1" applyBorder="1" applyAlignment="1">
      <alignment vertical="top" wrapText="1"/>
    </xf>
    <xf numFmtId="4" fontId="2" fillId="2" borderId="6" xfId="0" applyNumberFormat="1" applyFont="1" applyFill="1" applyBorder="1" applyAlignment="1">
      <alignment vertical="top" wrapText="1"/>
    </xf>
    <xf numFmtId="2" fontId="9" fillId="2" borderId="0" xfId="1" applyNumberFormat="1" applyFont="1" applyFill="1" applyAlignment="1" applyProtection="1">
      <alignment horizontal="center" vertical="top" wrapText="1"/>
    </xf>
    <xf numFmtId="2" fontId="9" fillId="2" borderId="1" xfId="1" applyNumberFormat="1" applyFont="1" applyFill="1" applyBorder="1" applyAlignment="1">
      <alignment horizontal="center" vertical="top" wrapText="1"/>
    </xf>
    <xf numFmtId="2" fontId="2" fillId="3" borderId="1" xfId="0" applyNumberFormat="1" applyFont="1" applyFill="1" applyBorder="1" applyAlignment="1" applyProtection="1">
      <alignment horizontal="center" vertical="top" wrapText="1"/>
      <protection locked="0"/>
    </xf>
    <xf numFmtId="1" fontId="2" fillId="2" borderId="0" xfId="0" applyNumberFormat="1" applyFont="1" applyFill="1" applyAlignment="1">
      <alignment wrapText="1"/>
    </xf>
    <xf numFmtId="1" fontId="2" fillId="2" borderId="0" xfId="0" applyNumberFormat="1" applyFont="1" applyFill="1" applyAlignment="1">
      <alignment horizontal="right" wrapText="1"/>
    </xf>
    <xf numFmtId="4" fontId="2" fillId="2" borderId="0" xfId="0" applyNumberFormat="1" applyFont="1" applyFill="1" applyAlignment="1">
      <alignment wrapText="1"/>
    </xf>
    <xf numFmtId="1" fontId="2" fillId="2" borderId="9" xfId="0" applyNumberFormat="1" applyFont="1" applyFill="1" applyBorder="1" applyAlignment="1">
      <alignment wrapText="1"/>
    </xf>
    <xf numFmtId="1" fontId="2" fillId="2" borderId="18" xfId="0" quotePrefix="1" applyNumberFormat="1" applyFont="1" applyFill="1" applyBorder="1" applyAlignment="1">
      <alignment horizontal="left" vertical="top" wrapText="1"/>
    </xf>
    <xf numFmtId="1" fontId="2" fillId="2" borderId="2" xfId="0" quotePrefix="1" applyNumberFormat="1" applyFont="1" applyFill="1" applyBorder="1" applyAlignment="1">
      <alignment horizontal="left" vertical="top" wrapText="1"/>
    </xf>
    <xf numFmtId="1" fontId="2" fillId="2" borderId="5" xfId="0" applyNumberFormat="1" applyFont="1" applyFill="1" applyBorder="1" applyAlignment="1">
      <alignment horizontal="left" vertical="top" wrapText="1"/>
    </xf>
    <xf numFmtId="1" fontId="2" fillId="2" borderId="1" xfId="0" quotePrefix="1" applyNumberFormat="1" applyFont="1" applyFill="1" applyBorder="1" applyAlignment="1">
      <alignment horizontal="left" vertical="top" wrapText="1"/>
    </xf>
    <xf numFmtId="1" fontId="2" fillId="2" borderId="0" xfId="0" applyNumberFormat="1" applyFont="1" applyFill="1" applyBorder="1" applyAlignment="1">
      <alignment horizontal="left" vertical="top" wrapText="1"/>
    </xf>
    <xf numFmtId="1" fontId="0" fillId="0" borderId="0" xfId="0" applyNumberFormat="1" applyFill="1" applyAlignment="1" applyProtection="1">
      <alignment horizontal="right"/>
      <protection locked="0"/>
    </xf>
    <xf numFmtId="1" fontId="4" fillId="0" borderId="0" xfId="0" applyNumberFormat="1" applyFont="1" applyFill="1" applyBorder="1" applyAlignment="1" applyProtection="1">
      <alignment horizontal="center" wrapText="1"/>
      <protection locked="0"/>
    </xf>
    <xf numFmtId="1" fontId="14" fillId="0" borderId="0" xfId="0" applyNumberFormat="1" applyFont="1" applyFill="1" applyBorder="1" applyAlignment="1">
      <alignment vertical="center" wrapText="1"/>
    </xf>
    <xf numFmtId="1" fontId="13" fillId="12" borderId="1" xfId="0" applyNumberFormat="1" applyFont="1" applyFill="1" applyBorder="1" applyAlignment="1">
      <alignment horizontal="center" vertical="center" wrapText="1"/>
    </xf>
    <xf numFmtId="1" fontId="2" fillId="2" borderId="2" xfId="0" applyNumberFormat="1" applyFont="1" applyFill="1" applyBorder="1" applyAlignment="1" applyProtection="1">
      <alignment horizontal="center" vertical="top" wrapText="1"/>
      <protection locked="0"/>
    </xf>
    <xf numFmtId="49" fontId="2" fillId="2" borderId="1" xfId="0" applyNumberFormat="1" applyFont="1" applyFill="1" applyBorder="1" applyAlignment="1">
      <alignment horizontal="center" vertical="top" wrapText="1"/>
    </xf>
    <xf numFmtId="1" fontId="12" fillId="0" borderId="0" xfId="0" applyNumberFormat="1" applyFont="1" applyAlignment="1">
      <alignment wrapText="1"/>
    </xf>
    <xf numFmtId="1" fontId="13" fillId="0" borderId="9" xfId="0" applyNumberFormat="1" applyFont="1" applyFill="1" applyBorder="1" applyAlignment="1">
      <alignment horizontal="left" vertical="center" wrapText="1"/>
    </xf>
    <xf numFmtId="1" fontId="13" fillId="0" borderId="0" xfId="0" applyNumberFormat="1" applyFont="1" applyFill="1" applyBorder="1" applyAlignment="1">
      <alignment horizontal="left" vertical="center" wrapText="1"/>
    </xf>
    <xf numFmtId="1" fontId="13" fillId="9" borderId="1" xfId="0" applyNumberFormat="1" applyFont="1" applyFill="1" applyBorder="1" applyAlignment="1">
      <alignment horizontal="center" vertical="center" wrapText="1"/>
    </xf>
    <xf numFmtId="1" fontId="2" fillId="2" borderId="19" xfId="0" applyNumberFormat="1" applyFont="1" applyFill="1" applyBorder="1" applyAlignment="1">
      <alignment horizontal="center" vertical="top" wrapText="1"/>
    </xf>
    <xf numFmtId="1" fontId="2" fillId="2" borderId="26" xfId="0" applyNumberFormat="1" applyFont="1" applyFill="1" applyBorder="1" applyAlignment="1">
      <alignment horizontal="center" vertical="top" wrapText="1"/>
    </xf>
    <xf numFmtId="1" fontId="2" fillId="2" borderId="23" xfId="0" applyNumberFormat="1" applyFont="1" applyFill="1" applyBorder="1" applyAlignment="1" applyProtection="1">
      <alignment horizontal="center" vertical="top" wrapText="1"/>
      <protection locked="0"/>
    </xf>
    <xf numFmtId="1" fontId="2" fillId="2" borderId="30" xfId="0" applyNumberFormat="1" applyFont="1" applyFill="1" applyBorder="1" applyAlignment="1">
      <alignment horizontal="center" vertical="top" wrapText="1"/>
    </xf>
    <xf numFmtId="1" fontId="2" fillId="2" borderId="4" xfId="0" applyNumberFormat="1" applyFont="1" applyFill="1" applyBorder="1" applyAlignment="1">
      <alignment horizontal="center" vertical="top" wrapText="1"/>
    </xf>
    <xf numFmtId="1" fontId="2" fillId="2" borderId="1" xfId="2" applyNumberFormat="1" applyFont="1" applyFill="1" applyBorder="1" applyAlignment="1">
      <alignment horizontal="center" vertical="top" wrapText="1"/>
    </xf>
    <xf numFmtId="1" fontId="2" fillId="2" borderId="0" xfId="0" applyNumberFormat="1" applyFont="1" applyFill="1" applyAlignment="1">
      <alignment horizontal="center" wrapText="1"/>
    </xf>
    <xf numFmtId="0" fontId="13" fillId="10" borderId="8" xfId="0" applyNumberFormat="1" applyFont="1" applyFill="1" applyBorder="1" applyAlignment="1">
      <alignment horizontal="center" vertical="center" wrapText="1"/>
    </xf>
    <xf numFmtId="2" fontId="2" fillId="2" borderId="3" xfId="0" applyNumberFormat="1" applyFont="1" applyFill="1" applyBorder="1" applyAlignment="1" applyProtection="1">
      <alignment horizontal="center" vertical="top" wrapText="1"/>
      <protection locked="0"/>
    </xf>
    <xf numFmtId="0" fontId="13" fillId="12" borderId="41" xfId="0" applyNumberFormat="1" applyFont="1" applyFill="1" applyBorder="1" applyAlignment="1">
      <alignment horizontal="center" vertical="center" wrapText="1"/>
    </xf>
    <xf numFmtId="0" fontId="13" fillId="12" borderId="11" xfId="0" applyNumberFormat="1" applyFont="1" applyFill="1" applyBorder="1" applyAlignment="1">
      <alignment horizontal="center" vertical="center" wrapText="1"/>
    </xf>
    <xf numFmtId="1" fontId="2" fillId="2" borderId="7" xfId="0" applyNumberFormat="1" applyFont="1" applyFill="1" applyBorder="1" applyAlignment="1">
      <alignment horizontal="center" vertical="top" wrapText="1"/>
    </xf>
    <xf numFmtId="1" fontId="2" fillId="2" borderId="11" xfId="0" applyNumberFormat="1" applyFont="1" applyFill="1" applyBorder="1" applyAlignment="1" applyProtection="1">
      <alignment horizontal="center" vertical="top" wrapText="1"/>
      <protection locked="0"/>
    </xf>
    <xf numFmtId="0" fontId="13" fillId="12" borderId="7" xfId="0" applyNumberFormat="1" applyFont="1" applyFill="1" applyBorder="1" applyAlignment="1">
      <alignment horizontal="center" vertical="center" wrapText="1"/>
    </xf>
    <xf numFmtId="1" fontId="2" fillId="2" borderId="8" xfId="2" applyNumberFormat="1" applyFont="1" applyFill="1" applyBorder="1" applyAlignment="1" applyProtection="1">
      <alignment horizontal="center" vertical="top" wrapText="1"/>
      <protection locked="0"/>
    </xf>
    <xf numFmtId="1" fontId="2" fillId="2" borderId="41" xfId="0" applyNumberFormat="1" applyFont="1" applyFill="1" applyBorder="1" applyAlignment="1">
      <alignment horizontal="center" vertical="top" wrapText="1"/>
    </xf>
    <xf numFmtId="1" fontId="2" fillId="2" borderId="33" xfId="0" applyNumberFormat="1" applyFont="1" applyFill="1" applyBorder="1" applyAlignment="1">
      <alignment horizontal="center" vertical="top" wrapText="1"/>
    </xf>
    <xf numFmtId="1" fontId="2" fillId="2" borderId="14" xfId="0" applyNumberFormat="1" applyFont="1" applyFill="1" applyBorder="1" applyAlignment="1" applyProtection="1">
      <alignment horizontal="center" vertical="top" wrapText="1"/>
      <protection locked="0"/>
    </xf>
    <xf numFmtId="1" fontId="2" fillId="2" borderId="43" xfId="0" applyNumberFormat="1" applyFont="1" applyFill="1" applyBorder="1" applyAlignment="1" applyProtection="1">
      <alignment horizontal="center" vertical="top" wrapText="1"/>
      <protection locked="0"/>
    </xf>
    <xf numFmtId="1" fontId="2" fillId="2" borderId="45" xfId="0" applyNumberFormat="1" applyFont="1" applyFill="1" applyBorder="1" applyAlignment="1" applyProtection="1">
      <alignment horizontal="center" vertical="top" wrapText="1"/>
      <protection locked="0"/>
    </xf>
    <xf numFmtId="1" fontId="2" fillId="2" borderId="7" xfId="2" applyNumberFormat="1" applyFont="1" applyFill="1" applyBorder="1" applyAlignment="1" applyProtection="1">
      <alignment horizontal="center" vertical="top" wrapText="1"/>
      <protection locked="0"/>
    </xf>
    <xf numFmtId="1" fontId="2" fillId="2" borderId="11" xfId="2" applyNumberFormat="1" applyFont="1" applyFill="1" applyBorder="1" applyAlignment="1" applyProtection="1">
      <alignment horizontal="center" vertical="top" wrapText="1"/>
      <protection locked="0"/>
    </xf>
    <xf numFmtId="1" fontId="4" fillId="2" borderId="50" xfId="7" applyNumberFormat="1" applyFont="1" applyFill="1" applyBorder="1" applyAlignment="1">
      <alignment horizontal="center" vertical="top" wrapText="1"/>
    </xf>
    <xf numFmtId="1" fontId="4" fillId="2" borderId="34" xfId="0" applyNumberFormat="1" applyFont="1" applyFill="1" applyBorder="1" applyAlignment="1">
      <alignment horizontal="center" vertical="top" wrapText="1"/>
    </xf>
    <xf numFmtId="1" fontId="4" fillId="6" borderId="51" xfId="0" applyNumberFormat="1" applyFont="1" applyFill="1" applyBorder="1" applyAlignment="1">
      <alignment horizontal="center" vertical="top" wrapText="1"/>
    </xf>
    <xf numFmtId="0" fontId="13" fillId="10" borderId="3" xfId="0" applyNumberFormat="1" applyFont="1" applyFill="1" applyBorder="1" applyAlignment="1">
      <alignment horizontal="center" vertical="center" wrapText="1"/>
    </xf>
    <xf numFmtId="0" fontId="13" fillId="12" borderId="3" xfId="0" applyNumberFormat="1" applyFont="1" applyFill="1" applyBorder="1" applyAlignment="1">
      <alignment horizontal="center" vertical="center" wrapText="1"/>
    </xf>
    <xf numFmtId="1" fontId="2" fillId="2" borderId="3" xfId="2" applyNumberFormat="1" applyFont="1" applyFill="1" applyBorder="1" applyAlignment="1" applyProtection="1">
      <alignment horizontal="center" vertical="top" wrapText="1"/>
      <protection locked="0"/>
    </xf>
    <xf numFmtId="2" fontId="2" fillId="2" borderId="7" xfId="0" applyNumberFormat="1" applyFont="1" applyFill="1" applyBorder="1" applyAlignment="1">
      <alignment horizontal="center" vertical="top" wrapText="1"/>
    </xf>
    <xf numFmtId="2" fontId="2" fillId="2" borderId="53" xfId="7" applyNumberFormat="1" applyFont="1" applyFill="1" applyBorder="1" applyAlignment="1">
      <alignment horizontal="center" vertical="top" wrapText="1"/>
    </xf>
    <xf numFmtId="1" fontId="2" fillId="2" borderId="54" xfId="7" applyNumberFormat="1" applyFont="1" applyFill="1" applyBorder="1" applyAlignment="1">
      <alignment horizontal="center" vertical="top" wrapText="1"/>
    </xf>
    <xf numFmtId="2" fontId="2" fillId="2" borderId="55" xfId="0" applyNumberFormat="1" applyFont="1" applyFill="1" applyBorder="1" applyAlignment="1">
      <alignment horizontal="center" vertical="top" wrapText="1"/>
    </xf>
    <xf numFmtId="1" fontId="2" fillId="2" borderId="56" xfId="0" applyNumberFormat="1" applyFont="1" applyFill="1" applyBorder="1" applyAlignment="1">
      <alignment horizontal="center" vertical="top" wrapText="1"/>
    </xf>
    <xf numFmtId="2" fontId="2" fillId="2" borderId="44" xfId="0" applyNumberFormat="1" applyFont="1" applyFill="1" applyBorder="1" applyAlignment="1" applyProtection="1">
      <alignment horizontal="center" vertical="top" wrapText="1"/>
    </xf>
    <xf numFmtId="1" fontId="2" fillId="2" borderId="45" xfId="0" applyNumberFormat="1" applyFont="1" applyFill="1" applyBorder="1" applyAlignment="1" applyProtection="1">
      <alignment horizontal="center" vertical="top" wrapText="1"/>
    </xf>
    <xf numFmtId="2" fontId="2" fillId="2" borderId="57" xfId="0" applyNumberFormat="1" applyFont="1" applyFill="1" applyBorder="1" applyAlignment="1">
      <alignment horizontal="center" vertical="top" wrapText="1"/>
    </xf>
    <xf numFmtId="2" fontId="2" fillId="2" borderId="7" xfId="0" applyNumberFormat="1" applyFont="1" applyFill="1" applyBorder="1" applyAlignment="1" applyProtection="1">
      <alignment horizontal="center" vertical="top" wrapText="1"/>
      <protection locked="0"/>
    </xf>
    <xf numFmtId="2" fontId="2" fillId="2" borderId="7" xfId="2" applyNumberFormat="1" applyFont="1" applyFill="1" applyBorder="1" applyAlignment="1" applyProtection="1">
      <alignment horizontal="center" vertical="top" wrapText="1"/>
      <protection locked="0"/>
    </xf>
    <xf numFmtId="2" fontId="9" fillId="2" borderId="7" xfId="4" applyNumberFormat="1" applyFont="1" applyFill="1" applyBorder="1" applyAlignment="1" applyProtection="1">
      <alignment horizontal="center" vertical="top" wrapText="1"/>
      <protection locked="0"/>
    </xf>
    <xf numFmtId="1" fontId="2" fillId="2" borderId="53" xfId="7" applyNumberFormat="1" applyFont="1" applyFill="1" applyBorder="1" applyAlignment="1">
      <alignment horizontal="center" vertical="top" wrapText="1"/>
    </xf>
    <xf numFmtId="1" fontId="2" fillId="2" borderId="55" xfId="0" applyNumberFormat="1" applyFont="1" applyFill="1" applyBorder="1" applyAlignment="1">
      <alignment horizontal="center" vertical="top" wrapText="1"/>
    </xf>
    <xf numFmtId="1" fontId="2" fillId="2" borderId="44" xfId="0" applyNumberFormat="1" applyFont="1" applyFill="1" applyBorder="1" applyAlignment="1" applyProtection="1">
      <alignment horizontal="center" vertical="top" wrapText="1"/>
    </xf>
    <xf numFmtId="1" fontId="2" fillId="2" borderId="57" xfId="0" applyNumberFormat="1" applyFont="1" applyFill="1" applyBorder="1" applyAlignment="1" applyProtection="1">
      <alignment horizontal="center" vertical="top" wrapText="1"/>
      <protection locked="0"/>
    </xf>
    <xf numFmtId="1" fontId="2" fillId="2" borderId="58" xfId="0" applyNumberFormat="1" applyFont="1" applyFill="1" applyBorder="1" applyAlignment="1" applyProtection="1">
      <alignment horizontal="center" vertical="top" wrapText="1"/>
      <protection locked="0"/>
    </xf>
    <xf numFmtId="1" fontId="2" fillId="2" borderId="57" xfId="0" applyNumberFormat="1" applyFont="1" applyFill="1" applyBorder="1" applyAlignment="1">
      <alignment horizontal="center" vertical="top" wrapText="1"/>
    </xf>
    <xf numFmtId="1" fontId="2" fillId="2" borderId="59" xfId="0" applyNumberFormat="1" applyFont="1" applyFill="1" applyBorder="1" applyAlignment="1">
      <alignment horizontal="center" vertical="top" wrapText="1"/>
    </xf>
    <xf numFmtId="1" fontId="2" fillId="2" borderId="53" xfId="0" applyNumberFormat="1" applyFont="1" applyFill="1" applyBorder="1" applyAlignment="1">
      <alignment horizontal="center" vertical="top" wrapText="1"/>
    </xf>
    <xf numFmtId="1" fontId="2" fillId="2" borderId="54" xfId="0" applyNumberFormat="1" applyFont="1" applyFill="1" applyBorder="1" applyAlignment="1">
      <alignment horizontal="center" vertical="top" wrapText="1"/>
    </xf>
    <xf numFmtId="1" fontId="2" fillId="2" borderId="42" xfId="0" applyNumberFormat="1" applyFont="1" applyFill="1" applyBorder="1" applyAlignment="1">
      <alignment horizontal="center" vertical="top" wrapText="1"/>
    </xf>
    <xf numFmtId="1" fontId="2" fillId="2" borderId="44" xfId="0" applyNumberFormat="1" applyFont="1" applyFill="1" applyBorder="1" applyAlignment="1">
      <alignment horizontal="center" vertical="top" wrapText="1"/>
    </xf>
    <xf numFmtId="0" fontId="17" fillId="9" borderId="0" xfId="7" applyFont="1" applyFill="1"/>
    <xf numFmtId="0" fontId="17" fillId="0" borderId="0" xfId="7" applyFont="1"/>
    <xf numFmtId="0" fontId="18" fillId="0" borderId="0" xfId="7" applyFont="1"/>
    <xf numFmtId="0" fontId="17" fillId="8" borderId="0" xfId="7" applyFont="1" applyFill="1"/>
    <xf numFmtId="0" fontId="19" fillId="0" borderId="0" xfId="7" applyFont="1"/>
    <xf numFmtId="0" fontId="17" fillId="8" borderId="5" xfId="7" applyFont="1" applyFill="1" applyBorder="1"/>
    <xf numFmtId="0" fontId="17" fillId="0" borderId="5" xfId="7" applyFont="1" applyBorder="1"/>
    <xf numFmtId="0" fontId="20" fillId="9" borderId="0" xfId="7" applyFont="1" applyFill="1"/>
    <xf numFmtId="0" fontId="21" fillId="0" borderId="0" xfId="2" applyFont="1"/>
    <xf numFmtId="0" fontId="20" fillId="0" borderId="0" xfId="7" applyFont="1"/>
    <xf numFmtId="0" fontId="20" fillId="8" borderId="0" xfId="7" applyFont="1" applyFill="1"/>
    <xf numFmtId="0" fontId="21" fillId="0" borderId="0" xfId="2" applyFont="1" applyFill="1"/>
    <xf numFmtId="1" fontId="2" fillId="2" borderId="20" xfId="0" applyNumberFormat="1" applyFont="1" applyFill="1" applyBorder="1" applyAlignment="1">
      <alignment horizontal="center" vertical="top" wrapText="1"/>
    </xf>
    <xf numFmtId="1" fontId="2" fillId="2" borderId="34" xfId="0" applyNumberFormat="1" applyFont="1" applyFill="1" applyBorder="1" applyAlignment="1">
      <alignment horizontal="center" vertical="top" wrapText="1"/>
    </xf>
    <xf numFmtId="1" fontId="2" fillId="2" borderId="19" xfId="0" applyNumberFormat="1" applyFont="1" applyFill="1" applyBorder="1" applyAlignment="1" applyProtection="1">
      <alignment horizontal="center" vertical="top" wrapText="1"/>
      <protection locked="0"/>
    </xf>
    <xf numFmtId="1" fontId="2" fillId="2" borderId="30" xfId="0" applyNumberFormat="1" applyFont="1" applyFill="1" applyBorder="1" applyAlignment="1" applyProtection="1">
      <alignment horizontal="center" vertical="top" wrapText="1"/>
      <protection locked="0"/>
    </xf>
    <xf numFmtId="0" fontId="0" fillId="0" borderId="0" xfId="0" applyAlignment="1" applyProtection="1">
      <alignment horizontal="center"/>
      <protection locked="0"/>
    </xf>
    <xf numFmtId="49" fontId="12" fillId="0" borderId="0" xfId="0" applyNumberFormat="1" applyFont="1" applyFill="1" applyAlignment="1">
      <alignment horizontal="center" vertical="top" wrapText="1"/>
    </xf>
    <xf numFmtId="0" fontId="2" fillId="0" borderId="0" xfId="0" applyFont="1" applyAlignment="1" applyProtection="1">
      <alignment horizontal="center" wrapText="1"/>
      <protection locked="0"/>
    </xf>
    <xf numFmtId="1" fontId="4" fillId="2" borderId="1" xfId="2" applyNumberFormat="1" applyFont="1" applyFill="1" applyBorder="1" applyAlignment="1" applyProtection="1">
      <alignment horizontal="center" vertical="top" wrapText="1"/>
      <protection locked="0"/>
    </xf>
    <xf numFmtId="0" fontId="4" fillId="11" borderId="37" xfId="0" applyNumberFormat="1" applyFont="1" applyFill="1" applyBorder="1" applyAlignment="1" applyProtection="1">
      <alignment horizontal="center" vertical="center" wrapText="1"/>
      <protection locked="0"/>
    </xf>
    <xf numFmtId="0" fontId="4" fillId="11" borderId="38" xfId="0" applyNumberFormat="1" applyFont="1" applyFill="1" applyBorder="1" applyAlignment="1" applyProtection="1">
      <alignment horizontal="center" vertical="center" wrapText="1"/>
      <protection locked="0"/>
    </xf>
    <xf numFmtId="0" fontId="4" fillId="11" borderId="39" xfId="0" applyNumberFormat="1" applyFont="1" applyFill="1" applyBorder="1" applyAlignment="1" applyProtection="1">
      <alignment horizontal="center" vertical="center" wrapText="1"/>
      <protection locked="0"/>
    </xf>
    <xf numFmtId="0" fontId="13" fillId="8" borderId="34" xfId="0" applyNumberFormat="1" applyFont="1" applyFill="1" applyBorder="1" applyAlignment="1" applyProtection="1">
      <alignment horizontal="left" vertical="center" wrapText="1"/>
      <protection locked="0"/>
    </xf>
    <xf numFmtId="0" fontId="13" fillId="8" borderId="35" xfId="0" applyNumberFormat="1" applyFont="1" applyFill="1" applyBorder="1" applyAlignment="1" applyProtection="1">
      <alignment horizontal="left" vertical="center" wrapText="1"/>
      <protection locked="0"/>
    </xf>
    <xf numFmtId="0" fontId="13" fillId="8" borderId="26" xfId="0" applyNumberFormat="1" applyFont="1" applyFill="1" applyBorder="1" applyAlignment="1" applyProtection="1">
      <alignment horizontal="left" vertical="center" wrapText="1"/>
      <protection locked="0"/>
    </xf>
    <xf numFmtId="0" fontId="4" fillId="11" borderId="40" xfId="0" applyNumberFormat="1" applyFont="1" applyFill="1" applyBorder="1" applyAlignment="1" applyProtection="1">
      <alignment horizontal="center" vertical="center" wrapText="1"/>
      <protection locked="0"/>
    </xf>
    <xf numFmtId="0" fontId="4" fillId="11" borderId="52" xfId="0" applyNumberFormat="1" applyFont="1" applyFill="1" applyBorder="1" applyAlignment="1" applyProtection="1">
      <alignment horizontal="center" vertical="center" wrapText="1"/>
      <protection locked="0"/>
    </xf>
    <xf numFmtId="0" fontId="14" fillId="10" borderId="46" xfId="0" applyNumberFormat="1" applyFont="1" applyFill="1" applyBorder="1" applyAlignment="1">
      <alignment horizontal="left" vertical="center" wrapText="1"/>
    </xf>
    <xf numFmtId="0" fontId="14" fillId="10" borderId="47" xfId="0" applyNumberFormat="1" applyFont="1" applyFill="1" applyBorder="1" applyAlignment="1">
      <alignment horizontal="left" vertical="center" wrapText="1"/>
    </xf>
    <xf numFmtId="0" fontId="14" fillId="10" borderId="48" xfId="0" applyNumberFormat="1" applyFont="1" applyFill="1" applyBorder="1" applyAlignment="1">
      <alignment horizontal="left" vertical="center" wrapText="1"/>
    </xf>
    <xf numFmtId="4" fontId="13" fillId="9" borderId="1" xfId="0" applyNumberFormat="1" applyFont="1" applyFill="1" applyBorder="1" applyAlignment="1">
      <alignment horizontal="center" vertical="center" wrapText="1"/>
    </xf>
    <xf numFmtId="0" fontId="4" fillId="0" borderId="0" xfId="0" applyFont="1" applyFill="1" applyBorder="1" applyAlignment="1" applyProtection="1">
      <alignment horizontal="center" wrapText="1"/>
      <protection locked="0"/>
    </xf>
    <xf numFmtId="4" fontId="13" fillId="9" borderId="34" xfId="0" applyNumberFormat="1" applyFont="1" applyFill="1" applyBorder="1" applyAlignment="1">
      <alignment horizontal="center" vertical="center" wrapText="1"/>
    </xf>
    <xf numFmtId="4" fontId="13" fillId="9" borderId="35" xfId="0" applyNumberFormat="1" applyFont="1" applyFill="1" applyBorder="1" applyAlignment="1">
      <alignment horizontal="center" vertical="center" wrapText="1"/>
    </xf>
    <xf numFmtId="4" fontId="13" fillId="9" borderId="26" xfId="0" applyNumberFormat="1" applyFont="1" applyFill="1" applyBorder="1" applyAlignment="1">
      <alignment horizontal="center" vertical="center" wrapText="1"/>
    </xf>
    <xf numFmtId="0" fontId="13" fillId="9" borderId="1" xfId="0" applyNumberFormat="1" applyFont="1" applyFill="1" applyBorder="1" applyAlignment="1">
      <alignment horizontal="center" vertical="center" wrapText="1"/>
    </xf>
    <xf numFmtId="0" fontId="13" fillId="8" borderId="1" xfId="0" applyNumberFormat="1" applyFont="1" applyFill="1" applyBorder="1" applyAlignment="1">
      <alignment horizontal="center" vertical="center" wrapText="1"/>
    </xf>
    <xf numFmtId="3" fontId="13" fillId="8" borderId="25" xfId="0" applyNumberFormat="1" applyFont="1" applyFill="1" applyBorder="1" applyAlignment="1">
      <alignment horizontal="center" vertical="center" wrapText="1"/>
    </xf>
    <xf numFmtId="3" fontId="13" fillId="8" borderId="2" xfId="0" applyNumberFormat="1" applyFont="1" applyFill="1" applyBorder="1" applyAlignment="1">
      <alignment horizontal="center" vertical="center" wrapText="1"/>
    </xf>
    <xf numFmtId="0" fontId="17" fillId="0" borderId="35" xfId="7" applyFont="1" applyBorder="1" applyAlignment="1">
      <alignment horizontal="left" vertical="top" wrapText="1"/>
    </xf>
    <xf numFmtId="0" fontId="17" fillId="0" borderId="0" xfId="7" applyFont="1" applyAlignment="1">
      <alignment horizontal="left" vertical="top" wrapText="1"/>
    </xf>
    <xf numFmtId="0" fontId="13" fillId="8" borderId="1" xfId="0" applyNumberFormat="1" applyFont="1" applyFill="1" applyBorder="1" applyAlignment="1" applyProtection="1">
      <alignment horizontal="center" vertical="center" wrapText="1"/>
      <protection locked="0"/>
    </xf>
    <xf numFmtId="4" fontId="13" fillId="9" borderId="1" xfId="0" applyNumberFormat="1" applyFont="1" applyFill="1" applyBorder="1" applyAlignment="1" applyProtection="1">
      <alignment horizontal="center" vertical="center" wrapText="1"/>
      <protection locked="0"/>
    </xf>
    <xf numFmtId="1" fontId="13" fillId="9" borderId="1" xfId="0" applyNumberFormat="1" applyFont="1" applyFill="1" applyBorder="1" applyAlignment="1" applyProtection="1">
      <alignment horizontal="center" vertical="center" wrapText="1"/>
      <protection locked="0"/>
    </xf>
    <xf numFmtId="0" fontId="13" fillId="9" borderId="1" xfId="0" applyNumberFormat="1" applyFont="1" applyFill="1" applyBorder="1" applyAlignment="1" applyProtection="1">
      <alignment horizontal="center" vertical="center" wrapText="1"/>
      <protection locked="0"/>
    </xf>
    <xf numFmtId="0" fontId="13" fillId="9" borderId="8" xfId="0" applyNumberFormat="1" applyFont="1" applyFill="1" applyBorder="1" applyAlignment="1" applyProtection="1">
      <alignment horizontal="center" vertical="center" wrapText="1"/>
      <protection locked="0"/>
    </xf>
    <xf numFmtId="1" fontId="13" fillId="9" borderId="1" xfId="0" applyNumberFormat="1" applyFont="1" applyFill="1" applyBorder="1" applyAlignment="1" applyProtection="1">
      <alignment horizontal="center" vertical="center" wrapText="1"/>
      <protection locked="0"/>
    </xf>
    <xf numFmtId="0" fontId="13" fillId="11" borderId="49" xfId="0" applyNumberFormat="1" applyFont="1" applyFill="1" applyBorder="1" applyAlignment="1" applyProtection="1">
      <alignment horizontal="center" vertical="center" wrapText="1"/>
      <protection locked="0"/>
    </xf>
    <xf numFmtId="0" fontId="13" fillId="11" borderId="41" xfId="0" applyNumberFormat="1" applyFont="1" applyFill="1" applyBorder="1" applyAlignment="1" applyProtection="1">
      <alignment horizontal="center" vertical="center" wrapText="1"/>
      <protection locked="0"/>
    </xf>
  </cellXfs>
  <cellStyles count="22">
    <cellStyle name="General" xfId="8"/>
    <cellStyle name="Hiperpovezava 2" xfId="9"/>
    <cellStyle name="Hyperlink" xfId="1" builtinId="8"/>
    <cellStyle name="Hyperlink 2" xfId="4"/>
    <cellStyle name="Navadno 2" xfId="2"/>
    <cellStyle name="Navadno 3" xfId="10"/>
    <cellStyle name="Navadno_List1" xfId="3"/>
    <cellStyle name="Normal" xfId="0" builtinId="0"/>
    <cellStyle name="Normal 2" xfId="7"/>
    <cellStyle name="Normal 2 2" xfId="11"/>
    <cellStyle name="Normal 2 2 2" xfId="12"/>
    <cellStyle name="Normal 3" xfId="6"/>
    <cellStyle name="Normal 3 2 2" xfId="13"/>
    <cellStyle name="Normal 4" xfId="14"/>
    <cellStyle name="Normal 4 2" xfId="15"/>
    <cellStyle name="Normal 5 2 2" xfId="16"/>
    <cellStyle name="Normal 7" xfId="17"/>
    <cellStyle name="Normal 8" xfId="18"/>
    <cellStyle name="Normal_List1" xfId="5"/>
    <cellStyle name="Percent 2" xfId="19"/>
    <cellStyle name="Stevila" xfId="20"/>
    <cellStyle name="Vejica 2" xf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8</xdr:col>
      <xdr:colOff>554652</xdr:colOff>
      <xdr:row>536</xdr:row>
      <xdr:rowOff>0</xdr:rowOff>
    </xdr:from>
    <xdr:ext cx="184731" cy="264560"/>
    <xdr:sp macro="" textlink="">
      <xdr:nvSpPr>
        <xdr:cNvPr id="566" name="PoljeZBesedilom 2"/>
        <xdr:cNvSpPr txBox="1"/>
      </xdr:nvSpPr>
      <xdr:spPr>
        <a:xfrm>
          <a:off x="862232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536</xdr:row>
      <xdr:rowOff>0</xdr:rowOff>
    </xdr:from>
    <xdr:ext cx="184731" cy="264560"/>
    <xdr:sp macro="" textlink="">
      <xdr:nvSpPr>
        <xdr:cNvPr id="567" name="PoljeZBesedilom 566"/>
        <xdr:cNvSpPr txBox="1"/>
      </xdr:nvSpPr>
      <xdr:spPr>
        <a:xfrm>
          <a:off x="862232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536</xdr:row>
      <xdr:rowOff>0</xdr:rowOff>
    </xdr:from>
    <xdr:ext cx="184731" cy="264560"/>
    <xdr:sp macro="" textlink="">
      <xdr:nvSpPr>
        <xdr:cNvPr id="568" name="PoljeZBesedilom 2"/>
        <xdr:cNvSpPr txBox="1"/>
      </xdr:nvSpPr>
      <xdr:spPr>
        <a:xfrm>
          <a:off x="862232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536</xdr:row>
      <xdr:rowOff>0</xdr:rowOff>
    </xdr:from>
    <xdr:ext cx="184731" cy="264560"/>
    <xdr:sp macro="" textlink="">
      <xdr:nvSpPr>
        <xdr:cNvPr id="569" name="PoljeZBesedilom 2"/>
        <xdr:cNvSpPr txBox="1"/>
      </xdr:nvSpPr>
      <xdr:spPr>
        <a:xfrm>
          <a:off x="862232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536</xdr:row>
      <xdr:rowOff>0</xdr:rowOff>
    </xdr:from>
    <xdr:ext cx="184731" cy="264560"/>
    <xdr:sp macro="" textlink="">
      <xdr:nvSpPr>
        <xdr:cNvPr id="570" name="PoljeZBesedilom 2"/>
        <xdr:cNvSpPr txBox="1"/>
      </xdr:nvSpPr>
      <xdr:spPr>
        <a:xfrm>
          <a:off x="862232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536</xdr:row>
      <xdr:rowOff>0</xdr:rowOff>
    </xdr:from>
    <xdr:ext cx="184731" cy="264560"/>
    <xdr:sp macro="" textlink="">
      <xdr:nvSpPr>
        <xdr:cNvPr id="571" name="PoljeZBesedilom 2"/>
        <xdr:cNvSpPr txBox="1"/>
      </xdr:nvSpPr>
      <xdr:spPr>
        <a:xfrm>
          <a:off x="862232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536</xdr:row>
      <xdr:rowOff>0</xdr:rowOff>
    </xdr:from>
    <xdr:ext cx="184731" cy="264560"/>
    <xdr:sp macro="" textlink="">
      <xdr:nvSpPr>
        <xdr:cNvPr id="572" name="PoljeZBesedilom 2"/>
        <xdr:cNvSpPr txBox="1"/>
      </xdr:nvSpPr>
      <xdr:spPr>
        <a:xfrm>
          <a:off x="862232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536</xdr:row>
      <xdr:rowOff>0</xdr:rowOff>
    </xdr:from>
    <xdr:ext cx="184731" cy="264560"/>
    <xdr:sp macro="" textlink="">
      <xdr:nvSpPr>
        <xdr:cNvPr id="573" name="PoljeZBesedilom 572"/>
        <xdr:cNvSpPr txBox="1"/>
      </xdr:nvSpPr>
      <xdr:spPr>
        <a:xfrm>
          <a:off x="862232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536</xdr:row>
      <xdr:rowOff>0</xdr:rowOff>
    </xdr:from>
    <xdr:ext cx="184731" cy="264560"/>
    <xdr:sp macro="" textlink="">
      <xdr:nvSpPr>
        <xdr:cNvPr id="574" name="PoljeZBesedilom 2"/>
        <xdr:cNvSpPr txBox="1"/>
      </xdr:nvSpPr>
      <xdr:spPr>
        <a:xfrm>
          <a:off x="862232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536</xdr:row>
      <xdr:rowOff>0</xdr:rowOff>
    </xdr:from>
    <xdr:ext cx="184731" cy="264560"/>
    <xdr:sp macro="" textlink="">
      <xdr:nvSpPr>
        <xdr:cNvPr id="575" name="PoljeZBesedilom 2"/>
        <xdr:cNvSpPr txBox="1"/>
      </xdr:nvSpPr>
      <xdr:spPr>
        <a:xfrm>
          <a:off x="862232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536</xdr:row>
      <xdr:rowOff>0</xdr:rowOff>
    </xdr:from>
    <xdr:ext cx="184731" cy="264560"/>
    <xdr:sp macro="" textlink="">
      <xdr:nvSpPr>
        <xdr:cNvPr id="576" name="PoljeZBesedilom 2"/>
        <xdr:cNvSpPr txBox="1"/>
      </xdr:nvSpPr>
      <xdr:spPr>
        <a:xfrm>
          <a:off x="862232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536</xdr:row>
      <xdr:rowOff>0</xdr:rowOff>
    </xdr:from>
    <xdr:ext cx="184731" cy="264560"/>
    <xdr:sp macro="" textlink="">
      <xdr:nvSpPr>
        <xdr:cNvPr id="577" name="PoljeZBesedilom 2"/>
        <xdr:cNvSpPr txBox="1"/>
      </xdr:nvSpPr>
      <xdr:spPr>
        <a:xfrm>
          <a:off x="862232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546</xdr:row>
      <xdr:rowOff>0</xdr:rowOff>
    </xdr:from>
    <xdr:ext cx="184731" cy="264560"/>
    <xdr:sp macro="" textlink="">
      <xdr:nvSpPr>
        <xdr:cNvPr id="578" name="PoljeZBesedilom 2"/>
        <xdr:cNvSpPr txBox="1"/>
      </xdr:nvSpPr>
      <xdr:spPr>
        <a:xfrm>
          <a:off x="8622327" y="1000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546</xdr:row>
      <xdr:rowOff>0</xdr:rowOff>
    </xdr:from>
    <xdr:ext cx="184731" cy="264560"/>
    <xdr:sp macro="" textlink="">
      <xdr:nvSpPr>
        <xdr:cNvPr id="579" name="PoljeZBesedilom 578"/>
        <xdr:cNvSpPr txBox="1"/>
      </xdr:nvSpPr>
      <xdr:spPr>
        <a:xfrm>
          <a:off x="8622327" y="1000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546</xdr:row>
      <xdr:rowOff>0</xdr:rowOff>
    </xdr:from>
    <xdr:ext cx="184731" cy="264560"/>
    <xdr:sp macro="" textlink="">
      <xdr:nvSpPr>
        <xdr:cNvPr id="580" name="PoljeZBesedilom 2"/>
        <xdr:cNvSpPr txBox="1"/>
      </xdr:nvSpPr>
      <xdr:spPr>
        <a:xfrm>
          <a:off x="8622327" y="1000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546</xdr:row>
      <xdr:rowOff>0</xdr:rowOff>
    </xdr:from>
    <xdr:ext cx="184731" cy="264560"/>
    <xdr:sp macro="" textlink="">
      <xdr:nvSpPr>
        <xdr:cNvPr id="581" name="PoljeZBesedilom 2"/>
        <xdr:cNvSpPr txBox="1"/>
      </xdr:nvSpPr>
      <xdr:spPr>
        <a:xfrm>
          <a:off x="8622327" y="1000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546</xdr:row>
      <xdr:rowOff>0</xdr:rowOff>
    </xdr:from>
    <xdr:ext cx="184731" cy="264560"/>
    <xdr:sp macro="" textlink="">
      <xdr:nvSpPr>
        <xdr:cNvPr id="582" name="PoljeZBesedilom 2"/>
        <xdr:cNvSpPr txBox="1"/>
      </xdr:nvSpPr>
      <xdr:spPr>
        <a:xfrm>
          <a:off x="8622327" y="1000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546</xdr:row>
      <xdr:rowOff>0</xdr:rowOff>
    </xdr:from>
    <xdr:ext cx="184731" cy="264560"/>
    <xdr:sp macro="" textlink="">
      <xdr:nvSpPr>
        <xdr:cNvPr id="583" name="PoljeZBesedilom 2"/>
        <xdr:cNvSpPr txBox="1"/>
      </xdr:nvSpPr>
      <xdr:spPr>
        <a:xfrm>
          <a:off x="8622327" y="1000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545</xdr:row>
      <xdr:rowOff>0</xdr:rowOff>
    </xdr:from>
    <xdr:ext cx="184731" cy="264560"/>
    <xdr:sp macro="" textlink="">
      <xdr:nvSpPr>
        <xdr:cNvPr id="584" name="PoljeZBesedilom 2"/>
        <xdr:cNvSpPr txBox="1"/>
      </xdr:nvSpPr>
      <xdr:spPr>
        <a:xfrm>
          <a:off x="8622327" y="919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545</xdr:row>
      <xdr:rowOff>0</xdr:rowOff>
    </xdr:from>
    <xdr:ext cx="184731" cy="264560"/>
    <xdr:sp macro="" textlink="">
      <xdr:nvSpPr>
        <xdr:cNvPr id="585" name="PoljeZBesedilom 584"/>
        <xdr:cNvSpPr txBox="1"/>
      </xdr:nvSpPr>
      <xdr:spPr>
        <a:xfrm>
          <a:off x="8622327" y="919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545</xdr:row>
      <xdr:rowOff>0</xdr:rowOff>
    </xdr:from>
    <xdr:ext cx="184731" cy="264560"/>
    <xdr:sp macro="" textlink="">
      <xdr:nvSpPr>
        <xdr:cNvPr id="586" name="PoljeZBesedilom 2"/>
        <xdr:cNvSpPr txBox="1"/>
      </xdr:nvSpPr>
      <xdr:spPr>
        <a:xfrm>
          <a:off x="8622327" y="919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545</xdr:row>
      <xdr:rowOff>0</xdr:rowOff>
    </xdr:from>
    <xdr:ext cx="184731" cy="264560"/>
    <xdr:sp macro="" textlink="">
      <xdr:nvSpPr>
        <xdr:cNvPr id="587" name="PoljeZBesedilom 2"/>
        <xdr:cNvSpPr txBox="1"/>
      </xdr:nvSpPr>
      <xdr:spPr>
        <a:xfrm>
          <a:off x="8622327" y="919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545</xdr:row>
      <xdr:rowOff>0</xdr:rowOff>
    </xdr:from>
    <xdr:ext cx="184731" cy="264560"/>
    <xdr:sp macro="" textlink="">
      <xdr:nvSpPr>
        <xdr:cNvPr id="588" name="PoljeZBesedilom 2"/>
        <xdr:cNvSpPr txBox="1"/>
      </xdr:nvSpPr>
      <xdr:spPr>
        <a:xfrm>
          <a:off x="8622327" y="919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545</xdr:row>
      <xdr:rowOff>0</xdr:rowOff>
    </xdr:from>
    <xdr:ext cx="184731" cy="264560"/>
    <xdr:sp macro="" textlink="">
      <xdr:nvSpPr>
        <xdr:cNvPr id="589" name="PoljeZBesedilom 2"/>
        <xdr:cNvSpPr txBox="1"/>
      </xdr:nvSpPr>
      <xdr:spPr>
        <a:xfrm>
          <a:off x="8622327" y="919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560</xdr:row>
      <xdr:rowOff>0</xdr:rowOff>
    </xdr:from>
    <xdr:ext cx="184731" cy="264560"/>
    <xdr:sp macro="" textlink="">
      <xdr:nvSpPr>
        <xdr:cNvPr id="590" name="PoljeZBesedilom 2"/>
        <xdr:cNvSpPr txBox="1"/>
      </xdr:nvSpPr>
      <xdr:spPr>
        <a:xfrm>
          <a:off x="8626137" y="2765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560</xdr:row>
      <xdr:rowOff>0</xdr:rowOff>
    </xdr:from>
    <xdr:ext cx="184731" cy="264560"/>
    <xdr:sp macro="" textlink="">
      <xdr:nvSpPr>
        <xdr:cNvPr id="591" name="PoljeZBesedilom 590"/>
        <xdr:cNvSpPr txBox="1"/>
      </xdr:nvSpPr>
      <xdr:spPr>
        <a:xfrm>
          <a:off x="8626137" y="2765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560</xdr:row>
      <xdr:rowOff>0</xdr:rowOff>
    </xdr:from>
    <xdr:ext cx="184731" cy="264560"/>
    <xdr:sp macro="" textlink="">
      <xdr:nvSpPr>
        <xdr:cNvPr id="592" name="PoljeZBesedilom 2"/>
        <xdr:cNvSpPr txBox="1"/>
      </xdr:nvSpPr>
      <xdr:spPr>
        <a:xfrm>
          <a:off x="8626137" y="2765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560</xdr:row>
      <xdr:rowOff>0</xdr:rowOff>
    </xdr:from>
    <xdr:ext cx="184731" cy="264560"/>
    <xdr:sp macro="" textlink="">
      <xdr:nvSpPr>
        <xdr:cNvPr id="593" name="PoljeZBesedilom 2"/>
        <xdr:cNvSpPr txBox="1"/>
      </xdr:nvSpPr>
      <xdr:spPr>
        <a:xfrm>
          <a:off x="8626137" y="2765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560</xdr:row>
      <xdr:rowOff>0</xdr:rowOff>
    </xdr:from>
    <xdr:ext cx="184731" cy="264560"/>
    <xdr:sp macro="" textlink="">
      <xdr:nvSpPr>
        <xdr:cNvPr id="594" name="PoljeZBesedilom 2"/>
        <xdr:cNvSpPr txBox="1"/>
      </xdr:nvSpPr>
      <xdr:spPr>
        <a:xfrm>
          <a:off x="8626137" y="2765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560</xdr:row>
      <xdr:rowOff>0</xdr:rowOff>
    </xdr:from>
    <xdr:ext cx="184731" cy="264560"/>
    <xdr:sp macro="" textlink="">
      <xdr:nvSpPr>
        <xdr:cNvPr id="595" name="PoljeZBesedilom 2"/>
        <xdr:cNvSpPr txBox="1"/>
      </xdr:nvSpPr>
      <xdr:spPr>
        <a:xfrm>
          <a:off x="8626137" y="2765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560</xdr:row>
      <xdr:rowOff>0</xdr:rowOff>
    </xdr:from>
    <xdr:ext cx="184731" cy="264560"/>
    <xdr:sp macro="" textlink="">
      <xdr:nvSpPr>
        <xdr:cNvPr id="596" name="PoljeZBesedilom 2"/>
        <xdr:cNvSpPr txBox="1"/>
      </xdr:nvSpPr>
      <xdr:spPr>
        <a:xfrm>
          <a:off x="8626137" y="2765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560</xdr:row>
      <xdr:rowOff>0</xdr:rowOff>
    </xdr:from>
    <xdr:ext cx="184731" cy="264560"/>
    <xdr:sp macro="" textlink="">
      <xdr:nvSpPr>
        <xdr:cNvPr id="597" name="PoljeZBesedilom 596"/>
        <xdr:cNvSpPr txBox="1"/>
      </xdr:nvSpPr>
      <xdr:spPr>
        <a:xfrm>
          <a:off x="8626137" y="2765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560</xdr:row>
      <xdr:rowOff>0</xdr:rowOff>
    </xdr:from>
    <xdr:ext cx="184731" cy="264560"/>
    <xdr:sp macro="" textlink="">
      <xdr:nvSpPr>
        <xdr:cNvPr id="598" name="PoljeZBesedilom 2"/>
        <xdr:cNvSpPr txBox="1"/>
      </xdr:nvSpPr>
      <xdr:spPr>
        <a:xfrm>
          <a:off x="8626137" y="2765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560</xdr:row>
      <xdr:rowOff>0</xdr:rowOff>
    </xdr:from>
    <xdr:ext cx="184731" cy="264560"/>
    <xdr:sp macro="" textlink="">
      <xdr:nvSpPr>
        <xdr:cNvPr id="599" name="PoljeZBesedilom 2"/>
        <xdr:cNvSpPr txBox="1"/>
      </xdr:nvSpPr>
      <xdr:spPr>
        <a:xfrm>
          <a:off x="8626137" y="2765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560</xdr:row>
      <xdr:rowOff>0</xdr:rowOff>
    </xdr:from>
    <xdr:ext cx="184731" cy="264560"/>
    <xdr:sp macro="" textlink="">
      <xdr:nvSpPr>
        <xdr:cNvPr id="600" name="PoljeZBesedilom 2"/>
        <xdr:cNvSpPr txBox="1"/>
      </xdr:nvSpPr>
      <xdr:spPr>
        <a:xfrm>
          <a:off x="8626137" y="2765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560</xdr:row>
      <xdr:rowOff>0</xdr:rowOff>
    </xdr:from>
    <xdr:ext cx="184731" cy="264560"/>
    <xdr:sp macro="" textlink="">
      <xdr:nvSpPr>
        <xdr:cNvPr id="601" name="PoljeZBesedilom 2"/>
        <xdr:cNvSpPr txBox="1"/>
      </xdr:nvSpPr>
      <xdr:spPr>
        <a:xfrm>
          <a:off x="8626137" y="2765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561</xdr:row>
      <xdr:rowOff>0</xdr:rowOff>
    </xdr:from>
    <xdr:ext cx="184731" cy="264560"/>
    <xdr:sp macro="" textlink="">
      <xdr:nvSpPr>
        <xdr:cNvPr id="602" name="PoljeZBesedilom 2"/>
        <xdr:cNvSpPr txBox="1"/>
      </xdr:nvSpPr>
      <xdr:spPr>
        <a:xfrm>
          <a:off x="8624232" y="2862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561</xdr:row>
      <xdr:rowOff>0</xdr:rowOff>
    </xdr:from>
    <xdr:ext cx="184731" cy="264560"/>
    <xdr:sp macro="" textlink="">
      <xdr:nvSpPr>
        <xdr:cNvPr id="603" name="PoljeZBesedilom 602"/>
        <xdr:cNvSpPr txBox="1"/>
      </xdr:nvSpPr>
      <xdr:spPr>
        <a:xfrm>
          <a:off x="8624232" y="2862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561</xdr:row>
      <xdr:rowOff>0</xdr:rowOff>
    </xdr:from>
    <xdr:ext cx="184731" cy="264560"/>
    <xdr:sp macro="" textlink="">
      <xdr:nvSpPr>
        <xdr:cNvPr id="604" name="PoljeZBesedilom 2"/>
        <xdr:cNvSpPr txBox="1"/>
      </xdr:nvSpPr>
      <xdr:spPr>
        <a:xfrm>
          <a:off x="8624232" y="2862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561</xdr:row>
      <xdr:rowOff>0</xdr:rowOff>
    </xdr:from>
    <xdr:ext cx="184731" cy="264560"/>
    <xdr:sp macro="" textlink="">
      <xdr:nvSpPr>
        <xdr:cNvPr id="605" name="PoljeZBesedilom 2"/>
        <xdr:cNvSpPr txBox="1"/>
      </xdr:nvSpPr>
      <xdr:spPr>
        <a:xfrm>
          <a:off x="8624232" y="2862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561</xdr:row>
      <xdr:rowOff>0</xdr:rowOff>
    </xdr:from>
    <xdr:ext cx="184731" cy="264560"/>
    <xdr:sp macro="" textlink="">
      <xdr:nvSpPr>
        <xdr:cNvPr id="606" name="PoljeZBesedilom 2"/>
        <xdr:cNvSpPr txBox="1"/>
      </xdr:nvSpPr>
      <xdr:spPr>
        <a:xfrm>
          <a:off x="8624232" y="2862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561</xdr:row>
      <xdr:rowOff>0</xdr:rowOff>
    </xdr:from>
    <xdr:ext cx="184731" cy="264560"/>
    <xdr:sp macro="" textlink="">
      <xdr:nvSpPr>
        <xdr:cNvPr id="607" name="PoljeZBesedilom 2"/>
        <xdr:cNvSpPr txBox="1"/>
      </xdr:nvSpPr>
      <xdr:spPr>
        <a:xfrm>
          <a:off x="8624232" y="2862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561</xdr:row>
      <xdr:rowOff>0</xdr:rowOff>
    </xdr:from>
    <xdr:ext cx="184731" cy="262950"/>
    <xdr:sp macro="" textlink="">
      <xdr:nvSpPr>
        <xdr:cNvPr id="608" name="PoljeZBesedilom 2"/>
        <xdr:cNvSpPr txBox="1"/>
      </xdr:nvSpPr>
      <xdr:spPr>
        <a:xfrm>
          <a:off x="8624232" y="28622625"/>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561</xdr:row>
      <xdr:rowOff>0</xdr:rowOff>
    </xdr:from>
    <xdr:ext cx="184731" cy="262950"/>
    <xdr:sp macro="" textlink="">
      <xdr:nvSpPr>
        <xdr:cNvPr id="609" name="PoljeZBesedilom 608"/>
        <xdr:cNvSpPr txBox="1"/>
      </xdr:nvSpPr>
      <xdr:spPr>
        <a:xfrm>
          <a:off x="8624232" y="28622625"/>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561</xdr:row>
      <xdr:rowOff>0</xdr:rowOff>
    </xdr:from>
    <xdr:ext cx="184731" cy="262950"/>
    <xdr:sp macro="" textlink="">
      <xdr:nvSpPr>
        <xdr:cNvPr id="610" name="PoljeZBesedilom 2"/>
        <xdr:cNvSpPr txBox="1"/>
      </xdr:nvSpPr>
      <xdr:spPr>
        <a:xfrm>
          <a:off x="8624232" y="28622625"/>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561</xdr:row>
      <xdr:rowOff>0</xdr:rowOff>
    </xdr:from>
    <xdr:ext cx="184731" cy="262950"/>
    <xdr:sp macro="" textlink="">
      <xdr:nvSpPr>
        <xdr:cNvPr id="611" name="PoljeZBesedilom 2"/>
        <xdr:cNvSpPr txBox="1"/>
      </xdr:nvSpPr>
      <xdr:spPr>
        <a:xfrm>
          <a:off x="8624232" y="28622625"/>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561</xdr:row>
      <xdr:rowOff>0</xdr:rowOff>
    </xdr:from>
    <xdr:ext cx="184731" cy="262950"/>
    <xdr:sp macro="" textlink="">
      <xdr:nvSpPr>
        <xdr:cNvPr id="612" name="PoljeZBesedilom 2"/>
        <xdr:cNvSpPr txBox="1"/>
      </xdr:nvSpPr>
      <xdr:spPr>
        <a:xfrm>
          <a:off x="8624232" y="28622625"/>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561</xdr:row>
      <xdr:rowOff>0</xdr:rowOff>
    </xdr:from>
    <xdr:ext cx="184731" cy="262950"/>
    <xdr:sp macro="" textlink="">
      <xdr:nvSpPr>
        <xdr:cNvPr id="613" name="PoljeZBesedilom 2"/>
        <xdr:cNvSpPr txBox="1"/>
      </xdr:nvSpPr>
      <xdr:spPr>
        <a:xfrm>
          <a:off x="8624232" y="28622625"/>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562</xdr:row>
      <xdr:rowOff>0</xdr:rowOff>
    </xdr:from>
    <xdr:ext cx="184731" cy="274009"/>
    <xdr:sp macro="" textlink="">
      <xdr:nvSpPr>
        <xdr:cNvPr id="614" name="PoljeZBesedilom 613"/>
        <xdr:cNvSpPr txBox="1"/>
      </xdr:nvSpPr>
      <xdr:spPr>
        <a:xfrm>
          <a:off x="8624232" y="294322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562</xdr:row>
      <xdr:rowOff>0</xdr:rowOff>
    </xdr:from>
    <xdr:ext cx="184731" cy="274009"/>
    <xdr:sp macro="" textlink="">
      <xdr:nvSpPr>
        <xdr:cNvPr id="615" name="PoljeZBesedilom 2"/>
        <xdr:cNvSpPr txBox="1"/>
      </xdr:nvSpPr>
      <xdr:spPr>
        <a:xfrm>
          <a:off x="8624232" y="294322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562</xdr:row>
      <xdr:rowOff>0</xdr:rowOff>
    </xdr:from>
    <xdr:ext cx="184731" cy="274009"/>
    <xdr:sp macro="" textlink="">
      <xdr:nvSpPr>
        <xdr:cNvPr id="616" name="PoljeZBesedilom 2"/>
        <xdr:cNvSpPr txBox="1"/>
      </xdr:nvSpPr>
      <xdr:spPr>
        <a:xfrm>
          <a:off x="8624232" y="294322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562</xdr:row>
      <xdr:rowOff>0</xdr:rowOff>
    </xdr:from>
    <xdr:ext cx="184731" cy="274009"/>
    <xdr:sp macro="" textlink="">
      <xdr:nvSpPr>
        <xdr:cNvPr id="617" name="PoljeZBesedilom 2"/>
        <xdr:cNvSpPr txBox="1"/>
      </xdr:nvSpPr>
      <xdr:spPr>
        <a:xfrm>
          <a:off x="8624232" y="294322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562</xdr:row>
      <xdr:rowOff>0</xdr:rowOff>
    </xdr:from>
    <xdr:ext cx="184731" cy="274009"/>
    <xdr:sp macro="" textlink="">
      <xdr:nvSpPr>
        <xdr:cNvPr id="618" name="PoljeZBesedilom 2"/>
        <xdr:cNvSpPr txBox="1"/>
      </xdr:nvSpPr>
      <xdr:spPr>
        <a:xfrm>
          <a:off x="8624232" y="294322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536</xdr:row>
      <xdr:rowOff>0</xdr:rowOff>
    </xdr:from>
    <xdr:ext cx="184731" cy="264560"/>
    <xdr:sp macro="" textlink="">
      <xdr:nvSpPr>
        <xdr:cNvPr id="619" name="PoljeZBesedilom 2"/>
        <xdr:cNvSpPr txBox="1"/>
      </xdr:nvSpPr>
      <xdr:spPr>
        <a:xfrm>
          <a:off x="862232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536</xdr:row>
      <xdr:rowOff>0</xdr:rowOff>
    </xdr:from>
    <xdr:ext cx="184731" cy="264560"/>
    <xdr:sp macro="" textlink="">
      <xdr:nvSpPr>
        <xdr:cNvPr id="620" name="PoljeZBesedilom 619"/>
        <xdr:cNvSpPr txBox="1"/>
      </xdr:nvSpPr>
      <xdr:spPr>
        <a:xfrm>
          <a:off x="862232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536</xdr:row>
      <xdr:rowOff>0</xdr:rowOff>
    </xdr:from>
    <xdr:ext cx="184731" cy="264560"/>
    <xdr:sp macro="" textlink="">
      <xdr:nvSpPr>
        <xdr:cNvPr id="621" name="PoljeZBesedilom 2"/>
        <xdr:cNvSpPr txBox="1"/>
      </xdr:nvSpPr>
      <xdr:spPr>
        <a:xfrm>
          <a:off x="862232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536</xdr:row>
      <xdr:rowOff>0</xdr:rowOff>
    </xdr:from>
    <xdr:ext cx="184731" cy="264560"/>
    <xdr:sp macro="" textlink="">
      <xdr:nvSpPr>
        <xdr:cNvPr id="622" name="PoljeZBesedilom 2"/>
        <xdr:cNvSpPr txBox="1"/>
      </xdr:nvSpPr>
      <xdr:spPr>
        <a:xfrm>
          <a:off x="862232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536</xdr:row>
      <xdr:rowOff>0</xdr:rowOff>
    </xdr:from>
    <xdr:ext cx="184731" cy="264560"/>
    <xdr:sp macro="" textlink="">
      <xdr:nvSpPr>
        <xdr:cNvPr id="623" name="PoljeZBesedilom 2"/>
        <xdr:cNvSpPr txBox="1"/>
      </xdr:nvSpPr>
      <xdr:spPr>
        <a:xfrm>
          <a:off x="862232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536</xdr:row>
      <xdr:rowOff>0</xdr:rowOff>
    </xdr:from>
    <xdr:ext cx="184731" cy="264560"/>
    <xdr:sp macro="" textlink="">
      <xdr:nvSpPr>
        <xdr:cNvPr id="624" name="PoljeZBesedilom 2"/>
        <xdr:cNvSpPr txBox="1"/>
      </xdr:nvSpPr>
      <xdr:spPr>
        <a:xfrm>
          <a:off x="862232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536</xdr:row>
      <xdr:rowOff>0</xdr:rowOff>
    </xdr:from>
    <xdr:ext cx="184731" cy="264560"/>
    <xdr:sp macro="" textlink="">
      <xdr:nvSpPr>
        <xdr:cNvPr id="625" name="PoljeZBesedilom 2"/>
        <xdr:cNvSpPr txBox="1"/>
      </xdr:nvSpPr>
      <xdr:spPr>
        <a:xfrm>
          <a:off x="862232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536</xdr:row>
      <xdr:rowOff>0</xdr:rowOff>
    </xdr:from>
    <xdr:ext cx="184731" cy="264560"/>
    <xdr:sp macro="" textlink="">
      <xdr:nvSpPr>
        <xdr:cNvPr id="626" name="PoljeZBesedilom 625"/>
        <xdr:cNvSpPr txBox="1"/>
      </xdr:nvSpPr>
      <xdr:spPr>
        <a:xfrm>
          <a:off x="862232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536</xdr:row>
      <xdr:rowOff>0</xdr:rowOff>
    </xdr:from>
    <xdr:ext cx="184731" cy="264560"/>
    <xdr:sp macro="" textlink="">
      <xdr:nvSpPr>
        <xdr:cNvPr id="627" name="PoljeZBesedilom 2"/>
        <xdr:cNvSpPr txBox="1"/>
      </xdr:nvSpPr>
      <xdr:spPr>
        <a:xfrm>
          <a:off x="862232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536</xdr:row>
      <xdr:rowOff>0</xdr:rowOff>
    </xdr:from>
    <xdr:ext cx="184731" cy="264560"/>
    <xdr:sp macro="" textlink="">
      <xdr:nvSpPr>
        <xdr:cNvPr id="628" name="PoljeZBesedilom 2"/>
        <xdr:cNvSpPr txBox="1"/>
      </xdr:nvSpPr>
      <xdr:spPr>
        <a:xfrm>
          <a:off x="862232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536</xdr:row>
      <xdr:rowOff>0</xdr:rowOff>
    </xdr:from>
    <xdr:ext cx="184731" cy="264560"/>
    <xdr:sp macro="" textlink="">
      <xdr:nvSpPr>
        <xdr:cNvPr id="629" name="PoljeZBesedilom 2"/>
        <xdr:cNvSpPr txBox="1"/>
      </xdr:nvSpPr>
      <xdr:spPr>
        <a:xfrm>
          <a:off x="862232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536</xdr:row>
      <xdr:rowOff>0</xdr:rowOff>
    </xdr:from>
    <xdr:ext cx="184731" cy="264560"/>
    <xdr:sp macro="" textlink="">
      <xdr:nvSpPr>
        <xdr:cNvPr id="630" name="PoljeZBesedilom 2"/>
        <xdr:cNvSpPr txBox="1"/>
      </xdr:nvSpPr>
      <xdr:spPr>
        <a:xfrm>
          <a:off x="862232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546</xdr:row>
      <xdr:rowOff>0</xdr:rowOff>
    </xdr:from>
    <xdr:ext cx="184731" cy="264560"/>
    <xdr:sp macro="" textlink="">
      <xdr:nvSpPr>
        <xdr:cNvPr id="631" name="PoljeZBesedilom 2"/>
        <xdr:cNvSpPr txBox="1"/>
      </xdr:nvSpPr>
      <xdr:spPr>
        <a:xfrm>
          <a:off x="8622327" y="1000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546</xdr:row>
      <xdr:rowOff>0</xdr:rowOff>
    </xdr:from>
    <xdr:ext cx="184731" cy="264560"/>
    <xdr:sp macro="" textlink="">
      <xdr:nvSpPr>
        <xdr:cNvPr id="632" name="PoljeZBesedilom 631"/>
        <xdr:cNvSpPr txBox="1"/>
      </xdr:nvSpPr>
      <xdr:spPr>
        <a:xfrm>
          <a:off x="8622327" y="1000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546</xdr:row>
      <xdr:rowOff>0</xdr:rowOff>
    </xdr:from>
    <xdr:ext cx="184731" cy="264560"/>
    <xdr:sp macro="" textlink="">
      <xdr:nvSpPr>
        <xdr:cNvPr id="633" name="PoljeZBesedilom 2"/>
        <xdr:cNvSpPr txBox="1"/>
      </xdr:nvSpPr>
      <xdr:spPr>
        <a:xfrm>
          <a:off x="8622327" y="1000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546</xdr:row>
      <xdr:rowOff>0</xdr:rowOff>
    </xdr:from>
    <xdr:ext cx="184731" cy="264560"/>
    <xdr:sp macro="" textlink="">
      <xdr:nvSpPr>
        <xdr:cNvPr id="634" name="PoljeZBesedilom 2"/>
        <xdr:cNvSpPr txBox="1"/>
      </xdr:nvSpPr>
      <xdr:spPr>
        <a:xfrm>
          <a:off x="8622327" y="1000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546</xdr:row>
      <xdr:rowOff>0</xdr:rowOff>
    </xdr:from>
    <xdr:ext cx="184731" cy="264560"/>
    <xdr:sp macro="" textlink="">
      <xdr:nvSpPr>
        <xdr:cNvPr id="635" name="PoljeZBesedilom 2"/>
        <xdr:cNvSpPr txBox="1"/>
      </xdr:nvSpPr>
      <xdr:spPr>
        <a:xfrm>
          <a:off x="8622327" y="1000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546</xdr:row>
      <xdr:rowOff>0</xdr:rowOff>
    </xdr:from>
    <xdr:ext cx="184731" cy="264560"/>
    <xdr:sp macro="" textlink="">
      <xdr:nvSpPr>
        <xdr:cNvPr id="636" name="PoljeZBesedilom 2"/>
        <xdr:cNvSpPr txBox="1"/>
      </xdr:nvSpPr>
      <xdr:spPr>
        <a:xfrm>
          <a:off x="8622327" y="1000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545</xdr:row>
      <xdr:rowOff>0</xdr:rowOff>
    </xdr:from>
    <xdr:ext cx="184731" cy="264560"/>
    <xdr:sp macro="" textlink="">
      <xdr:nvSpPr>
        <xdr:cNvPr id="637" name="PoljeZBesedilom 2"/>
        <xdr:cNvSpPr txBox="1"/>
      </xdr:nvSpPr>
      <xdr:spPr>
        <a:xfrm>
          <a:off x="8622327" y="919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545</xdr:row>
      <xdr:rowOff>0</xdr:rowOff>
    </xdr:from>
    <xdr:ext cx="184731" cy="264560"/>
    <xdr:sp macro="" textlink="">
      <xdr:nvSpPr>
        <xdr:cNvPr id="638" name="PoljeZBesedilom 637"/>
        <xdr:cNvSpPr txBox="1"/>
      </xdr:nvSpPr>
      <xdr:spPr>
        <a:xfrm>
          <a:off x="8622327" y="919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545</xdr:row>
      <xdr:rowOff>0</xdr:rowOff>
    </xdr:from>
    <xdr:ext cx="184731" cy="264560"/>
    <xdr:sp macro="" textlink="">
      <xdr:nvSpPr>
        <xdr:cNvPr id="639" name="PoljeZBesedilom 2"/>
        <xdr:cNvSpPr txBox="1"/>
      </xdr:nvSpPr>
      <xdr:spPr>
        <a:xfrm>
          <a:off x="8622327" y="919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545</xdr:row>
      <xdr:rowOff>0</xdr:rowOff>
    </xdr:from>
    <xdr:ext cx="184731" cy="264560"/>
    <xdr:sp macro="" textlink="">
      <xdr:nvSpPr>
        <xdr:cNvPr id="640" name="PoljeZBesedilom 2"/>
        <xdr:cNvSpPr txBox="1"/>
      </xdr:nvSpPr>
      <xdr:spPr>
        <a:xfrm>
          <a:off x="8622327" y="919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545</xdr:row>
      <xdr:rowOff>0</xdr:rowOff>
    </xdr:from>
    <xdr:ext cx="184731" cy="264560"/>
    <xdr:sp macro="" textlink="">
      <xdr:nvSpPr>
        <xdr:cNvPr id="641" name="PoljeZBesedilom 2"/>
        <xdr:cNvSpPr txBox="1"/>
      </xdr:nvSpPr>
      <xdr:spPr>
        <a:xfrm>
          <a:off x="8622327" y="919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545</xdr:row>
      <xdr:rowOff>0</xdr:rowOff>
    </xdr:from>
    <xdr:ext cx="184731" cy="264560"/>
    <xdr:sp macro="" textlink="">
      <xdr:nvSpPr>
        <xdr:cNvPr id="642" name="PoljeZBesedilom 2"/>
        <xdr:cNvSpPr txBox="1"/>
      </xdr:nvSpPr>
      <xdr:spPr>
        <a:xfrm>
          <a:off x="8622327" y="919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560</xdr:row>
      <xdr:rowOff>0</xdr:rowOff>
    </xdr:from>
    <xdr:ext cx="184731" cy="264560"/>
    <xdr:sp macro="" textlink="">
      <xdr:nvSpPr>
        <xdr:cNvPr id="643" name="PoljeZBesedilom 2"/>
        <xdr:cNvSpPr txBox="1"/>
      </xdr:nvSpPr>
      <xdr:spPr>
        <a:xfrm>
          <a:off x="8626137" y="2765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560</xdr:row>
      <xdr:rowOff>0</xdr:rowOff>
    </xdr:from>
    <xdr:ext cx="184731" cy="264560"/>
    <xdr:sp macro="" textlink="">
      <xdr:nvSpPr>
        <xdr:cNvPr id="644" name="PoljeZBesedilom 643"/>
        <xdr:cNvSpPr txBox="1"/>
      </xdr:nvSpPr>
      <xdr:spPr>
        <a:xfrm>
          <a:off x="8626137" y="2765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560</xdr:row>
      <xdr:rowOff>0</xdr:rowOff>
    </xdr:from>
    <xdr:ext cx="184731" cy="264560"/>
    <xdr:sp macro="" textlink="">
      <xdr:nvSpPr>
        <xdr:cNvPr id="645" name="PoljeZBesedilom 2"/>
        <xdr:cNvSpPr txBox="1"/>
      </xdr:nvSpPr>
      <xdr:spPr>
        <a:xfrm>
          <a:off x="8626137" y="2765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560</xdr:row>
      <xdr:rowOff>0</xdr:rowOff>
    </xdr:from>
    <xdr:ext cx="184731" cy="264560"/>
    <xdr:sp macro="" textlink="">
      <xdr:nvSpPr>
        <xdr:cNvPr id="646" name="PoljeZBesedilom 2"/>
        <xdr:cNvSpPr txBox="1"/>
      </xdr:nvSpPr>
      <xdr:spPr>
        <a:xfrm>
          <a:off x="8626137" y="2765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560</xdr:row>
      <xdr:rowOff>0</xdr:rowOff>
    </xdr:from>
    <xdr:ext cx="184731" cy="264560"/>
    <xdr:sp macro="" textlink="">
      <xdr:nvSpPr>
        <xdr:cNvPr id="647" name="PoljeZBesedilom 2"/>
        <xdr:cNvSpPr txBox="1"/>
      </xdr:nvSpPr>
      <xdr:spPr>
        <a:xfrm>
          <a:off x="8626137" y="2765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560</xdr:row>
      <xdr:rowOff>0</xdr:rowOff>
    </xdr:from>
    <xdr:ext cx="184731" cy="264560"/>
    <xdr:sp macro="" textlink="">
      <xdr:nvSpPr>
        <xdr:cNvPr id="648" name="PoljeZBesedilom 2"/>
        <xdr:cNvSpPr txBox="1"/>
      </xdr:nvSpPr>
      <xdr:spPr>
        <a:xfrm>
          <a:off x="8626137" y="2765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560</xdr:row>
      <xdr:rowOff>0</xdr:rowOff>
    </xdr:from>
    <xdr:ext cx="184731" cy="264560"/>
    <xdr:sp macro="" textlink="">
      <xdr:nvSpPr>
        <xdr:cNvPr id="649" name="PoljeZBesedilom 2"/>
        <xdr:cNvSpPr txBox="1"/>
      </xdr:nvSpPr>
      <xdr:spPr>
        <a:xfrm>
          <a:off x="8626137" y="2765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560</xdr:row>
      <xdr:rowOff>0</xdr:rowOff>
    </xdr:from>
    <xdr:ext cx="184731" cy="264560"/>
    <xdr:sp macro="" textlink="">
      <xdr:nvSpPr>
        <xdr:cNvPr id="650" name="PoljeZBesedilom 649"/>
        <xdr:cNvSpPr txBox="1"/>
      </xdr:nvSpPr>
      <xdr:spPr>
        <a:xfrm>
          <a:off x="8626137" y="2765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560</xdr:row>
      <xdr:rowOff>0</xdr:rowOff>
    </xdr:from>
    <xdr:ext cx="184731" cy="264560"/>
    <xdr:sp macro="" textlink="">
      <xdr:nvSpPr>
        <xdr:cNvPr id="651" name="PoljeZBesedilom 2"/>
        <xdr:cNvSpPr txBox="1"/>
      </xdr:nvSpPr>
      <xdr:spPr>
        <a:xfrm>
          <a:off x="8626137" y="2765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560</xdr:row>
      <xdr:rowOff>0</xdr:rowOff>
    </xdr:from>
    <xdr:ext cx="184731" cy="264560"/>
    <xdr:sp macro="" textlink="">
      <xdr:nvSpPr>
        <xdr:cNvPr id="652" name="PoljeZBesedilom 2"/>
        <xdr:cNvSpPr txBox="1"/>
      </xdr:nvSpPr>
      <xdr:spPr>
        <a:xfrm>
          <a:off x="8626137" y="2765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560</xdr:row>
      <xdr:rowOff>0</xdr:rowOff>
    </xdr:from>
    <xdr:ext cx="184731" cy="264560"/>
    <xdr:sp macro="" textlink="">
      <xdr:nvSpPr>
        <xdr:cNvPr id="653" name="PoljeZBesedilom 2"/>
        <xdr:cNvSpPr txBox="1"/>
      </xdr:nvSpPr>
      <xdr:spPr>
        <a:xfrm>
          <a:off x="8626137" y="2765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560</xdr:row>
      <xdr:rowOff>0</xdr:rowOff>
    </xdr:from>
    <xdr:ext cx="184731" cy="264560"/>
    <xdr:sp macro="" textlink="">
      <xdr:nvSpPr>
        <xdr:cNvPr id="654" name="PoljeZBesedilom 2"/>
        <xdr:cNvSpPr txBox="1"/>
      </xdr:nvSpPr>
      <xdr:spPr>
        <a:xfrm>
          <a:off x="8626137" y="2765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561</xdr:row>
      <xdr:rowOff>0</xdr:rowOff>
    </xdr:from>
    <xdr:ext cx="184731" cy="264560"/>
    <xdr:sp macro="" textlink="">
      <xdr:nvSpPr>
        <xdr:cNvPr id="655" name="PoljeZBesedilom 2"/>
        <xdr:cNvSpPr txBox="1"/>
      </xdr:nvSpPr>
      <xdr:spPr>
        <a:xfrm>
          <a:off x="8624232" y="2862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561</xdr:row>
      <xdr:rowOff>0</xdr:rowOff>
    </xdr:from>
    <xdr:ext cx="184731" cy="264560"/>
    <xdr:sp macro="" textlink="">
      <xdr:nvSpPr>
        <xdr:cNvPr id="656" name="PoljeZBesedilom 655"/>
        <xdr:cNvSpPr txBox="1"/>
      </xdr:nvSpPr>
      <xdr:spPr>
        <a:xfrm>
          <a:off x="8624232" y="2862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561</xdr:row>
      <xdr:rowOff>0</xdr:rowOff>
    </xdr:from>
    <xdr:ext cx="184731" cy="264560"/>
    <xdr:sp macro="" textlink="">
      <xdr:nvSpPr>
        <xdr:cNvPr id="657" name="PoljeZBesedilom 2"/>
        <xdr:cNvSpPr txBox="1"/>
      </xdr:nvSpPr>
      <xdr:spPr>
        <a:xfrm>
          <a:off x="8624232" y="2862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561</xdr:row>
      <xdr:rowOff>0</xdr:rowOff>
    </xdr:from>
    <xdr:ext cx="184731" cy="264560"/>
    <xdr:sp macro="" textlink="">
      <xdr:nvSpPr>
        <xdr:cNvPr id="658" name="PoljeZBesedilom 2"/>
        <xdr:cNvSpPr txBox="1"/>
      </xdr:nvSpPr>
      <xdr:spPr>
        <a:xfrm>
          <a:off x="8624232" y="2862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561</xdr:row>
      <xdr:rowOff>0</xdr:rowOff>
    </xdr:from>
    <xdr:ext cx="184731" cy="264560"/>
    <xdr:sp macro="" textlink="">
      <xdr:nvSpPr>
        <xdr:cNvPr id="659" name="PoljeZBesedilom 2"/>
        <xdr:cNvSpPr txBox="1"/>
      </xdr:nvSpPr>
      <xdr:spPr>
        <a:xfrm>
          <a:off x="8624232" y="2862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561</xdr:row>
      <xdr:rowOff>0</xdr:rowOff>
    </xdr:from>
    <xdr:ext cx="184731" cy="264560"/>
    <xdr:sp macro="" textlink="">
      <xdr:nvSpPr>
        <xdr:cNvPr id="660" name="PoljeZBesedilom 2"/>
        <xdr:cNvSpPr txBox="1"/>
      </xdr:nvSpPr>
      <xdr:spPr>
        <a:xfrm>
          <a:off x="8624232" y="2862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561</xdr:row>
      <xdr:rowOff>0</xdr:rowOff>
    </xdr:from>
    <xdr:ext cx="184731" cy="262950"/>
    <xdr:sp macro="" textlink="">
      <xdr:nvSpPr>
        <xdr:cNvPr id="661" name="PoljeZBesedilom 2"/>
        <xdr:cNvSpPr txBox="1"/>
      </xdr:nvSpPr>
      <xdr:spPr>
        <a:xfrm>
          <a:off x="8624232" y="28622625"/>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561</xdr:row>
      <xdr:rowOff>0</xdr:rowOff>
    </xdr:from>
    <xdr:ext cx="184731" cy="262950"/>
    <xdr:sp macro="" textlink="">
      <xdr:nvSpPr>
        <xdr:cNvPr id="662" name="PoljeZBesedilom 661"/>
        <xdr:cNvSpPr txBox="1"/>
      </xdr:nvSpPr>
      <xdr:spPr>
        <a:xfrm>
          <a:off x="8624232" y="28622625"/>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561</xdr:row>
      <xdr:rowOff>0</xdr:rowOff>
    </xdr:from>
    <xdr:ext cx="184731" cy="262950"/>
    <xdr:sp macro="" textlink="">
      <xdr:nvSpPr>
        <xdr:cNvPr id="663" name="PoljeZBesedilom 2"/>
        <xdr:cNvSpPr txBox="1"/>
      </xdr:nvSpPr>
      <xdr:spPr>
        <a:xfrm>
          <a:off x="8624232" y="28622625"/>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561</xdr:row>
      <xdr:rowOff>0</xdr:rowOff>
    </xdr:from>
    <xdr:ext cx="184731" cy="262950"/>
    <xdr:sp macro="" textlink="">
      <xdr:nvSpPr>
        <xdr:cNvPr id="664" name="PoljeZBesedilom 2"/>
        <xdr:cNvSpPr txBox="1"/>
      </xdr:nvSpPr>
      <xdr:spPr>
        <a:xfrm>
          <a:off x="8624232" y="28622625"/>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561</xdr:row>
      <xdr:rowOff>0</xdr:rowOff>
    </xdr:from>
    <xdr:ext cx="184731" cy="262950"/>
    <xdr:sp macro="" textlink="">
      <xdr:nvSpPr>
        <xdr:cNvPr id="665" name="PoljeZBesedilom 2"/>
        <xdr:cNvSpPr txBox="1"/>
      </xdr:nvSpPr>
      <xdr:spPr>
        <a:xfrm>
          <a:off x="8624232" y="28622625"/>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561</xdr:row>
      <xdr:rowOff>0</xdr:rowOff>
    </xdr:from>
    <xdr:ext cx="184731" cy="262950"/>
    <xdr:sp macro="" textlink="">
      <xdr:nvSpPr>
        <xdr:cNvPr id="666" name="PoljeZBesedilom 2"/>
        <xdr:cNvSpPr txBox="1"/>
      </xdr:nvSpPr>
      <xdr:spPr>
        <a:xfrm>
          <a:off x="8624232" y="28622625"/>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562</xdr:row>
      <xdr:rowOff>0</xdr:rowOff>
    </xdr:from>
    <xdr:ext cx="184731" cy="274009"/>
    <xdr:sp macro="" textlink="">
      <xdr:nvSpPr>
        <xdr:cNvPr id="667" name="PoljeZBesedilom 666"/>
        <xdr:cNvSpPr txBox="1"/>
      </xdr:nvSpPr>
      <xdr:spPr>
        <a:xfrm>
          <a:off x="8624232" y="294322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562</xdr:row>
      <xdr:rowOff>0</xdr:rowOff>
    </xdr:from>
    <xdr:ext cx="184731" cy="274009"/>
    <xdr:sp macro="" textlink="">
      <xdr:nvSpPr>
        <xdr:cNvPr id="668" name="PoljeZBesedilom 2"/>
        <xdr:cNvSpPr txBox="1"/>
      </xdr:nvSpPr>
      <xdr:spPr>
        <a:xfrm>
          <a:off x="8624232" y="294322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562</xdr:row>
      <xdr:rowOff>0</xdr:rowOff>
    </xdr:from>
    <xdr:ext cx="184731" cy="274009"/>
    <xdr:sp macro="" textlink="">
      <xdr:nvSpPr>
        <xdr:cNvPr id="669" name="PoljeZBesedilom 2"/>
        <xdr:cNvSpPr txBox="1"/>
      </xdr:nvSpPr>
      <xdr:spPr>
        <a:xfrm>
          <a:off x="8624232" y="294322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562</xdr:row>
      <xdr:rowOff>0</xdr:rowOff>
    </xdr:from>
    <xdr:ext cx="184731" cy="274009"/>
    <xdr:sp macro="" textlink="">
      <xdr:nvSpPr>
        <xdr:cNvPr id="670" name="PoljeZBesedilom 2"/>
        <xdr:cNvSpPr txBox="1"/>
      </xdr:nvSpPr>
      <xdr:spPr>
        <a:xfrm>
          <a:off x="8624232" y="294322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562</xdr:row>
      <xdr:rowOff>0</xdr:rowOff>
    </xdr:from>
    <xdr:ext cx="184731" cy="274009"/>
    <xdr:sp macro="" textlink="">
      <xdr:nvSpPr>
        <xdr:cNvPr id="671" name="PoljeZBesedilom 2"/>
        <xdr:cNvSpPr txBox="1"/>
      </xdr:nvSpPr>
      <xdr:spPr>
        <a:xfrm>
          <a:off x="8624232" y="294322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558</xdr:row>
      <xdr:rowOff>0</xdr:rowOff>
    </xdr:from>
    <xdr:ext cx="184731" cy="264560"/>
    <xdr:sp macro="" textlink="">
      <xdr:nvSpPr>
        <xdr:cNvPr id="672" name="PoljeZBesedilom 2"/>
        <xdr:cNvSpPr txBox="1"/>
      </xdr:nvSpPr>
      <xdr:spPr>
        <a:xfrm>
          <a:off x="8618517" y="2554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558</xdr:row>
      <xdr:rowOff>0</xdr:rowOff>
    </xdr:from>
    <xdr:ext cx="184731" cy="264560"/>
    <xdr:sp macro="" textlink="">
      <xdr:nvSpPr>
        <xdr:cNvPr id="673" name="PoljeZBesedilom 672"/>
        <xdr:cNvSpPr txBox="1"/>
      </xdr:nvSpPr>
      <xdr:spPr>
        <a:xfrm>
          <a:off x="8618517" y="2554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558</xdr:row>
      <xdr:rowOff>0</xdr:rowOff>
    </xdr:from>
    <xdr:ext cx="184731" cy="264560"/>
    <xdr:sp macro="" textlink="">
      <xdr:nvSpPr>
        <xdr:cNvPr id="674" name="PoljeZBesedilom 2"/>
        <xdr:cNvSpPr txBox="1"/>
      </xdr:nvSpPr>
      <xdr:spPr>
        <a:xfrm>
          <a:off x="8618517" y="2554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558</xdr:row>
      <xdr:rowOff>0</xdr:rowOff>
    </xdr:from>
    <xdr:ext cx="184731" cy="264560"/>
    <xdr:sp macro="" textlink="">
      <xdr:nvSpPr>
        <xdr:cNvPr id="675" name="PoljeZBesedilom 2"/>
        <xdr:cNvSpPr txBox="1"/>
      </xdr:nvSpPr>
      <xdr:spPr>
        <a:xfrm>
          <a:off x="8618517" y="2554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558</xdr:row>
      <xdr:rowOff>0</xdr:rowOff>
    </xdr:from>
    <xdr:ext cx="184731" cy="264560"/>
    <xdr:sp macro="" textlink="">
      <xdr:nvSpPr>
        <xdr:cNvPr id="676" name="PoljeZBesedilom 2"/>
        <xdr:cNvSpPr txBox="1"/>
      </xdr:nvSpPr>
      <xdr:spPr>
        <a:xfrm>
          <a:off x="8618517" y="2554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558</xdr:row>
      <xdr:rowOff>0</xdr:rowOff>
    </xdr:from>
    <xdr:ext cx="184731" cy="264560"/>
    <xdr:sp macro="" textlink="">
      <xdr:nvSpPr>
        <xdr:cNvPr id="677" name="PoljeZBesedilom 2"/>
        <xdr:cNvSpPr txBox="1"/>
      </xdr:nvSpPr>
      <xdr:spPr>
        <a:xfrm>
          <a:off x="8618517" y="2554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557</xdr:row>
      <xdr:rowOff>0</xdr:rowOff>
    </xdr:from>
    <xdr:ext cx="184731" cy="264560"/>
    <xdr:sp macro="" textlink="">
      <xdr:nvSpPr>
        <xdr:cNvPr id="678" name="PoljeZBesedilom 2"/>
        <xdr:cNvSpPr txBox="1"/>
      </xdr:nvSpPr>
      <xdr:spPr>
        <a:xfrm>
          <a:off x="8618517" y="2457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557</xdr:row>
      <xdr:rowOff>0</xdr:rowOff>
    </xdr:from>
    <xdr:ext cx="184731" cy="264560"/>
    <xdr:sp macro="" textlink="">
      <xdr:nvSpPr>
        <xdr:cNvPr id="679" name="PoljeZBesedilom 678"/>
        <xdr:cNvSpPr txBox="1"/>
      </xdr:nvSpPr>
      <xdr:spPr>
        <a:xfrm>
          <a:off x="8618517" y="2457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557</xdr:row>
      <xdr:rowOff>0</xdr:rowOff>
    </xdr:from>
    <xdr:ext cx="184731" cy="264560"/>
    <xdr:sp macro="" textlink="">
      <xdr:nvSpPr>
        <xdr:cNvPr id="680" name="PoljeZBesedilom 2"/>
        <xdr:cNvSpPr txBox="1"/>
      </xdr:nvSpPr>
      <xdr:spPr>
        <a:xfrm>
          <a:off x="8618517" y="2457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557</xdr:row>
      <xdr:rowOff>0</xdr:rowOff>
    </xdr:from>
    <xdr:ext cx="184731" cy="264560"/>
    <xdr:sp macro="" textlink="">
      <xdr:nvSpPr>
        <xdr:cNvPr id="681" name="PoljeZBesedilom 2"/>
        <xdr:cNvSpPr txBox="1"/>
      </xdr:nvSpPr>
      <xdr:spPr>
        <a:xfrm>
          <a:off x="8618517" y="2457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557</xdr:row>
      <xdr:rowOff>0</xdr:rowOff>
    </xdr:from>
    <xdr:ext cx="184731" cy="264560"/>
    <xdr:sp macro="" textlink="">
      <xdr:nvSpPr>
        <xdr:cNvPr id="682" name="PoljeZBesedilom 2"/>
        <xdr:cNvSpPr txBox="1"/>
      </xdr:nvSpPr>
      <xdr:spPr>
        <a:xfrm>
          <a:off x="8618517" y="2457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557</xdr:row>
      <xdr:rowOff>0</xdr:rowOff>
    </xdr:from>
    <xdr:ext cx="184731" cy="264560"/>
    <xdr:sp macro="" textlink="">
      <xdr:nvSpPr>
        <xdr:cNvPr id="683" name="PoljeZBesedilom 2"/>
        <xdr:cNvSpPr txBox="1"/>
      </xdr:nvSpPr>
      <xdr:spPr>
        <a:xfrm>
          <a:off x="8618517" y="2457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558</xdr:row>
      <xdr:rowOff>0</xdr:rowOff>
    </xdr:from>
    <xdr:ext cx="184731" cy="264560"/>
    <xdr:sp macro="" textlink="">
      <xdr:nvSpPr>
        <xdr:cNvPr id="684" name="PoljeZBesedilom 2"/>
        <xdr:cNvSpPr txBox="1"/>
      </xdr:nvSpPr>
      <xdr:spPr>
        <a:xfrm>
          <a:off x="8618517" y="2554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558</xdr:row>
      <xdr:rowOff>0</xdr:rowOff>
    </xdr:from>
    <xdr:ext cx="184731" cy="264560"/>
    <xdr:sp macro="" textlink="">
      <xdr:nvSpPr>
        <xdr:cNvPr id="685" name="PoljeZBesedilom 684"/>
        <xdr:cNvSpPr txBox="1"/>
      </xdr:nvSpPr>
      <xdr:spPr>
        <a:xfrm>
          <a:off x="8618517" y="2554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558</xdr:row>
      <xdr:rowOff>0</xdr:rowOff>
    </xdr:from>
    <xdr:ext cx="184731" cy="264560"/>
    <xdr:sp macro="" textlink="">
      <xdr:nvSpPr>
        <xdr:cNvPr id="686" name="PoljeZBesedilom 2"/>
        <xdr:cNvSpPr txBox="1"/>
      </xdr:nvSpPr>
      <xdr:spPr>
        <a:xfrm>
          <a:off x="8618517" y="2554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558</xdr:row>
      <xdr:rowOff>0</xdr:rowOff>
    </xdr:from>
    <xdr:ext cx="184731" cy="264560"/>
    <xdr:sp macro="" textlink="">
      <xdr:nvSpPr>
        <xdr:cNvPr id="687" name="PoljeZBesedilom 2"/>
        <xdr:cNvSpPr txBox="1"/>
      </xdr:nvSpPr>
      <xdr:spPr>
        <a:xfrm>
          <a:off x="8618517" y="2554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558</xdr:row>
      <xdr:rowOff>0</xdr:rowOff>
    </xdr:from>
    <xdr:ext cx="184731" cy="264560"/>
    <xdr:sp macro="" textlink="">
      <xdr:nvSpPr>
        <xdr:cNvPr id="688" name="PoljeZBesedilom 2"/>
        <xdr:cNvSpPr txBox="1"/>
      </xdr:nvSpPr>
      <xdr:spPr>
        <a:xfrm>
          <a:off x="8618517" y="2554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558</xdr:row>
      <xdr:rowOff>0</xdr:rowOff>
    </xdr:from>
    <xdr:ext cx="184731" cy="264560"/>
    <xdr:sp macro="" textlink="">
      <xdr:nvSpPr>
        <xdr:cNvPr id="689" name="PoljeZBesedilom 2"/>
        <xdr:cNvSpPr txBox="1"/>
      </xdr:nvSpPr>
      <xdr:spPr>
        <a:xfrm>
          <a:off x="8618517" y="2554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557</xdr:row>
      <xdr:rowOff>0</xdr:rowOff>
    </xdr:from>
    <xdr:ext cx="184731" cy="264560"/>
    <xdr:sp macro="" textlink="">
      <xdr:nvSpPr>
        <xdr:cNvPr id="690" name="PoljeZBesedilom 2"/>
        <xdr:cNvSpPr txBox="1"/>
      </xdr:nvSpPr>
      <xdr:spPr>
        <a:xfrm>
          <a:off x="8618517" y="2457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557</xdr:row>
      <xdr:rowOff>0</xdr:rowOff>
    </xdr:from>
    <xdr:ext cx="184731" cy="264560"/>
    <xdr:sp macro="" textlink="">
      <xdr:nvSpPr>
        <xdr:cNvPr id="691" name="PoljeZBesedilom 690"/>
        <xdr:cNvSpPr txBox="1"/>
      </xdr:nvSpPr>
      <xdr:spPr>
        <a:xfrm>
          <a:off x="8618517" y="2457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557</xdr:row>
      <xdr:rowOff>0</xdr:rowOff>
    </xdr:from>
    <xdr:ext cx="184731" cy="264560"/>
    <xdr:sp macro="" textlink="">
      <xdr:nvSpPr>
        <xdr:cNvPr id="692" name="PoljeZBesedilom 2"/>
        <xdr:cNvSpPr txBox="1"/>
      </xdr:nvSpPr>
      <xdr:spPr>
        <a:xfrm>
          <a:off x="8618517" y="2457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557</xdr:row>
      <xdr:rowOff>0</xdr:rowOff>
    </xdr:from>
    <xdr:ext cx="184731" cy="264560"/>
    <xdr:sp macro="" textlink="">
      <xdr:nvSpPr>
        <xdr:cNvPr id="693" name="PoljeZBesedilom 2"/>
        <xdr:cNvSpPr txBox="1"/>
      </xdr:nvSpPr>
      <xdr:spPr>
        <a:xfrm>
          <a:off x="8618517" y="2457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557</xdr:row>
      <xdr:rowOff>0</xdr:rowOff>
    </xdr:from>
    <xdr:ext cx="184731" cy="264560"/>
    <xdr:sp macro="" textlink="">
      <xdr:nvSpPr>
        <xdr:cNvPr id="694" name="PoljeZBesedilom 2"/>
        <xdr:cNvSpPr txBox="1"/>
      </xdr:nvSpPr>
      <xdr:spPr>
        <a:xfrm>
          <a:off x="8618517" y="2457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557</xdr:row>
      <xdr:rowOff>0</xdr:rowOff>
    </xdr:from>
    <xdr:ext cx="184731" cy="264560"/>
    <xdr:sp macro="" textlink="">
      <xdr:nvSpPr>
        <xdr:cNvPr id="695" name="PoljeZBesedilom 2"/>
        <xdr:cNvSpPr txBox="1"/>
      </xdr:nvSpPr>
      <xdr:spPr>
        <a:xfrm>
          <a:off x="8618517" y="2457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558</xdr:row>
      <xdr:rowOff>0</xdr:rowOff>
    </xdr:from>
    <xdr:ext cx="184731" cy="264560"/>
    <xdr:sp macro="" textlink="">
      <xdr:nvSpPr>
        <xdr:cNvPr id="696" name="PoljeZBesedilom 2"/>
        <xdr:cNvSpPr txBox="1"/>
      </xdr:nvSpPr>
      <xdr:spPr>
        <a:xfrm>
          <a:off x="8618517" y="2554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558</xdr:row>
      <xdr:rowOff>0</xdr:rowOff>
    </xdr:from>
    <xdr:ext cx="184731" cy="264560"/>
    <xdr:sp macro="" textlink="">
      <xdr:nvSpPr>
        <xdr:cNvPr id="697" name="PoljeZBesedilom 696"/>
        <xdr:cNvSpPr txBox="1"/>
      </xdr:nvSpPr>
      <xdr:spPr>
        <a:xfrm>
          <a:off x="8618517" y="2554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558</xdr:row>
      <xdr:rowOff>0</xdr:rowOff>
    </xdr:from>
    <xdr:ext cx="184731" cy="264560"/>
    <xdr:sp macro="" textlink="">
      <xdr:nvSpPr>
        <xdr:cNvPr id="698" name="PoljeZBesedilom 2"/>
        <xdr:cNvSpPr txBox="1"/>
      </xdr:nvSpPr>
      <xdr:spPr>
        <a:xfrm>
          <a:off x="8618517" y="2554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558</xdr:row>
      <xdr:rowOff>0</xdr:rowOff>
    </xdr:from>
    <xdr:ext cx="184731" cy="264560"/>
    <xdr:sp macro="" textlink="">
      <xdr:nvSpPr>
        <xdr:cNvPr id="699" name="PoljeZBesedilom 2"/>
        <xdr:cNvSpPr txBox="1"/>
      </xdr:nvSpPr>
      <xdr:spPr>
        <a:xfrm>
          <a:off x="8618517" y="2554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558</xdr:row>
      <xdr:rowOff>0</xdr:rowOff>
    </xdr:from>
    <xdr:ext cx="184731" cy="264560"/>
    <xdr:sp macro="" textlink="">
      <xdr:nvSpPr>
        <xdr:cNvPr id="700" name="PoljeZBesedilom 2"/>
        <xdr:cNvSpPr txBox="1"/>
      </xdr:nvSpPr>
      <xdr:spPr>
        <a:xfrm>
          <a:off x="8618517" y="2554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558</xdr:row>
      <xdr:rowOff>0</xdr:rowOff>
    </xdr:from>
    <xdr:ext cx="184731" cy="264560"/>
    <xdr:sp macro="" textlink="">
      <xdr:nvSpPr>
        <xdr:cNvPr id="701" name="PoljeZBesedilom 2"/>
        <xdr:cNvSpPr txBox="1"/>
      </xdr:nvSpPr>
      <xdr:spPr>
        <a:xfrm>
          <a:off x="8618517" y="2554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565</xdr:row>
      <xdr:rowOff>0</xdr:rowOff>
    </xdr:from>
    <xdr:ext cx="184731" cy="264560"/>
    <xdr:sp macro="" textlink="">
      <xdr:nvSpPr>
        <xdr:cNvPr id="702" name="PoljeZBesedilom 2"/>
        <xdr:cNvSpPr txBox="1"/>
      </xdr:nvSpPr>
      <xdr:spPr>
        <a:xfrm>
          <a:off x="8622327" y="3202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565</xdr:row>
      <xdr:rowOff>0</xdr:rowOff>
    </xdr:from>
    <xdr:ext cx="184731" cy="264560"/>
    <xdr:sp macro="" textlink="">
      <xdr:nvSpPr>
        <xdr:cNvPr id="703" name="PoljeZBesedilom 702"/>
        <xdr:cNvSpPr txBox="1"/>
      </xdr:nvSpPr>
      <xdr:spPr>
        <a:xfrm>
          <a:off x="8622327" y="3202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565</xdr:row>
      <xdr:rowOff>0</xdr:rowOff>
    </xdr:from>
    <xdr:ext cx="184731" cy="264560"/>
    <xdr:sp macro="" textlink="">
      <xdr:nvSpPr>
        <xdr:cNvPr id="704" name="PoljeZBesedilom 2"/>
        <xdr:cNvSpPr txBox="1"/>
      </xdr:nvSpPr>
      <xdr:spPr>
        <a:xfrm>
          <a:off x="8622327" y="3202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565</xdr:row>
      <xdr:rowOff>0</xdr:rowOff>
    </xdr:from>
    <xdr:ext cx="184731" cy="264560"/>
    <xdr:sp macro="" textlink="">
      <xdr:nvSpPr>
        <xdr:cNvPr id="705" name="PoljeZBesedilom 2"/>
        <xdr:cNvSpPr txBox="1"/>
      </xdr:nvSpPr>
      <xdr:spPr>
        <a:xfrm>
          <a:off x="8622327" y="3202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565</xdr:row>
      <xdr:rowOff>0</xdr:rowOff>
    </xdr:from>
    <xdr:ext cx="184731" cy="264560"/>
    <xdr:sp macro="" textlink="">
      <xdr:nvSpPr>
        <xdr:cNvPr id="706" name="PoljeZBesedilom 2"/>
        <xdr:cNvSpPr txBox="1"/>
      </xdr:nvSpPr>
      <xdr:spPr>
        <a:xfrm>
          <a:off x="8622327" y="3202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565</xdr:row>
      <xdr:rowOff>0</xdr:rowOff>
    </xdr:from>
    <xdr:ext cx="184731" cy="264560"/>
    <xdr:sp macro="" textlink="">
      <xdr:nvSpPr>
        <xdr:cNvPr id="707" name="PoljeZBesedilom 2"/>
        <xdr:cNvSpPr txBox="1"/>
      </xdr:nvSpPr>
      <xdr:spPr>
        <a:xfrm>
          <a:off x="8622327" y="3202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565</xdr:row>
      <xdr:rowOff>0</xdr:rowOff>
    </xdr:from>
    <xdr:ext cx="184731" cy="264560"/>
    <xdr:sp macro="" textlink="">
      <xdr:nvSpPr>
        <xdr:cNvPr id="708" name="PoljeZBesedilom 2"/>
        <xdr:cNvSpPr txBox="1"/>
      </xdr:nvSpPr>
      <xdr:spPr>
        <a:xfrm>
          <a:off x="8622327" y="3202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565</xdr:row>
      <xdr:rowOff>0</xdr:rowOff>
    </xdr:from>
    <xdr:ext cx="184731" cy="264560"/>
    <xdr:sp macro="" textlink="">
      <xdr:nvSpPr>
        <xdr:cNvPr id="709" name="PoljeZBesedilom 708"/>
        <xdr:cNvSpPr txBox="1"/>
      </xdr:nvSpPr>
      <xdr:spPr>
        <a:xfrm>
          <a:off x="8622327" y="3202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565</xdr:row>
      <xdr:rowOff>0</xdr:rowOff>
    </xdr:from>
    <xdr:ext cx="184731" cy="264560"/>
    <xdr:sp macro="" textlink="">
      <xdr:nvSpPr>
        <xdr:cNvPr id="710" name="PoljeZBesedilom 2"/>
        <xdr:cNvSpPr txBox="1"/>
      </xdr:nvSpPr>
      <xdr:spPr>
        <a:xfrm>
          <a:off x="8622327" y="3202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565</xdr:row>
      <xdr:rowOff>0</xdr:rowOff>
    </xdr:from>
    <xdr:ext cx="184731" cy="264560"/>
    <xdr:sp macro="" textlink="">
      <xdr:nvSpPr>
        <xdr:cNvPr id="711" name="PoljeZBesedilom 2"/>
        <xdr:cNvSpPr txBox="1"/>
      </xdr:nvSpPr>
      <xdr:spPr>
        <a:xfrm>
          <a:off x="8622327" y="3202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565</xdr:row>
      <xdr:rowOff>0</xdr:rowOff>
    </xdr:from>
    <xdr:ext cx="184731" cy="264560"/>
    <xdr:sp macro="" textlink="">
      <xdr:nvSpPr>
        <xdr:cNvPr id="712" name="PoljeZBesedilom 2"/>
        <xdr:cNvSpPr txBox="1"/>
      </xdr:nvSpPr>
      <xdr:spPr>
        <a:xfrm>
          <a:off x="8622327" y="3202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565</xdr:row>
      <xdr:rowOff>0</xdr:rowOff>
    </xdr:from>
    <xdr:ext cx="184731" cy="264560"/>
    <xdr:sp macro="" textlink="">
      <xdr:nvSpPr>
        <xdr:cNvPr id="713" name="PoljeZBesedilom 2"/>
        <xdr:cNvSpPr txBox="1"/>
      </xdr:nvSpPr>
      <xdr:spPr>
        <a:xfrm>
          <a:off x="8622327" y="3202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565</xdr:row>
      <xdr:rowOff>0</xdr:rowOff>
    </xdr:from>
    <xdr:ext cx="184731" cy="264560"/>
    <xdr:sp macro="" textlink="">
      <xdr:nvSpPr>
        <xdr:cNvPr id="714" name="PoljeZBesedilom 2"/>
        <xdr:cNvSpPr txBox="1"/>
      </xdr:nvSpPr>
      <xdr:spPr>
        <a:xfrm>
          <a:off x="8620422" y="3202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565</xdr:row>
      <xdr:rowOff>0</xdr:rowOff>
    </xdr:from>
    <xdr:ext cx="184731" cy="264560"/>
    <xdr:sp macro="" textlink="">
      <xdr:nvSpPr>
        <xdr:cNvPr id="715" name="PoljeZBesedilom 714"/>
        <xdr:cNvSpPr txBox="1"/>
      </xdr:nvSpPr>
      <xdr:spPr>
        <a:xfrm>
          <a:off x="8620422" y="3202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565</xdr:row>
      <xdr:rowOff>0</xdr:rowOff>
    </xdr:from>
    <xdr:ext cx="184731" cy="264560"/>
    <xdr:sp macro="" textlink="">
      <xdr:nvSpPr>
        <xdr:cNvPr id="716" name="PoljeZBesedilom 2"/>
        <xdr:cNvSpPr txBox="1"/>
      </xdr:nvSpPr>
      <xdr:spPr>
        <a:xfrm>
          <a:off x="8620422" y="3202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565</xdr:row>
      <xdr:rowOff>0</xdr:rowOff>
    </xdr:from>
    <xdr:ext cx="184731" cy="264560"/>
    <xdr:sp macro="" textlink="">
      <xdr:nvSpPr>
        <xdr:cNvPr id="717" name="PoljeZBesedilom 2"/>
        <xdr:cNvSpPr txBox="1"/>
      </xdr:nvSpPr>
      <xdr:spPr>
        <a:xfrm>
          <a:off x="8620422" y="3202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565</xdr:row>
      <xdr:rowOff>0</xdr:rowOff>
    </xdr:from>
    <xdr:ext cx="184731" cy="264560"/>
    <xdr:sp macro="" textlink="">
      <xdr:nvSpPr>
        <xdr:cNvPr id="718" name="PoljeZBesedilom 2"/>
        <xdr:cNvSpPr txBox="1"/>
      </xdr:nvSpPr>
      <xdr:spPr>
        <a:xfrm>
          <a:off x="8620422" y="3202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565</xdr:row>
      <xdr:rowOff>0</xdr:rowOff>
    </xdr:from>
    <xdr:ext cx="184731" cy="264560"/>
    <xdr:sp macro="" textlink="">
      <xdr:nvSpPr>
        <xdr:cNvPr id="719" name="PoljeZBesedilom 2"/>
        <xdr:cNvSpPr txBox="1"/>
      </xdr:nvSpPr>
      <xdr:spPr>
        <a:xfrm>
          <a:off x="8620422" y="3202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566</xdr:row>
      <xdr:rowOff>0</xdr:rowOff>
    </xdr:from>
    <xdr:ext cx="184731" cy="264560"/>
    <xdr:sp macro="" textlink="">
      <xdr:nvSpPr>
        <xdr:cNvPr id="720" name="PoljeZBesedilom 2"/>
        <xdr:cNvSpPr txBox="1"/>
      </xdr:nvSpPr>
      <xdr:spPr>
        <a:xfrm>
          <a:off x="8620422" y="326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566</xdr:row>
      <xdr:rowOff>0</xdr:rowOff>
    </xdr:from>
    <xdr:ext cx="184731" cy="264560"/>
    <xdr:sp macro="" textlink="">
      <xdr:nvSpPr>
        <xdr:cNvPr id="721" name="PoljeZBesedilom 720"/>
        <xdr:cNvSpPr txBox="1"/>
      </xdr:nvSpPr>
      <xdr:spPr>
        <a:xfrm>
          <a:off x="8620422" y="326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566</xdr:row>
      <xdr:rowOff>0</xdr:rowOff>
    </xdr:from>
    <xdr:ext cx="184731" cy="264560"/>
    <xdr:sp macro="" textlink="">
      <xdr:nvSpPr>
        <xdr:cNvPr id="722" name="PoljeZBesedilom 2"/>
        <xdr:cNvSpPr txBox="1"/>
      </xdr:nvSpPr>
      <xdr:spPr>
        <a:xfrm>
          <a:off x="8620422" y="326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566</xdr:row>
      <xdr:rowOff>0</xdr:rowOff>
    </xdr:from>
    <xdr:ext cx="184731" cy="264560"/>
    <xdr:sp macro="" textlink="">
      <xdr:nvSpPr>
        <xdr:cNvPr id="723" name="PoljeZBesedilom 2"/>
        <xdr:cNvSpPr txBox="1"/>
      </xdr:nvSpPr>
      <xdr:spPr>
        <a:xfrm>
          <a:off x="8620422" y="326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566</xdr:row>
      <xdr:rowOff>0</xdr:rowOff>
    </xdr:from>
    <xdr:ext cx="184731" cy="264560"/>
    <xdr:sp macro="" textlink="">
      <xdr:nvSpPr>
        <xdr:cNvPr id="724" name="PoljeZBesedilom 2"/>
        <xdr:cNvSpPr txBox="1"/>
      </xdr:nvSpPr>
      <xdr:spPr>
        <a:xfrm>
          <a:off x="8620422" y="326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566</xdr:row>
      <xdr:rowOff>0</xdr:rowOff>
    </xdr:from>
    <xdr:ext cx="184731" cy="264560"/>
    <xdr:sp macro="" textlink="">
      <xdr:nvSpPr>
        <xdr:cNvPr id="725" name="PoljeZBesedilom 2"/>
        <xdr:cNvSpPr txBox="1"/>
      </xdr:nvSpPr>
      <xdr:spPr>
        <a:xfrm>
          <a:off x="8620422" y="326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567</xdr:row>
      <xdr:rowOff>0</xdr:rowOff>
    </xdr:from>
    <xdr:ext cx="184731" cy="274009"/>
    <xdr:sp macro="" textlink="">
      <xdr:nvSpPr>
        <xdr:cNvPr id="726" name="PoljeZBesedilom 725"/>
        <xdr:cNvSpPr txBox="1"/>
      </xdr:nvSpPr>
      <xdr:spPr>
        <a:xfrm>
          <a:off x="8620422" y="33318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567</xdr:row>
      <xdr:rowOff>0</xdr:rowOff>
    </xdr:from>
    <xdr:ext cx="184731" cy="274009"/>
    <xdr:sp macro="" textlink="">
      <xdr:nvSpPr>
        <xdr:cNvPr id="727" name="PoljeZBesedilom 2"/>
        <xdr:cNvSpPr txBox="1"/>
      </xdr:nvSpPr>
      <xdr:spPr>
        <a:xfrm>
          <a:off x="8620422" y="33318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567</xdr:row>
      <xdr:rowOff>0</xdr:rowOff>
    </xdr:from>
    <xdr:ext cx="184731" cy="274009"/>
    <xdr:sp macro="" textlink="">
      <xdr:nvSpPr>
        <xdr:cNvPr id="728" name="PoljeZBesedilom 2"/>
        <xdr:cNvSpPr txBox="1"/>
      </xdr:nvSpPr>
      <xdr:spPr>
        <a:xfrm>
          <a:off x="8620422" y="33318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567</xdr:row>
      <xdr:rowOff>0</xdr:rowOff>
    </xdr:from>
    <xdr:ext cx="184731" cy="274009"/>
    <xdr:sp macro="" textlink="">
      <xdr:nvSpPr>
        <xdr:cNvPr id="729" name="PoljeZBesedilom 2"/>
        <xdr:cNvSpPr txBox="1"/>
      </xdr:nvSpPr>
      <xdr:spPr>
        <a:xfrm>
          <a:off x="8620422" y="33318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567</xdr:row>
      <xdr:rowOff>0</xdr:rowOff>
    </xdr:from>
    <xdr:ext cx="184731" cy="274009"/>
    <xdr:sp macro="" textlink="">
      <xdr:nvSpPr>
        <xdr:cNvPr id="730" name="PoljeZBesedilom 2"/>
        <xdr:cNvSpPr txBox="1"/>
      </xdr:nvSpPr>
      <xdr:spPr>
        <a:xfrm>
          <a:off x="8620422" y="33318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558</xdr:row>
      <xdr:rowOff>0</xdr:rowOff>
    </xdr:from>
    <xdr:ext cx="184731" cy="264560"/>
    <xdr:sp macro="" textlink="">
      <xdr:nvSpPr>
        <xdr:cNvPr id="731" name="PoljeZBesedilom 2"/>
        <xdr:cNvSpPr txBox="1"/>
      </xdr:nvSpPr>
      <xdr:spPr>
        <a:xfrm>
          <a:off x="8618517" y="2554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558</xdr:row>
      <xdr:rowOff>0</xdr:rowOff>
    </xdr:from>
    <xdr:ext cx="184731" cy="264560"/>
    <xdr:sp macro="" textlink="">
      <xdr:nvSpPr>
        <xdr:cNvPr id="732" name="PoljeZBesedilom 731"/>
        <xdr:cNvSpPr txBox="1"/>
      </xdr:nvSpPr>
      <xdr:spPr>
        <a:xfrm>
          <a:off x="8618517" y="2554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558</xdr:row>
      <xdr:rowOff>0</xdr:rowOff>
    </xdr:from>
    <xdr:ext cx="184731" cy="264560"/>
    <xdr:sp macro="" textlink="">
      <xdr:nvSpPr>
        <xdr:cNvPr id="733" name="PoljeZBesedilom 2"/>
        <xdr:cNvSpPr txBox="1"/>
      </xdr:nvSpPr>
      <xdr:spPr>
        <a:xfrm>
          <a:off x="8618517" y="2554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558</xdr:row>
      <xdr:rowOff>0</xdr:rowOff>
    </xdr:from>
    <xdr:ext cx="184731" cy="264560"/>
    <xdr:sp macro="" textlink="">
      <xdr:nvSpPr>
        <xdr:cNvPr id="734" name="PoljeZBesedilom 2"/>
        <xdr:cNvSpPr txBox="1"/>
      </xdr:nvSpPr>
      <xdr:spPr>
        <a:xfrm>
          <a:off x="8618517" y="2554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558</xdr:row>
      <xdr:rowOff>0</xdr:rowOff>
    </xdr:from>
    <xdr:ext cx="184731" cy="264560"/>
    <xdr:sp macro="" textlink="">
      <xdr:nvSpPr>
        <xdr:cNvPr id="735" name="PoljeZBesedilom 2"/>
        <xdr:cNvSpPr txBox="1"/>
      </xdr:nvSpPr>
      <xdr:spPr>
        <a:xfrm>
          <a:off x="8618517" y="2554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558</xdr:row>
      <xdr:rowOff>0</xdr:rowOff>
    </xdr:from>
    <xdr:ext cx="184731" cy="264560"/>
    <xdr:sp macro="" textlink="">
      <xdr:nvSpPr>
        <xdr:cNvPr id="736" name="PoljeZBesedilom 2"/>
        <xdr:cNvSpPr txBox="1"/>
      </xdr:nvSpPr>
      <xdr:spPr>
        <a:xfrm>
          <a:off x="8618517" y="2554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565</xdr:row>
      <xdr:rowOff>0</xdr:rowOff>
    </xdr:from>
    <xdr:ext cx="184731" cy="264560"/>
    <xdr:sp macro="" textlink="">
      <xdr:nvSpPr>
        <xdr:cNvPr id="737" name="PoljeZBesedilom 2"/>
        <xdr:cNvSpPr txBox="1"/>
      </xdr:nvSpPr>
      <xdr:spPr>
        <a:xfrm>
          <a:off x="8622327" y="3202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565</xdr:row>
      <xdr:rowOff>0</xdr:rowOff>
    </xdr:from>
    <xdr:ext cx="184731" cy="264560"/>
    <xdr:sp macro="" textlink="">
      <xdr:nvSpPr>
        <xdr:cNvPr id="738" name="PoljeZBesedilom 737"/>
        <xdr:cNvSpPr txBox="1"/>
      </xdr:nvSpPr>
      <xdr:spPr>
        <a:xfrm>
          <a:off x="8622327" y="3202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565</xdr:row>
      <xdr:rowOff>0</xdr:rowOff>
    </xdr:from>
    <xdr:ext cx="184731" cy="264560"/>
    <xdr:sp macro="" textlink="">
      <xdr:nvSpPr>
        <xdr:cNvPr id="739" name="PoljeZBesedilom 2"/>
        <xdr:cNvSpPr txBox="1"/>
      </xdr:nvSpPr>
      <xdr:spPr>
        <a:xfrm>
          <a:off x="8622327" y="3202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565</xdr:row>
      <xdr:rowOff>0</xdr:rowOff>
    </xdr:from>
    <xdr:ext cx="184731" cy="264560"/>
    <xdr:sp macro="" textlink="">
      <xdr:nvSpPr>
        <xdr:cNvPr id="740" name="PoljeZBesedilom 2"/>
        <xdr:cNvSpPr txBox="1"/>
      </xdr:nvSpPr>
      <xdr:spPr>
        <a:xfrm>
          <a:off x="8622327" y="3202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565</xdr:row>
      <xdr:rowOff>0</xdr:rowOff>
    </xdr:from>
    <xdr:ext cx="184731" cy="264560"/>
    <xdr:sp macro="" textlink="">
      <xdr:nvSpPr>
        <xdr:cNvPr id="741" name="PoljeZBesedilom 2"/>
        <xdr:cNvSpPr txBox="1"/>
      </xdr:nvSpPr>
      <xdr:spPr>
        <a:xfrm>
          <a:off x="8622327" y="3202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565</xdr:row>
      <xdr:rowOff>0</xdr:rowOff>
    </xdr:from>
    <xdr:ext cx="184731" cy="264560"/>
    <xdr:sp macro="" textlink="">
      <xdr:nvSpPr>
        <xdr:cNvPr id="742" name="PoljeZBesedilom 2"/>
        <xdr:cNvSpPr txBox="1"/>
      </xdr:nvSpPr>
      <xdr:spPr>
        <a:xfrm>
          <a:off x="8622327" y="3202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565</xdr:row>
      <xdr:rowOff>0</xdr:rowOff>
    </xdr:from>
    <xdr:ext cx="184731" cy="264560"/>
    <xdr:sp macro="" textlink="">
      <xdr:nvSpPr>
        <xdr:cNvPr id="743" name="PoljeZBesedilom 2"/>
        <xdr:cNvSpPr txBox="1"/>
      </xdr:nvSpPr>
      <xdr:spPr>
        <a:xfrm>
          <a:off x="8622327" y="3202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565</xdr:row>
      <xdr:rowOff>0</xdr:rowOff>
    </xdr:from>
    <xdr:ext cx="184731" cy="264560"/>
    <xdr:sp macro="" textlink="">
      <xdr:nvSpPr>
        <xdr:cNvPr id="744" name="PoljeZBesedilom 743"/>
        <xdr:cNvSpPr txBox="1"/>
      </xdr:nvSpPr>
      <xdr:spPr>
        <a:xfrm>
          <a:off x="8622327" y="3202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565</xdr:row>
      <xdr:rowOff>0</xdr:rowOff>
    </xdr:from>
    <xdr:ext cx="184731" cy="264560"/>
    <xdr:sp macro="" textlink="">
      <xdr:nvSpPr>
        <xdr:cNvPr id="745" name="PoljeZBesedilom 2"/>
        <xdr:cNvSpPr txBox="1"/>
      </xdr:nvSpPr>
      <xdr:spPr>
        <a:xfrm>
          <a:off x="8622327" y="3202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565</xdr:row>
      <xdr:rowOff>0</xdr:rowOff>
    </xdr:from>
    <xdr:ext cx="184731" cy="264560"/>
    <xdr:sp macro="" textlink="">
      <xdr:nvSpPr>
        <xdr:cNvPr id="746" name="PoljeZBesedilom 2"/>
        <xdr:cNvSpPr txBox="1"/>
      </xdr:nvSpPr>
      <xdr:spPr>
        <a:xfrm>
          <a:off x="8622327" y="3202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565</xdr:row>
      <xdr:rowOff>0</xdr:rowOff>
    </xdr:from>
    <xdr:ext cx="184731" cy="264560"/>
    <xdr:sp macro="" textlink="">
      <xdr:nvSpPr>
        <xdr:cNvPr id="747" name="PoljeZBesedilom 2"/>
        <xdr:cNvSpPr txBox="1"/>
      </xdr:nvSpPr>
      <xdr:spPr>
        <a:xfrm>
          <a:off x="8622327" y="3202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565</xdr:row>
      <xdr:rowOff>0</xdr:rowOff>
    </xdr:from>
    <xdr:ext cx="184731" cy="264560"/>
    <xdr:sp macro="" textlink="">
      <xdr:nvSpPr>
        <xdr:cNvPr id="748" name="PoljeZBesedilom 2"/>
        <xdr:cNvSpPr txBox="1"/>
      </xdr:nvSpPr>
      <xdr:spPr>
        <a:xfrm>
          <a:off x="8622327" y="3202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565</xdr:row>
      <xdr:rowOff>0</xdr:rowOff>
    </xdr:from>
    <xdr:ext cx="184731" cy="264560"/>
    <xdr:sp macro="" textlink="">
      <xdr:nvSpPr>
        <xdr:cNvPr id="749" name="PoljeZBesedilom 2"/>
        <xdr:cNvSpPr txBox="1"/>
      </xdr:nvSpPr>
      <xdr:spPr>
        <a:xfrm>
          <a:off x="8620422" y="3202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565</xdr:row>
      <xdr:rowOff>0</xdr:rowOff>
    </xdr:from>
    <xdr:ext cx="184731" cy="264560"/>
    <xdr:sp macro="" textlink="">
      <xdr:nvSpPr>
        <xdr:cNvPr id="750" name="PoljeZBesedilom 749"/>
        <xdr:cNvSpPr txBox="1"/>
      </xdr:nvSpPr>
      <xdr:spPr>
        <a:xfrm>
          <a:off x="8620422" y="3202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565</xdr:row>
      <xdr:rowOff>0</xdr:rowOff>
    </xdr:from>
    <xdr:ext cx="184731" cy="264560"/>
    <xdr:sp macro="" textlink="">
      <xdr:nvSpPr>
        <xdr:cNvPr id="751" name="PoljeZBesedilom 2"/>
        <xdr:cNvSpPr txBox="1"/>
      </xdr:nvSpPr>
      <xdr:spPr>
        <a:xfrm>
          <a:off x="8620422" y="3202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565</xdr:row>
      <xdr:rowOff>0</xdr:rowOff>
    </xdr:from>
    <xdr:ext cx="184731" cy="264560"/>
    <xdr:sp macro="" textlink="">
      <xdr:nvSpPr>
        <xdr:cNvPr id="752" name="PoljeZBesedilom 2"/>
        <xdr:cNvSpPr txBox="1"/>
      </xdr:nvSpPr>
      <xdr:spPr>
        <a:xfrm>
          <a:off x="8620422" y="3202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565</xdr:row>
      <xdr:rowOff>0</xdr:rowOff>
    </xdr:from>
    <xdr:ext cx="184731" cy="264560"/>
    <xdr:sp macro="" textlink="">
      <xdr:nvSpPr>
        <xdr:cNvPr id="753" name="PoljeZBesedilom 2"/>
        <xdr:cNvSpPr txBox="1"/>
      </xdr:nvSpPr>
      <xdr:spPr>
        <a:xfrm>
          <a:off x="8620422" y="3202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565</xdr:row>
      <xdr:rowOff>0</xdr:rowOff>
    </xdr:from>
    <xdr:ext cx="184731" cy="264560"/>
    <xdr:sp macro="" textlink="">
      <xdr:nvSpPr>
        <xdr:cNvPr id="754" name="PoljeZBesedilom 2"/>
        <xdr:cNvSpPr txBox="1"/>
      </xdr:nvSpPr>
      <xdr:spPr>
        <a:xfrm>
          <a:off x="8620422" y="3202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566</xdr:row>
      <xdr:rowOff>0</xdr:rowOff>
    </xdr:from>
    <xdr:ext cx="184731" cy="264560"/>
    <xdr:sp macro="" textlink="">
      <xdr:nvSpPr>
        <xdr:cNvPr id="755" name="PoljeZBesedilom 2"/>
        <xdr:cNvSpPr txBox="1"/>
      </xdr:nvSpPr>
      <xdr:spPr>
        <a:xfrm>
          <a:off x="8620422" y="326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566</xdr:row>
      <xdr:rowOff>0</xdr:rowOff>
    </xdr:from>
    <xdr:ext cx="184731" cy="264560"/>
    <xdr:sp macro="" textlink="">
      <xdr:nvSpPr>
        <xdr:cNvPr id="756" name="PoljeZBesedilom 755"/>
        <xdr:cNvSpPr txBox="1"/>
      </xdr:nvSpPr>
      <xdr:spPr>
        <a:xfrm>
          <a:off x="8620422" y="326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566</xdr:row>
      <xdr:rowOff>0</xdr:rowOff>
    </xdr:from>
    <xdr:ext cx="184731" cy="264560"/>
    <xdr:sp macro="" textlink="">
      <xdr:nvSpPr>
        <xdr:cNvPr id="757" name="PoljeZBesedilom 2"/>
        <xdr:cNvSpPr txBox="1"/>
      </xdr:nvSpPr>
      <xdr:spPr>
        <a:xfrm>
          <a:off x="8620422" y="326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566</xdr:row>
      <xdr:rowOff>0</xdr:rowOff>
    </xdr:from>
    <xdr:ext cx="184731" cy="264560"/>
    <xdr:sp macro="" textlink="">
      <xdr:nvSpPr>
        <xdr:cNvPr id="758" name="PoljeZBesedilom 2"/>
        <xdr:cNvSpPr txBox="1"/>
      </xdr:nvSpPr>
      <xdr:spPr>
        <a:xfrm>
          <a:off x="8620422" y="326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566</xdr:row>
      <xdr:rowOff>0</xdr:rowOff>
    </xdr:from>
    <xdr:ext cx="184731" cy="264560"/>
    <xdr:sp macro="" textlink="">
      <xdr:nvSpPr>
        <xdr:cNvPr id="759" name="PoljeZBesedilom 2"/>
        <xdr:cNvSpPr txBox="1"/>
      </xdr:nvSpPr>
      <xdr:spPr>
        <a:xfrm>
          <a:off x="8620422" y="326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566</xdr:row>
      <xdr:rowOff>0</xdr:rowOff>
    </xdr:from>
    <xdr:ext cx="184731" cy="264560"/>
    <xdr:sp macro="" textlink="">
      <xdr:nvSpPr>
        <xdr:cNvPr id="760" name="PoljeZBesedilom 2"/>
        <xdr:cNvSpPr txBox="1"/>
      </xdr:nvSpPr>
      <xdr:spPr>
        <a:xfrm>
          <a:off x="8620422" y="326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567</xdr:row>
      <xdr:rowOff>0</xdr:rowOff>
    </xdr:from>
    <xdr:ext cx="184731" cy="274009"/>
    <xdr:sp macro="" textlink="">
      <xdr:nvSpPr>
        <xdr:cNvPr id="761" name="PoljeZBesedilom 760"/>
        <xdr:cNvSpPr txBox="1"/>
      </xdr:nvSpPr>
      <xdr:spPr>
        <a:xfrm>
          <a:off x="8620422" y="33318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567</xdr:row>
      <xdr:rowOff>0</xdr:rowOff>
    </xdr:from>
    <xdr:ext cx="184731" cy="274009"/>
    <xdr:sp macro="" textlink="">
      <xdr:nvSpPr>
        <xdr:cNvPr id="762" name="PoljeZBesedilom 2"/>
        <xdr:cNvSpPr txBox="1"/>
      </xdr:nvSpPr>
      <xdr:spPr>
        <a:xfrm>
          <a:off x="8620422" y="33318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567</xdr:row>
      <xdr:rowOff>0</xdr:rowOff>
    </xdr:from>
    <xdr:ext cx="184731" cy="274009"/>
    <xdr:sp macro="" textlink="">
      <xdr:nvSpPr>
        <xdr:cNvPr id="763" name="PoljeZBesedilom 2"/>
        <xdr:cNvSpPr txBox="1"/>
      </xdr:nvSpPr>
      <xdr:spPr>
        <a:xfrm>
          <a:off x="8620422" y="33318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567</xdr:row>
      <xdr:rowOff>0</xdr:rowOff>
    </xdr:from>
    <xdr:ext cx="184731" cy="274009"/>
    <xdr:sp macro="" textlink="">
      <xdr:nvSpPr>
        <xdr:cNvPr id="764" name="PoljeZBesedilom 2"/>
        <xdr:cNvSpPr txBox="1"/>
      </xdr:nvSpPr>
      <xdr:spPr>
        <a:xfrm>
          <a:off x="8620422" y="33318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567</xdr:row>
      <xdr:rowOff>0</xdr:rowOff>
    </xdr:from>
    <xdr:ext cx="184731" cy="274009"/>
    <xdr:sp macro="" textlink="">
      <xdr:nvSpPr>
        <xdr:cNvPr id="765" name="PoljeZBesedilom 2"/>
        <xdr:cNvSpPr txBox="1"/>
      </xdr:nvSpPr>
      <xdr:spPr>
        <a:xfrm>
          <a:off x="8620422" y="33318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568</xdr:row>
      <xdr:rowOff>0</xdr:rowOff>
    </xdr:from>
    <xdr:ext cx="184731" cy="264560"/>
    <xdr:sp macro="" textlink="">
      <xdr:nvSpPr>
        <xdr:cNvPr id="766" name="PoljeZBesedilom 2"/>
        <xdr:cNvSpPr txBox="1"/>
      </xdr:nvSpPr>
      <xdr:spPr>
        <a:xfrm>
          <a:off x="8626137" y="3461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568</xdr:row>
      <xdr:rowOff>0</xdr:rowOff>
    </xdr:from>
    <xdr:ext cx="184731" cy="264560"/>
    <xdr:sp macro="" textlink="">
      <xdr:nvSpPr>
        <xdr:cNvPr id="767" name="PoljeZBesedilom 766"/>
        <xdr:cNvSpPr txBox="1"/>
      </xdr:nvSpPr>
      <xdr:spPr>
        <a:xfrm>
          <a:off x="8626137" y="3461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568</xdr:row>
      <xdr:rowOff>0</xdr:rowOff>
    </xdr:from>
    <xdr:ext cx="184731" cy="264560"/>
    <xdr:sp macro="" textlink="">
      <xdr:nvSpPr>
        <xdr:cNvPr id="768" name="PoljeZBesedilom 2"/>
        <xdr:cNvSpPr txBox="1"/>
      </xdr:nvSpPr>
      <xdr:spPr>
        <a:xfrm>
          <a:off x="8626137" y="3461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568</xdr:row>
      <xdr:rowOff>0</xdr:rowOff>
    </xdr:from>
    <xdr:ext cx="184731" cy="264560"/>
    <xdr:sp macro="" textlink="">
      <xdr:nvSpPr>
        <xdr:cNvPr id="769" name="PoljeZBesedilom 2"/>
        <xdr:cNvSpPr txBox="1"/>
      </xdr:nvSpPr>
      <xdr:spPr>
        <a:xfrm>
          <a:off x="8626137" y="3461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568</xdr:row>
      <xdr:rowOff>0</xdr:rowOff>
    </xdr:from>
    <xdr:ext cx="184731" cy="264560"/>
    <xdr:sp macro="" textlink="">
      <xdr:nvSpPr>
        <xdr:cNvPr id="770" name="PoljeZBesedilom 2"/>
        <xdr:cNvSpPr txBox="1"/>
      </xdr:nvSpPr>
      <xdr:spPr>
        <a:xfrm>
          <a:off x="8626137" y="3461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568</xdr:row>
      <xdr:rowOff>0</xdr:rowOff>
    </xdr:from>
    <xdr:ext cx="184731" cy="264560"/>
    <xdr:sp macro="" textlink="">
      <xdr:nvSpPr>
        <xdr:cNvPr id="771" name="PoljeZBesedilom 2"/>
        <xdr:cNvSpPr txBox="1"/>
      </xdr:nvSpPr>
      <xdr:spPr>
        <a:xfrm>
          <a:off x="8626137" y="3461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568</xdr:row>
      <xdr:rowOff>0</xdr:rowOff>
    </xdr:from>
    <xdr:ext cx="184731" cy="264560"/>
    <xdr:sp macro="" textlink="">
      <xdr:nvSpPr>
        <xdr:cNvPr id="772" name="PoljeZBesedilom 2"/>
        <xdr:cNvSpPr txBox="1"/>
      </xdr:nvSpPr>
      <xdr:spPr>
        <a:xfrm>
          <a:off x="8626137" y="3461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568</xdr:row>
      <xdr:rowOff>0</xdr:rowOff>
    </xdr:from>
    <xdr:ext cx="184731" cy="264560"/>
    <xdr:sp macro="" textlink="">
      <xdr:nvSpPr>
        <xdr:cNvPr id="773" name="PoljeZBesedilom 772"/>
        <xdr:cNvSpPr txBox="1"/>
      </xdr:nvSpPr>
      <xdr:spPr>
        <a:xfrm>
          <a:off x="8626137" y="3461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568</xdr:row>
      <xdr:rowOff>0</xdr:rowOff>
    </xdr:from>
    <xdr:ext cx="184731" cy="264560"/>
    <xdr:sp macro="" textlink="">
      <xdr:nvSpPr>
        <xdr:cNvPr id="774" name="PoljeZBesedilom 2"/>
        <xdr:cNvSpPr txBox="1"/>
      </xdr:nvSpPr>
      <xdr:spPr>
        <a:xfrm>
          <a:off x="8626137" y="3461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568</xdr:row>
      <xdr:rowOff>0</xdr:rowOff>
    </xdr:from>
    <xdr:ext cx="184731" cy="264560"/>
    <xdr:sp macro="" textlink="">
      <xdr:nvSpPr>
        <xdr:cNvPr id="775" name="PoljeZBesedilom 2"/>
        <xdr:cNvSpPr txBox="1"/>
      </xdr:nvSpPr>
      <xdr:spPr>
        <a:xfrm>
          <a:off x="8626137" y="3461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568</xdr:row>
      <xdr:rowOff>0</xdr:rowOff>
    </xdr:from>
    <xdr:ext cx="184731" cy="264560"/>
    <xdr:sp macro="" textlink="">
      <xdr:nvSpPr>
        <xdr:cNvPr id="776" name="PoljeZBesedilom 2"/>
        <xdr:cNvSpPr txBox="1"/>
      </xdr:nvSpPr>
      <xdr:spPr>
        <a:xfrm>
          <a:off x="8626137" y="3461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568</xdr:row>
      <xdr:rowOff>0</xdr:rowOff>
    </xdr:from>
    <xdr:ext cx="184731" cy="264560"/>
    <xdr:sp macro="" textlink="">
      <xdr:nvSpPr>
        <xdr:cNvPr id="777" name="PoljeZBesedilom 2"/>
        <xdr:cNvSpPr txBox="1"/>
      </xdr:nvSpPr>
      <xdr:spPr>
        <a:xfrm>
          <a:off x="8626137" y="3461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568</xdr:row>
      <xdr:rowOff>0</xdr:rowOff>
    </xdr:from>
    <xdr:ext cx="184731" cy="264560"/>
    <xdr:sp macro="" textlink="">
      <xdr:nvSpPr>
        <xdr:cNvPr id="778" name="PoljeZBesedilom 2"/>
        <xdr:cNvSpPr txBox="1"/>
      </xdr:nvSpPr>
      <xdr:spPr>
        <a:xfrm>
          <a:off x="8626137" y="3461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568</xdr:row>
      <xdr:rowOff>0</xdr:rowOff>
    </xdr:from>
    <xdr:ext cx="184731" cy="264560"/>
    <xdr:sp macro="" textlink="">
      <xdr:nvSpPr>
        <xdr:cNvPr id="779" name="PoljeZBesedilom 778"/>
        <xdr:cNvSpPr txBox="1"/>
      </xdr:nvSpPr>
      <xdr:spPr>
        <a:xfrm>
          <a:off x="8626137" y="3461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568</xdr:row>
      <xdr:rowOff>0</xdr:rowOff>
    </xdr:from>
    <xdr:ext cx="184731" cy="264560"/>
    <xdr:sp macro="" textlink="">
      <xdr:nvSpPr>
        <xdr:cNvPr id="780" name="PoljeZBesedilom 2"/>
        <xdr:cNvSpPr txBox="1"/>
      </xdr:nvSpPr>
      <xdr:spPr>
        <a:xfrm>
          <a:off x="8626137" y="3461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568</xdr:row>
      <xdr:rowOff>0</xdr:rowOff>
    </xdr:from>
    <xdr:ext cx="184731" cy="264560"/>
    <xdr:sp macro="" textlink="">
      <xdr:nvSpPr>
        <xdr:cNvPr id="781" name="PoljeZBesedilom 2"/>
        <xdr:cNvSpPr txBox="1"/>
      </xdr:nvSpPr>
      <xdr:spPr>
        <a:xfrm>
          <a:off x="8626137" y="3461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568</xdr:row>
      <xdr:rowOff>0</xdr:rowOff>
    </xdr:from>
    <xdr:ext cx="184731" cy="264560"/>
    <xdr:sp macro="" textlink="">
      <xdr:nvSpPr>
        <xdr:cNvPr id="782" name="PoljeZBesedilom 2"/>
        <xdr:cNvSpPr txBox="1"/>
      </xdr:nvSpPr>
      <xdr:spPr>
        <a:xfrm>
          <a:off x="8626137" y="3461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568</xdr:row>
      <xdr:rowOff>0</xdr:rowOff>
    </xdr:from>
    <xdr:ext cx="184731" cy="264560"/>
    <xdr:sp macro="" textlink="">
      <xdr:nvSpPr>
        <xdr:cNvPr id="783" name="PoljeZBesedilom 2"/>
        <xdr:cNvSpPr txBox="1"/>
      </xdr:nvSpPr>
      <xdr:spPr>
        <a:xfrm>
          <a:off x="8626137" y="3461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568</xdr:row>
      <xdr:rowOff>0</xdr:rowOff>
    </xdr:from>
    <xdr:ext cx="184731" cy="264560"/>
    <xdr:sp macro="" textlink="">
      <xdr:nvSpPr>
        <xdr:cNvPr id="784" name="PoljeZBesedilom 2"/>
        <xdr:cNvSpPr txBox="1"/>
      </xdr:nvSpPr>
      <xdr:spPr>
        <a:xfrm>
          <a:off x="8626137" y="3461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568</xdr:row>
      <xdr:rowOff>0</xdr:rowOff>
    </xdr:from>
    <xdr:ext cx="184731" cy="264560"/>
    <xdr:sp macro="" textlink="">
      <xdr:nvSpPr>
        <xdr:cNvPr id="785" name="PoljeZBesedilom 784"/>
        <xdr:cNvSpPr txBox="1"/>
      </xdr:nvSpPr>
      <xdr:spPr>
        <a:xfrm>
          <a:off x="8626137" y="3461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568</xdr:row>
      <xdr:rowOff>0</xdr:rowOff>
    </xdr:from>
    <xdr:ext cx="184731" cy="264560"/>
    <xdr:sp macro="" textlink="">
      <xdr:nvSpPr>
        <xdr:cNvPr id="786" name="PoljeZBesedilom 2"/>
        <xdr:cNvSpPr txBox="1"/>
      </xdr:nvSpPr>
      <xdr:spPr>
        <a:xfrm>
          <a:off x="8626137" y="3461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568</xdr:row>
      <xdr:rowOff>0</xdr:rowOff>
    </xdr:from>
    <xdr:ext cx="184731" cy="264560"/>
    <xdr:sp macro="" textlink="">
      <xdr:nvSpPr>
        <xdr:cNvPr id="787" name="PoljeZBesedilom 2"/>
        <xdr:cNvSpPr txBox="1"/>
      </xdr:nvSpPr>
      <xdr:spPr>
        <a:xfrm>
          <a:off x="8626137" y="3461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568</xdr:row>
      <xdr:rowOff>0</xdr:rowOff>
    </xdr:from>
    <xdr:ext cx="184731" cy="264560"/>
    <xdr:sp macro="" textlink="">
      <xdr:nvSpPr>
        <xdr:cNvPr id="788" name="PoljeZBesedilom 2"/>
        <xdr:cNvSpPr txBox="1"/>
      </xdr:nvSpPr>
      <xdr:spPr>
        <a:xfrm>
          <a:off x="8626137" y="3461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568</xdr:row>
      <xdr:rowOff>0</xdr:rowOff>
    </xdr:from>
    <xdr:ext cx="184731" cy="264560"/>
    <xdr:sp macro="" textlink="">
      <xdr:nvSpPr>
        <xdr:cNvPr id="789" name="PoljeZBesedilom 2"/>
        <xdr:cNvSpPr txBox="1"/>
      </xdr:nvSpPr>
      <xdr:spPr>
        <a:xfrm>
          <a:off x="8626137" y="3461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571</xdr:row>
      <xdr:rowOff>0</xdr:rowOff>
    </xdr:from>
    <xdr:ext cx="184731" cy="264560"/>
    <xdr:sp macro="" textlink="">
      <xdr:nvSpPr>
        <xdr:cNvPr id="790" name="PoljeZBesedilom 2"/>
        <xdr:cNvSpPr txBox="1"/>
      </xdr:nvSpPr>
      <xdr:spPr>
        <a:xfrm>
          <a:off x="8626137" y="3671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571</xdr:row>
      <xdr:rowOff>0</xdr:rowOff>
    </xdr:from>
    <xdr:ext cx="184731" cy="264560"/>
    <xdr:sp macro="" textlink="">
      <xdr:nvSpPr>
        <xdr:cNvPr id="791" name="PoljeZBesedilom 790"/>
        <xdr:cNvSpPr txBox="1"/>
      </xdr:nvSpPr>
      <xdr:spPr>
        <a:xfrm>
          <a:off x="8626137" y="3671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571</xdr:row>
      <xdr:rowOff>0</xdr:rowOff>
    </xdr:from>
    <xdr:ext cx="184731" cy="264560"/>
    <xdr:sp macro="" textlink="">
      <xdr:nvSpPr>
        <xdr:cNvPr id="792" name="PoljeZBesedilom 2"/>
        <xdr:cNvSpPr txBox="1"/>
      </xdr:nvSpPr>
      <xdr:spPr>
        <a:xfrm>
          <a:off x="8626137" y="3671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571</xdr:row>
      <xdr:rowOff>0</xdr:rowOff>
    </xdr:from>
    <xdr:ext cx="184731" cy="264560"/>
    <xdr:sp macro="" textlink="">
      <xdr:nvSpPr>
        <xdr:cNvPr id="793" name="PoljeZBesedilom 2"/>
        <xdr:cNvSpPr txBox="1"/>
      </xdr:nvSpPr>
      <xdr:spPr>
        <a:xfrm>
          <a:off x="8626137" y="3671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571</xdr:row>
      <xdr:rowOff>0</xdr:rowOff>
    </xdr:from>
    <xdr:ext cx="184731" cy="264560"/>
    <xdr:sp macro="" textlink="">
      <xdr:nvSpPr>
        <xdr:cNvPr id="794" name="PoljeZBesedilom 2"/>
        <xdr:cNvSpPr txBox="1"/>
      </xdr:nvSpPr>
      <xdr:spPr>
        <a:xfrm>
          <a:off x="8626137" y="3671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571</xdr:row>
      <xdr:rowOff>0</xdr:rowOff>
    </xdr:from>
    <xdr:ext cx="184731" cy="264560"/>
    <xdr:sp macro="" textlink="">
      <xdr:nvSpPr>
        <xdr:cNvPr id="795" name="PoljeZBesedilom 2"/>
        <xdr:cNvSpPr txBox="1"/>
      </xdr:nvSpPr>
      <xdr:spPr>
        <a:xfrm>
          <a:off x="8626137" y="3671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571</xdr:row>
      <xdr:rowOff>0</xdr:rowOff>
    </xdr:from>
    <xdr:ext cx="184731" cy="264560"/>
    <xdr:sp macro="" textlink="">
      <xdr:nvSpPr>
        <xdr:cNvPr id="796" name="PoljeZBesedilom 2"/>
        <xdr:cNvSpPr txBox="1"/>
      </xdr:nvSpPr>
      <xdr:spPr>
        <a:xfrm>
          <a:off x="8626137" y="3671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571</xdr:row>
      <xdr:rowOff>0</xdr:rowOff>
    </xdr:from>
    <xdr:ext cx="184731" cy="264560"/>
    <xdr:sp macro="" textlink="">
      <xdr:nvSpPr>
        <xdr:cNvPr id="797" name="PoljeZBesedilom 796"/>
        <xdr:cNvSpPr txBox="1"/>
      </xdr:nvSpPr>
      <xdr:spPr>
        <a:xfrm>
          <a:off x="8626137" y="3671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571</xdr:row>
      <xdr:rowOff>0</xdr:rowOff>
    </xdr:from>
    <xdr:ext cx="184731" cy="264560"/>
    <xdr:sp macro="" textlink="">
      <xdr:nvSpPr>
        <xdr:cNvPr id="798" name="PoljeZBesedilom 2"/>
        <xdr:cNvSpPr txBox="1"/>
      </xdr:nvSpPr>
      <xdr:spPr>
        <a:xfrm>
          <a:off x="8626137" y="3671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571</xdr:row>
      <xdr:rowOff>0</xdr:rowOff>
    </xdr:from>
    <xdr:ext cx="184731" cy="264560"/>
    <xdr:sp macro="" textlink="">
      <xdr:nvSpPr>
        <xdr:cNvPr id="799" name="PoljeZBesedilom 2"/>
        <xdr:cNvSpPr txBox="1"/>
      </xdr:nvSpPr>
      <xdr:spPr>
        <a:xfrm>
          <a:off x="8626137" y="3671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571</xdr:row>
      <xdr:rowOff>0</xdr:rowOff>
    </xdr:from>
    <xdr:ext cx="184731" cy="264560"/>
    <xdr:sp macro="" textlink="">
      <xdr:nvSpPr>
        <xdr:cNvPr id="800" name="PoljeZBesedilom 2"/>
        <xdr:cNvSpPr txBox="1"/>
      </xdr:nvSpPr>
      <xdr:spPr>
        <a:xfrm>
          <a:off x="8626137" y="3671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571</xdr:row>
      <xdr:rowOff>0</xdr:rowOff>
    </xdr:from>
    <xdr:ext cx="184731" cy="264560"/>
    <xdr:sp macro="" textlink="">
      <xdr:nvSpPr>
        <xdr:cNvPr id="801" name="PoljeZBesedilom 2"/>
        <xdr:cNvSpPr txBox="1"/>
      </xdr:nvSpPr>
      <xdr:spPr>
        <a:xfrm>
          <a:off x="8626137" y="3671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572</xdr:row>
      <xdr:rowOff>0</xdr:rowOff>
    </xdr:from>
    <xdr:ext cx="184731" cy="264560"/>
    <xdr:sp macro="" textlink="">
      <xdr:nvSpPr>
        <xdr:cNvPr id="802" name="PoljeZBesedilom 2"/>
        <xdr:cNvSpPr txBox="1"/>
      </xdr:nvSpPr>
      <xdr:spPr>
        <a:xfrm>
          <a:off x="8624232" y="3757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572</xdr:row>
      <xdr:rowOff>0</xdr:rowOff>
    </xdr:from>
    <xdr:ext cx="184731" cy="264560"/>
    <xdr:sp macro="" textlink="">
      <xdr:nvSpPr>
        <xdr:cNvPr id="803" name="PoljeZBesedilom 802"/>
        <xdr:cNvSpPr txBox="1"/>
      </xdr:nvSpPr>
      <xdr:spPr>
        <a:xfrm>
          <a:off x="8624232" y="3757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572</xdr:row>
      <xdr:rowOff>0</xdr:rowOff>
    </xdr:from>
    <xdr:ext cx="184731" cy="264560"/>
    <xdr:sp macro="" textlink="">
      <xdr:nvSpPr>
        <xdr:cNvPr id="804" name="PoljeZBesedilom 2"/>
        <xdr:cNvSpPr txBox="1"/>
      </xdr:nvSpPr>
      <xdr:spPr>
        <a:xfrm>
          <a:off x="8624232" y="3757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572</xdr:row>
      <xdr:rowOff>0</xdr:rowOff>
    </xdr:from>
    <xdr:ext cx="184731" cy="264560"/>
    <xdr:sp macro="" textlink="">
      <xdr:nvSpPr>
        <xdr:cNvPr id="805" name="PoljeZBesedilom 2"/>
        <xdr:cNvSpPr txBox="1"/>
      </xdr:nvSpPr>
      <xdr:spPr>
        <a:xfrm>
          <a:off x="8624232" y="3757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572</xdr:row>
      <xdr:rowOff>0</xdr:rowOff>
    </xdr:from>
    <xdr:ext cx="184731" cy="264560"/>
    <xdr:sp macro="" textlink="">
      <xdr:nvSpPr>
        <xdr:cNvPr id="806" name="PoljeZBesedilom 2"/>
        <xdr:cNvSpPr txBox="1"/>
      </xdr:nvSpPr>
      <xdr:spPr>
        <a:xfrm>
          <a:off x="8624232" y="3757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572</xdr:row>
      <xdr:rowOff>0</xdr:rowOff>
    </xdr:from>
    <xdr:ext cx="184731" cy="264560"/>
    <xdr:sp macro="" textlink="">
      <xdr:nvSpPr>
        <xdr:cNvPr id="807" name="PoljeZBesedilom 2"/>
        <xdr:cNvSpPr txBox="1"/>
      </xdr:nvSpPr>
      <xdr:spPr>
        <a:xfrm>
          <a:off x="8624232" y="3757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571</xdr:row>
      <xdr:rowOff>0</xdr:rowOff>
    </xdr:from>
    <xdr:ext cx="184731" cy="264560"/>
    <xdr:sp macro="" textlink="">
      <xdr:nvSpPr>
        <xdr:cNvPr id="808" name="PoljeZBesedilom 2"/>
        <xdr:cNvSpPr txBox="1"/>
      </xdr:nvSpPr>
      <xdr:spPr>
        <a:xfrm>
          <a:off x="8626137" y="3671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571</xdr:row>
      <xdr:rowOff>0</xdr:rowOff>
    </xdr:from>
    <xdr:ext cx="184731" cy="264560"/>
    <xdr:sp macro="" textlink="">
      <xdr:nvSpPr>
        <xdr:cNvPr id="809" name="PoljeZBesedilom 808"/>
        <xdr:cNvSpPr txBox="1"/>
      </xdr:nvSpPr>
      <xdr:spPr>
        <a:xfrm>
          <a:off x="8626137" y="3671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571</xdr:row>
      <xdr:rowOff>0</xdr:rowOff>
    </xdr:from>
    <xdr:ext cx="184731" cy="264560"/>
    <xdr:sp macro="" textlink="">
      <xdr:nvSpPr>
        <xdr:cNvPr id="810" name="PoljeZBesedilom 2"/>
        <xdr:cNvSpPr txBox="1"/>
      </xdr:nvSpPr>
      <xdr:spPr>
        <a:xfrm>
          <a:off x="8626137" y="3671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571</xdr:row>
      <xdr:rowOff>0</xdr:rowOff>
    </xdr:from>
    <xdr:ext cx="184731" cy="264560"/>
    <xdr:sp macro="" textlink="">
      <xdr:nvSpPr>
        <xdr:cNvPr id="811" name="PoljeZBesedilom 2"/>
        <xdr:cNvSpPr txBox="1"/>
      </xdr:nvSpPr>
      <xdr:spPr>
        <a:xfrm>
          <a:off x="8626137" y="3671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571</xdr:row>
      <xdr:rowOff>0</xdr:rowOff>
    </xdr:from>
    <xdr:ext cx="184731" cy="264560"/>
    <xdr:sp macro="" textlink="">
      <xdr:nvSpPr>
        <xdr:cNvPr id="812" name="PoljeZBesedilom 2"/>
        <xdr:cNvSpPr txBox="1"/>
      </xdr:nvSpPr>
      <xdr:spPr>
        <a:xfrm>
          <a:off x="8626137" y="3671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571</xdr:row>
      <xdr:rowOff>0</xdr:rowOff>
    </xdr:from>
    <xdr:ext cx="184731" cy="264560"/>
    <xdr:sp macro="" textlink="">
      <xdr:nvSpPr>
        <xdr:cNvPr id="813" name="PoljeZBesedilom 2"/>
        <xdr:cNvSpPr txBox="1"/>
      </xdr:nvSpPr>
      <xdr:spPr>
        <a:xfrm>
          <a:off x="8626137" y="3671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571</xdr:row>
      <xdr:rowOff>0</xdr:rowOff>
    </xdr:from>
    <xdr:ext cx="184731" cy="264560"/>
    <xdr:sp macro="" textlink="">
      <xdr:nvSpPr>
        <xdr:cNvPr id="814" name="PoljeZBesedilom 2"/>
        <xdr:cNvSpPr txBox="1"/>
      </xdr:nvSpPr>
      <xdr:spPr>
        <a:xfrm>
          <a:off x="8626137" y="3671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571</xdr:row>
      <xdr:rowOff>0</xdr:rowOff>
    </xdr:from>
    <xdr:ext cx="184731" cy="264560"/>
    <xdr:sp macro="" textlink="">
      <xdr:nvSpPr>
        <xdr:cNvPr id="815" name="PoljeZBesedilom 814"/>
        <xdr:cNvSpPr txBox="1"/>
      </xdr:nvSpPr>
      <xdr:spPr>
        <a:xfrm>
          <a:off x="8626137" y="3671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571</xdr:row>
      <xdr:rowOff>0</xdr:rowOff>
    </xdr:from>
    <xdr:ext cx="184731" cy="264560"/>
    <xdr:sp macro="" textlink="">
      <xdr:nvSpPr>
        <xdr:cNvPr id="816" name="PoljeZBesedilom 2"/>
        <xdr:cNvSpPr txBox="1"/>
      </xdr:nvSpPr>
      <xdr:spPr>
        <a:xfrm>
          <a:off x="8626137" y="3671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571</xdr:row>
      <xdr:rowOff>0</xdr:rowOff>
    </xdr:from>
    <xdr:ext cx="184731" cy="264560"/>
    <xdr:sp macro="" textlink="">
      <xdr:nvSpPr>
        <xdr:cNvPr id="817" name="PoljeZBesedilom 2"/>
        <xdr:cNvSpPr txBox="1"/>
      </xdr:nvSpPr>
      <xdr:spPr>
        <a:xfrm>
          <a:off x="8626137" y="3671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571</xdr:row>
      <xdr:rowOff>0</xdr:rowOff>
    </xdr:from>
    <xdr:ext cx="184731" cy="264560"/>
    <xdr:sp macro="" textlink="">
      <xdr:nvSpPr>
        <xdr:cNvPr id="818" name="PoljeZBesedilom 2"/>
        <xdr:cNvSpPr txBox="1"/>
      </xdr:nvSpPr>
      <xdr:spPr>
        <a:xfrm>
          <a:off x="8626137" y="3671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571</xdr:row>
      <xdr:rowOff>0</xdr:rowOff>
    </xdr:from>
    <xdr:ext cx="184731" cy="264560"/>
    <xdr:sp macro="" textlink="">
      <xdr:nvSpPr>
        <xdr:cNvPr id="819" name="PoljeZBesedilom 2"/>
        <xdr:cNvSpPr txBox="1"/>
      </xdr:nvSpPr>
      <xdr:spPr>
        <a:xfrm>
          <a:off x="8626137" y="3671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572</xdr:row>
      <xdr:rowOff>0</xdr:rowOff>
    </xdr:from>
    <xdr:ext cx="184731" cy="264560"/>
    <xdr:sp macro="" textlink="">
      <xdr:nvSpPr>
        <xdr:cNvPr id="820" name="PoljeZBesedilom 2"/>
        <xdr:cNvSpPr txBox="1"/>
      </xdr:nvSpPr>
      <xdr:spPr>
        <a:xfrm>
          <a:off x="8624232" y="3757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572</xdr:row>
      <xdr:rowOff>0</xdr:rowOff>
    </xdr:from>
    <xdr:ext cx="184731" cy="264560"/>
    <xdr:sp macro="" textlink="">
      <xdr:nvSpPr>
        <xdr:cNvPr id="821" name="PoljeZBesedilom 820"/>
        <xdr:cNvSpPr txBox="1"/>
      </xdr:nvSpPr>
      <xdr:spPr>
        <a:xfrm>
          <a:off x="8624232" y="3757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572</xdr:row>
      <xdr:rowOff>0</xdr:rowOff>
    </xdr:from>
    <xdr:ext cx="184731" cy="264560"/>
    <xdr:sp macro="" textlink="">
      <xdr:nvSpPr>
        <xdr:cNvPr id="822" name="PoljeZBesedilom 2"/>
        <xdr:cNvSpPr txBox="1"/>
      </xdr:nvSpPr>
      <xdr:spPr>
        <a:xfrm>
          <a:off x="8624232" y="3757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572</xdr:row>
      <xdr:rowOff>0</xdr:rowOff>
    </xdr:from>
    <xdr:ext cx="184731" cy="264560"/>
    <xdr:sp macro="" textlink="">
      <xdr:nvSpPr>
        <xdr:cNvPr id="823" name="PoljeZBesedilom 2"/>
        <xdr:cNvSpPr txBox="1"/>
      </xdr:nvSpPr>
      <xdr:spPr>
        <a:xfrm>
          <a:off x="8624232" y="3757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572</xdr:row>
      <xdr:rowOff>0</xdr:rowOff>
    </xdr:from>
    <xdr:ext cx="184731" cy="264560"/>
    <xdr:sp macro="" textlink="">
      <xdr:nvSpPr>
        <xdr:cNvPr id="824" name="PoljeZBesedilom 2"/>
        <xdr:cNvSpPr txBox="1"/>
      </xdr:nvSpPr>
      <xdr:spPr>
        <a:xfrm>
          <a:off x="8624232" y="3757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572</xdr:row>
      <xdr:rowOff>0</xdr:rowOff>
    </xdr:from>
    <xdr:ext cx="184731" cy="264560"/>
    <xdr:sp macro="" textlink="">
      <xdr:nvSpPr>
        <xdr:cNvPr id="825" name="PoljeZBesedilom 2"/>
        <xdr:cNvSpPr txBox="1"/>
      </xdr:nvSpPr>
      <xdr:spPr>
        <a:xfrm>
          <a:off x="8624232" y="3757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575</xdr:row>
      <xdr:rowOff>0</xdr:rowOff>
    </xdr:from>
    <xdr:ext cx="184731" cy="264560"/>
    <xdr:sp macro="" textlink="">
      <xdr:nvSpPr>
        <xdr:cNvPr id="826" name="PoljeZBesedilom 2"/>
        <xdr:cNvSpPr txBox="1"/>
      </xdr:nvSpPr>
      <xdr:spPr>
        <a:xfrm>
          <a:off x="8620422" y="4021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575</xdr:row>
      <xdr:rowOff>0</xdr:rowOff>
    </xdr:from>
    <xdr:ext cx="184731" cy="264560"/>
    <xdr:sp macro="" textlink="">
      <xdr:nvSpPr>
        <xdr:cNvPr id="827" name="PoljeZBesedilom 826"/>
        <xdr:cNvSpPr txBox="1"/>
      </xdr:nvSpPr>
      <xdr:spPr>
        <a:xfrm>
          <a:off x="8620422" y="4021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575</xdr:row>
      <xdr:rowOff>0</xdr:rowOff>
    </xdr:from>
    <xdr:ext cx="184731" cy="264560"/>
    <xdr:sp macro="" textlink="">
      <xdr:nvSpPr>
        <xdr:cNvPr id="828" name="PoljeZBesedilom 2"/>
        <xdr:cNvSpPr txBox="1"/>
      </xdr:nvSpPr>
      <xdr:spPr>
        <a:xfrm>
          <a:off x="8620422" y="4021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575</xdr:row>
      <xdr:rowOff>0</xdr:rowOff>
    </xdr:from>
    <xdr:ext cx="184731" cy="264560"/>
    <xdr:sp macro="" textlink="">
      <xdr:nvSpPr>
        <xdr:cNvPr id="829" name="PoljeZBesedilom 2"/>
        <xdr:cNvSpPr txBox="1"/>
      </xdr:nvSpPr>
      <xdr:spPr>
        <a:xfrm>
          <a:off x="8620422" y="4021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575</xdr:row>
      <xdr:rowOff>0</xdr:rowOff>
    </xdr:from>
    <xdr:ext cx="184731" cy="264560"/>
    <xdr:sp macro="" textlink="">
      <xdr:nvSpPr>
        <xdr:cNvPr id="830" name="PoljeZBesedilom 2"/>
        <xdr:cNvSpPr txBox="1"/>
      </xdr:nvSpPr>
      <xdr:spPr>
        <a:xfrm>
          <a:off x="8620422" y="4021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575</xdr:row>
      <xdr:rowOff>0</xdr:rowOff>
    </xdr:from>
    <xdr:ext cx="184731" cy="264560"/>
    <xdr:sp macro="" textlink="">
      <xdr:nvSpPr>
        <xdr:cNvPr id="831" name="PoljeZBesedilom 2"/>
        <xdr:cNvSpPr txBox="1"/>
      </xdr:nvSpPr>
      <xdr:spPr>
        <a:xfrm>
          <a:off x="8620422" y="4021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576</xdr:row>
      <xdr:rowOff>0</xdr:rowOff>
    </xdr:from>
    <xdr:ext cx="184731" cy="274009"/>
    <xdr:sp macro="" textlink="">
      <xdr:nvSpPr>
        <xdr:cNvPr id="832" name="PoljeZBesedilom 831"/>
        <xdr:cNvSpPr txBox="1"/>
      </xdr:nvSpPr>
      <xdr:spPr>
        <a:xfrm>
          <a:off x="8620422" y="413480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576</xdr:row>
      <xdr:rowOff>0</xdr:rowOff>
    </xdr:from>
    <xdr:ext cx="184731" cy="274009"/>
    <xdr:sp macro="" textlink="">
      <xdr:nvSpPr>
        <xdr:cNvPr id="833" name="PoljeZBesedilom 2"/>
        <xdr:cNvSpPr txBox="1"/>
      </xdr:nvSpPr>
      <xdr:spPr>
        <a:xfrm>
          <a:off x="8620422" y="413480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576</xdr:row>
      <xdr:rowOff>0</xdr:rowOff>
    </xdr:from>
    <xdr:ext cx="184731" cy="274009"/>
    <xdr:sp macro="" textlink="">
      <xdr:nvSpPr>
        <xdr:cNvPr id="834" name="PoljeZBesedilom 2"/>
        <xdr:cNvSpPr txBox="1"/>
      </xdr:nvSpPr>
      <xdr:spPr>
        <a:xfrm>
          <a:off x="8620422" y="413480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576</xdr:row>
      <xdr:rowOff>0</xdr:rowOff>
    </xdr:from>
    <xdr:ext cx="184731" cy="274009"/>
    <xdr:sp macro="" textlink="">
      <xdr:nvSpPr>
        <xdr:cNvPr id="835" name="PoljeZBesedilom 2"/>
        <xdr:cNvSpPr txBox="1"/>
      </xdr:nvSpPr>
      <xdr:spPr>
        <a:xfrm>
          <a:off x="8620422" y="413480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576</xdr:row>
      <xdr:rowOff>0</xdr:rowOff>
    </xdr:from>
    <xdr:ext cx="184731" cy="274009"/>
    <xdr:sp macro="" textlink="">
      <xdr:nvSpPr>
        <xdr:cNvPr id="836" name="PoljeZBesedilom 2"/>
        <xdr:cNvSpPr txBox="1"/>
      </xdr:nvSpPr>
      <xdr:spPr>
        <a:xfrm>
          <a:off x="8620422" y="413480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575</xdr:row>
      <xdr:rowOff>0</xdr:rowOff>
    </xdr:from>
    <xdr:ext cx="184731" cy="264560"/>
    <xdr:sp macro="" textlink="">
      <xdr:nvSpPr>
        <xdr:cNvPr id="837" name="PoljeZBesedilom 2"/>
        <xdr:cNvSpPr txBox="1"/>
      </xdr:nvSpPr>
      <xdr:spPr>
        <a:xfrm>
          <a:off x="8620422" y="4021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575</xdr:row>
      <xdr:rowOff>0</xdr:rowOff>
    </xdr:from>
    <xdr:ext cx="184731" cy="264560"/>
    <xdr:sp macro="" textlink="">
      <xdr:nvSpPr>
        <xdr:cNvPr id="838" name="PoljeZBesedilom 837"/>
        <xdr:cNvSpPr txBox="1"/>
      </xdr:nvSpPr>
      <xdr:spPr>
        <a:xfrm>
          <a:off x="8620422" y="4021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575</xdr:row>
      <xdr:rowOff>0</xdr:rowOff>
    </xdr:from>
    <xdr:ext cx="184731" cy="264560"/>
    <xdr:sp macro="" textlink="">
      <xdr:nvSpPr>
        <xdr:cNvPr id="839" name="PoljeZBesedilom 2"/>
        <xdr:cNvSpPr txBox="1"/>
      </xdr:nvSpPr>
      <xdr:spPr>
        <a:xfrm>
          <a:off x="8620422" y="4021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575</xdr:row>
      <xdr:rowOff>0</xdr:rowOff>
    </xdr:from>
    <xdr:ext cx="184731" cy="264560"/>
    <xdr:sp macro="" textlink="">
      <xdr:nvSpPr>
        <xdr:cNvPr id="840" name="PoljeZBesedilom 2"/>
        <xdr:cNvSpPr txBox="1"/>
      </xdr:nvSpPr>
      <xdr:spPr>
        <a:xfrm>
          <a:off x="8620422" y="4021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575</xdr:row>
      <xdr:rowOff>0</xdr:rowOff>
    </xdr:from>
    <xdr:ext cx="184731" cy="264560"/>
    <xdr:sp macro="" textlink="">
      <xdr:nvSpPr>
        <xdr:cNvPr id="841" name="PoljeZBesedilom 2"/>
        <xdr:cNvSpPr txBox="1"/>
      </xdr:nvSpPr>
      <xdr:spPr>
        <a:xfrm>
          <a:off x="8620422" y="4021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575</xdr:row>
      <xdr:rowOff>0</xdr:rowOff>
    </xdr:from>
    <xdr:ext cx="184731" cy="264560"/>
    <xdr:sp macro="" textlink="">
      <xdr:nvSpPr>
        <xdr:cNvPr id="842" name="PoljeZBesedilom 2"/>
        <xdr:cNvSpPr txBox="1"/>
      </xdr:nvSpPr>
      <xdr:spPr>
        <a:xfrm>
          <a:off x="8620422" y="4021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576</xdr:row>
      <xdr:rowOff>0</xdr:rowOff>
    </xdr:from>
    <xdr:ext cx="184731" cy="274009"/>
    <xdr:sp macro="" textlink="">
      <xdr:nvSpPr>
        <xdr:cNvPr id="843" name="PoljeZBesedilom 842"/>
        <xdr:cNvSpPr txBox="1"/>
      </xdr:nvSpPr>
      <xdr:spPr>
        <a:xfrm>
          <a:off x="8620422" y="413480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576</xdr:row>
      <xdr:rowOff>0</xdr:rowOff>
    </xdr:from>
    <xdr:ext cx="184731" cy="274009"/>
    <xdr:sp macro="" textlink="">
      <xdr:nvSpPr>
        <xdr:cNvPr id="844" name="PoljeZBesedilom 2"/>
        <xdr:cNvSpPr txBox="1"/>
      </xdr:nvSpPr>
      <xdr:spPr>
        <a:xfrm>
          <a:off x="8620422" y="413480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576</xdr:row>
      <xdr:rowOff>0</xdr:rowOff>
    </xdr:from>
    <xdr:ext cx="184731" cy="274009"/>
    <xdr:sp macro="" textlink="">
      <xdr:nvSpPr>
        <xdr:cNvPr id="845" name="PoljeZBesedilom 2"/>
        <xdr:cNvSpPr txBox="1"/>
      </xdr:nvSpPr>
      <xdr:spPr>
        <a:xfrm>
          <a:off x="8620422" y="413480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576</xdr:row>
      <xdr:rowOff>0</xdr:rowOff>
    </xdr:from>
    <xdr:ext cx="184731" cy="274009"/>
    <xdr:sp macro="" textlink="">
      <xdr:nvSpPr>
        <xdr:cNvPr id="846" name="PoljeZBesedilom 2"/>
        <xdr:cNvSpPr txBox="1"/>
      </xdr:nvSpPr>
      <xdr:spPr>
        <a:xfrm>
          <a:off x="8620422" y="413480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576</xdr:row>
      <xdr:rowOff>0</xdr:rowOff>
    </xdr:from>
    <xdr:ext cx="184731" cy="274009"/>
    <xdr:sp macro="" textlink="">
      <xdr:nvSpPr>
        <xdr:cNvPr id="847" name="PoljeZBesedilom 2"/>
        <xdr:cNvSpPr txBox="1"/>
      </xdr:nvSpPr>
      <xdr:spPr>
        <a:xfrm>
          <a:off x="8620422" y="413480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 klasično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ntf.uni-lj.si/ntf/raziskovanje/raziskovalno-delo/raziskovalna-oprema/" TargetMode="External"/><Relationship Id="rId13" Type="http://schemas.openxmlformats.org/officeDocument/2006/relationships/vmlDrawing" Target="../drawings/vmlDrawing1.vml"/><Relationship Id="rId3" Type="http://schemas.openxmlformats.org/officeDocument/2006/relationships/hyperlink" Target="http://www.fs.um.si/raziskovanje/raziskovalna-oprema/" TargetMode="External"/><Relationship Id="rId7" Type="http://schemas.openxmlformats.org/officeDocument/2006/relationships/hyperlink" Target="http://sl.gozdis.si/infrastrukturni-program/raziskovalna-oprema/" TargetMode="External"/><Relationship Id="rId12" Type="http://schemas.openxmlformats.org/officeDocument/2006/relationships/drawing" Target="../drawings/drawing1.xml"/><Relationship Id="rId2" Type="http://schemas.openxmlformats.org/officeDocument/2006/relationships/hyperlink" Target="http://sl.gozdis.si/infrastrukturni-program/raziskovalna-oprema/" TargetMode="External"/><Relationship Id="rId1" Type="http://schemas.openxmlformats.org/officeDocument/2006/relationships/hyperlink" Target="http://cfgbc.mf.uni-lj.si/" TargetMode="External"/><Relationship Id="rId6" Type="http://schemas.openxmlformats.org/officeDocument/2006/relationships/hyperlink" Target="http://www.fvz.upr.si/sl/node/356" TargetMode="External"/><Relationship Id="rId11" Type="http://schemas.openxmlformats.org/officeDocument/2006/relationships/printerSettings" Target="../printerSettings/printerSettings1.bin"/><Relationship Id="rId5" Type="http://schemas.openxmlformats.org/officeDocument/2006/relationships/hyperlink" Target="http://www.bf.uni-lj.si/index.php?eID=dumpFile&amp;t=f&amp;f=22215&amp;token=c24cd9666864d8a26a449cc1a29f570a72a604c7" TargetMode="External"/><Relationship Id="rId10" Type="http://schemas.openxmlformats.org/officeDocument/2006/relationships/hyperlink" Target="https://www.fs.uni-lj.si/raziskovalna_dejavnost/raziskovalna_dejavnost/oprema/2016051313142865/" TargetMode="External"/><Relationship Id="rId4" Type="http://schemas.openxmlformats.org/officeDocument/2006/relationships/hyperlink" Target="http://www.fs.um.si/raziskovanje/raziskovalna-oprema/" TargetMode="External"/><Relationship Id="rId9" Type="http://schemas.openxmlformats.org/officeDocument/2006/relationships/hyperlink" Target="http://www.conot.si/index.php/o-centru/nova-oprema.html" TargetMode="External"/><Relationship Id="rId1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H950"/>
  <sheetViews>
    <sheetView showGridLines="0" tabSelected="1" workbookViewId="0">
      <pane ySplit="8" topLeftCell="A9" activePane="bottomLeft" state="frozen"/>
      <selection pane="bottomLeft" activeCell="A2" sqref="A2"/>
    </sheetView>
  </sheetViews>
  <sheetFormatPr defaultColWidth="14.09765625" defaultRowHeight="12.75" x14ac:dyDescent="0.25"/>
  <cols>
    <col min="1" max="1" width="7.8984375" style="162" customWidth="1"/>
    <col min="2" max="2" width="14.09765625" style="162"/>
    <col min="3" max="3" width="9.09765625" style="187" customWidth="1"/>
    <col min="4" max="4" width="9" style="40" customWidth="1"/>
    <col min="5" max="5" width="14.09765625" style="27"/>
    <col min="6" max="6" width="8.59765625" style="162" customWidth="1"/>
    <col min="7" max="7" width="18.09765625" style="27" customWidth="1"/>
    <col min="8" max="8" width="14.09765625" style="163"/>
    <col min="9" max="9" width="20" style="27" customWidth="1"/>
    <col min="10" max="10" width="14.09765625" style="164"/>
    <col min="11" max="11" width="14.09765625" style="27"/>
    <col min="12" max="12" width="23.8984375" style="27" customWidth="1"/>
    <col min="13" max="13" width="21.296875" style="27" customWidth="1"/>
    <col min="14" max="14" width="19.69921875" style="27" customWidth="1"/>
    <col min="15" max="15" width="20.69921875" style="27" customWidth="1"/>
    <col min="16" max="16" width="14.09765625" style="39"/>
    <col min="17" max="17" width="14.09765625" style="40"/>
    <col min="18" max="21" width="13.296875" style="40" customWidth="1"/>
    <col min="22" max="23" width="14.09765625" style="187"/>
    <col min="24" max="24" width="14.09765625" style="27"/>
    <col min="25" max="25" width="8.09765625" style="162" customWidth="1"/>
    <col min="26" max="26" width="7.296875" style="162" customWidth="1"/>
    <col min="27" max="27" width="6.69921875" style="162" customWidth="1"/>
    <col min="28" max="28" width="9.8984375" style="162" customWidth="1"/>
    <col min="29" max="29" width="14.09765625" style="163"/>
    <col min="30" max="30" width="14.09765625" style="27"/>
    <col min="31" max="32" width="14.09765625" style="162"/>
    <col min="33" max="34" width="14.09765625" style="27"/>
    <col min="35" max="57" width="14.09765625" style="162"/>
    <col min="58" max="58" width="14.09765625" style="165"/>
    <col min="59" max="59" width="14.09765625" style="162"/>
    <col min="60" max="16384" width="14.09765625" style="27"/>
  </cols>
  <sheetData>
    <row r="1" spans="1:59" s="56" customFormat="1" ht="20.5" x14ac:dyDescent="0.4">
      <c r="A1" s="42" t="s">
        <v>0</v>
      </c>
      <c r="B1" s="43"/>
      <c r="C1" s="247"/>
      <c r="D1" s="44"/>
      <c r="E1" s="45"/>
      <c r="F1" s="45"/>
      <c r="G1" s="45"/>
      <c r="H1" s="45"/>
      <c r="I1" s="46"/>
      <c r="J1" s="47"/>
      <c r="K1" s="46"/>
      <c r="L1" s="46"/>
      <c r="M1" s="46"/>
      <c r="N1" s="46"/>
      <c r="O1" s="48"/>
      <c r="P1" s="49"/>
      <c r="Q1" s="50"/>
      <c r="R1" s="50"/>
      <c r="S1" s="50"/>
      <c r="T1" s="50"/>
      <c r="U1" s="50"/>
      <c r="V1" s="177"/>
      <c r="W1" s="177"/>
      <c r="X1" s="51"/>
      <c r="Y1" s="171"/>
      <c r="Z1" s="171"/>
      <c r="AA1" s="171"/>
      <c r="AB1" s="171"/>
      <c r="AC1" s="52"/>
      <c r="AD1" s="52"/>
      <c r="AE1" s="52"/>
      <c r="AF1" s="53"/>
      <c r="AG1" s="54"/>
      <c r="AH1" s="54"/>
      <c r="AI1" s="53"/>
      <c r="AJ1" s="54"/>
      <c r="AK1" s="54"/>
      <c r="AL1" s="53"/>
      <c r="AM1" s="54"/>
      <c r="AN1" s="54"/>
      <c r="AO1" s="54"/>
      <c r="AP1" s="54"/>
      <c r="AQ1" s="54"/>
      <c r="AR1" s="54"/>
      <c r="AS1" s="54"/>
      <c r="AT1" s="54"/>
      <c r="AU1" s="54"/>
      <c r="AV1" s="55"/>
      <c r="AW1" s="55"/>
      <c r="AX1" s="55"/>
    </row>
    <row r="2" spans="1:59" s="149" customFormat="1" x14ac:dyDescent="0.2">
      <c r="C2" s="248"/>
      <c r="D2" s="57"/>
      <c r="E2" s="126"/>
      <c r="F2" s="126"/>
      <c r="G2" s="126"/>
      <c r="H2" s="58"/>
      <c r="I2" s="126"/>
      <c r="J2" s="140"/>
      <c r="K2" s="132"/>
      <c r="L2" s="126"/>
      <c r="M2" s="132"/>
      <c r="N2" s="126"/>
      <c r="O2" s="135"/>
      <c r="P2" s="49"/>
      <c r="Q2" s="50"/>
      <c r="R2" s="50"/>
      <c r="S2" s="50"/>
      <c r="T2" s="50"/>
      <c r="U2" s="50"/>
      <c r="V2" s="177"/>
      <c r="W2" s="177"/>
      <c r="X2" s="51"/>
      <c r="Y2" s="263"/>
      <c r="Z2" s="263"/>
      <c r="AA2" s="263"/>
      <c r="AB2" s="263"/>
      <c r="AC2" s="263"/>
      <c r="AD2" s="263"/>
      <c r="AE2" s="263"/>
      <c r="AF2" s="53"/>
      <c r="AG2" s="54"/>
      <c r="AH2" s="54"/>
      <c r="AI2" s="53"/>
      <c r="AJ2" s="54"/>
      <c r="AK2" s="54"/>
      <c r="AL2" s="53"/>
      <c r="AM2" s="54"/>
      <c r="AN2" s="54"/>
      <c r="AO2" s="54"/>
      <c r="AP2" s="54"/>
      <c r="AQ2" s="54"/>
      <c r="AR2" s="54"/>
      <c r="AS2" s="54"/>
      <c r="AT2" s="54"/>
      <c r="AU2" s="54"/>
      <c r="AV2" s="55"/>
      <c r="AW2" s="55"/>
      <c r="AX2" s="55"/>
    </row>
    <row r="3" spans="1:59" s="149" customFormat="1" x14ac:dyDescent="0.2">
      <c r="C3" s="249"/>
      <c r="D3" s="69"/>
      <c r="E3" s="126"/>
      <c r="F3" s="126"/>
      <c r="G3" s="126"/>
      <c r="H3" s="58"/>
      <c r="I3" s="126"/>
      <c r="J3" s="140"/>
      <c r="K3" s="132"/>
      <c r="L3" s="126"/>
      <c r="M3" s="132"/>
      <c r="N3" s="126"/>
      <c r="O3" s="135"/>
      <c r="P3" s="49"/>
      <c r="Q3" s="50"/>
      <c r="R3" s="50"/>
      <c r="S3" s="50"/>
      <c r="T3" s="50"/>
      <c r="U3" s="50"/>
      <c r="V3" s="177"/>
      <c r="W3" s="177"/>
      <c r="X3" s="51"/>
      <c r="Y3" s="172"/>
      <c r="Z3" s="172"/>
      <c r="AA3" s="172"/>
      <c r="AB3" s="172"/>
      <c r="AC3" s="70"/>
      <c r="AD3" s="70"/>
      <c r="AE3" s="70"/>
      <c r="AF3" s="53"/>
      <c r="AG3" s="54"/>
      <c r="AH3" s="54"/>
      <c r="AI3" s="53"/>
      <c r="AJ3" s="54"/>
      <c r="AK3" s="54"/>
      <c r="AL3" s="53"/>
      <c r="AM3" s="54"/>
      <c r="AN3" s="54"/>
      <c r="AO3" s="54"/>
      <c r="AP3" s="54"/>
      <c r="AQ3" s="54"/>
      <c r="AR3" s="54"/>
      <c r="AS3" s="54"/>
      <c r="AT3" s="54"/>
      <c r="AU3" s="54"/>
      <c r="AV3" s="55"/>
      <c r="AW3" s="55"/>
      <c r="AX3" s="55"/>
    </row>
    <row r="4" spans="1:59" s="149" customFormat="1" ht="13.6" thickBot="1" x14ac:dyDescent="0.25">
      <c r="C4" s="248"/>
      <c r="D4" s="57"/>
      <c r="E4" s="126"/>
      <c r="F4" s="126"/>
      <c r="G4" s="126"/>
      <c r="H4" s="58"/>
      <c r="I4" s="126"/>
      <c r="J4" s="140"/>
      <c r="K4" s="132"/>
      <c r="L4" s="126"/>
      <c r="M4" s="132"/>
      <c r="N4" s="126"/>
      <c r="O4" s="135"/>
      <c r="P4" s="49"/>
      <c r="Q4" s="50"/>
      <c r="R4" s="50"/>
      <c r="S4" s="50"/>
      <c r="T4" s="50"/>
      <c r="U4" s="50"/>
      <c r="V4" s="177"/>
      <c r="W4" s="177"/>
      <c r="X4" s="51"/>
      <c r="Y4" s="172"/>
      <c r="Z4" s="172"/>
      <c r="AA4" s="172"/>
      <c r="AB4" s="172"/>
      <c r="AC4" s="70"/>
      <c r="AD4" s="70"/>
      <c r="AE4" s="70"/>
      <c r="AF4" s="53"/>
      <c r="AG4" s="54"/>
      <c r="AH4" s="54"/>
      <c r="AI4" s="53"/>
      <c r="AJ4" s="54"/>
      <c r="AK4" s="54"/>
      <c r="AL4" s="53"/>
      <c r="AM4" s="54"/>
      <c r="AN4" s="54"/>
      <c r="AO4" s="54"/>
      <c r="AP4" s="54"/>
      <c r="AQ4" s="54"/>
      <c r="AR4" s="54"/>
      <c r="AS4" s="54"/>
      <c r="AT4" s="54"/>
      <c r="AU4" s="54"/>
      <c r="AV4" s="55"/>
      <c r="AW4" s="55"/>
      <c r="AX4" s="55"/>
    </row>
    <row r="5" spans="1:59" s="59" customFormat="1" ht="30.75" customHeight="1" thickBot="1" x14ac:dyDescent="0.3">
      <c r="C5" s="60"/>
      <c r="D5" s="60"/>
      <c r="E5" s="254" t="s">
        <v>1</v>
      </c>
      <c r="F5" s="255"/>
      <c r="G5" s="255"/>
      <c r="H5" s="255"/>
      <c r="I5" s="255"/>
      <c r="J5" s="255"/>
      <c r="K5" s="255"/>
      <c r="L5" s="255"/>
      <c r="M5" s="255"/>
      <c r="N5" s="255"/>
      <c r="O5" s="256"/>
      <c r="P5" s="61"/>
      <c r="Q5" s="62"/>
      <c r="R5" s="264" t="s">
        <v>2</v>
      </c>
      <c r="S5" s="265"/>
      <c r="T5" s="265"/>
      <c r="U5" s="266"/>
      <c r="V5" s="178"/>
      <c r="W5" s="179"/>
      <c r="X5" s="61"/>
      <c r="Y5" s="173"/>
      <c r="Z5" s="173"/>
      <c r="AA5" s="173"/>
      <c r="AB5" s="173"/>
      <c r="AC5" s="63"/>
      <c r="AD5" s="63"/>
      <c r="AE5" s="63"/>
      <c r="AF5" s="259" t="s">
        <v>7633</v>
      </c>
      <c r="AG5" s="260"/>
      <c r="AH5" s="260"/>
      <c r="AI5" s="260"/>
      <c r="AJ5" s="260"/>
      <c r="AK5" s="260"/>
      <c r="AL5" s="260"/>
      <c r="AM5" s="260"/>
      <c r="AN5" s="260"/>
      <c r="AO5" s="260"/>
      <c r="AP5" s="260"/>
      <c r="AQ5" s="260"/>
      <c r="AR5" s="260"/>
      <c r="AS5" s="260"/>
      <c r="AT5" s="260"/>
      <c r="AU5" s="260"/>
      <c r="AV5" s="260"/>
      <c r="AW5" s="260"/>
      <c r="AX5" s="260"/>
      <c r="AY5" s="260"/>
      <c r="AZ5" s="260"/>
      <c r="BA5" s="260"/>
      <c r="BB5" s="260"/>
      <c r="BC5" s="260"/>
      <c r="BD5" s="260"/>
      <c r="BE5" s="260"/>
      <c r="BF5" s="260"/>
      <c r="BG5" s="261"/>
    </row>
    <row r="6" spans="1:59" s="136" customFormat="1" ht="22.75" customHeight="1" x14ac:dyDescent="0.25">
      <c r="A6" s="267" t="s">
        <v>7630</v>
      </c>
      <c r="B6" s="267" t="s">
        <v>7631</v>
      </c>
      <c r="C6" s="267" t="s">
        <v>3</v>
      </c>
      <c r="D6" s="267" t="s">
        <v>7632</v>
      </c>
      <c r="E6" s="268" t="s">
        <v>4</v>
      </c>
      <c r="F6" s="268" t="s">
        <v>5</v>
      </c>
      <c r="G6" s="268" t="s">
        <v>6</v>
      </c>
      <c r="H6" s="268" t="s">
        <v>7</v>
      </c>
      <c r="I6" s="268" t="s">
        <v>8</v>
      </c>
      <c r="J6" s="269" t="s">
        <v>9</v>
      </c>
      <c r="K6" s="273" t="s">
        <v>10</v>
      </c>
      <c r="L6" s="268" t="s">
        <v>11</v>
      </c>
      <c r="M6" s="268" t="s">
        <v>12</v>
      </c>
      <c r="N6" s="268" t="s">
        <v>13</v>
      </c>
      <c r="O6" s="268" t="s">
        <v>14</v>
      </c>
      <c r="P6" s="267" t="s">
        <v>15</v>
      </c>
      <c r="Q6" s="274" t="s">
        <v>16</v>
      </c>
      <c r="R6" s="262" t="s">
        <v>17</v>
      </c>
      <c r="S6" s="262" t="s">
        <v>18</v>
      </c>
      <c r="T6" s="262" t="s">
        <v>19</v>
      </c>
      <c r="U6" s="262" t="s">
        <v>20</v>
      </c>
      <c r="V6" s="275" t="s">
        <v>21</v>
      </c>
      <c r="W6" s="275" t="s">
        <v>22</v>
      </c>
      <c r="X6" s="267" t="s">
        <v>23</v>
      </c>
      <c r="Y6" s="275" t="s">
        <v>24</v>
      </c>
      <c r="Z6" s="275"/>
      <c r="AA6" s="275"/>
      <c r="AB6" s="275" t="s">
        <v>25</v>
      </c>
      <c r="AC6" s="267" t="s">
        <v>26</v>
      </c>
      <c r="AD6" s="276" t="s">
        <v>27</v>
      </c>
      <c r="AE6" s="277" t="s">
        <v>28</v>
      </c>
      <c r="AF6" s="279" t="s">
        <v>29</v>
      </c>
      <c r="AG6" s="251" t="s">
        <v>30</v>
      </c>
      <c r="AH6" s="252"/>
      <c r="AI6" s="253"/>
      <c r="AJ6" s="251" t="s">
        <v>31</v>
      </c>
      <c r="AK6" s="252"/>
      <c r="AL6" s="253"/>
      <c r="AM6" s="251" t="s">
        <v>32</v>
      </c>
      <c r="AN6" s="252"/>
      <c r="AO6" s="253"/>
      <c r="AP6" s="251" t="s">
        <v>33</v>
      </c>
      <c r="AQ6" s="252"/>
      <c r="AR6" s="257"/>
      <c r="AS6" s="251" t="s">
        <v>34</v>
      </c>
      <c r="AT6" s="252"/>
      <c r="AU6" s="253"/>
      <c r="AV6" s="258" t="s">
        <v>34</v>
      </c>
      <c r="AW6" s="252"/>
      <c r="AX6" s="253"/>
      <c r="AY6" s="251" t="s">
        <v>34</v>
      </c>
      <c r="AZ6" s="252"/>
      <c r="BA6" s="253"/>
      <c r="BB6" s="251" t="s">
        <v>34</v>
      </c>
      <c r="BC6" s="252"/>
      <c r="BD6" s="253"/>
      <c r="BE6" s="251" t="s">
        <v>34</v>
      </c>
      <c r="BF6" s="252"/>
      <c r="BG6" s="253"/>
    </row>
    <row r="7" spans="1:59" s="136" customFormat="1" ht="45.45" customHeight="1" x14ac:dyDescent="0.25">
      <c r="A7" s="267"/>
      <c r="B7" s="267"/>
      <c r="C7" s="267"/>
      <c r="D7" s="267"/>
      <c r="E7" s="268"/>
      <c r="F7" s="268"/>
      <c r="G7" s="268"/>
      <c r="H7" s="268"/>
      <c r="I7" s="268"/>
      <c r="J7" s="270"/>
      <c r="K7" s="273"/>
      <c r="L7" s="268"/>
      <c r="M7" s="268"/>
      <c r="N7" s="268"/>
      <c r="O7" s="268"/>
      <c r="P7" s="267"/>
      <c r="Q7" s="274"/>
      <c r="R7" s="262"/>
      <c r="S7" s="262"/>
      <c r="T7" s="262"/>
      <c r="U7" s="262"/>
      <c r="V7" s="275"/>
      <c r="W7" s="275"/>
      <c r="X7" s="267"/>
      <c r="Y7" s="278" t="s">
        <v>35</v>
      </c>
      <c r="Z7" s="278" t="s">
        <v>36</v>
      </c>
      <c r="AA7" s="278" t="s">
        <v>37</v>
      </c>
      <c r="AB7" s="275"/>
      <c r="AC7" s="267"/>
      <c r="AD7" s="276"/>
      <c r="AE7" s="277"/>
      <c r="AF7" s="280"/>
      <c r="AG7" s="137" t="s">
        <v>38</v>
      </c>
      <c r="AH7" s="138" t="s">
        <v>39</v>
      </c>
      <c r="AI7" s="139" t="s">
        <v>40</v>
      </c>
      <c r="AJ7" s="137" t="s">
        <v>38</v>
      </c>
      <c r="AK7" s="138" t="s">
        <v>39</v>
      </c>
      <c r="AL7" s="139" t="s">
        <v>40</v>
      </c>
      <c r="AM7" s="137" t="s">
        <v>38</v>
      </c>
      <c r="AN7" s="138" t="s">
        <v>39</v>
      </c>
      <c r="AO7" s="139" t="s">
        <v>40</v>
      </c>
      <c r="AP7" s="137" t="s">
        <v>38</v>
      </c>
      <c r="AQ7" s="138" t="s">
        <v>39</v>
      </c>
      <c r="AR7" s="188" t="s">
        <v>40</v>
      </c>
      <c r="AS7" s="137" t="s">
        <v>41</v>
      </c>
      <c r="AT7" s="138" t="s">
        <v>39</v>
      </c>
      <c r="AU7" s="139" t="s">
        <v>40</v>
      </c>
      <c r="AV7" s="206" t="s">
        <v>41</v>
      </c>
      <c r="AW7" s="138" t="s">
        <v>39</v>
      </c>
      <c r="AX7" s="139" t="s">
        <v>40</v>
      </c>
      <c r="AY7" s="137" t="s">
        <v>41</v>
      </c>
      <c r="AZ7" s="138" t="s">
        <v>39</v>
      </c>
      <c r="BA7" s="139" t="s">
        <v>40</v>
      </c>
      <c r="BB7" s="137" t="s">
        <v>41</v>
      </c>
      <c r="BC7" s="138" t="s">
        <v>39</v>
      </c>
      <c r="BD7" s="139" t="s">
        <v>40</v>
      </c>
      <c r="BE7" s="137" t="s">
        <v>41</v>
      </c>
      <c r="BF7" s="138" t="s">
        <v>39</v>
      </c>
      <c r="BG7" s="139" t="s">
        <v>40</v>
      </c>
    </row>
    <row r="8" spans="1:59" s="68" customFormat="1" x14ac:dyDescent="0.2">
      <c r="A8" s="64">
        <v>1</v>
      </c>
      <c r="B8" s="64">
        <v>2</v>
      </c>
      <c r="C8" s="64">
        <v>3</v>
      </c>
      <c r="D8" s="64">
        <v>4</v>
      </c>
      <c r="E8" s="64">
        <v>5</v>
      </c>
      <c r="F8" s="64">
        <v>6</v>
      </c>
      <c r="G8" s="64">
        <v>7</v>
      </c>
      <c r="H8" s="64">
        <v>8</v>
      </c>
      <c r="I8" s="64">
        <v>9</v>
      </c>
      <c r="J8" s="64">
        <v>10</v>
      </c>
      <c r="K8" s="64">
        <v>11</v>
      </c>
      <c r="L8" s="64">
        <v>12</v>
      </c>
      <c r="M8" s="64">
        <v>13</v>
      </c>
      <c r="N8" s="64">
        <v>14</v>
      </c>
      <c r="O8" s="64">
        <v>15</v>
      </c>
      <c r="P8" s="64">
        <v>16</v>
      </c>
      <c r="Q8" s="65">
        <v>17</v>
      </c>
      <c r="R8" s="65">
        <v>18</v>
      </c>
      <c r="S8" s="65">
        <v>19</v>
      </c>
      <c r="T8" s="65">
        <v>20</v>
      </c>
      <c r="U8" s="65">
        <v>21</v>
      </c>
      <c r="V8" s="180">
        <v>22</v>
      </c>
      <c r="W8" s="180">
        <v>23</v>
      </c>
      <c r="X8" s="64">
        <v>24</v>
      </c>
      <c r="Y8" s="174">
        <v>25</v>
      </c>
      <c r="Z8" s="174">
        <v>26</v>
      </c>
      <c r="AA8" s="174">
        <v>27</v>
      </c>
      <c r="AB8" s="174">
        <v>28</v>
      </c>
      <c r="AC8" s="66">
        <v>29</v>
      </c>
      <c r="AD8" s="66">
        <v>30</v>
      </c>
      <c r="AE8" s="67">
        <v>31</v>
      </c>
      <c r="AF8" s="67">
        <v>32</v>
      </c>
      <c r="AG8" s="194">
        <v>33</v>
      </c>
      <c r="AH8" s="67">
        <v>34</v>
      </c>
      <c r="AI8" s="191">
        <v>35</v>
      </c>
      <c r="AJ8" s="194">
        <v>36</v>
      </c>
      <c r="AK8" s="67">
        <v>37</v>
      </c>
      <c r="AL8" s="191">
        <v>38</v>
      </c>
      <c r="AM8" s="194">
        <v>39</v>
      </c>
      <c r="AN8" s="67">
        <v>40</v>
      </c>
      <c r="AO8" s="191">
        <v>41</v>
      </c>
      <c r="AP8" s="194">
        <v>42</v>
      </c>
      <c r="AQ8" s="67">
        <v>43</v>
      </c>
      <c r="AR8" s="67">
        <v>44</v>
      </c>
      <c r="AS8" s="194">
        <v>45</v>
      </c>
      <c r="AT8" s="67">
        <v>46</v>
      </c>
      <c r="AU8" s="191">
        <v>47</v>
      </c>
      <c r="AV8" s="207">
        <v>48</v>
      </c>
      <c r="AW8" s="67">
        <v>49</v>
      </c>
      <c r="AX8" s="191">
        <v>50</v>
      </c>
      <c r="AY8" s="190">
        <v>51</v>
      </c>
      <c r="AZ8" s="66">
        <v>52</v>
      </c>
      <c r="BA8" s="191">
        <v>53</v>
      </c>
      <c r="BB8" s="194">
        <v>54</v>
      </c>
      <c r="BC8" s="67">
        <v>55</v>
      </c>
      <c r="BD8" s="191">
        <v>56</v>
      </c>
      <c r="BE8" s="190">
        <v>57</v>
      </c>
      <c r="BF8" s="66">
        <v>58</v>
      </c>
      <c r="BG8" s="191">
        <v>59</v>
      </c>
    </row>
    <row r="9" spans="1:59" s="41" customFormat="1" ht="178.35" x14ac:dyDescent="0.25">
      <c r="A9" s="9">
        <v>101</v>
      </c>
      <c r="B9" s="124" t="s">
        <v>42</v>
      </c>
      <c r="C9" s="9" t="s">
        <v>43</v>
      </c>
      <c r="D9" s="6" t="s">
        <v>44</v>
      </c>
      <c r="E9" s="2" t="s">
        <v>45</v>
      </c>
      <c r="F9" s="1" t="s">
        <v>46</v>
      </c>
      <c r="G9" s="78" t="s">
        <v>47</v>
      </c>
      <c r="H9" s="9">
        <v>2002</v>
      </c>
      <c r="I9" s="78" t="s">
        <v>48</v>
      </c>
      <c r="J9" s="141">
        <v>322000</v>
      </c>
      <c r="K9" s="78" t="s">
        <v>49</v>
      </c>
      <c r="L9" s="78" t="s">
        <v>50</v>
      </c>
      <c r="M9" s="78" t="s">
        <v>51</v>
      </c>
      <c r="N9" s="78" t="s">
        <v>52</v>
      </c>
      <c r="O9" s="78" t="s">
        <v>53</v>
      </c>
      <c r="P9" s="9">
        <v>2454</v>
      </c>
      <c r="Q9" s="6">
        <v>48.2</v>
      </c>
      <c r="R9" s="6"/>
      <c r="S9" s="6">
        <v>16.8</v>
      </c>
      <c r="T9" s="6">
        <v>31.4</v>
      </c>
      <c r="U9" s="6">
        <v>48.2</v>
      </c>
      <c r="V9" s="9">
        <v>100</v>
      </c>
      <c r="W9" s="9">
        <v>100</v>
      </c>
      <c r="X9" s="6" t="s">
        <v>54</v>
      </c>
      <c r="Y9" s="9">
        <v>3</v>
      </c>
      <c r="Z9" s="9">
        <v>9</v>
      </c>
      <c r="AA9" s="9">
        <v>2</v>
      </c>
      <c r="AB9" s="9">
        <v>44</v>
      </c>
      <c r="AC9" s="9">
        <v>202</v>
      </c>
      <c r="AD9" s="6">
        <v>23.3</v>
      </c>
      <c r="AE9" s="9">
        <v>5</v>
      </c>
      <c r="AF9" s="81">
        <v>100</v>
      </c>
      <c r="AG9" s="209" t="s">
        <v>55</v>
      </c>
      <c r="AH9" s="6" t="s">
        <v>56</v>
      </c>
      <c r="AI9" s="119">
        <v>30</v>
      </c>
      <c r="AJ9" s="192" t="s">
        <v>57</v>
      </c>
      <c r="AK9" s="9" t="s">
        <v>58</v>
      </c>
      <c r="AL9" s="119">
        <v>30</v>
      </c>
      <c r="AM9" s="192" t="s">
        <v>59</v>
      </c>
      <c r="AN9" s="9" t="s">
        <v>60</v>
      </c>
      <c r="AO9" s="119">
        <v>20</v>
      </c>
      <c r="AP9" s="192" t="s">
        <v>61</v>
      </c>
      <c r="AQ9" s="9" t="s">
        <v>62</v>
      </c>
      <c r="AR9" s="81">
        <v>20</v>
      </c>
      <c r="AS9" s="192"/>
      <c r="AT9" s="9"/>
      <c r="AU9" s="119"/>
      <c r="AV9" s="84"/>
      <c r="AW9" s="9"/>
      <c r="AX9" s="119"/>
      <c r="AY9" s="192"/>
      <c r="AZ9" s="9"/>
      <c r="BA9" s="119"/>
      <c r="BB9" s="192"/>
      <c r="BC9" s="9"/>
      <c r="BD9" s="119"/>
      <c r="BE9" s="192"/>
      <c r="BF9" s="9"/>
      <c r="BG9" s="119"/>
    </row>
    <row r="10" spans="1:59" s="41" customFormat="1" ht="114.65" x14ac:dyDescent="0.25">
      <c r="A10" s="9">
        <v>103</v>
      </c>
      <c r="B10" s="124" t="s">
        <v>63</v>
      </c>
      <c r="C10" s="9" t="s">
        <v>64</v>
      </c>
      <c r="D10" s="6" t="s">
        <v>65</v>
      </c>
      <c r="E10" s="2" t="s">
        <v>66</v>
      </c>
      <c r="F10" s="1">
        <v>13822</v>
      </c>
      <c r="G10" s="78" t="s">
        <v>67</v>
      </c>
      <c r="H10" s="9">
        <v>2010</v>
      </c>
      <c r="I10" s="78" t="s">
        <v>7636</v>
      </c>
      <c r="J10" s="141">
        <v>477428</v>
      </c>
      <c r="K10" s="78" t="s">
        <v>68</v>
      </c>
      <c r="L10" s="78" t="s">
        <v>69</v>
      </c>
      <c r="M10" s="78" t="s">
        <v>70</v>
      </c>
      <c r="N10" s="78" t="s">
        <v>71</v>
      </c>
      <c r="O10" s="78" t="s">
        <v>72</v>
      </c>
      <c r="P10" s="9" t="s">
        <v>73</v>
      </c>
      <c r="Q10" s="6">
        <v>28.34577931999997</v>
      </c>
      <c r="R10" s="6">
        <v>0</v>
      </c>
      <c r="S10" s="6">
        <v>13.08823226117647</v>
      </c>
      <c r="T10" s="6">
        <v>15.2575470588235</v>
      </c>
      <c r="U10" s="6">
        <v>28.34577931999997</v>
      </c>
      <c r="V10" s="9">
        <v>230</v>
      </c>
      <c r="W10" s="9">
        <v>100</v>
      </c>
      <c r="X10" s="6" t="s">
        <v>74</v>
      </c>
      <c r="Y10" s="9">
        <v>3</v>
      </c>
      <c r="Z10" s="9">
        <v>1</v>
      </c>
      <c r="AA10" s="9">
        <v>3</v>
      </c>
      <c r="AB10" s="9">
        <v>4</v>
      </c>
      <c r="AC10" s="9">
        <v>159.1</v>
      </c>
      <c r="AD10" s="6"/>
      <c r="AE10" s="9">
        <v>5</v>
      </c>
      <c r="AF10" s="81">
        <v>226</v>
      </c>
      <c r="AG10" s="209" t="s">
        <v>75</v>
      </c>
      <c r="AH10" s="6" t="s">
        <v>66</v>
      </c>
      <c r="AI10" s="119">
        <v>33</v>
      </c>
      <c r="AJ10" s="192" t="s">
        <v>7575</v>
      </c>
      <c r="AK10" s="9" t="s">
        <v>76</v>
      </c>
      <c r="AL10" s="119">
        <v>29</v>
      </c>
      <c r="AM10" s="192" t="s">
        <v>77</v>
      </c>
      <c r="AN10" s="9" t="s">
        <v>78</v>
      </c>
      <c r="AO10" s="119">
        <v>13</v>
      </c>
      <c r="AP10" s="192" t="s">
        <v>79</v>
      </c>
      <c r="AQ10" s="9" t="s">
        <v>80</v>
      </c>
      <c r="AR10" s="81">
        <v>1</v>
      </c>
      <c r="AS10" s="192" t="s">
        <v>81</v>
      </c>
      <c r="AT10" s="9"/>
      <c r="AU10" s="119">
        <v>24</v>
      </c>
      <c r="AV10" s="84"/>
      <c r="AW10" s="9"/>
      <c r="AX10" s="119"/>
      <c r="AY10" s="192"/>
      <c r="AZ10" s="9"/>
      <c r="BA10" s="119"/>
      <c r="BB10" s="192"/>
      <c r="BC10" s="9"/>
      <c r="BD10" s="119"/>
      <c r="BE10" s="192"/>
      <c r="BF10" s="9"/>
      <c r="BG10" s="119"/>
    </row>
    <row r="11" spans="1:59" s="41" customFormat="1" ht="178.35" x14ac:dyDescent="0.25">
      <c r="A11" s="9">
        <v>103</v>
      </c>
      <c r="B11" s="124" t="s">
        <v>63</v>
      </c>
      <c r="C11" s="9" t="s">
        <v>82</v>
      </c>
      <c r="D11" s="6" t="s">
        <v>83</v>
      </c>
      <c r="E11" s="2" t="s">
        <v>84</v>
      </c>
      <c r="F11" s="1" t="s">
        <v>85</v>
      </c>
      <c r="G11" s="78" t="s">
        <v>86</v>
      </c>
      <c r="H11" s="9">
        <v>2007</v>
      </c>
      <c r="I11" s="78" t="s">
        <v>87</v>
      </c>
      <c r="J11" s="141">
        <v>131495</v>
      </c>
      <c r="K11" s="78" t="s">
        <v>88</v>
      </c>
      <c r="L11" s="78" t="s">
        <v>89</v>
      </c>
      <c r="M11" s="78" t="s">
        <v>90</v>
      </c>
      <c r="N11" s="78" t="s">
        <v>91</v>
      </c>
      <c r="O11" s="78" t="s">
        <v>92</v>
      </c>
      <c r="P11" s="9" t="s">
        <v>93</v>
      </c>
      <c r="Q11" s="6">
        <v>28.866423529411765</v>
      </c>
      <c r="R11" s="6">
        <v>0</v>
      </c>
      <c r="S11" s="6">
        <v>0</v>
      </c>
      <c r="T11" s="6">
        <v>28.866423529411765</v>
      </c>
      <c r="U11" s="6">
        <v>28.866423529411765</v>
      </c>
      <c r="V11" s="9">
        <v>100</v>
      </c>
      <c r="W11" s="9">
        <v>100</v>
      </c>
      <c r="X11" s="6" t="s">
        <v>94</v>
      </c>
      <c r="Y11" s="9">
        <v>3</v>
      </c>
      <c r="Z11" s="9">
        <v>12</v>
      </c>
      <c r="AA11" s="9">
        <v>1</v>
      </c>
      <c r="AB11" s="9">
        <v>60</v>
      </c>
      <c r="AC11" s="9">
        <v>101</v>
      </c>
      <c r="AD11" s="6"/>
      <c r="AE11" s="9">
        <v>5</v>
      </c>
      <c r="AF11" s="81">
        <v>100</v>
      </c>
      <c r="AG11" s="209" t="s">
        <v>83</v>
      </c>
      <c r="AH11" s="6" t="s">
        <v>95</v>
      </c>
      <c r="AI11" s="119">
        <v>100</v>
      </c>
      <c r="AJ11" s="192"/>
      <c r="AK11" s="9"/>
      <c r="AL11" s="119"/>
      <c r="AM11" s="192"/>
      <c r="AN11" s="9"/>
      <c r="AO11" s="119"/>
      <c r="AP11" s="192"/>
      <c r="AQ11" s="9"/>
      <c r="AR11" s="81"/>
      <c r="AS11" s="192"/>
      <c r="AT11" s="9"/>
      <c r="AU11" s="119"/>
      <c r="AV11" s="84"/>
      <c r="AW11" s="9"/>
      <c r="AX11" s="119"/>
      <c r="AY11" s="192"/>
      <c r="AZ11" s="9"/>
      <c r="BA11" s="119"/>
      <c r="BB11" s="192"/>
      <c r="BC11" s="9"/>
      <c r="BD11" s="119"/>
      <c r="BE11" s="192"/>
      <c r="BF11" s="9"/>
      <c r="BG11" s="119"/>
    </row>
    <row r="12" spans="1:59" s="41" customFormat="1" ht="165.6" x14ac:dyDescent="0.25">
      <c r="A12" s="9">
        <v>103</v>
      </c>
      <c r="B12" s="124" t="s">
        <v>63</v>
      </c>
      <c r="C12" s="9" t="s">
        <v>96</v>
      </c>
      <c r="D12" s="6" t="s">
        <v>79</v>
      </c>
      <c r="E12" s="2" t="s">
        <v>80</v>
      </c>
      <c r="F12" s="1">
        <v>14126</v>
      </c>
      <c r="G12" s="78" t="s">
        <v>97</v>
      </c>
      <c r="H12" s="9">
        <v>2008</v>
      </c>
      <c r="I12" s="78" t="s">
        <v>98</v>
      </c>
      <c r="J12" s="141">
        <v>54631.89</v>
      </c>
      <c r="K12" s="78" t="s">
        <v>99</v>
      </c>
      <c r="L12" s="78" t="s">
        <v>100</v>
      </c>
      <c r="M12" s="78" t="s">
        <v>101</v>
      </c>
      <c r="N12" s="78" t="s">
        <v>102</v>
      </c>
      <c r="O12" s="78" t="s">
        <v>103</v>
      </c>
      <c r="P12" s="9" t="s">
        <v>104</v>
      </c>
      <c r="Q12" s="6">
        <v>27.886517647058824</v>
      </c>
      <c r="R12" s="6">
        <v>0</v>
      </c>
      <c r="S12" s="6">
        <v>0.14117647058823529</v>
      </c>
      <c r="T12" s="6">
        <v>27.745341176470589</v>
      </c>
      <c r="U12" s="6">
        <v>27.886517647058824</v>
      </c>
      <c r="V12" s="9">
        <v>100</v>
      </c>
      <c r="W12" s="9">
        <v>100</v>
      </c>
      <c r="X12" s="6" t="s">
        <v>105</v>
      </c>
      <c r="Y12" s="9">
        <v>1</v>
      </c>
      <c r="Z12" s="9">
        <v>7</v>
      </c>
      <c r="AA12" s="9">
        <v>6</v>
      </c>
      <c r="AB12" s="9">
        <v>60</v>
      </c>
      <c r="AC12" s="9"/>
      <c r="AD12" s="6"/>
      <c r="AE12" s="9">
        <v>5</v>
      </c>
      <c r="AF12" s="81">
        <v>100</v>
      </c>
      <c r="AG12" s="209" t="s">
        <v>79</v>
      </c>
      <c r="AH12" s="6" t="s">
        <v>80</v>
      </c>
      <c r="AI12" s="119">
        <v>40</v>
      </c>
      <c r="AJ12" s="192" t="s">
        <v>106</v>
      </c>
      <c r="AK12" s="9" t="s">
        <v>107</v>
      </c>
      <c r="AL12" s="119">
        <v>40</v>
      </c>
      <c r="AM12" s="192" t="s">
        <v>108</v>
      </c>
      <c r="AN12" s="9"/>
      <c r="AO12" s="119">
        <v>10</v>
      </c>
      <c r="AP12" s="192" t="s">
        <v>109</v>
      </c>
      <c r="AQ12" s="9"/>
      <c r="AR12" s="81">
        <v>10</v>
      </c>
      <c r="AS12" s="192"/>
      <c r="AT12" s="9"/>
      <c r="AU12" s="119"/>
      <c r="AV12" s="84"/>
      <c r="AW12" s="9"/>
      <c r="AX12" s="119"/>
      <c r="AY12" s="192"/>
      <c r="AZ12" s="9"/>
      <c r="BA12" s="119"/>
      <c r="BB12" s="192"/>
      <c r="BC12" s="9"/>
      <c r="BD12" s="119"/>
      <c r="BE12" s="192"/>
      <c r="BF12" s="9"/>
      <c r="BG12" s="119"/>
    </row>
    <row r="13" spans="1:59" s="41" customFormat="1" ht="114.65" x14ac:dyDescent="0.25">
      <c r="A13" s="9">
        <v>103</v>
      </c>
      <c r="B13" s="124" t="s">
        <v>63</v>
      </c>
      <c r="C13" s="9" t="s">
        <v>110</v>
      </c>
      <c r="D13" s="6" t="s">
        <v>77</v>
      </c>
      <c r="E13" s="2" t="s">
        <v>111</v>
      </c>
      <c r="F13" s="1">
        <v>16374</v>
      </c>
      <c r="G13" s="78" t="s">
        <v>112</v>
      </c>
      <c r="H13" s="9">
        <v>2000</v>
      </c>
      <c r="I13" s="78" t="s">
        <v>113</v>
      </c>
      <c r="J13" s="141">
        <v>258517.07</v>
      </c>
      <c r="K13" s="78" t="s">
        <v>49</v>
      </c>
      <c r="L13" s="78" t="s">
        <v>114</v>
      </c>
      <c r="M13" s="78" t="s">
        <v>115</v>
      </c>
      <c r="N13" s="78" t="s">
        <v>116</v>
      </c>
      <c r="O13" s="78" t="s">
        <v>117</v>
      </c>
      <c r="P13" s="9" t="s">
        <v>118</v>
      </c>
      <c r="Q13" s="6">
        <v>39.187341176470582</v>
      </c>
      <c r="R13" s="6">
        <v>0</v>
      </c>
      <c r="S13" s="6">
        <v>11.647058823529411</v>
      </c>
      <c r="T13" s="6">
        <v>27.540282352941173</v>
      </c>
      <c r="U13" s="6">
        <v>39.187341176470582</v>
      </c>
      <c r="V13" s="9">
        <v>90</v>
      </c>
      <c r="W13" s="9">
        <v>100</v>
      </c>
      <c r="X13" s="6" t="s">
        <v>119</v>
      </c>
      <c r="Y13" s="9">
        <v>3</v>
      </c>
      <c r="Z13" s="9">
        <v>8</v>
      </c>
      <c r="AA13" s="9">
        <v>1</v>
      </c>
      <c r="AB13" s="9">
        <v>60</v>
      </c>
      <c r="AC13" s="9">
        <v>256</v>
      </c>
      <c r="AD13" s="6">
        <v>27.540282352941173</v>
      </c>
      <c r="AE13" s="9">
        <v>5</v>
      </c>
      <c r="AF13" s="81">
        <v>20</v>
      </c>
      <c r="AG13" s="209" t="s">
        <v>77</v>
      </c>
      <c r="AH13" s="6" t="s">
        <v>78</v>
      </c>
      <c r="AI13" s="119">
        <v>100</v>
      </c>
      <c r="AJ13" s="192"/>
      <c r="AK13" s="9"/>
      <c r="AL13" s="119"/>
      <c r="AM13" s="192"/>
      <c r="AN13" s="9"/>
      <c r="AO13" s="119"/>
      <c r="AP13" s="192"/>
      <c r="AQ13" s="9"/>
      <c r="AR13" s="81"/>
      <c r="AS13" s="192"/>
      <c r="AT13" s="9"/>
      <c r="AU13" s="119"/>
      <c r="AV13" s="84"/>
      <c r="AW13" s="9"/>
      <c r="AX13" s="119"/>
      <c r="AY13" s="192"/>
      <c r="AZ13" s="9"/>
      <c r="BA13" s="119"/>
      <c r="BB13" s="192"/>
      <c r="BC13" s="9"/>
      <c r="BD13" s="119"/>
      <c r="BE13" s="192"/>
      <c r="BF13" s="9"/>
      <c r="BG13" s="119"/>
    </row>
    <row r="14" spans="1:59" s="41" customFormat="1" ht="165.6" x14ac:dyDescent="0.25">
      <c r="A14" s="9">
        <v>103</v>
      </c>
      <c r="B14" s="124" t="s">
        <v>63</v>
      </c>
      <c r="C14" s="9" t="s">
        <v>82</v>
      </c>
      <c r="D14" s="6" t="s">
        <v>83</v>
      </c>
      <c r="E14" s="2" t="s">
        <v>120</v>
      </c>
      <c r="F14" s="1">
        <v>21418</v>
      </c>
      <c r="G14" s="78" t="s">
        <v>121</v>
      </c>
      <c r="H14" s="9">
        <v>2013</v>
      </c>
      <c r="I14" s="78" t="s">
        <v>122</v>
      </c>
      <c r="J14" s="141">
        <v>65671.28</v>
      </c>
      <c r="K14" s="78" t="s">
        <v>99</v>
      </c>
      <c r="L14" s="78" t="s">
        <v>123</v>
      </c>
      <c r="M14" s="78" t="s">
        <v>124</v>
      </c>
      <c r="N14" s="78" t="s">
        <v>125</v>
      </c>
      <c r="O14" s="78" t="s">
        <v>126</v>
      </c>
      <c r="P14" s="9" t="s">
        <v>127</v>
      </c>
      <c r="Q14" s="6">
        <v>7.7260352941176471</v>
      </c>
      <c r="R14" s="6">
        <v>7.7260352941176471</v>
      </c>
      <c r="S14" s="6">
        <v>0</v>
      </c>
      <c r="T14" s="6"/>
      <c r="U14" s="6">
        <v>7.7260352941176471</v>
      </c>
      <c r="V14" s="9">
        <v>100</v>
      </c>
      <c r="W14" s="9">
        <v>67</v>
      </c>
      <c r="X14" s="6" t="s">
        <v>94</v>
      </c>
      <c r="Y14" s="9">
        <v>3</v>
      </c>
      <c r="Z14" s="9">
        <v>12</v>
      </c>
      <c r="AA14" s="9">
        <v>4</v>
      </c>
      <c r="AB14" s="9">
        <v>60</v>
      </c>
      <c r="AC14" s="9"/>
      <c r="AD14" s="6"/>
      <c r="AE14" s="9">
        <v>5</v>
      </c>
      <c r="AF14" s="81">
        <v>100</v>
      </c>
      <c r="AG14" s="209" t="s">
        <v>83</v>
      </c>
      <c r="AH14" s="6" t="s">
        <v>95</v>
      </c>
      <c r="AI14" s="119">
        <v>50</v>
      </c>
      <c r="AJ14" s="192" t="s">
        <v>128</v>
      </c>
      <c r="AK14" s="9" t="s">
        <v>129</v>
      </c>
      <c r="AL14" s="119">
        <v>50</v>
      </c>
      <c r="AM14" s="192"/>
      <c r="AN14" s="9"/>
      <c r="AO14" s="119"/>
      <c r="AP14" s="192"/>
      <c r="AQ14" s="9"/>
      <c r="AR14" s="81"/>
      <c r="AS14" s="192"/>
      <c r="AT14" s="9"/>
      <c r="AU14" s="119"/>
      <c r="AV14" s="84"/>
      <c r="AW14" s="9"/>
      <c r="AX14" s="119"/>
      <c r="AY14" s="192"/>
      <c r="AZ14" s="9"/>
      <c r="BA14" s="119"/>
      <c r="BB14" s="192"/>
      <c r="BC14" s="9"/>
      <c r="BD14" s="119"/>
      <c r="BE14" s="192"/>
      <c r="BF14" s="9"/>
      <c r="BG14" s="119"/>
    </row>
    <row r="15" spans="1:59" s="41" customFormat="1" ht="229.3" x14ac:dyDescent="0.25">
      <c r="A15" s="9">
        <v>103</v>
      </c>
      <c r="B15" s="124" t="s">
        <v>63</v>
      </c>
      <c r="C15" s="9" t="s">
        <v>82</v>
      </c>
      <c r="D15" s="6" t="s">
        <v>83</v>
      </c>
      <c r="E15" s="2" t="s">
        <v>130</v>
      </c>
      <c r="F15" s="1">
        <v>15669</v>
      </c>
      <c r="G15" s="78" t="s">
        <v>131</v>
      </c>
      <c r="H15" s="9">
        <v>2000</v>
      </c>
      <c r="I15" s="78" t="s">
        <v>132</v>
      </c>
      <c r="J15" s="141">
        <v>78904.44</v>
      </c>
      <c r="K15" s="78" t="s">
        <v>49</v>
      </c>
      <c r="L15" s="78" t="s">
        <v>133</v>
      </c>
      <c r="M15" s="78" t="s">
        <v>134</v>
      </c>
      <c r="N15" s="78" t="s">
        <v>135</v>
      </c>
      <c r="O15" s="78" t="s">
        <v>136</v>
      </c>
      <c r="P15" s="9" t="s">
        <v>137</v>
      </c>
      <c r="Q15" s="6">
        <v>31.807599999999997</v>
      </c>
      <c r="R15" s="6">
        <v>0</v>
      </c>
      <c r="S15" s="6">
        <v>2.9411764705882382</v>
      </c>
      <c r="T15" s="6">
        <v>28.866423529411758</v>
      </c>
      <c r="U15" s="6">
        <v>31.807599999999997</v>
      </c>
      <c r="V15" s="9">
        <v>100</v>
      </c>
      <c r="W15" s="9">
        <v>100</v>
      </c>
      <c r="X15" s="6" t="s">
        <v>94</v>
      </c>
      <c r="Y15" s="9">
        <v>3</v>
      </c>
      <c r="Z15" s="9">
        <v>12</v>
      </c>
      <c r="AA15" s="9">
        <v>3</v>
      </c>
      <c r="AB15" s="9">
        <v>60</v>
      </c>
      <c r="AC15" s="9">
        <v>13</v>
      </c>
      <c r="AD15" s="6"/>
      <c r="AE15" s="9">
        <v>5</v>
      </c>
      <c r="AF15" s="81">
        <v>100</v>
      </c>
      <c r="AG15" s="209" t="s">
        <v>83</v>
      </c>
      <c r="AH15" s="6" t="s">
        <v>95</v>
      </c>
      <c r="AI15" s="119">
        <v>100</v>
      </c>
      <c r="AJ15" s="192"/>
      <c r="AK15" s="9"/>
      <c r="AL15" s="119"/>
      <c r="AM15" s="192"/>
      <c r="AN15" s="9"/>
      <c r="AO15" s="119"/>
      <c r="AP15" s="192"/>
      <c r="AQ15" s="9"/>
      <c r="AR15" s="81"/>
      <c r="AS15" s="192"/>
      <c r="AT15" s="9"/>
      <c r="AU15" s="119"/>
      <c r="AV15" s="84"/>
      <c r="AW15" s="9"/>
      <c r="AX15" s="119"/>
      <c r="AY15" s="192"/>
      <c r="AZ15" s="9"/>
      <c r="BA15" s="119"/>
      <c r="BB15" s="192"/>
      <c r="BC15" s="9"/>
      <c r="BD15" s="119"/>
      <c r="BE15" s="192"/>
      <c r="BF15" s="9"/>
      <c r="BG15" s="119"/>
    </row>
    <row r="16" spans="1:59" s="41" customFormat="1" ht="165.6" x14ac:dyDescent="0.25">
      <c r="A16" s="9">
        <v>103</v>
      </c>
      <c r="B16" s="124" t="s">
        <v>63</v>
      </c>
      <c r="C16" s="9" t="s">
        <v>96</v>
      </c>
      <c r="D16" s="6" t="s">
        <v>79</v>
      </c>
      <c r="E16" s="2" t="s">
        <v>80</v>
      </c>
      <c r="F16" s="1">
        <v>14126</v>
      </c>
      <c r="G16" s="78" t="s">
        <v>138</v>
      </c>
      <c r="H16" s="9">
        <v>2005</v>
      </c>
      <c r="I16" s="78" t="s">
        <v>139</v>
      </c>
      <c r="J16" s="141">
        <v>123044.02</v>
      </c>
      <c r="K16" s="78" t="s">
        <v>140</v>
      </c>
      <c r="L16" s="78" t="s">
        <v>100</v>
      </c>
      <c r="M16" s="78" t="s">
        <v>101</v>
      </c>
      <c r="N16" s="78" t="s">
        <v>141</v>
      </c>
      <c r="O16" s="78" t="s">
        <v>142</v>
      </c>
      <c r="P16" s="9" t="s">
        <v>143</v>
      </c>
      <c r="Q16" s="6">
        <v>29.215929411764705</v>
      </c>
      <c r="R16" s="6">
        <v>0</v>
      </c>
      <c r="S16" s="6">
        <v>1.4705882352941153</v>
      </c>
      <c r="T16" s="6">
        <v>27.745341176470589</v>
      </c>
      <c r="U16" s="6">
        <v>29.215929411764705</v>
      </c>
      <c r="V16" s="9">
        <v>100</v>
      </c>
      <c r="W16" s="9">
        <v>100</v>
      </c>
      <c r="X16" s="6" t="s">
        <v>105</v>
      </c>
      <c r="Y16" s="9">
        <v>3</v>
      </c>
      <c r="Z16" s="9">
        <v>10</v>
      </c>
      <c r="AA16" s="9">
        <v>6</v>
      </c>
      <c r="AB16" s="9">
        <v>60</v>
      </c>
      <c r="AC16" s="9">
        <v>314</v>
      </c>
      <c r="AD16" s="6">
        <v>27.540282352941173</v>
      </c>
      <c r="AE16" s="9">
        <v>5</v>
      </c>
      <c r="AF16" s="81">
        <v>100</v>
      </c>
      <c r="AG16" s="209" t="s">
        <v>79</v>
      </c>
      <c r="AH16" s="6" t="s">
        <v>80</v>
      </c>
      <c r="AI16" s="119">
        <v>40</v>
      </c>
      <c r="AJ16" s="192" t="s">
        <v>106</v>
      </c>
      <c r="AK16" s="9" t="s">
        <v>107</v>
      </c>
      <c r="AL16" s="119">
        <v>10</v>
      </c>
      <c r="AM16" s="192" t="s">
        <v>144</v>
      </c>
      <c r="AN16" s="9" t="s">
        <v>80</v>
      </c>
      <c r="AO16" s="119">
        <v>30</v>
      </c>
      <c r="AP16" s="192" t="s">
        <v>108</v>
      </c>
      <c r="AQ16" s="9"/>
      <c r="AR16" s="81">
        <v>10</v>
      </c>
      <c r="AS16" s="192" t="s">
        <v>109</v>
      </c>
      <c r="AT16" s="9"/>
      <c r="AU16" s="119">
        <v>10</v>
      </c>
      <c r="AV16" s="84"/>
      <c r="AW16" s="9"/>
      <c r="AX16" s="119"/>
      <c r="AY16" s="192"/>
      <c r="AZ16" s="9"/>
      <c r="BA16" s="119"/>
      <c r="BB16" s="192"/>
      <c r="BC16" s="9"/>
      <c r="BD16" s="119"/>
      <c r="BE16" s="192"/>
      <c r="BF16" s="9"/>
      <c r="BG16" s="119"/>
    </row>
    <row r="17" spans="1:59" s="41" customFormat="1" ht="165.6" x14ac:dyDescent="0.25">
      <c r="A17" s="9">
        <v>103</v>
      </c>
      <c r="B17" s="124" t="s">
        <v>63</v>
      </c>
      <c r="C17" s="9" t="s">
        <v>96</v>
      </c>
      <c r="D17" s="6" t="s">
        <v>79</v>
      </c>
      <c r="E17" s="2" t="s">
        <v>80</v>
      </c>
      <c r="F17" s="1">
        <v>14126</v>
      </c>
      <c r="G17" s="78" t="s">
        <v>145</v>
      </c>
      <c r="H17" s="9">
        <v>2002</v>
      </c>
      <c r="I17" s="78" t="s">
        <v>146</v>
      </c>
      <c r="J17" s="141">
        <v>153698.79999999999</v>
      </c>
      <c r="K17" s="78" t="s">
        <v>147</v>
      </c>
      <c r="L17" s="78" t="s">
        <v>100</v>
      </c>
      <c r="M17" s="78" t="s">
        <v>101</v>
      </c>
      <c r="N17" s="78" t="s">
        <v>148</v>
      </c>
      <c r="O17" s="78" t="s">
        <v>149</v>
      </c>
      <c r="P17" s="9" t="s">
        <v>150</v>
      </c>
      <c r="Q17" s="6">
        <v>28.521811764705884</v>
      </c>
      <c r="R17" s="6">
        <v>0</v>
      </c>
      <c r="S17" s="6">
        <v>0.77647058823529413</v>
      </c>
      <c r="T17" s="6">
        <v>27.745341176470589</v>
      </c>
      <c r="U17" s="6">
        <v>28.521811764705884</v>
      </c>
      <c r="V17" s="9">
        <v>100</v>
      </c>
      <c r="W17" s="9">
        <v>100</v>
      </c>
      <c r="X17" s="6" t="s">
        <v>105</v>
      </c>
      <c r="Y17" s="9">
        <v>3</v>
      </c>
      <c r="Z17" s="9">
        <v>1</v>
      </c>
      <c r="AA17" s="9">
        <v>2</v>
      </c>
      <c r="AB17" s="9">
        <v>60</v>
      </c>
      <c r="AC17" s="9">
        <v>16</v>
      </c>
      <c r="AD17" s="6"/>
      <c r="AE17" s="9">
        <v>5</v>
      </c>
      <c r="AF17" s="81">
        <v>100</v>
      </c>
      <c r="AG17" s="209" t="s">
        <v>79</v>
      </c>
      <c r="AH17" s="6" t="s">
        <v>80</v>
      </c>
      <c r="AI17" s="119">
        <v>40</v>
      </c>
      <c r="AJ17" s="192" t="s">
        <v>106</v>
      </c>
      <c r="AK17" s="9" t="s">
        <v>107</v>
      </c>
      <c r="AL17" s="119">
        <v>40</v>
      </c>
      <c r="AM17" s="192" t="s">
        <v>108</v>
      </c>
      <c r="AN17" s="9"/>
      <c r="AO17" s="119">
        <v>10</v>
      </c>
      <c r="AP17" s="192" t="s">
        <v>109</v>
      </c>
      <c r="AQ17" s="9"/>
      <c r="AR17" s="81">
        <v>10</v>
      </c>
      <c r="AS17" s="192"/>
      <c r="AT17" s="9"/>
      <c r="AU17" s="119"/>
      <c r="AV17" s="84"/>
      <c r="AW17" s="9"/>
      <c r="AX17" s="119"/>
      <c r="AY17" s="192"/>
      <c r="AZ17" s="9"/>
      <c r="BA17" s="119"/>
      <c r="BB17" s="192"/>
      <c r="BC17" s="9"/>
      <c r="BD17" s="119"/>
      <c r="BE17" s="192"/>
      <c r="BF17" s="9"/>
      <c r="BG17" s="119"/>
    </row>
    <row r="18" spans="1:59" s="41" customFormat="1" ht="114.65" x14ac:dyDescent="0.25">
      <c r="A18" s="9">
        <v>103</v>
      </c>
      <c r="B18" s="124" t="s">
        <v>63</v>
      </c>
      <c r="C18" s="9" t="s">
        <v>151</v>
      </c>
      <c r="D18" s="6" t="s">
        <v>152</v>
      </c>
      <c r="E18" s="2" t="s">
        <v>153</v>
      </c>
      <c r="F18" s="1">
        <v>14231</v>
      </c>
      <c r="G18" s="78" t="s">
        <v>154</v>
      </c>
      <c r="H18" s="9">
        <v>2011</v>
      </c>
      <c r="I18" s="78" t="s">
        <v>154</v>
      </c>
      <c r="J18" s="141">
        <v>135315.84</v>
      </c>
      <c r="K18" s="78" t="s">
        <v>99</v>
      </c>
      <c r="L18" s="78" t="s">
        <v>100</v>
      </c>
      <c r="M18" s="78" t="s">
        <v>155</v>
      </c>
      <c r="N18" s="78" t="s">
        <v>156</v>
      </c>
      <c r="O18" s="78" t="s">
        <v>157</v>
      </c>
      <c r="P18" s="9" t="s">
        <v>158</v>
      </c>
      <c r="Q18" s="6">
        <v>35.254210823529412</v>
      </c>
      <c r="R18" s="6">
        <v>0</v>
      </c>
      <c r="S18" s="6">
        <v>6.3842108235294122</v>
      </c>
      <c r="T18" s="6">
        <v>28.87</v>
      </c>
      <c r="U18" s="6">
        <v>35.254210823529412</v>
      </c>
      <c r="V18" s="9">
        <v>100</v>
      </c>
      <c r="W18" s="9">
        <v>92</v>
      </c>
      <c r="X18" s="6" t="s">
        <v>159</v>
      </c>
      <c r="Y18" s="9">
        <v>3</v>
      </c>
      <c r="Z18" s="9">
        <v>11</v>
      </c>
      <c r="AA18" s="9">
        <v>5</v>
      </c>
      <c r="AB18" s="9">
        <v>4</v>
      </c>
      <c r="AC18" s="9"/>
      <c r="AD18" s="6"/>
      <c r="AE18" s="9">
        <v>5</v>
      </c>
      <c r="AF18" s="81">
        <v>100</v>
      </c>
      <c r="AG18" s="209" t="s">
        <v>152</v>
      </c>
      <c r="AH18" s="6" t="s">
        <v>160</v>
      </c>
      <c r="AI18" s="119">
        <v>100</v>
      </c>
      <c r="AJ18" s="192"/>
      <c r="AK18" s="9"/>
      <c r="AL18" s="119"/>
      <c r="AM18" s="192"/>
      <c r="AN18" s="9"/>
      <c r="AO18" s="119"/>
      <c r="AP18" s="192"/>
      <c r="AQ18" s="9"/>
      <c r="AR18" s="81"/>
      <c r="AS18" s="192"/>
      <c r="AT18" s="9"/>
      <c r="AU18" s="119"/>
      <c r="AV18" s="84"/>
      <c r="AW18" s="9"/>
      <c r="AX18" s="119"/>
      <c r="AY18" s="192"/>
      <c r="AZ18" s="9"/>
      <c r="BA18" s="119"/>
      <c r="BB18" s="192"/>
      <c r="BC18" s="9"/>
      <c r="BD18" s="119"/>
      <c r="BE18" s="192"/>
      <c r="BF18" s="9"/>
      <c r="BG18" s="119"/>
    </row>
    <row r="19" spans="1:59" s="41" customFormat="1" ht="229.3" x14ac:dyDescent="0.25">
      <c r="A19" s="9">
        <v>103</v>
      </c>
      <c r="B19" s="124" t="s">
        <v>63</v>
      </c>
      <c r="C19" s="9" t="s">
        <v>82</v>
      </c>
      <c r="D19" s="6" t="s">
        <v>83</v>
      </c>
      <c r="E19" s="2" t="s">
        <v>130</v>
      </c>
      <c r="F19" s="1">
        <v>15669</v>
      </c>
      <c r="G19" s="78" t="s">
        <v>161</v>
      </c>
      <c r="H19" s="9">
        <v>2014</v>
      </c>
      <c r="I19" s="78" t="s">
        <v>162</v>
      </c>
      <c r="J19" s="141">
        <v>53667.51</v>
      </c>
      <c r="K19" s="78" t="s">
        <v>99</v>
      </c>
      <c r="L19" s="78" t="s">
        <v>133</v>
      </c>
      <c r="M19" s="78" t="s">
        <v>134</v>
      </c>
      <c r="N19" s="78" t="s">
        <v>163</v>
      </c>
      <c r="O19" s="78" t="s">
        <v>164</v>
      </c>
      <c r="P19" s="9" t="s">
        <v>165</v>
      </c>
      <c r="Q19" s="6">
        <v>38.709658823529409</v>
      </c>
      <c r="R19" s="6">
        <v>6.3138235294117644</v>
      </c>
      <c r="S19" s="6">
        <v>3.5294117647058822</v>
      </c>
      <c r="T19" s="6">
        <v>28.866423529411765</v>
      </c>
      <c r="U19" s="6">
        <v>38.709658823529409</v>
      </c>
      <c r="V19" s="9">
        <v>100</v>
      </c>
      <c r="W19" s="9">
        <v>56</v>
      </c>
      <c r="X19" s="6" t="s">
        <v>94</v>
      </c>
      <c r="Y19" s="9">
        <v>3</v>
      </c>
      <c r="Z19" s="9">
        <v>12</v>
      </c>
      <c r="AA19" s="9">
        <v>3</v>
      </c>
      <c r="AB19" s="9">
        <v>60</v>
      </c>
      <c r="AC19" s="9">
        <v>316</v>
      </c>
      <c r="AD19" s="6"/>
      <c r="AE19" s="9">
        <v>5</v>
      </c>
      <c r="AF19" s="81">
        <v>100</v>
      </c>
      <c r="AG19" s="209" t="s">
        <v>83</v>
      </c>
      <c r="AH19" s="6" t="s">
        <v>95</v>
      </c>
      <c r="AI19" s="119">
        <v>100</v>
      </c>
      <c r="AJ19" s="192"/>
      <c r="AK19" s="9"/>
      <c r="AL19" s="119"/>
      <c r="AM19" s="192"/>
      <c r="AN19" s="9"/>
      <c r="AO19" s="119"/>
      <c r="AP19" s="192"/>
      <c r="AQ19" s="9"/>
      <c r="AR19" s="81"/>
      <c r="AS19" s="192"/>
      <c r="AT19" s="9"/>
      <c r="AU19" s="119"/>
      <c r="AV19" s="84"/>
      <c r="AW19" s="9"/>
      <c r="AX19" s="119"/>
      <c r="AY19" s="192"/>
      <c r="AZ19" s="9"/>
      <c r="BA19" s="119"/>
      <c r="BB19" s="192"/>
      <c r="BC19" s="9"/>
      <c r="BD19" s="119"/>
      <c r="BE19" s="192"/>
      <c r="BF19" s="9"/>
      <c r="BG19" s="119"/>
    </row>
    <row r="20" spans="1:59" s="41" customFormat="1" ht="229.3" x14ac:dyDescent="0.25">
      <c r="A20" s="9">
        <v>103</v>
      </c>
      <c r="B20" s="124" t="s">
        <v>63</v>
      </c>
      <c r="C20" s="9" t="s">
        <v>82</v>
      </c>
      <c r="D20" s="6" t="s">
        <v>83</v>
      </c>
      <c r="E20" s="2" t="s">
        <v>130</v>
      </c>
      <c r="F20" s="1">
        <v>15669</v>
      </c>
      <c r="G20" s="78" t="s">
        <v>166</v>
      </c>
      <c r="H20" s="9">
        <v>2004</v>
      </c>
      <c r="I20" s="78" t="s">
        <v>167</v>
      </c>
      <c r="J20" s="141">
        <v>85342.22</v>
      </c>
      <c r="K20" s="78" t="s">
        <v>140</v>
      </c>
      <c r="L20" s="78" t="s">
        <v>133</v>
      </c>
      <c r="M20" s="78" t="s">
        <v>134</v>
      </c>
      <c r="N20" s="78" t="s">
        <v>163</v>
      </c>
      <c r="O20" s="78" t="s">
        <v>164</v>
      </c>
      <c r="P20" s="9" t="s">
        <v>168</v>
      </c>
      <c r="Q20" s="6">
        <v>32.395835294117646</v>
      </c>
      <c r="R20" s="6">
        <v>0</v>
      </c>
      <c r="S20" s="6">
        <v>3.5294117647058822</v>
      </c>
      <c r="T20" s="6">
        <v>28.866423529411765</v>
      </c>
      <c r="U20" s="6">
        <v>32.395835294117646</v>
      </c>
      <c r="V20" s="9">
        <v>100</v>
      </c>
      <c r="W20" s="9">
        <v>100</v>
      </c>
      <c r="X20" s="6" t="s">
        <v>94</v>
      </c>
      <c r="Y20" s="9">
        <v>3</v>
      </c>
      <c r="Z20" s="9">
        <v>12</v>
      </c>
      <c r="AA20" s="9">
        <v>3</v>
      </c>
      <c r="AB20" s="9">
        <v>60</v>
      </c>
      <c r="AC20" s="9">
        <v>316</v>
      </c>
      <c r="AD20" s="6"/>
      <c r="AE20" s="9">
        <v>5</v>
      </c>
      <c r="AF20" s="81">
        <v>100</v>
      </c>
      <c r="AG20" s="209" t="s">
        <v>83</v>
      </c>
      <c r="AH20" s="6" t="s">
        <v>95</v>
      </c>
      <c r="AI20" s="119">
        <v>100</v>
      </c>
      <c r="AJ20" s="192"/>
      <c r="AK20" s="9"/>
      <c r="AL20" s="119"/>
      <c r="AM20" s="192"/>
      <c r="AN20" s="9"/>
      <c r="AO20" s="119"/>
      <c r="AP20" s="192" t="s">
        <v>169</v>
      </c>
      <c r="AQ20" s="9"/>
      <c r="AR20" s="81"/>
      <c r="AS20" s="192"/>
      <c r="AT20" s="9"/>
      <c r="AU20" s="119"/>
      <c r="AV20" s="84"/>
      <c r="AW20" s="9"/>
      <c r="AX20" s="119"/>
      <c r="AY20" s="192"/>
      <c r="AZ20" s="9"/>
      <c r="BA20" s="119"/>
      <c r="BB20" s="192"/>
      <c r="BC20" s="9"/>
      <c r="BD20" s="119"/>
      <c r="BE20" s="192"/>
      <c r="BF20" s="9"/>
      <c r="BG20" s="119"/>
    </row>
    <row r="21" spans="1:59" s="41" customFormat="1" ht="165.6" x14ac:dyDescent="0.25">
      <c r="A21" s="9">
        <v>103</v>
      </c>
      <c r="B21" s="124" t="s">
        <v>63</v>
      </c>
      <c r="C21" s="9" t="s">
        <v>170</v>
      </c>
      <c r="D21" s="6"/>
      <c r="E21" s="2" t="s">
        <v>171</v>
      </c>
      <c r="F21" s="1" t="s">
        <v>172</v>
      </c>
      <c r="G21" s="78" t="s">
        <v>173</v>
      </c>
      <c r="H21" s="9">
        <v>2013</v>
      </c>
      <c r="I21" s="78" t="s">
        <v>174</v>
      </c>
      <c r="J21" s="141">
        <v>167133.49</v>
      </c>
      <c r="K21" s="78" t="s">
        <v>99</v>
      </c>
      <c r="L21" s="78" t="s">
        <v>175</v>
      </c>
      <c r="M21" s="78" t="s">
        <v>176</v>
      </c>
      <c r="N21" s="78" t="s">
        <v>177</v>
      </c>
      <c r="O21" s="78" t="s">
        <v>178</v>
      </c>
      <c r="P21" s="9" t="s">
        <v>179</v>
      </c>
      <c r="Q21" s="6">
        <v>19.662764705882353</v>
      </c>
      <c r="R21" s="6">
        <v>19.662764705882353</v>
      </c>
      <c r="S21" s="6"/>
      <c r="T21" s="6"/>
      <c r="U21" s="6">
        <v>19.662764705882353</v>
      </c>
      <c r="V21" s="9">
        <v>100</v>
      </c>
      <c r="W21" s="9">
        <v>67</v>
      </c>
      <c r="X21" s="6" t="s">
        <v>180</v>
      </c>
      <c r="Y21" s="9">
        <v>5</v>
      </c>
      <c r="Z21" s="9">
        <v>1</v>
      </c>
      <c r="AA21" s="9">
        <v>2</v>
      </c>
      <c r="AB21" s="9">
        <v>34</v>
      </c>
      <c r="AC21" s="9"/>
      <c r="AD21" s="6"/>
      <c r="AE21" s="9">
        <v>5</v>
      </c>
      <c r="AF21" s="81">
        <v>100</v>
      </c>
      <c r="AG21" s="209"/>
      <c r="AH21" s="6" t="s">
        <v>171</v>
      </c>
      <c r="AI21" s="119" t="s">
        <v>181</v>
      </c>
      <c r="AJ21" s="192" t="s">
        <v>182</v>
      </c>
      <c r="AK21" s="9" t="s">
        <v>171</v>
      </c>
      <c r="AL21" s="119"/>
      <c r="AM21" s="192" t="s">
        <v>108</v>
      </c>
      <c r="AN21" s="9" t="s">
        <v>183</v>
      </c>
      <c r="AO21" s="119">
        <v>10</v>
      </c>
      <c r="AP21" s="192"/>
      <c r="AQ21" s="9"/>
      <c r="AR21" s="81"/>
      <c r="AS21" s="192"/>
      <c r="AT21" s="9"/>
      <c r="AU21" s="119"/>
      <c r="AV21" s="84"/>
      <c r="AW21" s="9"/>
      <c r="AX21" s="119"/>
      <c r="AY21" s="192"/>
      <c r="AZ21" s="9"/>
      <c r="BA21" s="119"/>
      <c r="BB21" s="192"/>
      <c r="BC21" s="9"/>
      <c r="BD21" s="119"/>
      <c r="BE21" s="192"/>
      <c r="BF21" s="9"/>
      <c r="BG21" s="119"/>
    </row>
    <row r="22" spans="1:59" s="41" customFormat="1" ht="140.15" x14ac:dyDescent="0.25">
      <c r="A22" s="9">
        <v>103</v>
      </c>
      <c r="B22" s="124" t="s">
        <v>63</v>
      </c>
      <c r="C22" s="9" t="s">
        <v>110</v>
      </c>
      <c r="D22" s="6" t="s">
        <v>184</v>
      </c>
      <c r="E22" s="2" t="s">
        <v>185</v>
      </c>
      <c r="F22" s="1">
        <v>16256</v>
      </c>
      <c r="G22" s="78" t="s">
        <v>186</v>
      </c>
      <c r="H22" s="9">
        <v>2011</v>
      </c>
      <c r="I22" s="78" t="s">
        <v>187</v>
      </c>
      <c r="J22" s="141">
        <v>60582.77</v>
      </c>
      <c r="K22" s="78" t="s">
        <v>99</v>
      </c>
      <c r="L22" s="78" t="s">
        <v>188</v>
      </c>
      <c r="M22" s="78" t="s">
        <v>189</v>
      </c>
      <c r="N22" s="78" t="s">
        <v>190</v>
      </c>
      <c r="O22" s="78" t="s">
        <v>191</v>
      </c>
      <c r="P22" s="9" t="s">
        <v>192</v>
      </c>
      <c r="Q22" s="6">
        <v>38.979941176470589</v>
      </c>
      <c r="R22" s="6">
        <v>1.7819411764705884</v>
      </c>
      <c r="S22" s="6">
        <v>7.0629999999999997</v>
      </c>
      <c r="T22" s="6">
        <v>30.135000000000002</v>
      </c>
      <c r="U22" s="6">
        <v>38.979941176470589</v>
      </c>
      <c r="V22" s="9">
        <v>100</v>
      </c>
      <c r="W22" s="9">
        <v>100</v>
      </c>
      <c r="X22" s="6" t="s">
        <v>193</v>
      </c>
      <c r="Y22" s="9">
        <v>3</v>
      </c>
      <c r="Z22" s="9">
        <v>2</v>
      </c>
      <c r="AA22" s="9">
        <v>3</v>
      </c>
      <c r="AB22" s="9">
        <v>44</v>
      </c>
      <c r="AC22" s="9"/>
      <c r="AD22" s="6"/>
      <c r="AE22" s="9">
        <v>5</v>
      </c>
      <c r="AF22" s="81">
        <v>100</v>
      </c>
      <c r="AG22" s="209" t="s">
        <v>184</v>
      </c>
      <c r="AH22" s="6" t="s">
        <v>194</v>
      </c>
      <c r="AI22" s="119">
        <v>20</v>
      </c>
      <c r="AJ22" s="192" t="s">
        <v>195</v>
      </c>
      <c r="AK22" s="9" t="s">
        <v>171</v>
      </c>
      <c r="AL22" s="119">
        <v>50</v>
      </c>
      <c r="AM22" s="192" t="s">
        <v>108</v>
      </c>
      <c r="AN22" s="9" t="s">
        <v>183</v>
      </c>
      <c r="AO22" s="119">
        <v>25</v>
      </c>
      <c r="AP22" s="192" t="s">
        <v>196</v>
      </c>
      <c r="AQ22" s="9" t="s">
        <v>194</v>
      </c>
      <c r="AR22" s="81">
        <v>5</v>
      </c>
      <c r="AS22" s="192"/>
      <c r="AT22" s="9"/>
      <c r="AU22" s="119"/>
      <c r="AV22" s="84"/>
      <c r="AW22" s="9"/>
      <c r="AX22" s="119"/>
      <c r="AY22" s="192"/>
      <c r="AZ22" s="9"/>
      <c r="BA22" s="119"/>
      <c r="BB22" s="192"/>
      <c r="BC22" s="9"/>
      <c r="BD22" s="119"/>
      <c r="BE22" s="192"/>
      <c r="BF22" s="9"/>
      <c r="BG22" s="119"/>
    </row>
    <row r="23" spans="1:59" s="41" customFormat="1" ht="89.2" x14ac:dyDescent="0.25">
      <c r="A23" s="9">
        <v>103</v>
      </c>
      <c r="B23" s="124" t="s">
        <v>63</v>
      </c>
      <c r="C23" s="9" t="s">
        <v>64</v>
      </c>
      <c r="D23" s="6" t="s">
        <v>197</v>
      </c>
      <c r="E23" s="2" t="s">
        <v>76</v>
      </c>
      <c r="F23" s="1" t="s">
        <v>198</v>
      </c>
      <c r="G23" s="78" t="s">
        <v>199</v>
      </c>
      <c r="H23" s="9">
        <v>2003</v>
      </c>
      <c r="I23" s="78" t="s">
        <v>200</v>
      </c>
      <c r="J23" s="141">
        <v>51948.46</v>
      </c>
      <c r="K23" s="78" t="s">
        <v>147</v>
      </c>
      <c r="L23" s="78" t="s">
        <v>201</v>
      </c>
      <c r="M23" s="78" t="s">
        <v>202</v>
      </c>
      <c r="N23" s="78" t="s">
        <v>203</v>
      </c>
      <c r="O23" s="78" t="s">
        <v>204</v>
      </c>
      <c r="P23" s="9" t="s">
        <v>205</v>
      </c>
      <c r="Q23" s="6">
        <v>46.813576470588238</v>
      </c>
      <c r="R23" s="6">
        <v>0</v>
      </c>
      <c r="S23" s="6">
        <v>5.8823529411764683</v>
      </c>
      <c r="T23" s="6">
        <v>40.931223529411767</v>
      </c>
      <c r="U23" s="6">
        <v>46.813576470588238</v>
      </c>
      <c r="V23" s="9">
        <v>100</v>
      </c>
      <c r="W23" s="9">
        <v>100</v>
      </c>
      <c r="X23" s="6" t="s">
        <v>206</v>
      </c>
      <c r="Y23" s="9">
        <v>3</v>
      </c>
      <c r="Z23" s="9">
        <v>11</v>
      </c>
      <c r="AA23" s="9">
        <v>4</v>
      </c>
      <c r="AB23" s="9">
        <v>4</v>
      </c>
      <c r="AC23" s="9">
        <v>72</v>
      </c>
      <c r="AD23" s="6"/>
      <c r="AE23" s="9">
        <v>5</v>
      </c>
      <c r="AF23" s="81">
        <v>100</v>
      </c>
      <c r="AG23" s="209" t="s">
        <v>197</v>
      </c>
      <c r="AH23" s="6" t="s">
        <v>76</v>
      </c>
      <c r="AI23" s="119">
        <v>26</v>
      </c>
      <c r="AJ23" s="192" t="s">
        <v>77</v>
      </c>
      <c r="AK23" s="9" t="s">
        <v>78</v>
      </c>
      <c r="AL23" s="119">
        <v>16</v>
      </c>
      <c r="AM23" s="192" t="s">
        <v>75</v>
      </c>
      <c r="AN23" s="9" t="s">
        <v>66</v>
      </c>
      <c r="AO23" s="119">
        <v>23</v>
      </c>
      <c r="AP23" s="192" t="s">
        <v>207</v>
      </c>
      <c r="AQ23" s="9" t="s">
        <v>194</v>
      </c>
      <c r="AR23" s="81">
        <v>16</v>
      </c>
      <c r="AS23" s="192" t="s">
        <v>109</v>
      </c>
      <c r="AT23" s="9"/>
      <c r="AU23" s="119">
        <v>9</v>
      </c>
      <c r="AV23" s="84" t="s">
        <v>208</v>
      </c>
      <c r="AW23" s="9"/>
      <c r="AX23" s="119">
        <v>10</v>
      </c>
      <c r="AY23" s="192"/>
      <c r="AZ23" s="9"/>
      <c r="BA23" s="119"/>
      <c r="BB23" s="192"/>
      <c r="BC23" s="9"/>
      <c r="BD23" s="119"/>
      <c r="BE23" s="192"/>
      <c r="BF23" s="9"/>
      <c r="BG23" s="119"/>
    </row>
    <row r="24" spans="1:59" s="41" customFormat="1" ht="76.45" x14ac:dyDescent="0.25">
      <c r="A24" s="9">
        <v>103</v>
      </c>
      <c r="B24" s="124" t="s">
        <v>63</v>
      </c>
      <c r="C24" s="9" t="s">
        <v>151</v>
      </c>
      <c r="D24" s="6" t="s">
        <v>152</v>
      </c>
      <c r="E24" s="2" t="s">
        <v>209</v>
      </c>
      <c r="F24" s="1">
        <v>13530</v>
      </c>
      <c r="G24" s="78" t="s">
        <v>210</v>
      </c>
      <c r="H24" s="9">
        <v>2007</v>
      </c>
      <c r="I24" s="78" t="s">
        <v>211</v>
      </c>
      <c r="J24" s="141">
        <v>86603.38</v>
      </c>
      <c r="K24" s="78" t="s">
        <v>99</v>
      </c>
      <c r="L24" s="78" t="s">
        <v>100</v>
      </c>
      <c r="M24" s="78" t="s">
        <v>101</v>
      </c>
      <c r="N24" s="78" t="s">
        <v>212</v>
      </c>
      <c r="O24" s="78" t="s">
        <v>213</v>
      </c>
      <c r="P24" s="9" t="s">
        <v>214</v>
      </c>
      <c r="Q24" s="6">
        <v>26.186588235294117</v>
      </c>
      <c r="R24" s="6">
        <v>0</v>
      </c>
      <c r="S24" s="6">
        <v>3.8235294117647078</v>
      </c>
      <c r="T24" s="6">
        <v>22.363058823529411</v>
      </c>
      <c r="U24" s="6">
        <v>26.186588235294117</v>
      </c>
      <c r="V24" s="9">
        <v>100</v>
      </c>
      <c r="W24" s="9">
        <v>100</v>
      </c>
      <c r="X24" s="6" t="s">
        <v>215</v>
      </c>
      <c r="Y24" s="9"/>
      <c r="Z24" s="9"/>
      <c r="AA24" s="9"/>
      <c r="AB24" s="9">
        <v>4</v>
      </c>
      <c r="AC24" s="9"/>
      <c r="AD24" s="6"/>
      <c r="AE24" s="9">
        <v>5</v>
      </c>
      <c r="AF24" s="81">
        <v>100</v>
      </c>
      <c r="AG24" s="209" t="s">
        <v>152</v>
      </c>
      <c r="AH24" s="6" t="s">
        <v>209</v>
      </c>
      <c r="AI24" s="119">
        <v>100</v>
      </c>
      <c r="AJ24" s="192"/>
      <c r="AK24" s="9"/>
      <c r="AL24" s="119"/>
      <c r="AM24" s="192"/>
      <c r="AN24" s="9"/>
      <c r="AO24" s="119"/>
      <c r="AP24" s="192"/>
      <c r="AQ24" s="9"/>
      <c r="AR24" s="81"/>
      <c r="AS24" s="192"/>
      <c r="AT24" s="9"/>
      <c r="AU24" s="119"/>
      <c r="AV24" s="84"/>
      <c r="AW24" s="9"/>
      <c r="AX24" s="119"/>
      <c r="AY24" s="192"/>
      <c r="AZ24" s="9"/>
      <c r="BA24" s="119"/>
      <c r="BB24" s="192"/>
      <c r="BC24" s="9"/>
      <c r="BD24" s="119"/>
      <c r="BE24" s="192"/>
      <c r="BF24" s="9"/>
      <c r="BG24" s="119"/>
    </row>
    <row r="25" spans="1:59" s="41" customFormat="1" ht="165.6" x14ac:dyDescent="0.25">
      <c r="A25" s="9">
        <v>103</v>
      </c>
      <c r="B25" s="124" t="s">
        <v>63</v>
      </c>
      <c r="C25" s="9" t="s">
        <v>216</v>
      </c>
      <c r="D25" s="6" t="s">
        <v>79</v>
      </c>
      <c r="E25" s="2" t="s">
        <v>80</v>
      </c>
      <c r="F25" s="1">
        <v>14126</v>
      </c>
      <c r="G25" s="78" t="s">
        <v>217</v>
      </c>
      <c r="H25" s="9">
        <v>2008</v>
      </c>
      <c r="I25" s="78" t="s">
        <v>218</v>
      </c>
      <c r="J25" s="141">
        <v>73571.88</v>
      </c>
      <c r="K25" s="78" t="s">
        <v>99</v>
      </c>
      <c r="L25" s="78" t="s">
        <v>100</v>
      </c>
      <c r="M25" s="78" t="s">
        <v>219</v>
      </c>
      <c r="N25" s="78" t="s">
        <v>220</v>
      </c>
      <c r="O25" s="78" t="s">
        <v>221</v>
      </c>
      <c r="P25" s="9" t="s">
        <v>222</v>
      </c>
      <c r="Q25" s="6">
        <v>28.451223529411767</v>
      </c>
      <c r="R25" s="6">
        <v>0</v>
      </c>
      <c r="S25" s="6">
        <v>0.70588235294117652</v>
      </c>
      <c r="T25" s="6">
        <v>27.745341176470589</v>
      </c>
      <c r="U25" s="6">
        <v>28.451223529411767</v>
      </c>
      <c r="V25" s="9">
        <v>100</v>
      </c>
      <c r="W25" s="9">
        <v>99.998341757747667</v>
      </c>
      <c r="X25" s="6" t="s">
        <v>105</v>
      </c>
      <c r="Y25" s="9"/>
      <c r="Z25" s="9"/>
      <c r="AA25" s="9"/>
      <c r="AB25" s="9">
        <v>60</v>
      </c>
      <c r="AC25" s="9"/>
      <c r="AD25" s="6"/>
      <c r="AE25" s="9">
        <v>5</v>
      </c>
      <c r="AF25" s="81">
        <v>100</v>
      </c>
      <c r="AG25" s="209" t="s">
        <v>79</v>
      </c>
      <c r="AH25" s="6" t="s">
        <v>80</v>
      </c>
      <c r="AI25" s="119">
        <v>13</v>
      </c>
      <c r="AJ25" s="192" t="s">
        <v>144</v>
      </c>
      <c r="AK25" s="9" t="s">
        <v>80</v>
      </c>
      <c r="AL25" s="119">
        <v>39</v>
      </c>
      <c r="AM25" s="192" t="s">
        <v>109</v>
      </c>
      <c r="AN25" s="9"/>
      <c r="AO25" s="119">
        <v>38</v>
      </c>
      <c r="AP25" s="192"/>
      <c r="AQ25" s="9"/>
      <c r="AR25" s="81"/>
      <c r="AS25" s="192"/>
      <c r="AT25" s="9"/>
      <c r="AU25" s="119"/>
      <c r="AV25" s="84"/>
      <c r="AW25" s="9"/>
      <c r="AX25" s="119"/>
      <c r="AY25" s="192"/>
      <c r="AZ25" s="9"/>
      <c r="BA25" s="119"/>
      <c r="BB25" s="192"/>
      <c r="BC25" s="9"/>
      <c r="BD25" s="119"/>
      <c r="BE25" s="192"/>
      <c r="BF25" s="9"/>
      <c r="BG25" s="119"/>
    </row>
    <row r="26" spans="1:59" s="41" customFormat="1" ht="114.65" x14ac:dyDescent="0.25">
      <c r="A26" s="9">
        <v>103</v>
      </c>
      <c r="B26" s="124" t="s">
        <v>63</v>
      </c>
      <c r="C26" s="9" t="s">
        <v>223</v>
      </c>
      <c r="D26" s="6" t="s">
        <v>224</v>
      </c>
      <c r="E26" s="2" t="s">
        <v>225</v>
      </c>
      <c r="F26" s="1">
        <v>15639</v>
      </c>
      <c r="G26" s="78" t="s">
        <v>226</v>
      </c>
      <c r="H26" s="9">
        <v>2010</v>
      </c>
      <c r="I26" s="78" t="s">
        <v>227</v>
      </c>
      <c r="J26" s="141">
        <v>61587.06</v>
      </c>
      <c r="K26" s="78" t="s">
        <v>99</v>
      </c>
      <c r="L26" s="78" t="s">
        <v>228</v>
      </c>
      <c r="M26" s="78" t="s">
        <v>229</v>
      </c>
      <c r="N26" s="78" t="s">
        <v>230</v>
      </c>
      <c r="O26" s="78" t="s">
        <v>231</v>
      </c>
      <c r="P26" s="9" t="s">
        <v>232</v>
      </c>
      <c r="Q26" s="6">
        <v>4.5805882352941181</v>
      </c>
      <c r="R26" s="6">
        <v>0</v>
      </c>
      <c r="S26" s="6">
        <v>4.5805882352941181</v>
      </c>
      <c r="T26" s="6"/>
      <c r="U26" s="6">
        <v>4.5805882352941181</v>
      </c>
      <c r="V26" s="9">
        <v>70</v>
      </c>
      <c r="W26" s="9">
        <v>100</v>
      </c>
      <c r="X26" s="6" t="s">
        <v>233</v>
      </c>
      <c r="Y26" s="9">
        <v>1</v>
      </c>
      <c r="Z26" s="9">
        <v>8</v>
      </c>
      <c r="AA26" s="9">
        <v>1</v>
      </c>
      <c r="AB26" s="9">
        <v>66</v>
      </c>
      <c r="AC26" s="9"/>
      <c r="AD26" s="6"/>
      <c r="AE26" s="9">
        <v>5</v>
      </c>
      <c r="AF26" s="81">
        <v>70</v>
      </c>
      <c r="AG26" s="209"/>
      <c r="AH26" s="6" t="s">
        <v>234</v>
      </c>
      <c r="AI26" s="119">
        <v>84</v>
      </c>
      <c r="AJ26" s="192" t="s">
        <v>196</v>
      </c>
      <c r="AK26" s="9" t="s">
        <v>235</v>
      </c>
      <c r="AL26" s="119">
        <v>1</v>
      </c>
      <c r="AM26" s="192" t="s">
        <v>108</v>
      </c>
      <c r="AN26" s="9" t="s">
        <v>183</v>
      </c>
      <c r="AO26" s="119">
        <v>15</v>
      </c>
      <c r="AP26" s="192"/>
      <c r="AQ26" s="9"/>
      <c r="AR26" s="81"/>
      <c r="AS26" s="192"/>
      <c r="AT26" s="9"/>
      <c r="AU26" s="119"/>
      <c r="AV26" s="84"/>
      <c r="AW26" s="9"/>
      <c r="AX26" s="119"/>
      <c r="AY26" s="192"/>
      <c r="AZ26" s="9"/>
      <c r="BA26" s="119"/>
      <c r="BB26" s="192"/>
      <c r="BC26" s="9"/>
      <c r="BD26" s="119"/>
      <c r="BE26" s="192"/>
      <c r="BF26" s="9"/>
      <c r="BG26" s="119"/>
    </row>
    <row r="27" spans="1:59" s="41" customFormat="1" ht="114.65" x14ac:dyDescent="0.25">
      <c r="A27" s="9">
        <v>103</v>
      </c>
      <c r="B27" s="124" t="s">
        <v>63</v>
      </c>
      <c r="C27" s="9" t="s">
        <v>151</v>
      </c>
      <c r="D27" s="6" t="s">
        <v>152</v>
      </c>
      <c r="E27" s="2" t="s">
        <v>153</v>
      </c>
      <c r="F27" s="1">
        <v>14231</v>
      </c>
      <c r="G27" s="78" t="s">
        <v>236</v>
      </c>
      <c r="H27" s="9">
        <v>2002</v>
      </c>
      <c r="I27" s="78" t="s">
        <v>237</v>
      </c>
      <c r="J27" s="141">
        <v>200030</v>
      </c>
      <c r="K27" s="78" t="s">
        <v>147</v>
      </c>
      <c r="L27" s="78" t="s">
        <v>100</v>
      </c>
      <c r="M27" s="78" t="s">
        <v>101</v>
      </c>
      <c r="N27" s="78" t="s">
        <v>238</v>
      </c>
      <c r="O27" s="78" t="s">
        <v>239</v>
      </c>
      <c r="P27" s="9" t="s">
        <v>240</v>
      </c>
      <c r="Q27" s="6">
        <v>26.265435294117644</v>
      </c>
      <c r="R27" s="6">
        <v>0</v>
      </c>
      <c r="S27" s="6">
        <v>0.29411764705882376</v>
      </c>
      <c r="T27" s="6">
        <v>25.971317647058822</v>
      </c>
      <c r="U27" s="6">
        <v>26.265435294117644</v>
      </c>
      <c r="V27" s="9">
        <v>100</v>
      </c>
      <c r="W27" s="9">
        <v>100</v>
      </c>
      <c r="X27" s="6" t="s">
        <v>159</v>
      </c>
      <c r="Y27" s="9"/>
      <c r="Z27" s="9"/>
      <c r="AA27" s="9"/>
      <c r="AB27" s="9">
        <v>4</v>
      </c>
      <c r="AC27" s="9"/>
      <c r="AD27" s="6"/>
      <c r="AE27" s="9">
        <v>5</v>
      </c>
      <c r="AF27" s="81">
        <v>100</v>
      </c>
      <c r="AG27" s="209" t="s">
        <v>152</v>
      </c>
      <c r="AH27" s="6" t="s">
        <v>160</v>
      </c>
      <c r="AI27" s="119">
        <v>100</v>
      </c>
      <c r="AJ27" s="192"/>
      <c r="AK27" s="9"/>
      <c r="AL27" s="119"/>
      <c r="AM27" s="192"/>
      <c r="AN27" s="9"/>
      <c r="AO27" s="119"/>
      <c r="AP27" s="192"/>
      <c r="AQ27" s="9"/>
      <c r="AR27" s="81"/>
      <c r="AS27" s="192"/>
      <c r="AT27" s="9"/>
      <c r="AU27" s="119"/>
      <c r="AV27" s="84"/>
      <c r="AW27" s="9"/>
      <c r="AX27" s="119"/>
      <c r="AY27" s="192"/>
      <c r="AZ27" s="9"/>
      <c r="BA27" s="119"/>
      <c r="BB27" s="192"/>
      <c r="BC27" s="9"/>
      <c r="BD27" s="119"/>
      <c r="BE27" s="192"/>
      <c r="BF27" s="9"/>
      <c r="BG27" s="119"/>
    </row>
    <row r="28" spans="1:59" s="41" customFormat="1" ht="114.65" x14ac:dyDescent="0.25">
      <c r="A28" s="9">
        <v>103</v>
      </c>
      <c r="B28" s="124" t="s">
        <v>63</v>
      </c>
      <c r="C28" s="9" t="s">
        <v>64</v>
      </c>
      <c r="D28" s="6" t="s">
        <v>65</v>
      </c>
      <c r="E28" s="2" t="s">
        <v>66</v>
      </c>
      <c r="F28" s="1" t="s">
        <v>241</v>
      </c>
      <c r="G28" s="78" t="s">
        <v>242</v>
      </c>
      <c r="H28" s="9">
        <v>2010</v>
      </c>
      <c r="I28" s="78" t="s">
        <v>243</v>
      </c>
      <c r="J28" s="141">
        <v>236342.83</v>
      </c>
      <c r="K28" s="78" t="s">
        <v>99</v>
      </c>
      <c r="L28" s="78" t="s">
        <v>244</v>
      </c>
      <c r="M28" s="78" t="s">
        <v>245</v>
      </c>
      <c r="N28" s="78" t="s">
        <v>246</v>
      </c>
      <c r="O28" s="78" t="s">
        <v>247</v>
      </c>
      <c r="P28" s="9" t="s">
        <v>248</v>
      </c>
      <c r="Q28" s="6">
        <v>17.482561856470589</v>
      </c>
      <c r="R28" s="6">
        <v>0</v>
      </c>
      <c r="S28" s="6">
        <v>2.2250147976470585</v>
      </c>
      <c r="T28" s="6">
        <v>15.25754705882353</v>
      </c>
      <c r="U28" s="6">
        <v>17.482561856470589</v>
      </c>
      <c r="V28" s="9">
        <v>100</v>
      </c>
      <c r="W28" s="9">
        <v>100</v>
      </c>
      <c r="X28" s="6" t="s">
        <v>249</v>
      </c>
      <c r="Y28" s="9">
        <v>3</v>
      </c>
      <c r="Z28" s="9">
        <v>2</v>
      </c>
      <c r="AA28" s="9">
        <v>3</v>
      </c>
      <c r="AB28" s="9">
        <v>4</v>
      </c>
      <c r="AC28" s="9"/>
      <c r="AD28" s="6"/>
      <c r="AE28" s="9">
        <v>5</v>
      </c>
      <c r="AF28" s="81">
        <v>100</v>
      </c>
      <c r="AG28" s="209" t="s">
        <v>75</v>
      </c>
      <c r="AH28" s="6" t="s">
        <v>66</v>
      </c>
      <c r="AI28" s="119">
        <v>10</v>
      </c>
      <c r="AJ28" s="192" t="s">
        <v>197</v>
      </c>
      <c r="AK28" s="9" t="s">
        <v>76</v>
      </c>
      <c r="AL28" s="119">
        <v>65</v>
      </c>
      <c r="AM28" s="192" t="s">
        <v>77</v>
      </c>
      <c r="AN28" s="9" t="s">
        <v>78</v>
      </c>
      <c r="AO28" s="119">
        <v>8</v>
      </c>
      <c r="AP28" s="192" t="s">
        <v>250</v>
      </c>
      <c r="AQ28" s="9"/>
      <c r="AR28" s="81">
        <v>5</v>
      </c>
      <c r="AS28" s="192" t="s">
        <v>251</v>
      </c>
      <c r="AT28" s="9"/>
      <c r="AU28" s="119">
        <v>12</v>
      </c>
      <c r="AV28" s="84"/>
      <c r="AW28" s="9"/>
      <c r="AX28" s="119"/>
      <c r="AY28" s="192"/>
      <c r="AZ28" s="9"/>
      <c r="BA28" s="119"/>
      <c r="BB28" s="192"/>
      <c r="BC28" s="9"/>
      <c r="BD28" s="119"/>
      <c r="BE28" s="192"/>
      <c r="BF28" s="9"/>
      <c r="BG28" s="119"/>
    </row>
    <row r="29" spans="1:59" s="41" customFormat="1" ht="114.65" x14ac:dyDescent="0.25">
      <c r="A29" s="9">
        <v>103</v>
      </c>
      <c r="B29" s="124" t="s">
        <v>63</v>
      </c>
      <c r="C29" s="9" t="s">
        <v>151</v>
      </c>
      <c r="D29" s="6" t="s">
        <v>152</v>
      </c>
      <c r="E29" s="2" t="s">
        <v>153</v>
      </c>
      <c r="F29" s="1">
        <v>14231</v>
      </c>
      <c r="G29" s="78" t="s">
        <v>252</v>
      </c>
      <c r="H29" s="9">
        <v>2006</v>
      </c>
      <c r="I29" s="78" t="s">
        <v>253</v>
      </c>
      <c r="J29" s="141">
        <v>410002</v>
      </c>
      <c r="K29" s="78" t="s">
        <v>140</v>
      </c>
      <c r="L29" s="78" t="s">
        <v>100</v>
      </c>
      <c r="M29" s="78" t="s">
        <v>101</v>
      </c>
      <c r="N29" s="78" t="s">
        <v>254</v>
      </c>
      <c r="O29" s="78" t="s">
        <v>255</v>
      </c>
      <c r="P29" s="9" t="s">
        <v>256</v>
      </c>
      <c r="Q29" s="6">
        <v>46.51705882352941</v>
      </c>
      <c r="R29" s="6">
        <v>0</v>
      </c>
      <c r="S29" s="6">
        <v>17.647058823529413</v>
      </c>
      <c r="T29" s="6">
        <v>28.87</v>
      </c>
      <c r="U29" s="6">
        <v>46.51705882352941</v>
      </c>
      <c r="V29" s="9">
        <v>100</v>
      </c>
      <c r="W29" s="9">
        <v>100</v>
      </c>
      <c r="X29" s="6" t="s">
        <v>159</v>
      </c>
      <c r="Y29" s="9"/>
      <c r="Z29" s="9"/>
      <c r="AA29" s="9"/>
      <c r="AB29" s="9">
        <v>4</v>
      </c>
      <c r="AC29" s="9">
        <v>319</v>
      </c>
      <c r="AD29" s="6"/>
      <c r="AE29" s="9">
        <v>5</v>
      </c>
      <c r="AF29" s="81">
        <v>100</v>
      </c>
      <c r="AG29" s="209" t="s">
        <v>152</v>
      </c>
      <c r="AH29" s="6" t="s">
        <v>257</v>
      </c>
      <c r="AI29" s="119">
        <v>100</v>
      </c>
      <c r="AJ29" s="192"/>
      <c r="AK29" s="9"/>
      <c r="AL29" s="119"/>
      <c r="AM29" s="192"/>
      <c r="AN29" s="9"/>
      <c r="AO29" s="119"/>
      <c r="AP29" s="192"/>
      <c r="AQ29" s="9"/>
      <c r="AR29" s="81"/>
      <c r="AS29" s="192"/>
      <c r="AT29" s="9"/>
      <c r="AU29" s="119"/>
      <c r="AV29" s="84"/>
      <c r="AW29" s="9"/>
      <c r="AX29" s="119"/>
      <c r="AY29" s="192"/>
      <c r="AZ29" s="9"/>
      <c r="BA29" s="119"/>
      <c r="BB29" s="192"/>
      <c r="BC29" s="9"/>
      <c r="BD29" s="119"/>
      <c r="BE29" s="192"/>
      <c r="BF29" s="9"/>
      <c r="BG29" s="119"/>
    </row>
    <row r="30" spans="1:59" s="41" customFormat="1" ht="331.2" x14ac:dyDescent="0.25">
      <c r="A30" s="9">
        <v>103</v>
      </c>
      <c r="B30" s="124" t="s">
        <v>63</v>
      </c>
      <c r="C30" s="9" t="s">
        <v>110</v>
      </c>
      <c r="D30" s="6" t="s">
        <v>77</v>
      </c>
      <c r="E30" s="2" t="s">
        <v>258</v>
      </c>
      <c r="F30" s="1">
        <v>29397</v>
      </c>
      <c r="G30" s="78" t="s">
        <v>259</v>
      </c>
      <c r="H30" s="9">
        <v>2005</v>
      </c>
      <c r="I30" s="78" t="s">
        <v>260</v>
      </c>
      <c r="J30" s="141">
        <v>296384</v>
      </c>
      <c r="K30" s="78" t="s">
        <v>140</v>
      </c>
      <c r="L30" s="78" t="s">
        <v>261</v>
      </c>
      <c r="M30" s="78" t="s">
        <v>262</v>
      </c>
      <c r="N30" s="78" t="s">
        <v>263</v>
      </c>
      <c r="O30" s="78" t="s">
        <v>264</v>
      </c>
      <c r="P30" s="9" t="s">
        <v>265</v>
      </c>
      <c r="Q30" s="6">
        <v>40.457929411764702</v>
      </c>
      <c r="R30" s="6">
        <v>0</v>
      </c>
      <c r="S30" s="6">
        <v>12.91764705882353</v>
      </c>
      <c r="T30" s="6">
        <v>27.540282352941173</v>
      </c>
      <c r="U30" s="6">
        <v>40.457929411764702</v>
      </c>
      <c r="V30" s="9">
        <v>50</v>
      </c>
      <c r="W30" s="9">
        <v>100</v>
      </c>
      <c r="X30" s="6" t="s">
        <v>266</v>
      </c>
      <c r="Y30" s="9">
        <v>3</v>
      </c>
      <c r="Z30" s="9">
        <v>8</v>
      </c>
      <c r="AA30" s="9">
        <v>1</v>
      </c>
      <c r="AB30" s="9">
        <v>60</v>
      </c>
      <c r="AC30" s="9">
        <v>313</v>
      </c>
      <c r="AD30" s="6">
        <v>19.96</v>
      </c>
      <c r="AE30" s="9">
        <v>5</v>
      </c>
      <c r="AF30" s="81">
        <v>103</v>
      </c>
      <c r="AG30" s="209" t="s">
        <v>77</v>
      </c>
      <c r="AH30" s="6" t="s">
        <v>78</v>
      </c>
      <c r="AI30" s="119">
        <v>60</v>
      </c>
      <c r="AJ30" s="192" t="s">
        <v>184</v>
      </c>
      <c r="AK30" s="9" t="s">
        <v>194</v>
      </c>
      <c r="AL30" s="119">
        <v>30</v>
      </c>
      <c r="AM30" s="192" t="s">
        <v>109</v>
      </c>
      <c r="AN30" s="9"/>
      <c r="AO30" s="119">
        <v>10</v>
      </c>
      <c r="AP30" s="192"/>
      <c r="AQ30" s="9"/>
      <c r="AR30" s="81"/>
      <c r="AS30" s="192"/>
      <c r="AT30" s="9"/>
      <c r="AU30" s="119"/>
      <c r="AV30" s="84"/>
      <c r="AW30" s="9"/>
      <c r="AX30" s="119"/>
      <c r="AY30" s="192"/>
      <c r="AZ30" s="9"/>
      <c r="BA30" s="119"/>
      <c r="BB30" s="192"/>
      <c r="BC30" s="9"/>
      <c r="BD30" s="119"/>
      <c r="BE30" s="192"/>
      <c r="BF30" s="9"/>
      <c r="BG30" s="119"/>
    </row>
    <row r="31" spans="1:59" s="41" customFormat="1" ht="114.65" x14ac:dyDescent="0.25">
      <c r="A31" s="9">
        <v>103</v>
      </c>
      <c r="B31" s="124" t="s">
        <v>63</v>
      </c>
      <c r="C31" s="9" t="s">
        <v>267</v>
      </c>
      <c r="D31" s="6" t="s">
        <v>77</v>
      </c>
      <c r="E31" s="2" t="s">
        <v>268</v>
      </c>
      <c r="F31" s="1">
        <v>30740</v>
      </c>
      <c r="G31" s="78" t="s">
        <v>269</v>
      </c>
      <c r="H31" s="9">
        <v>2010</v>
      </c>
      <c r="I31" s="78" t="s">
        <v>270</v>
      </c>
      <c r="J31" s="141">
        <v>595000</v>
      </c>
      <c r="K31" s="78" t="s">
        <v>68</v>
      </c>
      <c r="L31" s="78" t="s">
        <v>271</v>
      </c>
      <c r="M31" s="78" t="s">
        <v>272</v>
      </c>
      <c r="N31" s="78" t="s">
        <v>273</v>
      </c>
      <c r="O31" s="78" t="s">
        <v>274</v>
      </c>
      <c r="P31" s="9" t="s">
        <v>275</v>
      </c>
      <c r="Q31" s="6">
        <v>26.717547058823531</v>
      </c>
      <c r="R31" s="6">
        <v>0</v>
      </c>
      <c r="S31" s="6">
        <v>11.46</v>
      </c>
      <c r="T31" s="6">
        <v>15.25754705882353</v>
      </c>
      <c r="U31" s="6">
        <v>26.717547058823531</v>
      </c>
      <c r="V31" s="9">
        <v>127</v>
      </c>
      <c r="W31" s="9">
        <v>100</v>
      </c>
      <c r="X31" s="6" t="s">
        <v>276</v>
      </c>
      <c r="Y31" s="9">
        <v>3</v>
      </c>
      <c r="Z31" s="9">
        <v>5</v>
      </c>
      <c r="AA31" s="9">
        <v>1</v>
      </c>
      <c r="AB31" s="9">
        <v>4</v>
      </c>
      <c r="AC31" s="9">
        <v>119</v>
      </c>
      <c r="AD31" s="6"/>
      <c r="AE31" s="9">
        <v>5</v>
      </c>
      <c r="AF31" s="81">
        <v>106</v>
      </c>
      <c r="AG31" s="209" t="s">
        <v>277</v>
      </c>
      <c r="AH31" s="6" t="s">
        <v>278</v>
      </c>
      <c r="AI31" s="119">
        <v>62</v>
      </c>
      <c r="AJ31" s="192" t="s">
        <v>196</v>
      </c>
      <c r="AK31" s="9" t="s">
        <v>279</v>
      </c>
      <c r="AL31" s="119">
        <v>38</v>
      </c>
      <c r="AM31" s="192"/>
      <c r="AN31" s="9"/>
      <c r="AO31" s="119"/>
      <c r="AP31" s="192"/>
      <c r="AQ31" s="9"/>
      <c r="AR31" s="81"/>
      <c r="AS31" s="192"/>
      <c r="AT31" s="9"/>
      <c r="AU31" s="119"/>
      <c r="AV31" s="84"/>
      <c r="AW31" s="9"/>
      <c r="AX31" s="119"/>
      <c r="AY31" s="192"/>
      <c r="AZ31" s="9"/>
      <c r="BA31" s="119"/>
      <c r="BB31" s="192"/>
      <c r="BC31" s="9"/>
      <c r="BD31" s="119"/>
      <c r="BE31" s="192"/>
      <c r="BF31" s="9"/>
      <c r="BG31" s="119"/>
    </row>
    <row r="32" spans="1:59" s="41" customFormat="1" ht="127.4" x14ac:dyDescent="0.25">
      <c r="A32" s="9">
        <v>103</v>
      </c>
      <c r="B32" s="124" t="s">
        <v>63</v>
      </c>
      <c r="C32" s="9" t="s">
        <v>96</v>
      </c>
      <c r="D32" s="6" t="s">
        <v>79</v>
      </c>
      <c r="E32" s="2" t="s">
        <v>280</v>
      </c>
      <c r="F32" s="1">
        <v>34349</v>
      </c>
      <c r="G32" s="78" t="s">
        <v>281</v>
      </c>
      <c r="H32" s="9">
        <v>2016</v>
      </c>
      <c r="I32" s="78" t="s">
        <v>282</v>
      </c>
      <c r="J32" s="141">
        <v>139142.16</v>
      </c>
      <c r="K32" s="78" t="s">
        <v>283</v>
      </c>
      <c r="L32" s="78" t="s">
        <v>284</v>
      </c>
      <c r="M32" s="78" t="s">
        <v>285</v>
      </c>
      <c r="N32" s="78" t="s">
        <v>286</v>
      </c>
      <c r="O32" s="78" t="s">
        <v>287</v>
      </c>
      <c r="P32" s="9" t="s">
        <v>288</v>
      </c>
      <c r="Q32" s="6">
        <v>42.36</v>
      </c>
      <c r="R32" s="6">
        <v>10.913129411764706</v>
      </c>
      <c r="S32" s="6">
        <v>3.7</v>
      </c>
      <c r="T32" s="6">
        <v>27.75</v>
      </c>
      <c r="U32" s="6">
        <v>42.363129411764703</v>
      </c>
      <c r="V32" s="9">
        <v>100</v>
      </c>
      <c r="W32" s="9">
        <v>13</v>
      </c>
      <c r="X32" s="6" t="s">
        <v>289</v>
      </c>
      <c r="Y32" s="9">
        <v>3</v>
      </c>
      <c r="Z32" s="9">
        <v>11</v>
      </c>
      <c r="AA32" s="9">
        <v>6</v>
      </c>
      <c r="AB32" s="9">
        <v>44</v>
      </c>
      <c r="AC32" s="9" t="s">
        <v>290</v>
      </c>
      <c r="AD32" s="6"/>
      <c r="AE32" s="9">
        <v>5</v>
      </c>
      <c r="AF32" s="81">
        <v>100</v>
      </c>
      <c r="AG32" s="209" t="s">
        <v>79</v>
      </c>
      <c r="AH32" s="6" t="s">
        <v>80</v>
      </c>
      <c r="AI32" s="119">
        <v>50</v>
      </c>
      <c r="AJ32" s="192" t="s">
        <v>152</v>
      </c>
      <c r="AK32" s="9" t="s">
        <v>291</v>
      </c>
      <c r="AL32" s="119">
        <v>50</v>
      </c>
      <c r="AM32" s="192"/>
      <c r="AN32" s="9"/>
      <c r="AO32" s="119"/>
      <c r="AP32" s="192"/>
      <c r="AQ32" s="9"/>
      <c r="AR32" s="81"/>
      <c r="AS32" s="192"/>
      <c r="AT32" s="9"/>
      <c r="AU32" s="119"/>
      <c r="AV32" s="84"/>
      <c r="AW32" s="9"/>
      <c r="AX32" s="119"/>
      <c r="AY32" s="192"/>
      <c r="AZ32" s="9"/>
      <c r="BA32" s="119"/>
      <c r="BB32" s="192"/>
      <c r="BC32" s="9"/>
      <c r="BD32" s="119"/>
      <c r="BE32" s="192"/>
      <c r="BF32" s="9"/>
      <c r="BG32" s="119"/>
    </row>
    <row r="33" spans="1:59" s="41" customFormat="1" ht="229.3" x14ac:dyDescent="0.25">
      <c r="A33" s="9">
        <v>103</v>
      </c>
      <c r="B33" s="124" t="s">
        <v>63</v>
      </c>
      <c r="C33" s="9" t="s">
        <v>82</v>
      </c>
      <c r="D33" s="6" t="s">
        <v>83</v>
      </c>
      <c r="E33" s="2" t="s">
        <v>292</v>
      </c>
      <c r="F33" s="1">
        <v>15669</v>
      </c>
      <c r="G33" s="78" t="s">
        <v>293</v>
      </c>
      <c r="H33" s="9">
        <v>2016</v>
      </c>
      <c r="I33" s="78" t="s">
        <v>294</v>
      </c>
      <c r="J33" s="141">
        <v>97743.84</v>
      </c>
      <c r="K33" s="78" t="s">
        <v>283</v>
      </c>
      <c r="L33" s="78" t="s">
        <v>133</v>
      </c>
      <c r="M33" s="78" t="s">
        <v>134</v>
      </c>
      <c r="N33" s="78" t="s">
        <v>295</v>
      </c>
      <c r="O33" s="78" t="s">
        <v>296</v>
      </c>
      <c r="P33" s="9" t="s">
        <v>297</v>
      </c>
      <c r="Q33" s="6">
        <v>30</v>
      </c>
      <c r="R33" s="6">
        <v>6.7079352941176467</v>
      </c>
      <c r="S33" s="6">
        <v>3.5</v>
      </c>
      <c r="T33" s="6"/>
      <c r="U33" s="6">
        <v>10.207935294117647</v>
      </c>
      <c r="V33" s="9">
        <v>100</v>
      </c>
      <c r="W33" s="9">
        <v>12</v>
      </c>
      <c r="X33" s="6" t="s">
        <v>298</v>
      </c>
      <c r="Y33" s="9">
        <v>3</v>
      </c>
      <c r="Z33" s="9">
        <v>12</v>
      </c>
      <c r="AA33" s="9">
        <v>3</v>
      </c>
      <c r="AB33" s="9">
        <v>60</v>
      </c>
      <c r="AC33" s="9" t="s">
        <v>299</v>
      </c>
      <c r="AD33" s="6"/>
      <c r="AE33" s="9">
        <v>5</v>
      </c>
      <c r="AF33" s="81">
        <v>100</v>
      </c>
      <c r="AG33" s="209" t="s">
        <v>83</v>
      </c>
      <c r="AH33" s="6" t="s">
        <v>95</v>
      </c>
      <c r="AI33" s="119">
        <v>100</v>
      </c>
      <c r="AJ33" s="192"/>
      <c r="AK33" s="9"/>
      <c r="AL33" s="119"/>
      <c r="AM33" s="192"/>
      <c r="AN33" s="9"/>
      <c r="AO33" s="119"/>
      <c r="AP33" s="192"/>
      <c r="AQ33" s="9"/>
      <c r="AR33" s="81"/>
      <c r="AS33" s="192"/>
      <c r="AT33" s="9"/>
      <c r="AU33" s="119"/>
      <c r="AV33" s="84"/>
      <c r="AW33" s="9"/>
      <c r="AX33" s="119"/>
      <c r="AY33" s="192"/>
      <c r="AZ33" s="9"/>
      <c r="BA33" s="119"/>
      <c r="BB33" s="192"/>
      <c r="BC33" s="9"/>
      <c r="BD33" s="119"/>
      <c r="BE33" s="192"/>
      <c r="BF33" s="9"/>
      <c r="BG33" s="119"/>
    </row>
    <row r="34" spans="1:59" s="41" customFormat="1" ht="152.9" x14ac:dyDescent="0.25">
      <c r="A34" s="9">
        <v>103</v>
      </c>
      <c r="B34" s="124" t="s">
        <v>63</v>
      </c>
      <c r="C34" s="9" t="s">
        <v>223</v>
      </c>
      <c r="D34" s="6" t="s">
        <v>75</v>
      </c>
      <c r="E34" s="2" t="s">
        <v>300</v>
      </c>
      <c r="F34" s="1">
        <v>15640</v>
      </c>
      <c r="G34" s="78" t="s">
        <v>301</v>
      </c>
      <c r="H34" s="9">
        <v>2016</v>
      </c>
      <c r="I34" s="78" t="s">
        <v>302</v>
      </c>
      <c r="J34" s="141">
        <v>161871.13</v>
      </c>
      <c r="K34" s="78" t="s">
        <v>283</v>
      </c>
      <c r="L34" s="78" t="s">
        <v>228</v>
      </c>
      <c r="M34" s="78" t="s">
        <v>229</v>
      </c>
      <c r="N34" s="78" t="s">
        <v>303</v>
      </c>
      <c r="O34" s="78" t="s">
        <v>304</v>
      </c>
      <c r="P34" s="9" t="s">
        <v>305</v>
      </c>
      <c r="Q34" s="6">
        <v>26</v>
      </c>
      <c r="R34" s="6">
        <v>7.9348235294117648</v>
      </c>
      <c r="S34" s="6">
        <v>18.07</v>
      </c>
      <c r="T34" s="6"/>
      <c r="U34" s="6">
        <v>26.004823529411766</v>
      </c>
      <c r="V34" s="9">
        <v>100</v>
      </c>
      <c r="W34" s="9">
        <v>8</v>
      </c>
      <c r="X34" s="6" t="s">
        <v>306</v>
      </c>
      <c r="Y34" s="9">
        <v>3</v>
      </c>
      <c r="Z34" s="9">
        <v>4</v>
      </c>
      <c r="AA34" s="9">
        <v>1</v>
      </c>
      <c r="AB34" s="9">
        <v>4</v>
      </c>
      <c r="AC34" s="9" t="s">
        <v>307</v>
      </c>
      <c r="AD34" s="6">
        <v>34</v>
      </c>
      <c r="AE34" s="9">
        <v>5</v>
      </c>
      <c r="AF34" s="81">
        <v>100</v>
      </c>
      <c r="AG34" s="209"/>
      <c r="AH34" s="6" t="s">
        <v>234</v>
      </c>
      <c r="AI34" s="119">
        <v>85</v>
      </c>
      <c r="AJ34" s="192" t="s">
        <v>108</v>
      </c>
      <c r="AK34" s="9" t="s">
        <v>308</v>
      </c>
      <c r="AL34" s="119">
        <v>15</v>
      </c>
      <c r="AM34" s="192"/>
      <c r="AN34" s="9"/>
      <c r="AO34" s="119"/>
      <c r="AP34" s="192"/>
      <c r="AQ34" s="9"/>
      <c r="AR34" s="81"/>
      <c r="AS34" s="192"/>
      <c r="AT34" s="9"/>
      <c r="AU34" s="119"/>
      <c r="AV34" s="84"/>
      <c r="AW34" s="9"/>
      <c r="AX34" s="119"/>
      <c r="AY34" s="192"/>
      <c r="AZ34" s="9"/>
      <c r="BA34" s="119"/>
      <c r="BB34" s="192"/>
      <c r="BC34" s="9"/>
      <c r="BD34" s="119"/>
      <c r="BE34" s="192"/>
      <c r="BF34" s="9"/>
      <c r="BG34" s="119"/>
    </row>
    <row r="35" spans="1:59" s="71" customFormat="1" ht="127.4" x14ac:dyDescent="0.25">
      <c r="A35" s="9">
        <v>104</v>
      </c>
      <c r="B35" s="124" t="s">
        <v>235</v>
      </c>
      <c r="C35" s="9">
        <v>10</v>
      </c>
      <c r="D35" s="6" t="s">
        <v>327</v>
      </c>
      <c r="E35" s="2" t="s">
        <v>328</v>
      </c>
      <c r="F35" s="1">
        <v>11517</v>
      </c>
      <c r="G35" s="78" t="s">
        <v>329</v>
      </c>
      <c r="H35" s="9">
        <v>2006</v>
      </c>
      <c r="I35" s="78" t="s">
        <v>330</v>
      </c>
      <c r="J35" s="141">
        <v>178800</v>
      </c>
      <c r="K35" s="78" t="s">
        <v>88</v>
      </c>
      <c r="L35" s="78" t="s">
        <v>331</v>
      </c>
      <c r="M35" s="78" t="s">
        <v>332</v>
      </c>
      <c r="N35" s="78" t="s">
        <v>333</v>
      </c>
      <c r="O35" s="78" t="s">
        <v>334</v>
      </c>
      <c r="P35" s="9" t="s">
        <v>335</v>
      </c>
      <c r="Q35" s="12">
        <v>12.705882352941176</v>
      </c>
      <c r="R35" s="13">
        <v>0</v>
      </c>
      <c r="S35" s="13">
        <v>0</v>
      </c>
      <c r="T35" s="13">
        <v>12.705882352941176</v>
      </c>
      <c r="U35" s="14">
        <v>12.705882352941176</v>
      </c>
      <c r="V35" s="16">
        <f>ROUND((80+80+80+85+95+95+95+90+90+90+90+90)/12,2)</f>
        <v>88.33</v>
      </c>
      <c r="W35" s="84">
        <v>100</v>
      </c>
      <c r="X35" s="83" t="s">
        <v>317</v>
      </c>
      <c r="Y35" s="16">
        <v>3</v>
      </c>
      <c r="Z35" s="16">
        <v>6</v>
      </c>
      <c r="AA35" s="16">
        <v>1</v>
      </c>
      <c r="AB35" s="16">
        <v>4</v>
      </c>
      <c r="AC35" s="16">
        <v>87</v>
      </c>
      <c r="AD35" s="79">
        <v>0</v>
      </c>
      <c r="AE35" s="80">
        <v>5</v>
      </c>
      <c r="AF35" s="86">
        <v>90</v>
      </c>
      <c r="AG35" s="209" t="s">
        <v>327</v>
      </c>
      <c r="AH35" s="6" t="s">
        <v>336</v>
      </c>
      <c r="AI35" s="119">
        <v>80</v>
      </c>
      <c r="AJ35" s="192" t="s">
        <v>337</v>
      </c>
      <c r="AK35" s="9"/>
      <c r="AL35" s="119"/>
      <c r="AM35" s="192"/>
      <c r="AN35" s="9"/>
      <c r="AO35" s="119"/>
      <c r="AP35" s="192"/>
      <c r="AQ35" s="9"/>
      <c r="AR35" s="81"/>
      <c r="AS35" s="192"/>
      <c r="AT35" s="9"/>
      <c r="AU35" s="119"/>
      <c r="AV35" s="85" t="s">
        <v>338</v>
      </c>
      <c r="AW35" s="72" t="s">
        <v>339</v>
      </c>
      <c r="AX35" s="193">
        <v>10</v>
      </c>
      <c r="AY35" s="82"/>
      <c r="AZ35" s="16"/>
      <c r="BA35" s="193"/>
      <c r="BB35" s="82"/>
      <c r="BC35" s="16"/>
      <c r="BD35" s="193"/>
      <c r="BE35" s="82"/>
      <c r="BF35" s="16"/>
      <c r="BG35" s="193"/>
    </row>
    <row r="36" spans="1:59" s="71" customFormat="1" ht="63.7" x14ac:dyDescent="0.25">
      <c r="A36" s="9">
        <v>104</v>
      </c>
      <c r="B36" s="124" t="s">
        <v>235</v>
      </c>
      <c r="C36" s="9">
        <v>12</v>
      </c>
      <c r="D36" s="6" t="s">
        <v>340</v>
      </c>
      <c r="E36" s="2" t="s">
        <v>341</v>
      </c>
      <c r="F36" s="1">
        <v>14360</v>
      </c>
      <c r="G36" s="78" t="s">
        <v>342</v>
      </c>
      <c r="H36" s="9">
        <v>2004</v>
      </c>
      <c r="I36" s="78" t="s">
        <v>343</v>
      </c>
      <c r="J36" s="141">
        <v>33735.79</v>
      </c>
      <c r="K36" s="78" t="s">
        <v>140</v>
      </c>
      <c r="L36" s="78" t="s">
        <v>344</v>
      </c>
      <c r="M36" s="78" t="s">
        <v>345</v>
      </c>
      <c r="N36" s="78" t="s">
        <v>346</v>
      </c>
      <c r="O36" s="78" t="s">
        <v>347</v>
      </c>
      <c r="P36" s="9" t="s">
        <v>348</v>
      </c>
      <c r="Q36" s="12">
        <v>18.461764705882352</v>
      </c>
      <c r="R36" s="13">
        <v>0</v>
      </c>
      <c r="S36" s="13"/>
      <c r="T36" s="13">
        <v>18.461764705882352</v>
      </c>
      <c r="U36" s="14">
        <v>18.461764705882352</v>
      </c>
      <c r="V36" s="16">
        <f>(62+62+62+62+62+62+62+62+62+62+62+62)/12</f>
        <v>62</v>
      </c>
      <c r="W36" s="84">
        <v>100</v>
      </c>
      <c r="X36" s="83" t="s">
        <v>317</v>
      </c>
      <c r="Y36" s="16">
        <v>3</v>
      </c>
      <c r="Z36" s="16">
        <v>1</v>
      </c>
      <c r="AA36" s="16">
        <v>7</v>
      </c>
      <c r="AB36" s="16">
        <v>4</v>
      </c>
      <c r="AC36" s="16">
        <v>99</v>
      </c>
      <c r="AD36" s="79"/>
      <c r="AE36" s="80">
        <v>5</v>
      </c>
      <c r="AF36" s="86">
        <v>62</v>
      </c>
      <c r="AG36" s="209" t="s">
        <v>349</v>
      </c>
      <c r="AH36" s="6" t="s">
        <v>350</v>
      </c>
      <c r="AI36" s="119">
        <v>15.5</v>
      </c>
      <c r="AJ36" s="192" t="s">
        <v>351</v>
      </c>
      <c r="AK36" s="9" t="s">
        <v>352</v>
      </c>
      <c r="AL36" s="119">
        <v>15.5</v>
      </c>
      <c r="AM36" s="192" t="s">
        <v>340</v>
      </c>
      <c r="AN36" s="9" t="s">
        <v>350</v>
      </c>
      <c r="AO36" s="119">
        <v>15.5</v>
      </c>
      <c r="AP36" s="192" t="s">
        <v>353</v>
      </c>
      <c r="AQ36" s="9" t="s">
        <v>354</v>
      </c>
      <c r="AR36" s="81">
        <v>15.5</v>
      </c>
      <c r="AS36" s="192"/>
      <c r="AT36" s="9"/>
      <c r="AU36" s="119"/>
      <c r="AV36" s="85"/>
      <c r="AW36" s="72"/>
      <c r="AX36" s="193"/>
      <c r="AY36" s="82"/>
      <c r="AZ36" s="16"/>
      <c r="BA36" s="193"/>
      <c r="BB36" s="82"/>
      <c r="BC36" s="16"/>
      <c r="BD36" s="193"/>
      <c r="BE36" s="82"/>
      <c r="BF36" s="16"/>
      <c r="BG36" s="193"/>
    </row>
    <row r="37" spans="1:59" s="71" customFormat="1" ht="165.6" x14ac:dyDescent="0.25">
      <c r="A37" s="9">
        <v>104</v>
      </c>
      <c r="B37" s="124" t="s">
        <v>235</v>
      </c>
      <c r="C37" s="9">
        <v>12</v>
      </c>
      <c r="D37" s="6" t="s">
        <v>340</v>
      </c>
      <c r="E37" s="2" t="s">
        <v>341</v>
      </c>
      <c r="F37" s="1">
        <v>14360</v>
      </c>
      <c r="G37" s="78" t="s">
        <v>355</v>
      </c>
      <c r="H37" s="9">
        <v>2004</v>
      </c>
      <c r="I37" s="78" t="s">
        <v>356</v>
      </c>
      <c r="J37" s="141">
        <v>100984.81</v>
      </c>
      <c r="K37" s="78" t="s">
        <v>140</v>
      </c>
      <c r="L37" s="78" t="s">
        <v>357</v>
      </c>
      <c r="M37" s="78" t="s">
        <v>358</v>
      </c>
      <c r="N37" s="78" t="s">
        <v>359</v>
      </c>
      <c r="O37" s="78" t="s">
        <v>360</v>
      </c>
      <c r="P37" s="9" t="s">
        <v>361</v>
      </c>
      <c r="Q37" s="12">
        <f>U37</f>
        <v>15.909411764705883</v>
      </c>
      <c r="R37" s="13">
        <v>1.1399999999999999</v>
      </c>
      <c r="S37" s="13"/>
      <c r="T37" s="13">
        <v>14.769411764705882</v>
      </c>
      <c r="U37" s="14">
        <f>SUM(R37:T37)</f>
        <v>15.909411764705883</v>
      </c>
      <c r="V37" s="16">
        <f>(100+100+100+100+100+100+100+100+100+100+100+100)/12</f>
        <v>100</v>
      </c>
      <c r="W37" s="84">
        <v>100</v>
      </c>
      <c r="X37" s="83" t="s">
        <v>317</v>
      </c>
      <c r="Y37" s="16">
        <v>3</v>
      </c>
      <c r="Z37" s="16">
        <v>4</v>
      </c>
      <c r="AA37" s="16">
        <v>7</v>
      </c>
      <c r="AB37" s="16">
        <v>4</v>
      </c>
      <c r="AC37" s="16">
        <v>101</v>
      </c>
      <c r="AD37" s="79">
        <v>0</v>
      </c>
      <c r="AE37" s="80">
        <v>5</v>
      </c>
      <c r="AF37" s="86">
        <v>100</v>
      </c>
      <c r="AG37" s="209" t="s">
        <v>349</v>
      </c>
      <c r="AH37" s="6" t="s">
        <v>350</v>
      </c>
      <c r="AI37" s="119">
        <v>20</v>
      </c>
      <c r="AJ37" s="192" t="s">
        <v>351</v>
      </c>
      <c r="AK37" s="9" t="s">
        <v>352</v>
      </c>
      <c r="AL37" s="119">
        <v>20</v>
      </c>
      <c r="AM37" s="192" t="s">
        <v>340</v>
      </c>
      <c r="AN37" s="9" t="s">
        <v>350</v>
      </c>
      <c r="AO37" s="119">
        <v>20</v>
      </c>
      <c r="AP37" s="192" t="s">
        <v>353</v>
      </c>
      <c r="AQ37" s="9" t="s">
        <v>354</v>
      </c>
      <c r="AR37" s="81">
        <v>20</v>
      </c>
      <c r="AS37" s="192" t="s">
        <v>362</v>
      </c>
      <c r="AT37" s="9" t="s">
        <v>363</v>
      </c>
      <c r="AU37" s="119">
        <v>20</v>
      </c>
      <c r="AV37" s="85"/>
      <c r="AW37" s="72"/>
      <c r="AX37" s="193"/>
      <c r="AY37" s="82"/>
      <c r="AZ37" s="16"/>
      <c r="BA37" s="193"/>
      <c r="BB37" s="82"/>
      <c r="BC37" s="16"/>
      <c r="BD37" s="193"/>
      <c r="BE37" s="82"/>
      <c r="BF37" s="16"/>
      <c r="BG37" s="193"/>
    </row>
    <row r="38" spans="1:59" s="71" customFormat="1" ht="101.95" x14ac:dyDescent="0.25">
      <c r="A38" s="9">
        <v>104</v>
      </c>
      <c r="B38" s="124" t="s">
        <v>235</v>
      </c>
      <c r="C38" s="9">
        <v>12</v>
      </c>
      <c r="D38" s="6" t="s">
        <v>340</v>
      </c>
      <c r="E38" s="2" t="s">
        <v>341</v>
      </c>
      <c r="F38" s="1">
        <v>14360</v>
      </c>
      <c r="G38" s="78" t="s">
        <v>364</v>
      </c>
      <c r="H38" s="9">
        <v>2010</v>
      </c>
      <c r="I38" s="78" t="s">
        <v>365</v>
      </c>
      <c r="J38" s="141">
        <v>40180.880000000005</v>
      </c>
      <c r="K38" s="78" t="s">
        <v>68</v>
      </c>
      <c r="L38" s="78" t="s">
        <v>366</v>
      </c>
      <c r="M38" s="78" t="s">
        <v>367</v>
      </c>
      <c r="N38" s="78" t="s">
        <v>368</v>
      </c>
      <c r="O38" s="78" t="s">
        <v>369</v>
      </c>
      <c r="P38" s="9" t="s">
        <v>370</v>
      </c>
      <c r="Q38" s="12">
        <v>0</v>
      </c>
      <c r="R38" s="13">
        <v>0</v>
      </c>
      <c r="S38" s="13"/>
      <c r="T38" s="13"/>
      <c r="U38" s="14">
        <v>0</v>
      </c>
      <c r="V38" s="16">
        <f>(100+100+100+100+100+100+100+100+100+100+100+100)/12</f>
        <v>100</v>
      </c>
      <c r="W38" s="84">
        <v>100</v>
      </c>
      <c r="X38" s="83" t="s">
        <v>317</v>
      </c>
      <c r="Y38" s="16">
        <v>2</v>
      </c>
      <c r="Z38" s="16">
        <v>1</v>
      </c>
      <c r="AA38" s="16">
        <v>3</v>
      </c>
      <c r="AB38" s="16">
        <v>5</v>
      </c>
      <c r="AC38" s="16">
        <v>98</v>
      </c>
      <c r="AD38" s="79"/>
      <c r="AE38" s="80">
        <v>5</v>
      </c>
      <c r="AF38" s="86">
        <v>100</v>
      </c>
      <c r="AG38" s="209" t="s">
        <v>349</v>
      </c>
      <c r="AH38" s="6" t="s">
        <v>350</v>
      </c>
      <c r="AI38" s="119">
        <v>20</v>
      </c>
      <c r="AJ38" s="192" t="s">
        <v>351</v>
      </c>
      <c r="AK38" s="9" t="s">
        <v>352</v>
      </c>
      <c r="AL38" s="119">
        <v>20</v>
      </c>
      <c r="AM38" s="192" t="s">
        <v>340</v>
      </c>
      <c r="AN38" s="9" t="s">
        <v>350</v>
      </c>
      <c r="AO38" s="119">
        <v>20</v>
      </c>
      <c r="AP38" s="192" t="s">
        <v>353</v>
      </c>
      <c r="AQ38" s="9" t="s">
        <v>354</v>
      </c>
      <c r="AR38" s="81">
        <v>20</v>
      </c>
      <c r="AS38" s="192" t="s">
        <v>362</v>
      </c>
      <c r="AT38" s="9" t="s">
        <v>363</v>
      </c>
      <c r="AU38" s="119">
        <v>20</v>
      </c>
      <c r="AV38" s="85"/>
      <c r="AW38" s="72"/>
      <c r="AX38" s="193"/>
      <c r="AY38" s="82"/>
      <c r="AZ38" s="16"/>
      <c r="BA38" s="193"/>
      <c r="BB38" s="82"/>
      <c r="BC38" s="16"/>
      <c r="BD38" s="193"/>
      <c r="BE38" s="82"/>
      <c r="BF38" s="16"/>
      <c r="BG38" s="193"/>
    </row>
    <row r="39" spans="1:59" s="71" customFormat="1" ht="63.7" x14ac:dyDescent="0.25">
      <c r="A39" s="9">
        <v>104</v>
      </c>
      <c r="B39" s="124" t="s">
        <v>235</v>
      </c>
      <c r="C39" s="9">
        <v>11</v>
      </c>
      <c r="D39" s="6" t="s">
        <v>323</v>
      </c>
      <c r="E39" s="2" t="s">
        <v>371</v>
      </c>
      <c r="F39" s="1">
        <v>18325</v>
      </c>
      <c r="G39" s="78" t="s">
        <v>372</v>
      </c>
      <c r="H39" s="9">
        <v>2007</v>
      </c>
      <c r="I39" s="78" t="s">
        <v>373</v>
      </c>
      <c r="J39" s="141">
        <v>52862.07</v>
      </c>
      <c r="K39" s="78" t="s">
        <v>7623</v>
      </c>
      <c r="L39" s="78" t="s">
        <v>374</v>
      </c>
      <c r="M39" s="78" t="s">
        <v>375</v>
      </c>
      <c r="N39" s="78" t="s">
        <v>376</v>
      </c>
      <c r="O39" s="78" t="s">
        <v>377</v>
      </c>
      <c r="P39" s="9" t="s">
        <v>378</v>
      </c>
      <c r="Q39" s="12">
        <f>U39</f>
        <v>10</v>
      </c>
      <c r="R39" s="13">
        <v>0</v>
      </c>
      <c r="S39" s="13">
        <v>0</v>
      </c>
      <c r="T39" s="13">
        <v>10</v>
      </c>
      <c r="U39" s="14">
        <f t="shared" ref="U39:U45" si="0">SUM(R39:T39)</f>
        <v>10</v>
      </c>
      <c r="V39" s="16">
        <f>(100+100+100+100+100+100+100+100+100+100+100+100)/12</f>
        <v>100</v>
      </c>
      <c r="W39" s="84">
        <v>100</v>
      </c>
      <c r="X39" s="83" t="s">
        <v>317</v>
      </c>
      <c r="Y39" s="16">
        <v>2</v>
      </c>
      <c r="Z39" s="16">
        <v>1</v>
      </c>
      <c r="AA39" s="16">
        <v>3</v>
      </c>
      <c r="AB39" s="16">
        <v>8</v>
      </c>
      <c r="AC39" s="16" t="s">
        <v>379</v>
      </c>
      <c r="AD39" s="79"/>
      <c r="AE39" s="80">
        <v>5</v>
      </c>
      <c r="AF39" s="86">
        <v>100</v>
      </c>
      <c r="AG39" s="209" t="s">
        <v>323</v>
      </c>
      <c r="AH39" s="6" t="s">
        <v>380</v>
      </c>
      <c r="AI39" s="119">
        <v>50</v>
      </c>
      <c r="AJ39" s="192" t="s">
        <v>381</v>
      </c>
      <c r="AK39" s="9" t="s">
        <v>380</v>
      </c>
      <c r="AL39" s="119">
        <v>50</v>
      </c>
      <c r="AM39" s="192"/>
      <c r="AN39" s="9"/>
      <c r="AO39" s="119"/>
      <c r="AP39" s="192"/>
      <c r="AQ39" s="9"/>
      <c r="AR39" s="81"/>
      <c r="AS39" s="192"/>
      <c r="AT39" s="9"/>
      <c r="AU39" s="119"/>
      <c r="AV39" s="85"/>
      <c r="AW39" s="72"/>
      <c r="AX39" s="193"/>
      <c r="AY39" s="82"/>
      <c r="AZ39" s="16"/>
      <c r="BA39" s="193"/>
      <c r="BB39" s="82"/>
      <c r="BC39" s="16"/>
      <c r="BD39" s="193"/>
      <c r="BE39" s="82"/>
      <c r="BF39" s="16"/>
      <c r="BG39" s="193"/>
    </row>
    <row r="40" spans="1:59" s="71" customFormat="1" ht="38.25" x14ac:dyDescent="0.25">
      <c r="A40" s="9">
        <v>104</v>
      </c>
      <c r="B40" s="124" t="s">
        <v>235</v>
      </c>
      <c r="C40" s="9">
        <v>11</v>
      </c>
      <c r="D40" s="6" t="s">
        <v>382</v>
      </c>
      <c r="E40" s="2" t="s">
        <v>371</v>
      </c>
      <c r="F40" s="1">
        <v>18326</v>
      </c>
      <c r="G40" s="76" t="s">
        <v>383</v>
      </c>
      <c r="H40" s="9">
        <v>2016</v>
      </c>
      <c r="I40" s="78"/>
      <c r="J40" s="142">
        <v>90368</v>
      </c>
      <c r="K40" s="78" t="s">
        <v>283</v>
      </c>
      <c r="L40" s="78"/>
      <c r="M40" s="78"/>
      <c r="N40" s="78"/>
      <c r="O40" s="78"/>
      <c r="P40" s="9" t="s">
        <v>384</v>
      </c>
      <c r="Q40" s="12">
        <f>U40</f>
        <v>10.61</v>
      </c>
      <c r="R40" s="13">
        <v>10.61</v>
      </c>
      <c r="S40" s="13"/>
      <c r="T40" s="13"/>
      <c r="U40" s="14">
        <f t="shared" si="0"/>
        <v>10.61</v>
      </c>
      <c r="V40" s="16"/>
      <c r="W40" s="84"/>
      <c r="X40" s="83" t="s">
        <v>317</v>
      </c>
      <c r="Y40" s="16"/>
      <c r="Z40" s="16"/>
      <c r="AA40" s="16"/>
      <c r="AB40" s="16"/>
      <c r="AC40" s="16" t="s">
        <v>385</v>
      </c>
      <c r="AD40" s="79"/>
      <c r="AE40" s="80"/>
      <c r="AF40" s="86">
        <v>100</v>
      </c>
      <c r="AG40" s="209"/>
      <c r="AH40" s="6" t="s">
        <v>380</v>
      </c>
      <c r="AI40" s="119"/>
      <c r="AJ40" s="192"/>
      <c r="AK40" s="9"/>
      <c r="AL40" s="119"/>
      <c r="AM40" s="196"/>
      <c r="AN40" s="9"/>
      <c r="AO40" s="106"/>
      <c r="AP40" s="196"/>
      <c r="AQ40" s="9"/>
      <c r="AR40" s="81"/>
      <c r="AS40" s="192"/>
      <c r="AT40" s="9"/>
      <c r="AU40" s="119"/>
      <c r="AV40" s="85"/>
      <c r="AW40" s="72"/>
      <c r="AX40" s="193"/>
      <c r="AY40" s="82"/>
      <c r="AZ40" s="16"/>
      <c r="BA40" s="193"/>
      <c r="BB40" s="82"/>
      <c r="BC40" s="16"/>
      <c r="BD40" s="193"/>
      <c r="BE40" s="82"/>
      <c r="BF40" s="16"/>
      <c r="BG40" s="193"/>
    </row>
    <row r="41" spans="1:59" s="71" customFormat="1" ht="127.95" thickBot="1" x14ac:dyDescent="0.3">
      <c r="A41" s="9">
        <v>104</v>
      </c>
      <c r="B41" s="124" t="s">
        <v>235</v>
      </c>
      <c r="C41" s="9">
        <v>10</v>
      </c>
      <c r="D41" s="6" t="s">
        <v>386</v>
      </c>
      <c r="E41" s="2" t="s">
        <v>387</v>
      </c>
      <c r="F41" s="1" t="s">
        <v>388</v>
      </c>
      <c r="G41" s="78" t="s">
        <v>389</v>
      </c>
      <c r="H41" s="9">
        <v>2013</v>
      </c>
      <c r="I41" s="37" t="s">
        <v>390</v>
      </c>
      <c r="J41" s="141">
        <v>410607</v>
      </c>
      <c r="K41" s="78" t="s">
        <v>5239</v>
      </c>
      <c r="L41" s="37" t="s">
        <v>391</v>
      </c>
      <c r="M41" s="37" t="s">
        <v>392</v>
      </c>
      <c r="N41" s="37" t="s">
        <v>393</v>
      </c>
      <c r="O41" s="37" t="s">
        <v>394</v>
      </c>
      <c r="P41" s="9" t="s">
        <v>395</v>
      </c>
      <c r="Q41" s="12">
        <f>U41</f>
        <v>283.31</v>
      </c>
      <c r="R41" s="13">
        <v>48.31</v>
      </c>
      <c r="S41" s="13">
        <v>200</v>
      </c>
      <c r="T41" s="13">
        <v>35</v>
      </c>
      <c r="U41" s="14">
        <f t="shared" si="0"/>
        <v>283.31</v>
      </c>
      <c r="V41" s="16">
        <f>ROUND((100+100+100+100+98+98+100+100+100+100+100+100)/12,2)</f>
        <v>99.67</v>
      </c>
      <c r="W41" s="84">
        <v>45</v>
      </c>
      <c r="X41" s="83" t="s">
        <v>317</v>
      </c>
      <c r="Y41" s="16">
        <v>3</v>
      </c>
      <c r="Z41" s="16">
        <v>5</v>
      </c>
      <c r="AA41" s="16">
        <v>3</v>
      </c>
      <c r="AB41" s="16">
        <v>44</v>
      </c>
      <c r="AC41" s="16"/>
      <c r="AD41" s="79">
        <v>45</v>
      </c>
      <c r="AE41" s="80">
        <v>5</v>
      </c>
      <c r="AF41" s="86">
        <v>100</v>
      </c>
      <c r="AG41" s="87" t="s">
        <v>396</v>
      </c>
      <c r="AH41" s="88" t="s">
        <v>397</v>
      </c>
      <c r="AI41" s="89">
        <v>85</v>
      </c>
      <c r="AJ41" s="151" t="s">
        <v>398</v>
      </c>
      <c r="AK41" s="90" t="s">
        <v>7589</v>
      </c>
      <c r="AL41" s="89">
        <v>5</v>
      </c>
      <c r="AM41" s="225" t="s">
        <v>59</v>
      </c>
      <c r="AN41" s="15" t="s">
        <v>4809</v>
      </c>
      <c r="AO41" s="91">
        <v>5</v>
      </c>
      <c r="AP41" s="225" t="s">
        <v>401</v>
      </c>
      <c r="AQ41" s="90" t="s">
        <v>62</v>
      </c>
      <c r="AR41" s="92">
        <v>5</v>
      </c>
      <c r="AS41" s="82"/>
      <c r="AT41" s="16"/>
      <c r="AU41" s="193"/>
      <c r="AV41" s="93"/>
      <c r="AW41" s="92"/>
      <c r="AX41" s="198"/>
      <c r="AY41" s="82"/>
      <c r="AZ41" s="16"/>
      <c r="BA41" s="193"/>
      <c r="BB41" s="82"/>
      <c r="BC41" s="16"/>
      <c r="BD41" s="193"/>
      <c r="BE41" s="82"/>
      <c r="BF41" s="16"/>
      <c r="BG41" s="193"/>
    </row>
    <row r="42" spans="1:59" s="71" customFormat="1" ht="38.25" x14ac:dyDescent="0.25">
      <c r="A42" s="9">
        <v>104</v>
      </c>
      <c r="B42" s="124" t="s">
        <v>235</v>
      </c>
      <c r="C42" s="9">
        <v>10</v>
      </c>
      <c r="D42" s="6" t="s">
        <v>402</v>
      </c>
      <c r="E42" s="2" t="s">
        <v>387</v>
      </c>
      <c r="F42" s="1" t="s">
        <v>403</v>
      </c>
      <c r="G42" s="76" t="s">
        <v>404</v>
      </c>
      <c r="H42" s="9">
        <v>2016</v>
      </c>
      <c r="I42" s="37"/>
      <c r="J42" s="142">
        <v>82670.149999999994</v>
      </c>
      <c r="K42" s="78" t="s">
        <v>99</v>
      </c>
      <c r="L42" s="37"/>
      <c r="M42" s="37"/>
      <c r="N42" s="37"/>
      <c r="O42" s="37"/>
      <c r="P42" s="9" t="s">
        <v>405</v>
      </c>
      <c r="Q42" s="12">
        <f>U42</f>
        <v>9.73</v>
      </c>
      <c r="R42" s="13">
        <v>9.73</v>
      </c>
      <c r="S42" s="13"/>
      <c r="T42" s="13"/>
      <c r="U42" s="14">
        <f t="shared" si="0"/>
        <v>9.73</v>
      </c>
      <c r="V42" s="16"/>
      <c r="W42" s="84"/>
      <c r="X42" s="83" t="s">
        <v>317</v>
      </c>
      <c r="Y42" s="16"/>
      <c r="Z42" s="16"/>
      <c r="AA42" s="16"/>
      <c r="AB42" s="16"/>
      <c r="AC42" s="16"/>
      <c r="AD42" s="79"/>
      <c r="AE42" s="80"/>
      <c r="AF42" s="86">
        <v>100</v>
      </c>
      <c r="AG42" s="209"/>
      <c r="AH42" s="6"/>
      <c r="AI42" s="119"/>
      <c r="AJ42" s="192"/>
      <c r="AK42" s="9"/>
      <c r="AL42" s="119"/>
      <c r="AM42" s="226"/>
      <c r="AN42" s="16"/>
      <c r="AO42" s="106"/>
      <c r="AP42" s="226"/>
      <c r="AQ42" s="9"/>
      <c r="AR42" s="81"/>
      <c r="AS42" s="82"/>
      <c r="AT42" s="16"/>
      <c r="AU42" s="193"/>
      <c r="AV42" s="84"/>
      <c r="AW42" s="81"/>
      <c r="AX42" s="193"/>
      <c r="AY42" s="82"/>
      <c r="AZ42" s="16"/>
      <c r="BA42" s="193"/>
      <c r="BB42" s="82"/>
      <c r="BC42" s="16"/>
      <c r="BD42" s="193"/>
      <c r="BE42" s="82"/>
      <c r="BF42" s="16"/>
      <c r="BG42" s="193"/>
    </row>
    <row r="43" spans="1:59" s="71" customFormat="1" ht="343.95" x14ac:dyDescent="0.25">
      <c r="A43" s="9">
        <v>104</v>
      </c>
      <c r="B43" s="124" t="s">
        <v>235</v>
      </c>
      <c r="C43" s="9">
        <v>13</v>
      </c>
      <c r="D43" s="6" t="s">
        <v>406</v>
      </c>
      <c r="E43" s="2" t="s">
        <v>407</v>
      </c>
      <c r="F43" s="1">
        <v>6259</v>
      </c>
      <c r="G43" s="78" t="s">
        <v>408</v>
      </c>
      <c r="H43" s="9">
        <v>2011</v>
      </c>
      <c r="I43" s="78" t="s">
        <v>409</v>
      </c>
      <c r="J43" s="141">
        <v>81234.14</v>
      </c>
      <c r="K43" s="78" t="s">
        <v>99</v>
      </c>
      <c r="L43" s="78" t="s">
        <v>410</v>
      </c>
      <c r="M43" s="78" t="s">
        <v>411</v>
      </c>
      <c r="N43" s="78" t="s">
        <v>412</v>
      </c>
      <c r="O43" s="78" t="s">
        <v>413</v>
      </c>
      <c r="P43" s="9" t="s">
        <v>414</v>
      </c>
      <c r="Q43" s="12">
        <f>U43</f>
        <v>20</v>
      </c>
      <c r="R43" s="13">
        <v>0</v>
      </c>
      <c r="S43" s="13">
        <v>0</v>
      </c>
      <c r="T43" s="13">
        <v>20</v>
      </c>
      <c r="U43" s="14">
        <f t="shared" si="0"/>
        <v>20</v>
      </c>
      <c r="V43" s="16">
        <f>ROUND((10+15+23+15+20+10+10+0+9+0+38+25)/12,2)</f>
        <v>14.58</v>
      </c>
      <c r="W43" s="84">
        <v>98</v>
      </c>
      <c r="X43" s="94" t="s">
        <v>317</v>
      </c>
      <c r="Y43" s="16">
        <v>1</v>
      </c>
      <c r="Z43" s="16">
        <v>7</v>
      </c>
      <c r="AA43" s="16"/>
      <c r="AB43" s="16">
        <v>59</v>
      </c>
      <c r="AC43" s="16" t="s">
        <v>379</v>
      </c>
      <c r="AD43" s="79">
        <v>0</v>
      </c>
      <c r="AE43" s="80">
        <v>5</v>
      </c>
      <c r="AF43" s="86">
        <v>0</v>
      </c>
      <c r="AG43" s="209" t="s">
        <v>406</v>
      </c>
      <c r="AH43" s="6" t="s">
        <v>415</v>
      </c>
      <c r="AI43" s="119">
        <v>0</v>
      </c>
      <c r="AJ43" s="192"/>
      <c r="AK43" s="9"/>
      <c r="AL43" s="119"/>
      <c r="AM43" s="192"/>
      <c r="AN43" s="9"/>
      <c r="AO43" s="119"/>
      <c r="AP43" s="192"/>
      <c r="AQ43" s="9"/>
      <c r="AR43" s="81"/>
      <c r="AS43" s="192"/>
      <c r="AT43" s="9"/>
      <c r="AU43" s="119"/>
      <c r="AV43" s="85"/>
      <c r="AW43" s="72"/>
      <c r="AX43" s="193"/>
      <c r="AY43" s="82"/>
      <c r="AZ43" s="16"/>
      <c r="BA43" s="193"/>
      <c r="BB43" s="82"/>
      <c r="BC43" s="16"/>
      <c r="BD43" s="193"/>
      <c r="BE43" s="82"/>
      <c r="BF43" s="16"/>
      <c r="BG43" s="193"/>
    </row>
    <row r="44" spans="1:59" s="71" customFormat="1" ht="50.95" x14ac:dyDescent="0.25">
      <c r="A44" s="9">
        <v>104</v>
      </c>
      <c r="B44" s="124" t="s">
        <v>235</v>
      </c>
      <c r="C44" s="9">
        <v>11</v>
      </c>
      <c r="D44" s="6" t="s">
        <v>416</v>
      </c>
      <c r="E44" s="17" t="s">
        <v>417</v>
      </c>
      <c r="F44" s="1" t="s">
        <v>418</v>
      </c>
      <c r="G44" s="78" t="s">
        <v>419</v>
      </c>
      <c r="H44" s="9">
        <v>2014</v>
      </c>
      <c r="I44" s="78" t="s">
        <v>420</v>
      </c>
      <c r="J44" s="141">
        <v>118334</v>
      </c>
      <c r="K44" s="78" t="s">
        <v>99</v>
      </c>
      <c r="L44" s="78" t="s">
        <v>421</v>
      </c>
      <c r="M44" s="78" t="s">
        <v>422</v>
      </c>
      <c r="N44" s="78" t="s">
        <v>423</v>
      </c>
      <c r="O44" s="78" t="s">
        <v>424</v>
      </c>
      <c r="P44" s="9" t="s">
        <v>425</v>
      </c>
      <c r="Q44" s="12">
        <v>29.92</v>
      </c>
      <c r="R44" s="13">
        <v>13.92</v>
      </c>
      <c r="S44" s="13">
        <v>16</v>
      </c>
      <c r="T44" s="13"/>
      <c r="U44" s="14">
        <f t="shared" si="0"/>
        <v>29.92</v>
      </c>
      <c r="V44" s="16">
        <f>ROUND((100+100+100+100+45+100+100+100+100+100+0+100)/12,2)</f>
        <v>87.08</v>
      </c>
      <c r="W44" s="84">
        <v>35</v>
      </c>
      <c r="X44" s="83" t="s">
        <v>317</v>
      </c>
      <c r="Y44" s="175">
        <v>3</v>
      </c>
      <c r="Z44" s="175">
        <v>1</v>
      </c>
      <c r="AA44" s="175">
        <v>7</v>
      </c>
      <c r="AB44" s="16">
        <v>9</v>
      </c>
      <c r="AC44" s="16"/>
      <c r="AD44" s="79"/>
      <c r="AE44" s="80">
        <v>5</v>
      </c>
      <c r="AF44" s="86">
        <v>0</v>
      </c>
      <c r="AG44" s="209" t="s">
        <v>426</v>
      </c>
      <c r="AH44" s="6" t="s">
        <v>427</v>
      </c>
      <c r="AI44" s="119">
        <v>22</v>
      </c>
      <c r="AJ44" s="192"/>
      <c r="AK44" s="9"/>
      <c r="AL44" s="119"/>
      <c r="AM44" s="192"/>
      <c r="AN44" s="9"/>
      <c r="AO44" s="119"/>
      <c r="AP44" s="192"/>
      <c r="AQ44" s="81"/>
      <c r="AR44" s="196"/>
      <c r="AS44" s="192"/>
      <c r="AT44" s="9"/>
      <c r="AU44" s="119"/>
      <c r="AV44" s="85"/>
      <c r="AW44" s="72"/>
      <c r="AX44" s="193"/>
      <c r="AY44" s="82"/>
      <c r="AZ44" s="16"/>
      <c r="BA44" s="193"/>
      <c r="BB44" s="82"/>
      <c r="BC44" s="16"/>
      <c r="BD44" s="193"/>
      <c r="BE44" s="82"/>
      <c r="BF44" s="16"/>
      <c r="BG44" s="193"/>
    </row>
    <row r="45" spans="1:59" s="71" customFormat="1" ht="115.2" thickBot="1" x14ac:dyDescent="0.3">
      <c r="A45" s="9">
        <v>104</v>
      </c>
      <c r="B45" s="124" t="s">
        <v>235</v>
      </c>
      <c r="C45" s="9">
        <v>13</v>
      </c>
      <c r="D45" s="6" t="s">
        <v>106</v>
      </c>
      <c r="E45" s="17" t="s">
        <v>428</v>
      </c>
      <c r="F45" s="1">
        <v>38473</v>
      </c>
      <c r="G45" s="78" t="s">
        <v>429</v>
      </c>
      <c r="H45" s="9">
        <v>2015</v>
      </c>
      <c r="I45" s="78" t="s">
        <v>430</v>
      </c>
      <c r="J45" s="141">
        <v>22131.5</v>
      </c>
      <c r="K45" s="78" t="s">
        <v>99</v>
      </c>
      <c r="L45" s="78" t="s">
        <v>431</v>
      </c>
      <c r="M45" s="78" t="s">
        <v>432</v>
      </c>
      <c r="N45" s="78" t="s">
        <v>433</v>
      </c>
      <c r="O45" s="78" t="s">
        <v>434</v>
      </c>
      <c r="P45" s="9" t="s">
        <v>435</v>
      </c>
      <c r="Q45" s="12">
        <f>U45</f>
        <v>2.62</v>
      </c>
      <c r="R45" s="13">
        <v>2.62</v>
      </c>
      <c r="S45" s="13"/>
      <c r="T45" s="13"/>
      <c r="U45" s="14">
        <f t="shared" si="0"/>
        <v>2.62</v>
      </c>
      <c r="V45" s="9">
        <f>+Q45</f>
        <v>2.62</v>
      </c>
      <c r="W45" s="9">
        <v>3</v>
      </c>
      <c r="X45" s="83" t="s">
        <v>317</v>
      </c>
      <c r="Y45" s="175">
        <v>3</v>
      </c>
      <c r="Z45" s="175">
        <v>12</v>
      </c>
      <c r="AA45" s="175">
        <v>1</v>
      </c>
      <c r="AB45" s="16">
        <v>4</v>
      </c>
      <c r="AC45" s="16"/>
      <c r="AD45" s="79"/>
      <c r="AE45" s="80">
        <v>5</v>
      </c>
      <c r="AF45" s="86">
        <v>20</v>
      </c>
      <c r="AG45" s="209" t="s">
        <v>436</v>
      </c>
      <c r="AH45" s="6" t="s">
        <v>417</v>
      </c>
      <c r="AI45" s="119">
        <v>5</v>
      </c>
      <c r="AJ45" s="192"/>
      <c r="AK45" s="9"/>
      <c r="AL45" s="119"/>
      <c r="AM45" s="192"/>
      <c r="AN45" s="9"/>
      <c r="AO45" s="119"/>
      <c r="AP45" s="192"/>
      <c r="AQ45" s="9"/>
      <c r="AR45" s="81"/>
      <c r="AS45" s="192"/>
      <c r="AT45" s="9"/>
      <c r="AU45" s="119"/>
      <c r="AV45" s="85"/>
      <c r="AW45" s="16"/>
      <c r="AX45" s="193"/>
      <c r="AY45" s="82"/>
      <c r="AZ45" s="16"/>
      <c r="BA45" s="193"/>
      <c r="BB45" s="82"/>
      <c r="BC45" s="16"/>
      <c r="BD45" s="193"/>
      <c r="BE45" s="82"/>
      <c r="BF45" s="16"/>
      <c r="BG45" s="193"/>
    </row>
    <row r="46" spans="1:59" s="71" customFormat="1" ht="63.7" x14ac:dyDescent="0.25">
      <c r="A46" s="9">
        <v>104</v>
      </c>
      <c r="B46" s="124" t="s">
        <v>235</v>
      </c>
      <c r="C46" s="96">
        <v>12</v>
      </c>
      <c r="D46" s="95" t="s">
        <v>340</v>
      </c>
      <c r="E46" s="17" t="s">
        <v>437</v>
      </c>
      <c r="F46" s="166">
        <v>23563</v>
      </c>
      <c r="G46" s="127" t="s">
        <v>438</v>
      </c>
      <c r="H46" s="96">
        <v>2010</v>
      </c>
      <c r="I46" s="127" t="s">
        <v>439</v>
      </c>
      <c r="J46" s="143">
        <v>35573.61</v>
      </c>
      <c r="K46" s="127" t="s">
        <v>68</v>
      </c>
      <c r="L46" s="127" t="s">
        <v>440</v>
      </c>
      <c r="M46" s="127" t="s">
        <v>441</v>
      </c>
      <c r="N46" s="127" t="s">
        <v>442</v>
      </c>
      <c r="O46" s="127" t="s">
        <v>443</v>
      </c>
      <c r="P46" s="96" t="s">
        <v>444</v>
      </c>
      <c r="Q46" s="12">
        <v>0</v>
      </c>
      <c r="R46" s="18">
        <v>0</v>
      </c>
      <c r="S46" s="18"/>
      <c r="T46" s="18"/>
      <c r="U46" s="14">
        <v>0</v>
      </c>
      <c r="V46" s="16">
        <f>ROUND((8+30+30+30+30+30+30+30+10+10+10+10)/12,2)</f>
        <v>21.5</v>
      </c>
      <c r="W46" s="181">
        <v>100</v>
      </c>
      <c r="X46" s="97" t="s">
        <v>317</v>
      </c>
      <c r="Y46" s="98">
        <v>2</v>
      </c>
      <c r="Z46" s="98">
        <v>2</v>
      </c>
      <c r="AA46" s="98">
        <v>2</v>
      </c>
      <c r="AB46" s="104">
        <v>11</v>
      </c>
      <c r="AC46" s="98">
        <v>98</v>
      </c>
      <c r="AD46" s="99"/>
      <c r="AE46" s="100">
        <v>5</v>
      </c>
      <c r="AF46" s="203">
        <v>60</v>
      </c>
      <c r="AG46" s="210" t="s">
        <v>340</v>
      </c>
      <c r="AH46" s="101" t="s">
        <v>350</v>
      </c>
      <c r="AI46" s="211">
        <v>20</v>
      </c>
      <c r="AJ46" s="220" t="s">
        <v>445</v>
      </c>
      <c r="AK46" s="102" t="s">
        <v>350</v>
      </c>
      <c r="AL46" s="211">
        <v>10</v>
      </c>
      <c r="AM46" s="227" t="s">
        <v>351</v>
      </c>
      <c r="AN46" s="103" t="s">
        <v>352</v>
      </c>
      <c r="AO46" s="228">
        <v>10</v>
      </c>
      <c r="AP46" s="229" t="s">
        <v>362</v>
      </c>
      <c r="AQ46" s="96" t="s">
        <v>363</v>
      </c>
      <c r="AR46" s="243">
        <v>20</v>
      </c>
      <c r="AS46" s="192"/>
      <c r="AT46" s="9"/>
      <c r="AU46" s="119"/>
      <c r="AV46" s="245"/>
      <c r="AW46" s="98"/>
      <c r="AX46" s="199"/>
      <c r="AY46" s="82"/>
      <c r="AZ46" s="16"/>
      <c r="BA46" s="193"/>
      <c r="BB46" s="82"/>
      <c r="BC46" s="16"/>
      <c r="BD46" s="193"/>
      <c r="BE46" s="82"/>
      <c r="BF46" s="16"/>
      <c r="BG46" s="193"/>
    </row>
    <row r="47" spans="1:59" s="71" customFormat="1" ht="152.9" x14ac:dyDescent="0.25">
      <c r="A47" s="9">
        <v>104</v>
      </c>
      <c r="B47" s="124" t="s">
        <v>235</v>
      </c>
      <c r="C47" s="9">
        <v>12</v>
      </c>
      <c r="D47" s="6" t="s">
        <v>340</v>
      </c>
      <c r="E47" s="19" t="s">
        <v>446</v>
      </c>
      <c r="F47" s="167">
        <v>10412</v>
      </c>
      <c r="G47" s="78" t="s">
        <v>447</v>
      </c>
      <c r="H47" s="9">
        <v>2010</v>
      </c>
      <c r="I47" s="78" t="s">
        <v>448</v>
      </c>
      <c r="J47" s="141">
        <v>95543.92</v>
      </c>
      <c r="K47" s="78" t="s">
        <v>68</v>
      </c>
      <c r="L47" s="78" t="s">
        <v>449</v>
      </c>
      <c r="M47" s="78" t="s">
        <v>450</v>
      </c>
      <c r="N47" s="78" t="s">
        <v>451</v>
      </c>
      <c r="O47" s="78" t="s">
        <v>452</v>
      </c>
      <c r="P47" s="9" t="s">
        <v>453</v>
      </c>
      <c r="Q47" s="12">
        <v>27.819155724975296</v>
      </c>
      <c r="R47" s="13">
        <v>0</v>
      </c>
      <c r="S47" s="13">
        <v>7.0591557249752928</v>
      </c>
      <c r="T47" s="13">
        <v>20.76</v>
      </c>
      <c r="U47" s="14">
        <v>27.819155724975296</v>
      </c>
      <c r="V47" s="16">
        <f>(100+100+100+100+100+100+100+100+100+100+100+100)/12</f>
        <v>100</v>
      </c>
      <c r="W47" s="84">
        <v>100</v>
      </c>
      <c r="X47" s="83" t="s">
        <v>317</v>
      </c>
      <c r="Y47" s="16">
        <v>2</v>
      </c>
      <c r="Z47" s="16">
        <v>1</v>
      </c>
      <c r="AA47" s="16">
        <v>3</v>
      </c>
      <c r="AB47" s="16">
        <v>5</v>
      </c>
      <c r="AC47" s="16">
        <v>98</v>
      </c>
      <c r="AD47" s="79">
        <v>0</v>
      </c>
      <c r="AE47" s="80">
        <v>5</v>
      </c>
      <c r="AF47" s="86">
        <v>100</v>
      </c>
      <c r="AG47" s="209" t="s">
        <v>340</v>
      </c>
      <c r="AH47" s="6" t="s">
        <v>350</v>
      </c>
      <c r="AI47" s="119">
        <v>80</v>
      </c>
      <c r="AJ47" s="192" t="s">
        <v>454</v>
      </c>
      <c r="AK47" s="9" t="s">
        <v>455</v>
      </c>
      <c r="AL47" s="119">
        <v>10</v>
      </c>
      <c r="AM47" s="192" t="s">
        <v>353</v>
      </c>
      <c r="AN47" s="9" t="s">
        <v>354</v>
      </c>
      <c r="AO47" s="119">
        <v>10</v>
      </c>
      <c r="AP47" s="192"/>
      <c r="AQ47" s="9"/>
      <c r="AR47" s="81"/>
      <c r="AS47" s="192"/>
      <c r="AT47" s="9"/>
      <c r="AU47" s="119"/>
      <c r="AV47" s="85"/>
      <c r="AW47" s="72"/>
      <c r="AX47" s="193"/>
      <c r="AY47" s="82"/>
      <c r="AZ47" s="16"/>
      <c r="BA47" s="193"/>
      <c r="BB47" s="82"/>
      <c r="BC47" s="16"/>
      <c r="BD47" s="193"/>
      <c r="BE47" s="82"/>
      <c r="BF47" s="16"/>
      <c r="BG47" s="193"/>
    </row>
    <row r="48" spans="1:59" s="71" customFormat="1" ht="101.95" x14ac:dyDescent="0.25">
      <c r="A48" s="9">
        <v>104</v>
      </c>
      <c r="B48" s="124" t="s">
        <v>235</v>
      </c>
      <c r="C48" s="9">
        <v>11</v>
      </c>
      <c r="D48" s="6" t="s">
        <v>323</v>
      </c>
      <c r="E48" s="2" t="s">
        <v>456</v>
      </c>
      <c r="F48" s="1">
        <v>26055</v>
      </c>
      <c r="G48" s="78" t="s">
        <v>457</v>
      </c>
      <c r="H48" s="9">
        <v>2012</v>
      </c>
      <c r="I48" s="78" t="s">
        <v>458</v>
      </c>
      <c r="J48" s="141">
        <v>127116.11</v>
      </c>
      <c r="K48" s="78" t="s">
        <v>7623</v>
      </c>
      <c r="L48" s="78" t="s">
        <v>459</v>
      </c>
      <c r="M48" s="78" t="s">
        <v>460</v>
      </c>
      <c r="N48" s="78" t="s">
        <v>461</v>
      </c>
      <c r="O48" s="78" t="s">
        <v>462</v>
      </c>
      <c r="P48" s="9" t="s">
        <v>463</v>
      </c>
      <c r="Q48" s="12">
        <v>32.71</v>
      </c>
      <c r="R48" s="13">
        <v>14.95</v>
      </c>
      <c r="S48" s="13">
        <v>11.76</v>
      </c>
      <c r="T48" s="13">
        <v>6</v>
      </c>
      <c r="U48" s="14">
        <v>32.71</v>
      </c>
      <c r="V48" s="16">
        <f>(40+40+40+40+40+40+40+40+40+40+40+40)/12</f>
        <v>40</v>
      </c>
      <c r="W48" s="84">
        <v>78</v>
      </c>
      <c r="X48" s="83" t="s">
        <v>317</v>
      </c>
      <c r="Y48" s="16">
        <v>4</v>
      </c>
      <c r="Z48" s="16">
        <v>6</v>
      </c>
      <c r="AA48" s="16">
        <v>3</v>
      </c>
      <c r="AB48" s="16">
        <v>4</v>
      </c>
      <c r="AC48" s="16" t="s">
        <v>379</v>
      </c>
      <c r="AD48" s="79">
        <v>0</v>
      </c>
      <c r="AE48" s="80">
        <v>5</v>
      </c>
      <c r="AF48" s="86">
        <v>40</v>
      </c>
      <c r="AG48" s="209" t="s">
        <v>381</v>
      </c>
      <c r="AH48" s="6" t="s">
        <v>464</v>
      </c>
      <c r="AI48" s="119">
        <v>40</v>
      </c>
      <c r="AJ48" s="192"/>
      <c r="AK48" s="9"/>
      <c r="AL48" s="119"/>
      <c r="AM48" s="192"/>
      <c r="AN48" s="9"/>
      <c r="AO48" s="119"/>
      <c r="AP48" s="192"/>
      <c r="AQ48" s="9"/>
      <c r="AR48" s="81"/>
      <c r="AS48" s="192"/>
      <c r="AT48" s="9"/>
      <c r="AU48" s="119"/>
      <c r="AV48" s="85"/>
      <c r="AW48" s="72"/>
      <c r="AX48" s="193"/>
      <c r="AY48" s="82"/>
      <c r="AZ48" s="16"/>
      <c r="BA48" s="193"/>
      <c r="BB48" s="82"/>
      <c r="BC48" s="16"/>
      <c r="BD48" s="193"/>
      <c r="BE48" s="82"/>
      <c r="BF48" s="16"/>
      <c r="BG48" s="193"/>
    </row>
    <row r="49" spans="1:60" s="71" customFormat="1" ht="140.15" x14ac:dyDescent="0.25">
      <c r="A49" s="9">
        <v>104</v>
      </c>
      <c r="B49" s="124" t="s">
        <v>235</v>
      </c>
      <c r="C49" s="9">
        <v>7</v>
      </c>
      <c r="D49" s="6" t="s">
        <v>465</v>
      </c>
      <c r="E49" s="2" t="s">
        <v>466</v>
      </c>
      <c r="F49" s="1"/>
      <c r="G49" s="78" t="s">
        <v>467</v>
      </c>
      <c r="H49" s="9">
        <v>2013</v>
      </c>
      <c r="I49" s="78" t="s">
        <v>468</v>
      </c>
      <c r="J49" s="141">
        <v>57732</v>
      </c>
      <c r="K49" s="78" t="s">
        <v>7623</v>
      </c>
      <c r="L49" s="78" t="s">
        <v>469</v>
      </c>
      <c r="M49" s="78" t="s">
        <v>470</v>
      </c>
      <c r="N49" s="78" t="s">
        <v>471</v>
      </c>
      <c r="O49" s="78" t="s">
        <v>472</v>
      </c>
      <c r="P49" s="9" t="s">
        <v>473</v>
      </c>
      <c r="Q49" s="12">
        <v>22.11</v>
      </c>
      <c r="R49" s="13">
        <v>6.79</v>
      </c>
      <c r="S49" s="13">
        <v>1.18</v>
      </c>
      <c r="T49" s="13">
        <v>14.14</v>
      </c>
      <c r="U49" s="14">
        <v>22.11</v>
      </c>
      <c r="V49" s="16">
        <f>ROUND((73+73+73+86+80+44+52+24+36+41+34+50)/12,2)</f>
        <v>55.5</v>
      </c>
      <c r="W49" s="84">
        <v>40</v>
      </c>
      <c r="X49" s="83" t="s">
        <v>317</v>
      </c>
      <c r="Y49" s="175">
        <v>3</v>
      </c>
      <c r="Z49" s="175">
        <v>12</v>
      </c>
      <c r="AA49" s="175">
        <v>3</v>
      </c>
      <c r="AB49" s="16"/>
      <c r="AC49" s="16"/>
      <c r="AD49" s="79"/>
      <c r="AE49" s="80">
        <v>5</v>
      </c>
      <c r="AF49" s="86">
        <v>36</v>
      </c>
      <c r="AG49" s="209" t="s">
        <v>465</v>
      </c>
      <c r="AH49" s="6" t="s">
        <v>474</v>
      </c>
      <c r="AI49" s="119">
        <v>18</v>
      </c>
      <c r="AJ49" s="192" t="s">
        <v>475</v>
      </c>
      <c r="AK49" s="9" t="s">
        <v>474</v>
      </c>
      <c r="AL49" s="119">
        <v>0</v>
      </c>
      <c r="AM49" s="192"/>
      <c r="AN49" s="9"/>
      <c r="AO49" s="119"/>
      <c r="AP49" s="192"/>
      <c r="AQ49" s="9"/>
      <c r="AR49" s="81"/>
      <c r="AS49" s="192" t="s">
        <v>338</v>
      </c>
      <c r="AT49" s="9" t="s">
        <v>476</v>
      </c>
      <c r="AU49" s="119">
        <v>18</v>
      </c>
      <c r="AV49" s="85"/>
      <c r="AW49" s="72"/>
      <c r="AX49" s="193"/>
      <c r="AY49" s="82"/>
      <c r="AZ49" s="16"/>
      <c r="BA49" s="193"/>
      <c r="BB49" s="82"/>
      <c r="BC49" s="16"/>
      <c r="BD49" s="193"/>
      <c r="BE49" s="82"/>
      <c r="BF49" s="16"/>
      <c r="BG49" s="193"/>
    </row>
    <row r="50" spans="1:60" s="71" customFormat="1" ht="409.6" x14ac:dyDescent="0.25">
      <c r="A50" s="9">
        <v>104</v>
      </c>
      <c r="B50" s="124" t="s">
        <v>235</v>
      </c>
      <c r="C50" s="107">
        <v>10</v>
      </c>
      <c r="D50" s="108" t="s">
        <v>327</v>
      </c>
      <c r="E50" s="3" t="s">
        <v>477</v>
      </c>
      <c r="F50" s="11">
        <v>27920</v>
      </c>
      <c r="G50" s="130" t="s">
        <v>478</v>
      </c>
      <c r="H50" s="107">
        <v>2008</v>
      </c>
      <c r="I50" s="130" t="s">
        <v>479</v>
      </c>
      <c r="J50" s="152">
        <v>75530</v>
      </c>
      <c r="K50" s="78" t="s">
        <v>7623</v>
      </c>
      <c r="L50" s="130" t="s">
        <v>331</v>
      </c>
      <c r="M50" s="130" t="s">
        <v>332</v>
      </c>
      <c r="N50" s="130" t="s">
        <v>480</v>
      </c>
      <c r="O50" s="130" t="s">
        <v>481</v>
      </c>
      <c r="P50" s="107" t="s">
        <v>482</v>
      </c>
      <c r="Q50" s="12">
        <v>7.0600000000000005</v>
      </c>
      <c r="R50" s="20">
        <v>0</v>
      </c>
      <c r="S50" s="20">
        <v>1.06</v>
      </c>
      <c r="T50" s="20">
        <v>6</v>
      </c>
      <c r="U50" s="14">
        <v>7.0600000000000005</v>
      </c>
      <c r="V50" s="16">
        <f>(16+16+16+16+16+16+16+16+16+16+16+16)/12</f>
        <v>16</v>
      </c>
      <c r="W50" s="182">
        <v>100</v>
      </c>
      <c r="X50" s="109" t="s">
        <v>317</v>
      </c>
      <c r="Y50" s="16">
        <v>1</v>
      </c>
      <c r="Z50" s="16">
        <v>1</v>
      </c>
      <c r="AA50" s="16">
        <v>7</v>
      </c>
      <c r="AB50" s="16">
        <v>60</v>
      </c>
      <c r="AC50" s="16"/>
      <c r="AD50" s="79"/>
      <c r="AE50" s="80">
        <v>5</v>
      </c>
      <c r="AF50" s="204">
        <v>16</v>
      </c>
      <c r="AG50" s="212" t="s">
        <v>327</v>
      </c>
      <c r="AH50" s="108" t="s">
        <v>483</v>
      </c>
      <c r="AI50" s="213">
        <v>6</v>
      </c>
      <c r="AJ50" s="221" t="s">
        <v>484</v>
      </c>
      <c r="AK50" s="107" t="s">
        <v>485</v>
      </c>
      <c r="AL50" s="213">
        <v>4</v>
      </c>
      <c r="AM50" s="221" t="s">
        <v>486</v>
      </c>
      <c r="AN50" s="107"/>
      <c r="AO50" s="213">
        <v>4</v>
      </c>
      <c r="AP50" s="221" t="s">
        <v>406</v>
      </c>
      <c r="AQ50" s="107" t="s">
        <v>487</v>
      </c>
      <c r="AR50" s="244">
        <v>2</v>
      </c>
      <c r="AS50" s="192"/>
      <c r="AT50" s="9"/>
      <c r="AU50" s="119"/>
      <c r="AV50" s="85"/>
      <c r="AW50" s="72"/>
      <c r="AX50" s="193"/>
      <c r="AY50" s="82"/>
      <c r="AZ50" s="16"/>
      <c r="BA50" s="193"/>
      <c r="BB50" s="82"/>
      <c r="BC50" s="16"/>
      <c r="BD50" s="193"/>
      <c r="BE50" s="82"/>
      <c r="BF50" s="16"/>
      <c r="BG50" s="193"/>
    </row>
    <row r="51" spans="1:60" s="71" customFormat="1" ht="140.15" x14ac:dyDescent="0.25">
      <c r="A51" s="9">
        <v>104</v>
      </c>
      <c r="B51" s="124" t="s">
        <v>235</v>
      </c>
      <c r="C51" s="110">
        <v>11</v>
      </c>
      <c r="D51" s="111" t="s">
        <v>323</v>
      </c>
      <c r="E51" s="22" t="s">
        <v>488</v>
      </c>
      <c r="F51" s="21">
        <v>35382</v>
      </c>
      <c r="G51" s="131" t="s">
        <v>489</v>
      </c>
      <c r="H51" s="110">
        <v>2007</v>
      </c>
      <c r="I51" s="131" t="s">
        <v>490</v>
      </c>
      <c r="J51" s="144">
        <v>47105.07</v>
      </c>
      <c r="K51" s="131" t="s">
        <v>88</v>
      </c>
      <c r="L51" s="131" t="s">
        <v>491</v>
      </c>
      <c r="M51" s="131" t="s">
        <v>492</v>
      </c>
      <c r="N51" s="131" t="s">
        <v>493</v>
      </c>
      <c r="O51" s="131" t="s">
        <v>494</v>
      </c>
      <c r="P51" s="110" t="s">
        <v>495</v>
      </c>
      <c r="Q51" s="23">
        <v>14.769411764705882</v>
      </c>
      <c r="R51" s="24">
        <v>0</v>
      </c>
      <c r="S51" s="24">
        <v>0</v>
      </c>
      <c r="T51" s="24">
        <v>14.769411764705882</v>
      </c>
      <c r="U51" s="25">
        <v>14.769411764705882</v>
      </c>
      <c r="V51" s="183">
        <f>ROUND((9+2+3+0+8+12+3+7+6+18+25+36)/12,0)</f>
        <v>11</v>
      </c>
      <c r="W51" s="184">
        <v>100</v>
      </c>
      <c r="X51" s="153" t="s">
        <v>317</v>
      </c>
      <c r="Y51" s="112">
        <v>4</v>
      </c>
      <c r="Z51" s="112">
        <v>6</v>
      </c>
      <c r="AA51" s="112">
        <v>2</v>
      </c>
      <c r="AB51" s="112">
        <v>35</v>
      </c>
      <c r="AC51" s="112">
        <v>80</v>
      </c>
      <c r="AD51" s="113">
        <v>0</v>
      </c>
      <c r="AE51" s="114">
        <v>5</v>
      </c>
      <c r="AF51" s="205">
        <v>12</v>
      </c>
      <c r="AG51" s="214" t="s">
        <v>340</v>
      </c>
      <c r="AH51" s="115" t="s">
        <v>350</v>
      </c>
      <c r="AI51" s="215">
        <v>12</v>
      </c>
      <c r="AJ51" s="222" t="s">
        <v>323</v>
      </c>
      <c r="AK51" s="116" t="s">
        <v>496</v>
      </c>
      <c r="AL51" s="215">
        <v>0</v>
      </c>
      <c r="AM51" s="222"/>
      <c r="AN51" s="116"/>
      <c r="AO51" s="215"/>
      <c r="AP51" s="230"/>
      <c r="AQ51" s="110"/>
      <c r="AR51" s="197"/>
      <c r="AS51" s="192"/>
      <c r="AT51" s="9"/>
      <c r="AU51" s="119"/>
      <c r="AV51" s="246"/>
      <c r="AW51" s="73"/>
      <c r="AX51" s="200"/>
      <c r="AY51" s="82"/>
      <c r="AZ51" s="16"/>
      <c r="BA51" s="193"/>
      <c r="BB51" s="82"/>
      <c r="BC51" s="16"/>
      <c r="BD51" s="193"/>
      <c r="BE51" s="82"/>
      <c r="BF51" s="16"/>
      <c r="BG51" s="193"/>
    </row>
    <row r="52" spans="1:60" s="71" customFormat="1" ht="76.45" x14ac:dyDescent="0.25">
      <c r="A52" s="9">
        <v>104</v>
      </c>
      <c r="B52" s="124" t="s">
        <v>235</v>
      </c>
      <c r="C52" s="117">
        <v>3</v>
      </c>
      <c r="D52" s="105" t="s">
        <v>497</v>
      </c>
      <c r="E52" s="19" t="s">
        <v>498</v>
      </c>
      <c r="F52" s="26">
        <v>24445</v>
      </c>
      <c r="G52" s="128" t="s">
        <v>499</v>
      </c>
      <c r="H52" s="117">
        <v>2008</v>
      </c>
      <c r="I52" s="128"/>
      <c r="J52" s="145">
        <v>435399.6</v>
      </c>
      <c r="K52" s="128" t="s">
        <v>88</v>
      </c>
      <c r="L52" s="128" t="s">
        <v>500</v>
      </c>
      <c r="M52" s="128" t="s">
        <v>501</v>
      </c>
      <c r="N52" s="128" t="s">
        <v>502</v>
      </c>
      <c r="O52" s="128" t="s">
        <v>503</v>
      </c>
      <c r="P52" s="117" t="s">
        <v>504</v>
      </c>
      <c r="Q52" s="12">
        <v>27.880000000000003</v>
      </c>
      <c r="R52" s="12">
        <v>0</v>
      </c>
      <c r="S52" s="12">
        <v>1.76</v>
      </c>
      <c r="T52" s="12">
        <v>26.12</v>
      </c>
      <c r="U52" s="14">
        <v>27.880000000000003</v>
      </c>
      <c r="V52" s="16">
        <f>ROUND((52+0+36+50+50+45+45+10+45+45+43+36)/12,2)</f>
        <v>38.08</v>
      </c>
      <c r="W52" s="185">
        <v>100</v>
      </c>
      <c r="X52" s="118" t="s">
        <v>317</v>
      </c>
      <c r="Y52" s="16">
        <v>3</v>
      </c>
      <c r="Z52" s="16">
        <v>11</v>
      </c>
      <c r="AA52" s="16">
        <v>5</v>
      </c>
      <c r="AB52" s="16">
        <v>4</v>
      </c>
      <c r="AC52" s="16">
        <v>85</v>
      </c>
      <c r="AD52" s="79"/>
      <c r="AE52" s="80">
        <v>5</v>
      </c>
      <c r="AF52" s="86">
        <v>0</v>
      </c>
      <c r="AG52" s="209" t="s">
        <v>505</v>
      </c>
      <c r="AH52" s="6" t="s">
        <v>506</v>
      </c>
      <c r="AI52" s="119">
        <v>0</v>
      </c>
      <c r="AJ52" s="192"/>
      <c r="AK52" s="9"/>
      <c r="AL52" s="119"/>
      <c r="AM52" s="192"/>
      <c r="AN52" s="9"/>
      <c r="AO52" s="119"/>
      <c r="AP52" s="192"/>
      <c r="AQ52" s="9"/>
      <c r="AR52" s="81"/>
      <c r="AS52" s="192"/>
      <c r="AT52" s="9"/>
      <c r="AU52" s="119"/>
      <c r="AV52" s="85"/>
      <c r="AW52" s="72"/>
      <c r="AX52" s="193"/>
      <c r="AY52" s="82"/>
      <c r="AZ52" s="16"/>
      <c r="BA52" s="193"/>
      <c r="BB52" s="82"/>
      <c r="BC52" s="16"/>
      <c r="BD52" s="193"/>
      <c r="BE52" s="82"/>
      <c r="BF52" s="16"/>
      <c r="BG52" s="193"/>
    </row>
    <row r="53" spans="1:60" s="7" customFormat="1" ht="76.45" x14ac:dyDescent="0.25">
      <c r="A53" s="9">
        <v>104</v>
      </c>
      <c r="B53" s="124" t="s">
        <v>235</v>
      </c>
      <c r="C53" s="9">
        <v>6</v>
      </c>
      <c r="D53" s="6" t="s">
        <v>497</v>
      </c>
      <c r="E53" s="2" t="s">
        <v>498</v>
      </c>
      <c r="F53" s="1">
        <v>24445</v>
      </c>
      <c r="G53" s="78" t="s">
        <v>507</v>
      </c>
      <c r="H53" s="9">
        <v>2011</v>
      </c>
      <c r="I53" s="78"/>
      <c r="J53" s="141">
        <v>208236.02</v>
      </c>
      <c r="K53" s="78" t="s">
        <v>68</v>
      </c>
      <c r="L53" s="78" t="s">
        <v>500</v>
      </c>
      <c r="M53" s="78" t="s">
        <v>501</v>
      </c>
      <c r="N53" s="78" t="s">
        <v>508</v>
      </c>
      <c r="O53" s="78" t="s">
        <v>509</v>
      </c>
      <c r="P53" s="9" t="s">
        <v>510</v>
      </c>
      <c r="Q53" s="12">
        <v>49.297647058823529</v>
      </c>
      <c r="R53" s="13">
        <v>22.59</v>
      </c>
      <c r="S53" s="13">
        <v>0.59</v>
      </c>
      <c r="T53" s="13">
        <v>26.117647058823529</v>
      </c>
      <c r="U53" s="14">
        <v>49.297647058823529</v>
      </c>
      <c r="V53" s="16">
        <f>ROUND((29+15+27+0+0+9+9+43+23+82+76+77)/12,2)</f>
        <v>32.5</v>
      </c>
      <c r="W53" s="84">
        <v>42</v>
      </c>
      <c r="X53" s="83" t="s">
        <v>317</v>
      </c>
      <c r="Y53" s="16">
        <v>3</v>
      </c>
      <c r="Z53" s="16">
        <v>11</v>
      </c>
      <c r="AA53" s="16">
        <v>5</v>
      </c>
      <c r="AB53" s="16">
        <v>4</v>
      </c>
      <c r="AC53" s="16">
        <v>95</v>
      </c>
      <c r="AD53" s="79"/>
      <c r="AE53" s="80">
        <v>5</v>
      </c>
      <c r="AF53" s="86">
        <v>14</v>
      </c>
      <c r="AG53" s="209" t="s">
        <v>497</v>
      </c>
      <c r="AH53" s="6" t="s">
        <v>511</v>
      </c>
      <c r="AI53" s="119">
        <v>14</v>
      </c>
      <c r="AJ53" s="192"/>
      <c r="AK53" s="9"/>
      <c r="AL53" s="213"/>
      <c r="AM53" s="192"/>
      <c r="AN53" s="9"/>
      <c r="AO53" s="119"/>
      <c r="AP53" s="192"/>
      <c r="AQ53" s="9"/>
      <c r="AR53" s="81"/>
      <c r="AS53" s="192"/>
      <c r="AT53" s="9"/>
      <c r="AU53" s="119"/>
      <c r="AV53" s="85"/>
      <c r="AW53" s="72"/>
      <c r="AX53" s="193"/>
      <c r="AY53" s="82"/>
      <c r="AZ53" s="16"/>
      <c r="BA53" s="193"/>
      <c r="BB53" s="82"/>
      <c r="BC53" s="16"/>
      <c r="BD53" s="193"/>
      <c r="BE53" s="82"/>
      <c r="BF53" s="16"/>
      <c r="BG53" s="193"/>
      <c r="BH53" s="189"/>
    </row>
    <row r="54" spans="1:60" s="71" customFormat="1" ht="76.45" x14ac:dyDescent="0.25">
      <c r="A54" s="9">
        <v>104</v>
      </c>
      <c r="B54" s="124" t="s">
        <v>235</v>
      </c>
      <c r="C54" s="9">
        <v>6</v>
      </c>
      <c r="D54" s="6" t="s">
        <v>497</v>
      </c>
      <c r="E54" s="2" t="s">
        <v>498</v>
      </c>
      <c r="F54" s="1" t="s">
        <v>512</v>
      </c>
      <c r="G54" s="78" t="s">
        <v>513</v>
      </c>
      <c r="H54" s="9">
        <v>2014</v>
      </c>
      <c r="I54" s="78"/>
      <c r="J54" s="141">
        <v>56108</v>
      </c>
      <c r="K54" s="78" t="s">
        <v>7623</v>
      </c>
      <c r="L54" s="78" t="s">
        <v>500</v>
      </c>
      <c r="M54" s="78" t="s">
        <v>501</v>
      </c>
      <c r="N54" s="78" t="s">
        <v>514</v>
      </c>
      <c r="O54" s="78" t="s">
        <v>515</v>
      </c>
      <c r="P54" s="9" t="s">
        <v>516</v>
      </c>
      <c r="Q54" s="12">
        <v>32.71764705882353</v>
      </c>
      <c r="R54" s="13">
        <v>6.6</v>
      </c>
      <c r="S54" s="13"/>
      <c r="T54" s="13">
        <v>26.117647058823529</v>
      </c>
      <c r="U54" s="14">
        <v>32.71764705882353</v>
      </c>
      <c r="V54" s="16">
        <f>ROUND((0+0+0+0+35+18+18+0+0+0+0+18)/12,2)</f>
        <v>7.42</v>
      </c>
      <c r="W54" s="84">
        <v>35</v>
      </c>
      <c r="X54" s="83" t="s">
        <v>317</v>
      </c>
      <c r="Y54" s="16">
        <v>3</v>
      </c>
      <c r="Z54" s="16">
        <v>11</v>
      </c>
      <c r="AA54" s="16">
        <v>5</v>
      </c>
      <c r="AB54" s="16">
        <v>4</v>
      </c>
      <c r="AC54" s="16"/>
      <c r="AD54" s="79"/>
      <c r="AE54" s="80">
        <v>5</v>
      </c>
      <c r="AF54" s="86">
        <v>27</v>
      </c>
      <c r="AG54" s="209" t="s">
        <v>497</v>
      </c>
      <c r="AH54" s="6" t="s">
        <v>511</v>
      </c>
      <c r="AI54" s="119">
        <v>27</v>
      </c>
      <c r="AJ54" s="192"/>
      <c r="AK54" s="9"/>
      <c r="AL54" s="119"/>
      <c r="AM54" s="192"/>
      <c r="AN54" s="9"/>
      <c r="AO54" s="119"/>
      <c r="AP54" s="192"/>
      <c r="AQ54" s="9"/>
      <c r="AR54" s="81"/>
      <c r="AS54" s="192"/>
      <c r="AT54" s="9"/>
      <c r="AU54" s="119"/>
      <c r="AV54" s="85"/>
      <c r="AW54" s="72"/>
      <c r="AX54" s="193"/>
      <c r="AY54" s="82"/>
      <c r="AZ54" s="16"/>
      <c r="BA54" s="193"/>
      <c r="BB54" s="82"/>
      <c r="BC54" s="16"/>
      <c r="BD54" s="193"/>
      <c r="BE54" s="82"/>
      <c r="BF54" s="16"/>
      <c r="BG54" s="193"/>
    </row>
    <row r="55" spans="1:60" s="75" customFormat="1" ht="89.2" x14ac:dyDescent="0.25">
      <c r="A55" s="9">
        <v>104</v>
      </c>
      <c r="B55" s="124" t="s">
        <v>235</v>
      </c>
      <c r="C55" s="9">
        <v>6</v>
      </c>
      <c r="D55" s="6" t="s">
        <v>497</v>
      </c>
      <c r="E55" s="2" t="s">
        <v>498</v>
      </c>
      <c r="F55" s="1" t="s">
        <v>512</v>
      </c>
      <c r="G55" s="154" t="s">
        <v>7590</v>
      </c>
      <c r="H55" s="9">
        <v>2017</v>
      </c>
      <c r="I55" s="78"/>
      <c r="J55" s="155">
        <v>144436.24</v>
      </c>
      <c r="K55" s="78" t="s">
        <v>283</v>
      </c>
      <c r="L55" s="78" t="s">
        <v>500</v>
      </c>
      <c r="M55" s="78" t="s">
        <v>501</v>
      </c>
      <c r="N55" s="78" t="s">
        <v>514</v>
      </c>
      <c r="O55" s="78" t="s">
        <v>515</v>
      </c>
      <c r="P55" s="9" t="s">
        <v>7591</v>
      </c>
      <c r="Q55" s="12">
        <v>40</v>
      </c>
      <c r="R55" s="13">
        <f>J55*0.2/1700</f>
        <v>16.992498823529413</v>
      </c>
      <c r="S55" s="13">
        <v>1.2</v>
      </c>
      <c r="T55" s="13">
        <v>26.117647058823529</v>
      </c>
      <c r="U55" s="12">
        <v>40</v>
      </c>
      <c r="V55" s="16">
        <v>0</v>
      </c>
      <c r="W55" s="84">
        <v>0</v>
      </c>
      <c r="X55" s="83" t="s">
        <v>317</v>
      </c>
      <c r="Y55" s="16">
        <v>3</v>
      </c>
      <c r="Z55" s="16">
        <v>11</v>
      </c>
      <c r="AA55" s="16">
        <v>5</v>
      </c>
      <c r="AB55" s="16">
        <v>4</v>
      </c>
      <c r="AC55" s="16" t="s">
        <v>7592</v>
      </c>
      <c r="AD55" s="79"/>
      <c r="AE55" s="80">
        <v>5</v>
      </c>
      <c r="AF55" s="86">
        <v>50</v>
      </c>
      <c r="AG55" s="209" t="s">
        <v>497</v>
      </c>
      <c r="AH55" s="6" t="s">
        <v>7593</v>
      </c>
      <c r="AI55" s="119">
        <v>50</v>
      </c>
      <c r="AJ55" s="192"/>
      <c r="AK55" s="9"/>
      <c r="AL55" s="119"/>
      <c r="AM55" s="192"/>
      <c r="AN55" s="9"/>
      <c r="AO55" s="119"/>
      <c r="AP55" s="192"/>
      <c r="AQ55" s="9"/>
      <c r="AR55" s="81"/>
      <c r="AS55" s="192"/>
      <c r="AT55" s="9"/>
      <c r="AU55" s="119"/>
      <c r="AV55" s="85"/>
      <c r="AW55" s="72"/>
      <c r="AX55" s="193"/>
      <c r="AY55" s="82"/>
      <c r="AZ55" s="16"/>
      <c r="BA55" s="193"/>
      <c r="BB55" s="82"/>
      <c r="BC55" s="16"/>
      <c r="BD55" s="193"/>
      <c r="BE55" s="82"/>
      <c r="BF55" s="16"/>
      <c r="BG55" s="193"/>
    </row>
    <row r="56" spans="1:60" s="71" customFormat="1" ht="280.25" x14ac:dyDescent="0.25">
      <c r="A56" s="9">
        <v>104</v>
      </c>
      <c r="B56" s="124" t="s">
        <v>235</v>
      </c>
      <c r="C56" s="9">
        <v>13</v>
      </c>
      <c r="D56" s="6" t="s">
        <v>517</v>
      </c>
      <c r="E56" s="2" t="s">
        <v>518</v>
      </c>
      <c r="F56" s="1">
        <v>25446</v>
      </c>
      <c r="G56" s="78" t="s">
        <v>519</v>
      </c>
      <c r="H56" s="9">
        <v>2013</v>
      </c>
      <c r="I56" s="78" t="s">
        <v>520</v>
      </c>
      <c r="J56" s="141">
        <v>215027</v>
      </c>
      <c r="K56" s="78" t="s">
        <v>7623</v>
      </c>
      <c r="L56" s="78" t="s">
        <v>521</v>
      </c>
      <c r="M56" s="78" t="s">
        <v>522</v>
      </c>
      <c r="N56" s="78" t="s">
        <v>523</v>
      </c>
      <c r="O56" s="78" t="s">
        <v>524</v>
      </c>
      <c r="P56" s="9" t="s">
        <v>525</v>
      </c>
      <c r="Q56" s="12">
        <v>43.3</v>
      </c>
      <c r="R56" s="13">
        <v>25.3</v>
      </c>
      <c r="S56" s="13">
        <v>3</v>
      </c>
      <c r="T56" s="13">
        <v>15</v>
      </c>
      <c r="U56" s="14">
        <v>43.3</v>
      </c>
      <c r="V56" s="16">
        <f>ROUND((0+0+100+100+100+100+100+100+100+100+100+100)/12,0)</f>
        <v>83</v>
      </c>
      <c r="W56" s="84">
        <v>53</v>
      </c>
      <c r="X56" s="83" t="s">
        <v>317</v>
      </c>
      <c r="Y56" s="16">
        <v>3</v>
      </c>
      <c r="Z56" s="16">
        <v>12</v>
      </c>
      <c r="AA56" s="16">
        <v>5</v>
      </c>
      <c r="AB56" s="16">
        <v>44</v>
      </c>
      <c r="AC56" s="16"/>
      <c r="AD56" s="79">
        <v>15</v>
      </c>
      <c r="AE56" s="80">
        <v>5</v>
      </c>
      <c r="AF56" s="86">
        <v>100</v>
      </c>
      <c r="AG56" s="209" t="s">
        <v>517</v>
      </c>
      <c r="AH56" s="6" t="s">
        <v>526</v>
      </c>
      <c r="AI56" s="119">
        <v>100</v>
      </c>
      <c r="AJ56" s="192"/>
      <c r="AK56" s="9"/>
      <c r="AL56" s="119"/>
      <c r="AM56" s="192"/>
      <c r="AN56" s="9"/>
      <c r="AO56" s="119"/>
      <c r="AP56" s="192"/>
      <c r="AQ56" s="9"/>
      <c r="AR56" s="81"/>
      <c r="AS56" s="192"/>
      <c r="AT56" s="9"/>
      <c r="AU56" s="119"/>
      <c r="AV56" s="85"/>
      <c r="AW56" s="72"/>
      <c r="AX56" s="193"/>
      <c r="AY56" s="82"/>
      <c r="AZ56" s="16"/>
      <c r="BA56" s="193"/>
      <c r="BB56" s="82"/>
      <c r="BC56" s="16"/>
      <c r="BD56" s="193"/>
      <c r="BE56" s="82"/>
      <c r="BF56" s="16"/>
      <c r="BG56" s="193"/>
    </row>
    <row r="57" spans="1:60" s="71" customFormat="1" ht="178.35" x14ac:dyDescent="0.25">
      <c r="A57" s="9">
        <v>104</v>
      </c>
      <c r="B57" s="124" t="s">
        <v>235</v>
      </c>
      <c r="C57" s="16">
        <v>13</v>
      </c>
      <c r="D57" s="7" t="s">
        <v>406</v>
      </c>
      <c r="E57" s="2" t="s">
        <v>518</v>
      </c>
      <c r="F57" s="8">
        <v>25446</v>
      </c>
      <c r="G57" s="37" t="s">
        <v>527</v>
      </c>
      <c r="H57" s="16">
        <v>2016</v>
      </c>
      <c r="I57" s="37" t="s">
        <v>527</v>
      </c>
      <c r="J57" s="148">
        <v>69892.2</v>
      </c>
      <c r="K57" s="78" t="s">
        <v>7623</v>
      </c>
      <c r="L57" s="78" t="s">
        <v>521</v>
      </c>
      <c r="M57" s="78" t="s">
        <v>522</v>
      </c>
      <c r="N57" s="37" t="s">
        <v>528</v>
      </c>
      <c r="O57" s="37" t="s">
        <v>529</v>
      </c>
      <c r="P57" s="16" t="s">
        <v>530</v>
      </c>
      <c r="Q57" s="7">
        <v>50</v>
      </c>
      <c r="R57" s="7">
        <v>8.2200000000000006</v>
      </c>
      <c r="S57" s="7">
        <v>3</v>
      </c>
      <c r="T57" s="7">
        <v>15</v>
      </c>
      <c r="U57" s="14">
        <v>50</v>
      </c>
      <c r="V57" s="16">
        <v>0</v>
      </c>
      <c r="W57" s="16">
        <v>0</v>
      </c>
      <c r="X57" s="83" t="s">
        <v>317</v>
      </c>
      <c r="Y57" s="16">
        <v>3</v>
      </c>
      <c r="Z57" s="16">
        <v>11</v>
      </c>
      <c r="AA57" s="16">
        <v>5</v>
      </c>
      <c r="AB57" s="80">
        <v>66</v>
      </c>
      <c r="AC57" s="16"/>
      <c r="AD57" s="79">
        <v>15</v>
      </c>
      <c r="AE57" s="80">
        <v>5</v>
      </c>
      <c r="AF57" s="86">
        <v>100</v>
      </c>
      <c r="AG57" s="209" t="s">
        <v>517</v>
      </c>
      <c r="AH57" s="6" t="s">
        <v>531</v>
      </c>
      <c r="AI57" s="119">
        <v>100</v>
      </c>
      <c r="AJ57" s="82"/>
      <c r="AK57" s="16"/>
      <c r="AL57" s="193"/>
      <c r="AM57" s="82"/>
      <c r="AN57" s="16"/>
      <c r="AO57" s="193"/>
      <c r="AP57" s="82"/>
      <c r="AQ57" s="16"/>
      <c r="AR57" s="72"/>
      <c r="AS57" s="82"/>
      <c r="AT57" s="16"/>
      <c r="AU57" s="193"/>
      <c r="AV57" s="85"/>
      <c r="AW57" s="16"/>
      <c r="AX57" s="193"/>
      <c r="AY57" s="82"/>
      <c r="AZ57" s="16"/>
      <c r="BA57" s="193"/>
      <c r="BB57" s="82"/>
      <c r="BC57" s="16"/>
      <c r="BD57" s="193"/>
      <c r="BE57" s="82"/>
      <c r="BF57" s="16"/>
      <c r="BG57" s="193"/>
    </row>
    <row r="58" spans="1:60" s="71" customFormat="1" ht="38.25" x14ac:dyDescent="0.25">
      <c r="A58" s="9">
        <v>104</v>
      </c>
      <c r="B58" s="124" t="s">
        <v>235</v>
      </c>
      <c r="C58" s="16">
        <v>13</v>
      </c>
      <c r="D58" s="7" t="s">
        <v>532</v>
      </c>
      <c r="E58" s="2" t="s">
        <v>518</v>
      </c>
      <c r="F58" s="8">
        <v>25446</v>
      </c>
      <c r="G58" s="76" t="s">
        <v>533</v>
      </c>
      <c r="H58" s="16">
        <v>2016</v>
      </c>
      <c r="I58" s="37"/>
      <c r="J58" s="141">
        <v>61345.25</v>
      </c>
      <c r="K58" s="37" t="s">
        <v>99</v>
      </c>
      <c r="L58" s="78"/>
      <c r="M58" s="78"/>
      <c r="N58" s="37"/>
      <c r="O58" s="37"/>
      <c r="P58" s="16" t="s">
        <v>534</v>
      </c>
      <c r="Q58" s="79">
        <f>U58</f>
        <v>7.22</v>
      </c>
      <c r="R58" s="7">
        <v>7.22</v>
      </c>
      <c r="S58" s="7"/>
      <c r="T58" s="7"/>
      <c r="U58" s="14">
        <f>SUM(R58:T58)</f>
        <v>7.22</v>
      </c>
      <c r="V58" s="16"/>
      <c r="W58" s="85"/>
      <c r="X58" s="83" t="s">
        <v>317</v>
      </c>
      <c r="Y58" s="16"/>
      <c r="Z58" s="16"/>
      <c r="AA58" s="16"/>
      <c r="AB58" s="80"/>
      <c r="AC58" s="16"/>
      <c r="AD58" s="79"/>
      <c r="AE58" s="80"/>
      <c r="AF58" s="86"/>
      <c r="AG58" s="209"/>
      <c r="AH58" s="6"/>
      <c r="AI58" s="119"/>
      <c r="AJ58" s="82"/>
      <c r="AK58" s="16"/>
      <c r="AL58" s="193"/>
      <c r="AM58" s="82"/>
      <c r="AN58" s="16"/>
      <c r="AO58" s="193"/>
      <c r="AP58" s="82"/>
      <c r="AQ58" s="16"/>
      <c r="AR58" s="72"/>
      <c r="AS58" s="82"/>
      <c r="AT58" s="16"/>
      <c r="AU58" s="193"/>
      <c r="AV58" s="85"/>
      <c r="AW58" s="16"/>
      <c r="AX58" s="193"/>
      <c r="AY58" s="82"/>
      <c r="AZ58" s="16"/>
      <c r="BA58" s="193"/>
      <c r="BB58" s="82"/>
      <c r="BC58" s="16"/>
      <c r="BD58" s="193"/>
      <c r="BE58" s="82"/>
      <c r="BF58" s="16"/>
      <c r="BG58" s="193"/>
    </row>
    <row r="59" spans="1:60" s="71" customFormat="1" ht="38.25" x14ac:dyDescent="0.25">
      <c r="A59" s="9">
        <v>104</v>
      </c>
      <c r="B59" s="124" t="s">
        <v>235</v>
      </c>
      <c r="C59" s="16">
        <v>13</v>
      </c>
      <c r="D59" s="7" t="s">
        <v>535</v>
      </c>
      <c r="E59" s="2" t="s">
        <v>518</v>
      </c>
      <c r="F59" s="8">
        <v>25446</v>
      </c>
      <c r="G59" s="76" t="s">
        <v>536</v>
      </c>
      <c r="H59" s="16">
        <v>2016</v>
      </c>
      <c r="I59" s="37"/>
      <c r="J59" s="145">
        <v>47388.73</v>
      </c>
      <c r="K59" s="37" t="s">
        <v>99</v>
      </c>
      <c r="L59" s="78"/>
      <c r="M59" s="78"/>
      <c r="N59" s="37"/>
      <c r="O59" s="37"/>
      <c r="P59" s="16" t="s">
        <v>537</v>
      </c>
      <c r="Q59" s="79">
        <f>U59</f>
        <v>5.58</v>
      </c>
      <c r="R59" s="7">
        <v>5.58</v>
      </c>
      <c r="S59" s="7"/>
      <c r="T59" s="7"/>
      <c r="U59" s="14">
        <f>SUM(R59:T59)</f>
        <v>5.58</v>
      </c>
      <c r="V59" s="16"/>
      <c r="W59" s="85"/>
      <c r="X59" s="83" t="s">
        <v>317</v>
      </c>
      <c r="Y59" s="16"/>
      <c r="Z59" s="16"/>
      <c r="AA59" s="16"/>
      <c r="AB59" s="80"/>
      <c r="AC59" s="16"/>
      <c r="AD59" s="79"/>
      <c r="AE59" s="80"/>
      <c r="AF59" s="86"/>
      <c r="AG59" s="209"/>
      <c r="AH59" s="6"/>
      <c r="AI59" s="119"/>
      <c r="AJ59" s="82"/>
      <c r="AK59" s="16"/>
      <c r="AL59" s="193"/>
      <c r="AM59" s="82"/>
      <c r="AN59" s="16"/>
      <c r="AO59" s="193"/>
      <c r="AP59" s="82"/>
      <c r="AQ59" s="16"/>
      <c r="AR59" s="72"/>
      <c r="AS59" s="82"/>
      <c r="AT59" s="16"/>
      <c r="AU59" s="193"/>
      <c r="AV59" s="85"/>
      <c r="AW59" s="16"/>
      <c r="AX59" s="193"/>
      <c r="AY59" s="82"/>
      <c r="AZ59" s="16"/>
      <c r="BA59" s="193"/>
      <c r="BB59" s="82"/>
      <c r="BC59" s="16"/>
      <c r="BD59" s="193"/>
      <c r="BE59" s="82"/>
      <c r="BF59" s="16"/>
      <c r="BG59" s="193"/>
    </row>
    <row r="60" spans="1:60" s="71" customFormat="1" ht="407.65" x14ac:dyDescent="0.25">
      <c r="A60" s="9">
        <v>104</v>
      </c>
      <c r="B60" s="124" t="s">
        <v>235</v>
      </c>
      <c r="C60" s="9">
        <v>14</v>
      </c>
      <c r="D60" s="6" t="s">
        <v>321</v>
      </c>
      <c r="E60" s="2" t="s">
        <v>538</v>
      </c>
      <c r="F60" s="1">
        <v>8611</v>
      </c>
      <c r="G60" s="78" t="s">
        <v>539</v>
      </c>
      <c r="H60" s="9">
        <v>2011</v>
      </c>
      <c r="I60" s="78" t="s">
        <v>540</v>
      </c>
      <c r="J60" s="141">
        <v>59588.07</v>
      </c>
      <c r="K60" s="78" t="s">
        <v>7623</v>
      </c>
      <c r="L60" s="78" t="s">
        <v>541</v>
      </c>
      <c r="M60" s="78" t="s">
        <v>542</v>
      </c>
      <c r="N60" s="78" t="s">
        <v>543</v>
      </c>
      <c r="O60" s="78" t="s">
        <v>544</v>
      </c>
      <c r="P60" s="9" t="s">
        <v>545</v>
      </c>
      <c r="Q60" s="12">
        <v>6.2</v>
      </c>
      <c r="R60" s="13">
        <v>0</v>
      </c>
      <c r="S60" s="13">
        <v>4.7</v>
      </c>
      <c r="T60" s="13">
        <v>1.5</v>
      </c>
      <c r="U60" s="14">
        <v>6.2</v>
      </c>
      <c r="V60" s="16">
        <f>(90+90+90+90+90+90+90+90+90+90+90+90)/12</f>
        <v>90</v>
      </c>
      <c r="W60" s="84">
        <v>100</v>
      </c>
      <c r="X60" s="83" t="s">
        <v>317</v>
      </c>
      <c r="Y60" s="16">
        <v>6</v>
      </c>
      <c r="Z60" s="16">
        <v>1</v>
      </c>
      <c r="AA60" s="16">
        <v>4</v>
      </c>
      <c r="AB60" s="16">
        <v>14</v>
      </c>
      <c r="AC60" s="16"/>
      <c r="AD60" s="7"/>
      <c r="AE60" s="72">
        <v>2</v>
      </c>
      <c r="AF60" s="86">
        <v>90</v>
      </c>
      <c r="AG60" s="209" t="s">
        <v>319</v>
      </c>
      <c r="AH60" s="6" t="s">
        <v>546</v>
      </c>
      <c r="AI60" s="119">
        <v>45</v>
      </c>
      <c r="AJ60" s="192" t="s">
        <v>547</v>
      </c>
      <c r="AK60" s="9" t="s">
        <v>548</v>
      </c>
      <c r="AL60" s="119">
        <v>45</v>
      </c>
      <c r="AM60" s="192"/>
      <c r="AN60" s="9"/>
      <c r="AO60" s="119"/>
      <c r="AP60" s="192"/>
      <c r="AQ60" s="9"/>
      <c r="AR60" s="81"/>
      <c r="AS60" s="192"/>
      <c r="AT60" s="9"/>
      <c r="AU60" s="119"/>
      <c r="AV60" s="85"/>
      <c r="AW60" s="16"/>
      <c r="AX60" s="193"/>
      <c r="AY60" s="82"/>
      <c r="AZ60" s="16"/>
      <c r="BA60" s="193"/>
      <c r="BB60" s="82"/>
      <c r="BC60" s="16"/>
      <c r="BD60" s="193"/>
      <c r="BE60" s="82"/>
      <c r="BF60" s="16"/>
      <c r="BG60" s="193"/>
    </row>
    <row r="61" spans="1:60" s="71" customFormat="1" ht="38.25" x14ac:dyDescent="0.25">
      <c r="A61" s="9">
        <v>104</v>
      </c>
      <c r="B61" s="124" t="s">
        <v>235</v>
      </c>
      <c r="C61" s="9">
        <v>14</v>
      </c>
      <c r="D61" s="6" t="s">
        <v>549</v>
      </c>
      <c r="E61" s="2" t="s">
        <v>538</v>
      </c>
      <c r="F61" s="1">
        <v>8611</v>
      </c>
      <c r="G61" s="78" t="s">
        <v>550</v>
      </c>
      <c r="H61" s="9">
        <v>2016</v>
      </c>
      <c r="I61" s="78" t="s">
        <v>551</v>
      </c>
      <c r="J61" s="141">
        <v>83465.14</v>
      </c>
      <c r="K61" s="78" t="s">
        <v>99</v>
      </c>
      <c r="L61" s="78"/>
      <c r="M61" s="78"/>
      <c r="N61" s="78"/>
      <c r="O61" s="78"/>
      <c r="P61" s="9" t="s">
        <v>552</v>
      </c>
      <c r="Q61" s="12">
        <f>U61</f>
        <v>24.55</v>
      </c>
      <c r="R61" s="13">
        <v>24.55</v>
      </c>
      <c r="S61" s="13"/>
      <c r="T61" s="13"/>
      <c r="U61" s="14">
        <f>SUM(R61:T61)</f>
        <v>24.55</v>
      </c>
      <c r="V61" s="16"/>
      <c r="W61" s="84"/>
      <c r="X61" s="83" t="s">
        <v>317</v>
      </c>
      <c r="Y61" s="16"/>
      <c r="Z61" s="16"/>
      <c r="AA61" s="16"/>
      <c r="AB61" s="16"/>
      <c r="AC61" s="16"/>
      <c r="AD61" s="79"/>
      <c r="AE61" s="80"/>
      <c r="AF61" s="86"/>
      <c r="AG61" s="209"/>
      <c r="AH61" s="6"/>
      <c r="AI61" s="119"/>
      <c r="AJ61" s="192"/>
      <c r="AK61" s="9"/>
      <c r="AL61" s="119"/>
      <c r="AM61" s="192"/>
      <c r="AN61" s="9"/>
      <c r="AO61" s="119"/>
      <c r="AP61" s="192"/>
      <c r="AQ61" s="9"/>
      <c r="AR61" s="81"/>
      <c r="AS61" s="192"/>
      <c r="AT61" s="9"/>
      <c r="AU61" s="119"/>
      <c r="AV61" s="85"/>
      <c r="AW61" s="16"/>
      <c r="AX61" s="193"/>
      <c r="AY61" s="82"/>
      <c r="AZ61" s="16"/>
      <c r="BA61" s="193"/>
      <c r="BB61" s="82"/>
      <c r="BC61" s="16"/>
      <c r="BD61" s="193"/>
      <c r="BE61" s="82"/>
      <c r="BF61" s="16"/>
      <c r="BG61" s="193"/>
    </row>
    <row r="62" spans="1:60" s="71" customFormat="1" ht="38.25" x14ac:dyDescent="0.25">
      <c r="A62" s="9">
        <v>104</v>
      </c>
      <c r="B62" s="124" t="s">
        <v>235</v>
      </c>
      <c r="C62" s="9">
        <v>14</v>
      </c>
      <c r="D62" s="6" t="s">
        <v>549</v>
      </c>
      <c r="E62" s="2" t="s">
        <v>538</v>
      </c>
      <c r="F62" s="1">
        <v>8611</v>
      </c>
      <c r="G62" s="76" t="s">
        <v>553</v>
      </c>
      <c r="H62" s="9">
        <v>2016</v>
      </c>
      <c r="I62" s="78"/>
      <c r="J62" s="142">
        <v>20766.59</v>
      </c>
      <c r="K62" s="78" t="s">
        <v>99</v>
      </c>
      <c r="L62" s="78"/>
      <c r="M62" s="78"/>
      <c r="N62" s="78"/>
      <c r="O62" s="78"/>
      <c r="P62" s="9" t="s">
        <v>554</v>
      </c>
      <c r="Q62" s="12">
        <f>U62</f>
        <v>2.44</v>
      </c>
      <c r="R62" s="13">
        <v>2.44</v>
      </c>
      <c r="S62" s="13"/>
      <c r="T62" s="13"/>
      <c r="U62" s="14">
        <f>SUM(R62:T62)</f>
        <v>2.44</v>
      </c>
      <c r="V62" s="16"/>
      <c r="W62" s="84"/>
      <c r="X62" s="83" t="s">
        <v>317</v>
      </c>
      <c r="Y62" s="16"/>
      <c r="Z62" s="16"/>
      <c r="AA62" s="16"/>
      <c r="AB62" s="16"/>
      <c r="AC62" s="16"/>
      <c r="AD62" s="79"/>
      <c r="AE62" s="80"/>
      <c r="AF62" s="86"/>
      <c r="AG62" s="209"/>
      <c r="AH62" s="6"/>
      <c r="AI62" s="119"/>
      <c r="AJ62" s="192"/>
      <c r="AK62" s="9"/>
      <c r="AL62" s="119"/>
      <c r="AM62" s="192"/>
      <c r="AN62" s="9"/>
      <c r="AO62" s="119"/>
      <c r="AP62" s="192"/>
      <c r="AQ62" s="9"/>
      <c r="AR62" s="81"/>
      <c r="AS62" s="192"/>
      <c r="AT62" s="9"/>
      <c r="AU62" s="119"/>
      <c r="AV62" s="85"/>
      <c r="AW62" s="16"/>
      <c r="AX62" s="193"/>
      <c r="AY62" s="82"/>
      <c r="AZ62" s="16"/>
      <c r="BA62" s="193"/>
      <c r="BB62" s="82"/>
      <c r="BC62" s="16"/>
      <c r="BD62" s="193"/>
      <c r="BE62" s="82"/>
      <c r="BF62" s="16"/>
      <c r="BG62" s="193"/>
    </row>
    <row r="63" spans="1:60" s="71" customFormat="1" ht="409.6" x14ac:dyDescent="0.25">
      <c r="A63" s="9">
        <v>104</v>
      </c>
      <c r="B63" s="124" t="s">
        <v>235</v>
      </c>
      <c r="C63" s="9">
        <v>9</v>
      </c>
      <c r="D63" s="6" t="s">
        <v>484</v>
      </c>
      <c r="E63" s="2" t="s">
        <v>555</v>
      </c>
      <c r="F63" s="1">
        <v>15790</v>
      </c>
      <c r="G63" s="78" t="s">
        <v>556</v>
      </c>
      <c r="H63" s="9">
        <v>2012</v>
      </c>
      <c r="I63" s="78" t="s">
        <v>557</v>
      </c>
      <c r="J63" s="141">
        <v>133514.29</v>
      </c>
      <c r="K63" s="78" t="s">
        <v>7623</v>
      </c>
      <c r="L63" s="129" t="s">
        <v>558</v>
      </c>
      <c r="M63" s="129" t="s">
        <v>559</v>
      </c>
      <c r="N63" s="78" t="s">
        <v>560</v>
      </c>
      <c r="O63" s="78" t="s">
        <v>561</v>
      </c>
      <c r="P63" s="9" t="s">
        <v>562</v>
      </c>
      <c r="Q63" s="12">
        <v>17.803529411764707</v>
      </c>
      <c r="R63" s="13">
        <v>15.68</v>
      </c>
      <c r="S63" s="13">
        <v>0.58823529411764708</v>
      </c>
      <c r="T63" s="13">
        <v>1.5352941176470587</v>
      </c>
      <c r="U63" s="14">
        <v>17.803529411764707</v>
      </c>
      <c r="V63" s="16">
        <f>(0+0+80+80+80+80+80+80+80+80+80+80)/12</f>
        <v>66.666666666666671</v>
      </c>
      <c r="W63" s="84">
        <v>78</v>
      </c>
      <c r="X63" s="83" t="s">
        <v>317</v>
      </c>
      <c r="Y63" s="16">
        <v>3</v>
      </c>
      <c r="Z63" s="16">
        <v>12</v>
      </c>
      <c r="AA63" s="16">
        <v>3</v>
      </c>
      <c r="AB63" s="16">
        <v>4</v>
      </c>
      <c r="AC63" s="16" t="s">
        <v>379</v>
      </c>
      <c r="AD63" s="79">
        <v>0</v>
      </c>
      <c r="AE63" s="80">
        <v>5</v>
      </c>
      <c r="AF63" s="86">
        <v>80</v>
      </c>
      <c r="AG63" s="209" t="s">
        <v>484</v>
      </c>
      <c r="AH63" s="6" t="s">
        <v>563</v>
      </c>
      <c r="AI63" s="119">
        <v>80</v>
      </c>
      <c r="AJ63" s="192"/>
      <c r="AK63" s="9"/>
      <c r="AL63" s="119"/>
      <c r="AM63" s="192"/>
      <c r="AN63" s="9"/>
      <c r="AO63" s="119"/>
      <c r="AP63" s="192"/>
      <c r="AQ63" s="9"/>
      <c r="AR63" s="81"/>
      <c r="AS63" s="192"/>
      <c r="AT63" s="9"/>
      <c r="AU63" s="119"/>
      <c r="AV63" s="85"/>
      <c r="AW63" s="16"/>
      <c r="AX63" s="193"/>
      <c r="AY63" s="82"/>
      <c r="AZ63" s="16"/>
      <c r="BA63" s="193"/>
      <c r="BB63" s="82"/>
      <c r="BC63" s="16"/>
      <c r="BD63" s="193"/>
      <c r="BE63" s="82"/>
      <c r="BF63" s="16"/>
      <c r="BG63" s="193"/>
    </row>
    <row r="64" spans="1:60" s="71" customFormat="1" ht="409.6" x14ac:dyDescent="0.25">
      <c r="A64" s="9">
        <v>104</v>
      </c>
      <c r="B64" s="124" t="s">
        <v>235</v>
      </c>
      <c r="C64" s="9">
        <v>9</v>
      </c>
      <c r="D64" s="6" t="s">
        <v>484</v>
      </c>
      <c r="E64" s="2" t="s">
        <v>555</v>
      </c>
      <c r="F64" s="1">
        <v>15790</v>
      </c>
      <c r="G64" s="78" t="s">
        <v>564</v>
      </c>
      <c r="H64" s="9">
        <v>2012</v>
      </c>
      <c r="I64" s="78" t="s">
        <v>565</v>
      </c>
      <c r="J64" s="141">
        <v>54531.07</v>
      </c>
      <c r="K64" s="78" t="s">
        <v>7623</v>
      </c>
      <c r="L64" s="129" t="s">
        <v>558</v>
      </c>
      <c r="M64" s="129" t="s">
        <v>559</v>
      </c>
      <c r="N64" s="78" t="s">
        <v>566</v>
      </c>
      <c r="O64" s="78" t="s">
        <v>567</v>
      </c>
      <c r="P64" s="9" t="s">
        <v>568</v>
      </c>
      <c r="Q64" s="12">
        <v>16.170588235294119</v>
      </c>
      <c r="R64" s="13">
        <v>6.4</v>
      </c>
      <c r="S64" s="13">
        <v>8.235294117647058</v>
      </c>
      <c r="T64" s="13">
        <v>1.5352941176470587</v>
      </c>
      <c r="U64" s="14">
        <v>16.170588235294119</v>
      </c>
      <c r="V64" s="16">
        <f>ROUND((0+50+60+90+90+90+80+80+80+80+80+80)/12,2)</f>
        <v>71.67</v>
      </c>
      <c r="W64" s="84">
        <v>78</v>
      </c>
      <c r="X64" s="83" t="s">
        <v>317</v>
      </c>
      <c r="Y64" s="16">
        <v>3</v>
      </c>
      <c r="Z64" s="16">
        <v>12</v>
      </c>
      <c r="AA64" s="16">
        <v>3</v>
      </c>
      <c r="AB64" s="16">
        <v>4</v>
      </c>
      <c r="AC64" s="16" t="s">
        <v>379</v>
      </c>
      <c r="AD64" s="79">
        <v>0</v>
      </c>
      <c r="AE64" s="80">
        <v>5</v>
      </c>
      <c r="AF64" s="86">
        <v>80</v>
      </c>
      <c r="AG64" s="209" t="s">
        <v>484</v>
      </c>
      <c r="AH64" s="6" t="s">
        <v>569</v>
      </c>
      <c r="AI64" s="119">
        <v>80</v>
      </c>
      <c r="AJ64" s="192"/>
      <c r="AK64" s="9"/>
      <c r="AL64" s="119"/>
      <c r="AM64" s="192"/>
      <c r="AN64" s="9"/>
      <c r="AO64" s="119"/>
      <c r="AP64" s="192"/>
      <c r="AQ64" s="9"/>
      <c r="AR64" s="81"/>
      <c r="AS64" s="192"/>
      <c r="AT64" s="9"/>
      <c r="AU64" s="119"/>
      <c r="AV64" s="85"/>
      <c r="AW64" s="16"/>
      <c r="AX64" s="193"/>
      <c r="AY64" s="82"/>
      <c r="AZ64" s="16"/>
      <c r="BA64" s="193"/>
      <c r="BB64" s="82"/>
      <c r="BC64" s="16"/>
      <c r="BD64" s="193"/>
      <c r="BE64" s="82"/>
      <c r="BF64" s="16"/>
      <c r="BG64" s="193"/>
    </row>
    <row r="65" spans="1:59" s="71" customFormat="1" ht="216.55" x14ac:dyDescent="0.25">
      <c r="A65" s="9">
        <v>104</v>
      </c>
      <c r="B65" s="124" t="s">
        <v>235</v>
      </c>
      <c r="C65" s="9">
        <v>3</v>
      </c>
      <c r="D65" s="6" t="s">
        <v>309</v>
      </c>
      <c r="E65" s="2" t="s">
        <v>7594</v>
      </c>
      <c r="F65" s="1" t="s">
        <v>7595</v>
      </c>
      <c r="G65" s="78" t="s">
        <v>310</v>
      </c>
      <c r="H65" s="9">
        <v>2014</v>
      </c>
      <c r="I65" s="78" t="s">
        <v>311</v>
      </c>
      <c r="J65" s="141">
        <v>132743</v>
      </c>
      <c r="K65" s="78" t="s">
        <v>7623</v>
      </c>
      <c r="L65" s="78" t="s">
        <v>312</v>
      </c>
      <c r="M65" s="78" t="s">
        <v>313</v>
      </c>
      <c r="N65" s="78" t="s">
        <v>314</v>
      </c>
      <c r="O65" s="78" t="s">
        <v>315</v>
      </c>
      <c r="P65" s="9" t="s">
        <v>316</v>
      </c>
      <c r="Q65" s="12">
        <f>U65</f>
        <v>8.44</v>
      </c>
      <c r="R65" s="13">
        <v>8.44</v>
      </c>
      <c r="S65" s="13"/>
      <c r="T65" s="13"/>
      <c r="U65" s="14">
        <f>SUM(R65:T65)</f>
        <v>8.44</v>
      </c>
      <c r="V65" s="16">
        <f>((95+95+95+95+95+95+95+95+95+95+95+95)/12)</f>
        <v>95</v>
      </c>
      <c r="W65" s="84">
        <v>63</v>
      </c>
      <c r="X65" s="83" t="s">
        <v>317</v>
      </c>
      <c r="Y65" s="16">
        <v>6</v>
      </c>
      <c r="Z65" s="16">
        <v>1</v>
      </c>
      <c r="AA65" s="16">
        <v>4</v>
      </c>
      <c r="AB65" s="16">
        <v>14</v>
      </c>
      <c r="AC65" s="16"/>
      <c r="AD65" s="79"/>
      <c r="AE65" s="80">
        <f>100/35</f>
        <v>2.8571428571428572</v>
      </c>
      <c r="AF65" s="86">
        <v>95</v>
      </c>
      <c r="AG65" s="209" t="s">
        <v>309</v>
      </c>
      <c r="AH65" s="6" t="s">
        <v>318</v>
      </c>
      <c r="AI65" s="119">
        <v>80</v>
      </c>
      <c r="AJ65" s="192" t="s">
        <v>319</v>
      </c>
      <c r="AK65" s="9" t="s">
        <v>320</v>
      </c>
      <c r="AL65" s="119">
        <v>5</v>
      </c>
      <c r="AM65" s="192" t="s">
        <v>321</v>
      </c>
      <c r="AN65" s="9" t="s">
        <v>322</v>
      </c>
      <c r="AO65" s="119">
        <v>5</v>
      </c>
      <c r="AP65" s="192" t="s">
        <v>323</v>
      </c>
      <c r="AQ65" s="9" t="s">
        <v>324</v>
      </c>
      <c r="AR65" s="81">
        <v>5</v>
      </c>
      <c r="AS65" s="192"/>
      <c r="AT65" s="9"/>
      <c r="AU65" s="119"/>
      <c r="AV65" s="85"/>
      <c r="AW65" s="72"/>
      <c r="AX65" s="193"/>
      <c r="AY65" s="82"/>
      <c r="AZ65" s="16"/>
      <c r="BA65" s="193"/>
      <c r="BB65" s="82"/>
      <c r="BC65" s="16"/>
      <c r="BD65" s="193"/>
      <c r="BE65" s="82"/>
      <c r="BF65" s="16"/>
      <c r="BG65" s="193"/>
    </row>
    <row r="66" spans="1:59" s="71" customFormat="1" ht="38.25" x14ac:dyDescent="0.25">
      <c r="A66" s="9">
        <v>104</v>
      </c>
      <c r="B66" s="124" t="s">
        <v>235</v>
      </c>
      <c r="C66" s="9">
        <v>3</v>
      </c>
      <c r="D66" s="6" t="s">
        <v>309</v>
      </c>
      <c r="E66" s="2" t="s">
        <v>7594</v>
      </c>
      <c r="F66" s="1">
        <v>13627</v>
      </c>
      <c r="G66" s="78" t="s">
        <v>325</v>
      </c>
      <c r="H66" s="9">
        <v>2016</v>
      </c>
      <c r="I66" s="78"/>
      <c r="J66" s="141">
        <v>117657</v>
      </c>
      <c r="K66" s="78" t="s">
        <v>283</v>
      </c>
      <c r="L66" s="78"/>
      <c r="M66" s="78"/>
      <c r="N66" s="78"/>
      <c r="O66" s="78"/>
      <c r="P66" s="9" t="s">
        <v>7596</v>
      </c>
      <c r="Q66" s="13">
        <f>U66</f>
        <v>0</v>
      </c>
      <c r="R66" s="13"/>
      <c r="S66" s="13"/>
      <c r="T66" s="13"/>
      <c r="U66" s="28">
        <f>SUM(R66:T66)</f>
        <v>0</v>
      </c>
      <c r="V66" s="16"/>
      <c r="W66" s="9"/>
      <c r="X66" s="83" t="s">
        <v>317</v>
      </c>
      <c r="Y66" s="16"/>
      <c r="Z66" s="16"/>
      <c r="AA66" s="16"/>
      <c r="AB66" s="16"/>
      <c r="AC66" s="16" t="s">
        <v>326</v>
      </c>
      <c r="AD66" s="7"/>
      <c r="AE66" s="80"/>
      <c r="AF66" s="86"/>
      <c r="AG66" s="209"/>
      <c r="AH66" s="6"/>
      <c r="AI66" s="119"/>
      <c r="AJ66" s="192"/>
      <c r="AK66" s="9"/>
      <c r="AL66" s="119"/>
      <c r="AM66" s="192"/>
      <c r="AN66" s="9"/>
      <c r="AO66" s="119"/>
      <c r="AP66" s="192"/>
      <c r="AQ66" s="9"/>
      <c r="AR66" s="81"/>
      <c r="AS66" s="192"/>
      <c r="AT66" s="9"/>
      <c r="AU66" s="119"/>
      <c r="AV66" s="85"/>
      <c r="AW66" s="16"/>
      <c r="AX66" s="193"/>
      <c r="AY66" s="82"/>
      <c r="AZ66" s="16"/>
      <c r="BA66" s="193"/>
      <c r="BB66" s="82"/>
      <c r="BC66" s="16"/>
      <c r="BD66" s="193"/>
      <c r="BE66" s="82"/>
      <c r="BF66" s="16"/>
      <c r="BG66" s="193"/>
    </row>
    <row r="67" spans="1:59" s="71" customFormat="1" ht="191.1" x14ac:dyDescent="0.25">
      <c r="A67" s="9">
        <v>104</v>
      </c>
      <c r="B67" s="124" t="s">
        <v>235</v>
      </c>
      <c r="C67" s="9">
        <v>12</v>
      </c>
      <c r="D67" s="6" t="s">
        <v>340</v>
      </c>
      <c r="E67" s="2" t="s">
        <v>570</v>
      </c>
      <c r="F67" s="1">
        <v>23939</v>
      </c>
      <c r="G67" s="78" t="s">
        <v>571</v>
      </c>
      <c r="H67" s="9">
        <v>2002</v>
      </c>
      <c r="I67" s="78" t="s">
        <v>572</v>
      </c>
      <c r="J67" s="141">
        <v>57457</v>
      </c>
      <c r="K67" s="78" t="s">
        <v>147</v>
      </c>
      <c r="L67" s="78" t="s">
        <v>573</v>
      </c>
      <c r="M67" s="78" t="s">
        <v>574</v>
      </c>
      <c r="N67" s="78" t="s">
        <v>575</v>
      </c>
      <c r="O67" s="78" t="s">
        <v>576</v>
      </c>
      <c r="P67" s="9" t="s">
        <v>577</v>
      </c>
      <c r="Q67" s="12">
        <v>20.209317647058825</v>
      </c>
      <c r="R67" s="13">
        <v>0</v>
      </c>
      <c r="S67" s="13">
        <v>1.7647058823529411</v>
      </c>
      <c r="T67" s="13">
        <v>18.444611764705883</v>
      </c>
      <c r="U67" s="14">
        <v>20.209317647058825</v>
      </c>
      <c r="V67" s="16">
        <f>(100+100+100+100+100+100+100+100+100+100+100+100)/12</f>
        <v>100</v>
      </c>
      <c r="W67" s="84">
        <v>100</v>
      </c>
      <c r="X67" s="83" t="s">
        <v>317</v>
      </c>
      <c r="Y67" s="16">
        <v>3</v>
      </c>
      <c r="Z67" s="16">
        <v>11</v>
      </c>
      <c r="AA67" s="16">
        <v>5</v>
      </c>
      <c r="AB67" s="16">
        <v>4</v>
      </c>
      <c r="AC67" s="16">
        <v>175</v>
      </c>
      <c r="AD67" s="79">
        <v>30</v>
      </c>
      <c r="AE67" s="80">
        <v>5</v>
      </c>
      <c r="AF67" s="86">
        <v>100</v>
      </c>
      <c r="AG67" s="209" t="s">
        <v>340</v>
      </c>
      <c r="AH67" s="6" t="s">
        <v>350</v>
      </c>
      <c r="AI67" s="119">
        <v>50</v>
      </c>
      <c r="AJ67" s="192" t="s">
        <v>445</v>
      </c>
      <c r="AK67" s="9" t="s">
        <v>350</v>
      </c>
      <c r="AL67" s="119">
        <v>50</v>
      </c>
      <c r="AM67" s="192"/>
      <c r="AN67" s="9"/>
      <c r="AO67" s="119"/>
      <c r="AP67" s="192"/>
      <c r="AQ67" s="9"/>
      <c r="AR67" s="81"/>
      <c r="AS67" s="192"/>
      <c r="AT67" s="9"/>
      <c r="AU67" s="119"/>
      <c r="AV67" s="85"/>
      <c r="AW67" s="72"/>
      <c r="AX67" s="193"/>
      <c r="AY67" s="82"/>
      <c r="AZ67" s="16"/>
      <c r="BA67" s="193"/>
      <c r="BB67" s="82"/>
      <c r="BC67" s="16"/>
      <c r="BD67" s="193"/>
      <c r="BE67" s="82"/>
      <c r="BF67" s="16"/>
      <c r="BG67" s="193"/>
    </row>
    <row r="68" spans="1:59" s="75" customFormat="1" ht="191.1" x14ac:dyDescent="0.25">
      <c r="A68" s="9">
        <v>104</v>
      </c>
      <c r="B68" s="124" t="s">
        <v>235</v>
      </c>
      <c r="C68" s="9">
        <v>12</v>
      </c>
      <c r="D68" s="6" t="s">
        <v>340</v>
      </c>
      <c r="E68" s="2" t="s">
        <v>570</v>
      </c>
      <c r="F68" s="1">
        <v>23939</v>
      </c>
      <c r="G68" s="154" t="s">
        <v>7597</v>
      </c>
      <c r="H68" s="9">
        <v>2017</v>
      </c>
      <c r="I68" s="78" t="s">
        <v>7598</v>
      </c>
      <c r="J68" s="155">
        <v>35542.639999999999</v>
      </c>
      <c r="K68" s="78" t="s">
        <v>7623</v>
      </c>
      <c r="L68" s="78" t="s">
        <v>7599</v>
      </c>
      <c r="M68" s="78" t="s">
        <v>574</v>
      </c>
      <c r="N68" s="78" t="s">
        <v>575</v>
      </c>
      <c r="O68" s="78" t="s">
        <v>7600</v>
      </c>
      <c r="P68" s="9" t="s">
        <v>7601</v>
      </c>
      <c r="Q68" s="12">
        <v>20.209317647058825</v>
      </c>
      <c r="R68" s="13">
        <f>J68*0.2/1700</f>
        <v>4.1814870588235298</v>
      </c>
      <c r="S68" s="13">
        <v>1.7647058823529411</v>
      </c>
      <c r="T68" s="13">
        <v>18.444611764705883</v>
      </c>
      <c r="U68" s="14"/>
      <c r="V68" s="16">
        <v>0</v>
      </c>
      <c r="W68" s="84">
        <v>0</v>
      </c>
      <c r="X68" s="83" t="s">
        <v>317</v>
      </c>
      <c r="Y68" s="16">
        <v>3</v>
      </c>
      <c r="Z68" s="16">
        <v>11</v>
      </c>
      <c r="AA68" s="16">
        <v>5</v>
      </c>
      <c r="AB68" s="16">
        <v>4</v>
      </c>
      <c r="AC68" s="16"/>
      <c r="AD68" s="79"/>
      <c r="AE68" s="80">
        <v>5</v>
      </c>
      <c r="AF68" s="86">
        <v>100</v>
      </c>
      <c r="AG68" s="209" t="s">
        <v>340</v>
      </c>
      <c r="AH68" s="6" t="s">
        <v>350</v>
      </c>
      <c r="AI68" s="119">
        <v>20</v>
      </c>
      <c r="AJ68" s="192" t="s">
        <v>445</v>
      </c>
      <c r="AK68" s="9" t="s">
        <v>350</v>
      </c>
      <c r="AL68" s="119">
        <v>20</v>
      </c>
      <c r="AM68" s="192" t="s">
        <v>7602</v>
      </c>
      <c r="AN68" s="9" t="s">
        <v>350</v>
      </c>
      <c r="AO68" s="119">
        <v>50</v>
      </c>
      <c r="AP68" s="192" t="s">
        <v>7603</v>
      </c>
      <c r="AQ68" s="9" t="s">
        <v>350</v>
      </c>
      <c r="AR68" s="81">
        <v>10</v>
      </c>
      <c r="AS68" s="192"/>
      <c r="AT68" s="9"/>
      <c r="AU68" s="119"/>
      <c r="AV68" s="85"/>
      <c r="AW68" s="72"/>
      <c r="AX68" s="193"/>
      <c r="AY68" s="82"/>
      <c r="AZ68" s="16"/>
      <c r="BA68" s="193"/>
      <c r="BB68" s="82"/>
      <c r="BC68" s="16"/>
      <c r="BD68" s="193"/>
      <c r="BE68" s="82"/>
      <c r="BF68" s="16"/>
      <c r="BG68" s="193"/>
    </row>
    <row r="69" spans="1:59" s="75" customFormat="1" ht="369.45" x14ac:dyDescent="0.25">
      <c r="A69" s="9">
        <v>104</v>
      </c>
      <c r="B69" s="124" t="s">
        <v>235</v>
      </c>
      <c r="C69" s="9">
        <v>10</v>
      </c>
      <c r="D69" s="41" t="s">
        <v>7604</v>
      </c>
      <c r="E69" s="2" t="s">
        <v>7605</v>
      </c>
      <c r="F69" s="168">
        <v>28561</v>
      </c>
      <c r="G69" s="78" t="s">
        <v>7606</v>
      </c>
      <c r="H69" s="9">
        <v>2017</v>
      </c>
      <c r="I69" s="78" t="s">
        <v>7607</v>
      </c>
      <c r="J69" s="155">
        <v>42606.64</v>
      </c>
      <c r="K69" s="78" t="s">
        <v>7623</v>
      </c>
      <c r="L69" s="78" t="s">
        <v>7608</v>
      </c>
      <c r="M69" s="78" t="s">
        <v>7609</v>
      </c>
      <c r="N69" s="78" t="s">
        <v>7610</v>
      </c>
      <c r="O69" s="78" t="s">
        <v>7611</v>
      </c>
      <c r="P69" s="9" t="s">
        <v>7612</v>
      </c>
      <c r="Q69" s="12"/>
      <c r="R69" s="13">
        <f>J69*0.2/1700</f>
        <v>5.0125458823529412</v>
      </c>
      <c r="S69" s="13"/>
      <c r="T69" s="13"/>
      <c r="U69" s="14"/>
      <c r="V69" s="16">
        <v>0</v>
      </c>
      <c r="W69" s="84">
        <v>0</v>
      </c>
      <c r="X69" s="83" t="s">
        <v>317</v>
      </c>
      <c r="Y69" s="16">
        <v>4</v>
      </c>
      <c r="Z69" s="16">
        <v>2</v>
      </c>
      <c r="AA69" s="16">
        <v>3</v>
      </c>
      <c r="AB69" s="16">
        <v>31</v>
      </c>
      <c r="AC69" s="16"/>
      <c r="AD69" s="7"/>
      <c r="AE69" s="72">
        <v>5</v>
      </c>
      <c r="AF69" s="86">
        <v>80</v>
      </c>
      <c r="AG69" s="216" t="s">
        <v>7604</v>
      </c>
      <c r="AH69" s="6"/>
      <c r="AI69" s="119">
        <v>80</v>
      </c>
      <c r="AJ69" s="192"/>
      <c r="AK69" s="9"/>
      <c r="AL69" s="119"/>
      <c r="AM69" s="192"/>
      <c r="AN69" s="9"/>
      <c r="AO69" s="119"/>
      <c r="AP69" s="192"/>
      <c r="AQ69" s="9"/>
      <c r="AR69" s="81"/>
      <c r="AS69" s="192"/>
      <c r="AT69" s="9"/>
      <c r="AU69" s="119"/>
      <c r="AV69" s="85"/>
      <c r="AW69" s="16"/>
      <c r="AX69" s="193"/>
      <c r="AY69" s="82"/>
      <c r="AZ69" s="16"/>
      <c r="BA69" s="193"/>
      <c r="BB69" s="82"/>
      <c r="BC69" s="16"/>
      <c r="BD69" s="193"/>
      <c r="BE69" s="82"/>
      <c r="BF69" s="16"/>
      <c r="BG69" s="193"/>
    </row>
    <row r="70" spans="1:59" s="71" customFormat="1" ht="409.6" x14ac:dyDescent="0.25">
      <c r="A70" s="9">
        <v>104</v>
      </c>
      <c r="B70" s="124" t="s">
        <v>235</v>
      </c>
      <c r="C70" s="9">
        <v>13</v>
      </c>
      <c r="D70" s="6" t="s">
        <v>106</v>
      </c>
      <c r="E70" s="2" t="s">
        <v>578</v>
      </c>
      <c r="F70" s="1">
        <v>11874</v>
      </c>
      <c r="G70" s="78" t="s">
        <v>579</v>
      </c>
      <c r="H70" s="9">
        <v>2002</v>
      </c>
      <c r="I70" s="78" t="s">
        <v>580</v>
      </c>
      <c r="J70" s="141">
        <v>113634</v>
      </c>
      <c r="K70" s="78" t="s">
        <v>147</v>
      </c>
      <c r="L70" s="78" t="s">
        <v>581</v>
      </c>
      <c r="M70" s="78" t="s">
        <v>582</v>
      </c>
      <c r="N70" s="78" t="s">
        <v>583</v>
      </c>
      <c r="O70" s="78" t="s">
        <v>584</v>
      </c>
      <c r="P70" s="9" t="s">
        <v>585</v>
      </c>
      <c r="Q70" s="12">
        <v>7.2809294117647063</v>
      </c>
      <c r="R70" s="13">
        <v>0</v>
      </c>
      <c r="S70" s="13">
        <v>0.70588235294117652</v>
      </c>
      <c r="T70" s="13">
        <v>6.5750470588235297</v>
      </c>
      <c r="U70" s="14">
        <v>7.2809294117647063</v>
      </c>
      <c r="V70" s="16">
        <f>(85+55+55+70+12+92+100+100+100+100+100+50)/12</f>
        <v>76.583333333333329</v>
      </c>
      <c r="W70" s="84">
        <v>100</v>
      </c>
      <c r="X70" s="83" t="s">
        <v>317</v>
      </c>
      <c r="Y70" s="16">
        <v>3</v>
      </c>
      <c r="Z70" s="16">
        <v>11</v>
      </c>
      <c r="AA70" s="16">
        <v>4</v>
      </c>
      <c r="AB70" s="16">
        <v>4</v>
      </c>
      <c r="AC70" s="16">
        <v>174</v>
      </c>
      <c r="AD70" s="79"/>
      <c r="AE70" s="80">
        <v>5</v>
      </c>
      <c r="AF70" s="86">
        <v>100</v>
      </c>
      <c r="AG70" s="209" t="s">
        <v>586</v>
      </c>
      <c r="AH70" s="6" t="s">
        <v>587</v>
      </c>
      <c r="AI70" s="119">
        <v>100</v>
      </c>
      <c r="AJ70" s="192"/>
      <c r="AK70" s="9"/>
      <c r="AL70" s="119"/>
      <c r="AM70" s="192"/>
      <c r="AN70" s="9"/>
      <c r="AO70" s="119"/>
      <c r="AP70" s="192"/>
      <c r="AQ70" s="9"/>
      <c r="AR70" s="81"/>
      <c r="AS70" s="192"/>
      <c r="AT70" s="9"/>
      <c r="AU70" s="119"/>
      <c r="AV70" s="85"/>
      <c r="AW70" s="72"/>
      <c r="AX70" s="193"/>
      <c r="AY70" s="82"/>
      <c r="AZ70" s="16"/>
      <c r="BA70" s="193"/>
      <c r="BB70" s="82"/>
      <c r="BC70" s="16"/>
      <c r="BD70" s="193"/>
      <c r="BE70" s="82"/>
      <c r="BF70" s="16"/>
      <c r="BG70" s="193"/>
    </row>
    <row r="71" spans="1:59" s="71" customFormat="1" ht="409.6" x14ac:dyDescent="0.25">
      <c r="A71" s="9">
        <v>104</v>
      </c>
      <c r="B71" s="124" t="s">
        <v>235</v>
      </c>
      <c r="C71" s="9">
        <v>13</v>
      </c>
      <c r="D71" s="6" t="s">
        <v>106</v>
      </c>
      <c r="E71" s="2" t="s">
        <v>578</v>
      </c>
      <c r="F71" s="1">
        <v>11874</v>
      </c>
      <c r="G71" s="78" t="s">
        <v>588</v>
      </c>
      <c r="H71" s="9">
        <v>2006</v>
      </c>
      <c r="I71" s="78" t="s">
        <v>589</v>
      </c>
      <c r="J71" s="141">
        <v>95040</v>
      </c>
      <c r="K71" s="78" t="s">
        <v>88</v>
      </c>
      <c r="L71" s="78" t="s">
        <v>590</v>
      </c>
      <c r="M71" s="78" t="s">
        <v>582</v>
      </c>
      <c r="N71" s="78" t="s">
        <v>591</v>
      </c>
      <c r="O71" s="78" t="s">
        <v>592</v>
      </c>
      <c r="P71" s="9" t="s">
        <v>593</v>
      </c>
      <c r="Q71" s="12">
        <v>4.7647058823529411</v>
      </c>
      <c r="R71" s="13">
        <v>0</v>
      </c>
      <c r="S71" s="13">
        <v>0.35294117647058826</v>
      </c>
      <c r="T71" s="13">
        <v>4.4117647058823533</v>
      </c>
      <c r="U71" s="14">
        <v>4.7647058823529411</v>
      </c>
      <c r="V71" s="16">
        <f>ROUND((74+55+100+41+45+95+95+64+49+20+100+64)/12,2)</f>
        <v>66.83</v>
      </c>
      <c r="W71" s="84">
        <v>93</v>
      </c>
      <c r="X71" s="83" t="s">
        <v>317</v>
      </c>
      <c r="Y71" s="16">
        <v>3</v>
      </c>
      <c r="Z71" s="16">
        <v>7</v>
      </c>
      <c r="AA71" s="16">
        <v>2</v>
      </c>
      <c r="AB71" s="16">
        <v>4</v>
      </c>
      <c r="AC71" s="16">
        <v>81</v>
      </c>
      <c r="AD71" s="79"/>
      <c r="AE71" s="80">
        <v>5</v>
      </c>
      <c r="AF71" s="86">
        <v>100</v>
      </c>
      <c r="AG71" s="209" t="s">
        <v>586</v>
      </c>
      <c r="AH71" s="6" t="s">
        <v>587</v>
      </c>
      <c r="AI71" s="119">
        <v>100</v>
      </c>
      <c r="AJ71" s="192"/>
      <c r="AK71" s="9"/>
      <c r="AL71" s="119"/>
      <c r="AM71" s="192"/>
      <c r="AN71" s="9"/>
      <c r="AO71" s="119"/>
      <c r="AP71" s="192"/>
      <c r="AQ71" s="9"/>
      <c r="AR71" s="81"/>
      <c r="AS71" s="192"/>
      <c r="AT71" s="9"/>
      <c r="AU71" s="119"/>
      <c r="AV71" s="85"/>
      <c r="AW71" s="72"/>
      <c r="AX71" s="193"/>
      <c r="AY71" s="82"/>
      <c r="AZ71" s="16"/>
      <c r="BA71" s="193"/>
      <c r="BB71" s="82"/>
      <c r="BC71" s="16"/>
      <c r="BD71" s="193"/>
      <c r="BE71" s="82"/>
      <c r="BF71" s="16"/>
      <c r="BG71" s="193"/>
    </row>
    <row r="72" spans="1:59" s="71" customFormat="1" ht="409.6" x14ac:dyDescent="0.25">
      <c r="A72" s="9">
        <v>104</v>
      </c>
      <c r="B72" s="124" t="s">
        <v>235</v>
      </c>
      <c r="C72" s="9">
        <v>13</v>
      </c>
      <c r="D72" s="6" t="s">
        <v>106</v>
      </c>
      <c r="E72" s="2" t="s">
        <v>578</v>
      </c>
      <c r="F72" s="1" t="s">
        <v>594</v>
      </c>
      <c r="G72" s="78" t="s">
        <v>595</v>
      </c>
      <c r="H72" s="9">
        <v>2010</v>
      </c>
      <c r="I72" s="78" t="s">
        <v>596</v>
      </c>
      <c r="J72" s="141">
        <v>101000</v>
      </c>
      <c r="K72" s="78" t="s">
        <v>68</v>
      </c>
      <c r="L72" s="78" t="s">
        <v>597</v>
      </c>
      <c r="M72" s="78" t="s">
        <v>598</v>
      </c>
      <c r="N72" s="78" t="s">
        <v>599</v>
      </c>
      <c r="O72" s="78" t="s">
        <v>600</v>
      </c>
      <c r="P72" s="9" t="s">
        <v>601</v>
      </c>
      <c r="Q72" s="12">
        <v>10.678823529411765</v>
      </c>
      <c r="R72" s="13">
        <v>0</v>
      </c>
      <c r="S72" s="13">
        <v>2.9411764705882355</v>
      </c>
      <c r="T72" s="13">
        <v>7.7376470588235291</v>
      </c>
      <c r="U72" s="14">
        <v>10.678823529411765</v>
      </c>
      <c r="V72" s="16">
        <f>ROUND((0+0+0+100+100+100+100+100+100+100+100+100)/12,2)</f>
        <v>75</v>
      </c>
      <c r="W72" s="84">
        <v>100</v>
      </c>
      <c r="X72" s="83" t="s">
        <v>317</v>
      </c>
      <c r="Y72" s="16">
        <v>1</v>
      </c>
      <c r="Z72" s="16">
        <v>7</v>
      </c>
      <c r="AA72" s="16">
        <v>6</v>
      </c>
      <c r="AB72" s="16">
        <v>4</v>
      </c>
      <c r="AC72" s="16">
        <v>99</v>
      </c>
      <c r="AD72" s="79">
        <v>0</v>
      </c>
      <c r="AE72" s="80">
        <v>5</v>
      </c>
      <c r="AF72" s="86">
        <v>100</v>
      </c>
      <c r="AG72" s="209" t="s">
        <v>106</v>
      </c>
      <c r="AH72" s="6" t="s">
        <v>602</v>
      </c>
      <c r="AI72" s="119">
        <v>100</v>
      </c>
      <c r="AJ72" s="192"/>
      <c r="AK72" s="9"/>
      <c r="AL72" s="119"/>
      <c r="AM72" s="192"/>
      <c r="AN72" s="9"/>
      <c r="AO72" s="119"/>
      <c r="AP72" s="192"/>
      <c r="AQ72" s="9"/>
      <c r="AR72" s="81"/>
      <c r="AS72" s="192"/>
      <c r="AT72" s="9"/>
      <c r="AU72" s="119"/>
      <c r="AV72" s="85"/>
      <c r="AW72" s="72"/>
      <c r="AX72" s="193"/>
      <c r="AY72" s="82"/>
      <c r="AZ72" s="16"/>
      <c r="BA72" s="193"/>
      <c r="BB72" s="82"/>
      <c r="BC72" s="16"/>
      <c r="BD72" s="193"/>
      <c r="BE72" s="82"/>
      <c r="BF72" s="16"/>
      <c r="BG72" s="193"/>
    </row>
    <row r="73" spans="1:59" s="71" customFormat="1" ht="409.6" x14ac:dyDescent="0.25">
      <c r="A73" s="9">
        <v>104</v>
      </c>
      <c r="B73" s="124" t="s">
        <v>235</v>
      </c>
      <c r="C73" s="9">
        <v>5</v>
      </c>
      <c r="D73" s="6" t="s">
        <v>106</v>
      </c>
      <c r="E73" s="2" t="s">
        <v>578</v>
      </c>
      <c r="F73" s="1">
        <v>11874</v>
      </c>
      <c r="G73" s="78" t="s">
        <v>603</v>
      </c>
      <c r="H73" s="9">
        <v>2015</v>
      </c>
      <c r="I73" s="78" t="s">
        <v>604</v>
      </c>
      <c r="J73" s="141">
        <v>99070.97</v>
      </c>
      <c r="K73" s="78" t="s">
        <v>99</v>
      </c>
      <c r="L73" s="78" t="s">
        <v>581</v>
      </c>
      <c r="M73" s="78" t="s">
        <v>582</v>
      </c>
      <c r="N73" s="78" t="s">
        <v>583</v>
      </c>
      <c r="O73" s="78" t="s">
        <v>584</v>
      </c>
      <c r="P73" s="150" t="s">
        <v>605</v>
      </c>
      <c r="Q73" s="12">
        <v>19.009999999999998</v>
      </c>
      <c r="R73" s="13">
        <v>11.72</v>
      </c>
      <c r="S73" s="13">
        <v>0.71</v>
      </c>
      <c r="T73" s="13">
        <v>6.58</v>
      </c>
      <c r="U73" s="14">
        <v>19.009999999999998</v>
      </c>
      <c r="V73" s="9">
        <v>0</v>
      </c>
      <c r="W73" s="9">
        <v>17</v>
      </c>
      <c r="X73" s="83" t="s">
        <v>317</v>
      </c>
      <c r="Y73" s="16">
        <v>3</v>
      </c>
      <c r="Z73" s="16">
        <v>11</v>
      </c>
      <c r="AA73" s="16">
        <v>4</v>
      </c>
      <c r="AB73" s="16">
        <v>4</v>
      </c>
      <c r="AC73" s="16"/>
      <c r="AD73" s="79"/>
      <c r="AE73" s="80">
        <v>5</v>
      </c>
      <c r="AF73" s="86">
        <v>100</v>
      </c>
      <c r="AG73" s="209" t="s">
        <v>106</v>
      </c>
      <c r="AH73" s="6" t="s">
        <v>606</v>
      </c>
      <c r="AI73" s="119">
        <v>100</v>
      </c>
      <c r="AJ73" s="192"/>
      <c r="AK73" s="9"/>
      <c r="AL73" s="119"/>
      <c r="AM73" s="192"/>
      <c r="AN73" s="9"/>
      <c r="AO73" s="119"/>
      <c r="AP73" s="192"/>
      <c r="AQ73" s="9"/>
      <c r="AR73" s="81"/>
      <c r="AS73" s="192"/>
      <c r="AT73" s="9"/>
      <c r="AU73" s="119"/>
      <c r="AV73" s="85"/>
      <c r="AW73" s="16"/>
      <c r="AX73" s="193"/>
      <c r="AY73" s="82"/>
      <c r="AZ73" s="16"/>
      <c r="BA73" s="193"/>
      <c r="BB73" s="82"/>
      <c r="BC73" s="16"/>
      <c r="BD73" s="193"/>
      <c r="BE73" s="82"/>
      <c r="BF73" s="16"/>
      <c r="BG73" s="193"/>
    </row>
    <row r="74" spans="1:59" s="71" customFormat="1" ht="409.6" x14ac:dyDescent="0.25">
      <c r="A74" s="9">
        <v>104</v>
      </c>
      <c r="B74" s="124" t="s">
        <v>235</v>
      </c>
      <c r="C74" s="9">
        <v>5</v>
      </c>
      <c r="D74" s="6" t="s">
        <v>106</v>
      </c>
      <c r="E74" s="2" t="s">
        <v>578</v>
      </c>
      <c r="F74" s="1">
        <v>11874</v>
      </c>
      <c r="G74" s="78" t="s">
        <v>607</v>
      </c>
      <c r="H74" s="16">
        <v>2015</v>
      </c>
      <c r="I74" s="78" t="s">
        <v>608</v>
      </c>
      <c r="J74" s="141">
        <v>48396.4</v>
      </c>
      <c r="K74" s="37" t="s">
        <v>283</v>
      </c>
      <c r="L74" s="78" t="s">
        <v>581</v>
      </c>
      <c r="M74" s="78" t="s">
        <v>582</v>
      </c>
      <c r="N74" s="134" t="s">
        <v>609</v>
      </c>
      <c r="O74" s="78" t="s">
        <v>610</v>
      </c>
      <c r="P74" s="9" t="s">
        <v>611</v>
      </c>
      <c r="Q74" s="12">
        <v>12.85</v>
      </c>
      <c r="R74" s="28">
        <v>5.72</v>
      </c>
      <c r="S74" s="28">
        <v>0.55000000000000004</v>
      </c>
      <c r="T74" s="28">
        <v>6.58</v>
      </c>
      <c r="U74" s="14">
        <v>12.85</v>
      </c>
      <c r="V74" s="16">
        <v>0</v>
      </c>
      <c r="W74" s="16">
        <v>0.03</v>
      </c>
      <c r="X74" s="83" t="s">
        <v>317</v>
      </c>
      <c r="Y74" s="16">
        <v>3</v>
      </c>
      <c r="Z74" s="16">
        <v>2</v>
      </c>
      <c r="AA74" s="16">
        <v>3</v>
      </c>
      <c r="AB74" s="16">
        <v>4</v>
      </c>
      <c r="AC74" s="16" t="s">
        <v>612</v>
      </c>
      <c r="AD74" s="79"/>
      <c r="AE74" s="80">
        <v>5</v>
      </c>
      <c r="AF74" s="86">
        <v>100</v>
      </c>
      <c r="AG74" s="217" t="s">
        <v>106</v>
      </c>
      <c r="AH74" s="7" t="s">
        <v>606</v>
      </c>
      <c r="AI74" s="193">
        <v>100</v>
      </c>
      <c r="AJ74" s="82"/>
      <c r="AK74" s="16"/>
      <c r="AL74" s="193"/>
      <c r="AM74" s="82"/>
      <c r="AN74" s="16"/>
      <c r="AO74" s="193"/>
      <c r="AP74" s="82"/>
      <c r="AQ74" s="16"/>
      <c r="AR74" s="72"/>
      <c r="AS74" s="82"/>
      <c r="AT74" s="16"/>
      <c r="AU74" s="193"/>
      <c r="AV74" s="85"/>
      <c r="AW74" s="16"/>
      <c r="AX74" s="193"/>
      <c r="AY74" s="82"/>
      <c r="AZ74" s="16"/>
      <c r="BA74" s="193"/>
      <c r="BB74" s="82"/>
      <c r="BC74" s="16"/>
      <c r="BD74" s="193"/>
      <c r="BE74" s="82"/>
      <c r="BF74" s="16"/>
      <c r="BG74" s="193"/>
    </row>
    <row r="75" spans="1:59" s="71" customFormat="1" ht="280.25" x14ac:dyDescent="0.25">
      <c r="A75" s="9">
        <v>104</v>
      </c>
      <c r="B75" s="124" t="s">
        <v>235</v>
      </c>
      <c r="C75" s="9">
        <v>5</v>
      </c>
      <c r="D75" s="6" t="s">
        <v>106</v>
      </c>
      <c r="E75" s="2" t="s">
        <v>578</v>
      </c>
      <c r="F75" s="1">
        <v>11874</v>
      </c>
      <c r="G75" s="78" t="s">
        <v>7613</v>
      </c>
      <c r="H75" s="16">
        <v>2016</v>
      </c>
      <c r="I75" s="78" t="s">
        <v>7614</v>
      </c>
      <c r="J75" s="156">
        <v>59799.3</v>
      </c>
      <c r="K75" s="37" t="s">
        <v>99</v>
      </c>
      <c r="L75" s="78" t="s">
        <v>581</v>
      </c>
      <c r="M75" s="78" t="s">
        <v>582</v>
      </c>
      <c r="N75" s="134" t="s">
        <v>7615</v>
      </c>
      <c r="O75" s="78" t="s">
        <v>7616</v>
      </c>
      <c r="P75" s="9" t="s">
        <v>613</v>
      </c>
      <c r="Q75" s="12">
        <f>U75</f>
        <v>19.78</v>
      </c>
      <c r="R75" s="28">
        <v>7.04</v>
      </c>
      <c r="S75" s="28">
        <v>5</v>
      </c>
      <c r="T75" s="28">
        <v>7.74</v>
      </c>
      <c r="U75" s="14">
        <f>SUM(R75:T75)</f>
        <v>19.78</v>
      </c>
      <c r="V75" s="16"/>
      <c r="W75" s="85"/>
      <c r="X75" s="83" t="s">
        <v>317</v>
      </c>
      <c r="Y75" s="16">
        <v>3</v>
      </c>
      <c r="Z75" s="16">
        <v>11</v>
      </c>
      <c r="AA75" s="16">
        <v>5</v>
      </c>
      <c r="AB75" s="16">
        <v>4</v>
      </c>
      <c r="AC75" s="16"/>
      <c r="AD75" s="79"/>
      <c r="AE75" s="80"/>
      <c r="AF75" s="86">
        <v>100</v>
      </c>
      <c r="AG75" s="217" t="s">
        <v>106</v>
      </c>
      <c r="AH75" s="7" t="s">
        <v>7617</v>
      </c>
      <c r="AI75" s="193">
        <v>50</v>
      </c>
      <c r="AJ75" s="82" t="s">
        <v>7618</v>
      </c>
      <c r="AK75" s="16">
        <v>50</v>
      </c>
      <c r="AL75" s="193"/>
      <c r="AM75" s="82"/>
      <c r="AN75" s="16"/>
      <c r="AO75" s="193"/>
      <c r="AP75" s="82"/>
      <c r="AQ75" s="16"/>
      <c r="AR75" s="72"/>
      <c r="AS75" s="82"/>
      <c r="AT75" s="16"/>
      <c r="AU75" s="193"/>
      <c r="AV75" s="85"/>
      <c r="AW75" s="16"/>
      <c r="AX75" s="193"/>
      <c r="AY75" s="82"/>
      <c r="AZ75" s="16"/>
      <c r="BA75" s="193"/>
      <c r="BB75" s="82"/>
      <c r="BC75" s="16"/>
      <c r="BD75" s="193"/>
      <c r="BE75" s="82"/>
      <c r="BF75" s="16"/>
      <c r="BG75" s="193"/>
    </row>
    <row r="76" spans="1:59" s="71" customFormat="1" ht="409.6" x14ac:dyDescent="0.25">
      <c r="A76" s="9">
        <v>104</v>
      </c>
      <c r="B76" s="124" t="s">
        <v>235</v>
      </c>
      <c r="C76" s="9">
        <v>5</v>
      </c>
      <c r="D76" s="6" t="s">
        <v>106</v>
      </c>
      <c r="E76" s="2" t="s">
        <v>578</v>
      </c>
      <c r="F76" s="1">
        <v>11874</v>
      </c>
      <c r="G76" s="157" t="s">
        <v>7619</v>
      </c>
      <c r="H76" s="16">
        <v>2017</v>
      </c>
      <c r="I76" s="78" t="s">
        <v>7620</v>
      </c>
      <c r="J76" s="158">
        <v>20659.95</v>
      </c>
      <c r="K76" s="37" t="s">
        <v>99</v>
      </c>
      <c r="L76" s="78" t="s">
        <v>581</v>
      </c>
      <c r="M76" s="78" t="s">
        <v>582</v>
      </c>
      <c r="N76" s="76" t="s">
        <v>7621</v>
      </c>
      <c r="O76" s="78" t="s">
        <v>7622</v>
      </c>
      <c r="P76" s="9" t="s">
        <v>7612</v>
      </c>
      <c r="Q76" s="12">
        <f>U76</f>
        <v>15.78</v>
      </c>
      <c r="R76" s="28">
        <v>7.04</v>
      </c>
      <c r="S76" s="28">
        <v>1</v>
      </c>
      <c r="T76" s="28">
        <v>7.74</v>
      </c>
      <c r="U76" s="14">
        <f>SUM(R76:T76)</f>
        <v>15.78</v>
      </c>
      <c r="V76" s="16"/>
      <c r="W76" s="85"/>
      <c r="X76" s="83" t="s">
        <v>317</v>
      </c>
      <c r="Y76" s="16">
        <v>3</v>
      </c>
      <c r="Z76" s="16">
        <v>7</v>
      </c>
      <c r="AA76" s="16">
        <v>1</v>
      </c>
      <c r="AB76" s="16">
        <v>4</v>
      </c>
      <c r="AC76" s="16"/>
      <c r="AD76" s="7"/>
      <c r="AE76" s="16"/>
      <c r="AF76" s="86">
        <v>100</v>
      </c>
      <c r="AG76" s="217" t="s">
        <v>106</v>
      </c>
      <c r="AH76" s="7" t="s">
        <v>602</v>
      </c>
      <c r="AI76" s="193">
        <v>100</v>
      </c>
      <c r="AJ76" s="82"/>
      <c r="AK76" s="16"/>
      <c r="AL76" s="193"/>
      <c r="AM76" s="82"/>
      <c r="AN76" s="16"/>
      <c r="AO76" s="193"/>
      <c r="AP76" s="82"/>
      <c r="AQ76" s="16"/>
      <c r="AR76" s="72"/>
      <c r="AS76" s="82"/>
      <c r="AT76" s="16"/>
      <c r="AU76" s="193"/>
      <c r="AV76" s="85"/>
      <c r="AW76" s="16"/>
      <c r="AX76" s="193"/>
      <c r="AY76" s="82"/>
      <c r="AZ76" s="16"/>
      <c r="BA76" s="193"/>
      <c r="BB76" s="82"/>
      <c r="BC76" s="16"/>
      <c r="BD76" s="193"/>
      <c r="BE76" s="82"/>
      <c r="BF76" s="16"/>
      <c r="BG76" s="193"/>
    </row>
    <row r="77" spans="1:59" s="71" customFormat="1" ht="127.4" x14ac:dyDescent="0.25">
      <c r="A77" s="9">
        <v>104</v>
      </c>
      <c r="B77" s="124" t="s">
        <v>235</v>
      </c>
      <c r="C77" s="9">
        <v>15</v>
      </c>
      <c r="D77" s="6" t="s">
        <v>614</v>
      </c>
      <c r="E77" s="2" t="s">
        <v>615</v>
      </c>
      <c r="F77" s="1">
        <v>10082</v>
      </c>
      <c r="G77" s="78" t="s">
        <v>616</v>
      </c>
      <c r="H77" s="9" t="s">
        <v>617</v>
      </c>
      <c r="I77" s="78" t="s">
        <v>618</v>
      </c>
      <c r="J77" s="141">
        <v>792855.95</v>
      </c>
      <c r="K77" s="78" t="s">
        <v>140</v>
      </c>
      <c r="L77" s="78" t="s">
        <v>619</v>
      </c>
      <c r="M77" s="78" t="s">
        <v>620</v>
      </c>
      <c r="N77" s="78" t="s">
        <v>621</v>
      </c>
      <c r="O77" s="78" t="s">
        <v>622</v>
      </c>
      <c r="P77" s="9" t="s">
        <v>623</v>
      </c>
      <c r="Q77" s="12">
        <v>48.88</v>
      </c>
      <c r="R77" s="13">
        <v>0</v>
      </c>
      <c r="S77" s="13">
        <v>5.88</v>
      </c>
      <c r="T77" s="13">
        <v>43</v>
      </c>
      <c r="U77" s="14">
        <v>48.88</v>
      </c>
      <c r="V77" s="9" t="s">
        <v>624</v>
      </c>
      <c r="W77" s="84">
        <v>100</v>
      </c>
      <c r="X77" s="6" t="s">
        <v>625</v>
      </c>
      <c r="Y77" s="16">
        <v>3</v>
      </c>
      <c r="Z77" s="16">
        <v>1</v>
      </c>
      <c r="AA77" s="16">
        <v>3</v>
      </c>
      <c r="AB77" s="16">
        <v>60</v>
      </c>
      <c r="AC77" s="16">
        <v>97</v>
      </c>
      <c r="AD77" s="79"/>
      <c r="AE77" s="80">
        <v>5</v>
      </c>
      <c r="AF77" s="86" t="s">
        <v>626</v>
      </c>
      <c r="AG77" s="209" t="s">
        <v>624</v>
      </c>
      <c r="AH77" s="6"/>
      <c r="AI77" s="119"/>
      <c r="AJ77" s="192" t="s">
        <v>624</v>
      </c>
      <c r="AK77" s="9"/>
      <c r="AL77" s="119"/>
      <c r="AM77" s="192" t="s">
        <v>624</v>
      </c>
      <c r="AN77" s="9"/>
      <c r="AO77" s="119"/>
      <c r="AP77" s="192" t="s">
        <v>624</v>
      </c>
      <c r="AQ77" s="9"/>
      <c r="AR77" s="81"/>
      <c r="AS77" s="192"/>
      <c r="AT77" s="9"/>
      <c r="AU77" s="119"/>
      <c r="AV77" s="85"/>
      <c r="AW77" s="16"/>
      <c r="AX77" s="193"/>
      <c r="AY77" s="192"/>
      <c r="AZ77" s="16"/>
      <c r="BA77" s="193"/>
      <c r="BB77" s="82"/>
      <c r="BC77" s="16"/>
      <c r="BD77" s="193"/>
      <c r="BE77" s="82"/>
      <c r="BF77" s="16"/>
      <c r="BG77" s="193"/>
    </row>
    <row r="78" spans="1:59" s="71" customFormat="1" ht="127.4" x14ac:dyDescent="0.25">
      <c r="A78" s="9">
        <v>104</v>
      </c>
      <c r="B78" s="124" t="s">
        <v>235</v>
      </c>
      <c r="C78" s="9">
        <v>15</v>
      </c>
      <c r="D78" s="6" t="s">
        <v>614</v>
      </c>
      <c r="E78" s="2" t="s">
        <v>615</v>
      </c>
      <c r="F78" s="1">
        <v>10082</v>
      </c>
      <c r="G78" s="78" t="s">
        <v>627</v>
      </c>
      <c r="H78" s="9">
        <v>2009</v>
      </c>
      <c r="I78" s="78" t="s">
        <v>628</v>
      </c>
      <c r="J78" s="141">
        <v>81176</v>
      </c>
      <c r="K78" s="78" t="s">
        <v>629</v>
      </c>
      <c r="L78" s="78" t="s">
        <v>630</v>
      </c>
      <c r="M78" s="78" t="s">
        <v>631</v>
      </c>
      <c r="N78" s="78" t="s">
        <v>632</v>
      </c>
      <c r="O78" s="78" t="s">
        <v>633</v>
      </c>
      <c r="P78" s="9" t="s">
        <v>634</v>
      </c>
      <c r="Q78" s="12">
        <v>45.94</v>
      </c>
      <c r="R78" s="13">
        <v>0</v>
      </c>
      <c r="S78" s="13">
        <v>2.94</v>
      </c>
      <c r="T78" s="13">
        <v>43</v>
      </c>
      <c r="U78" s="14">
        <v>45.94</v>
      </c>
      <c r="V78" s="9" t="s">
        <v>624</v>
      </c>
      <c r="W78" s="84">
        <v>100</v>
      </c>
      <c r="X78" s="6" t="s">
        <v>625</v>
      </c>
      <c r="Y78" s="16">
        <v>3</v>
      </c>
      <c r="Z78" s="16">
        <v>1</v>
      </c>
      <c r="AA78" s="16">
        <v>3</v>
      </c>
      <c r="AB78" s="16">
        <v>60</v>
      </c>
      <c r="AC78" s="16"/>
      <c r="AD78" s="79">
        <v>0</v>
      </c>
      <c r="AE78" s="80">
        <v>5</v>
      </c>
      <c r="AF78" s="86" t="s">
        <v>626</v>
      </c>
      <c r="AG78" s="209" t="s">
        <v>624</v>
      </c>
      <c r="AH78" s="6"/>
      <c r="AI78" s="119"/>
      <c r="AJ78" s="192" t="s">
        <v>624</v>
      </c>
      <c r="AK78" s="9"/>
      <c r="AL78" s="119"/>
      <c r="AM78" s="192" t="s">
        <v>624</v>
      </c>
      <c r="AN78" s="9"/>
      <c r="AO78" s="119"/>
      <c r="AP78" s="192" t="s">
        <v>624</v>
      </c>
      <c r="AQ78" s="9"/>
      <c r="AR78" s="81"/>
      <c r="AS78" s="192"/>
      <c r="AT78" s="9"/>
      <c r="AU78" s="119"/>
      <c r="AV78" s="85"/>
      <c r="AW78" s="16"/>
      <c r="AX78" s="193"/>
      <c r="AY78" s="192"/>
      <c r="AZ78" s="16"/>
      <c r="BA78" s="193"/>
      <c r="BB78" s="82"/>
      <c r="BC78" s="16"/>
      <c r="BD78" s="193"/>
      <c r="BE78" s="82"/>
      <c r="BF78" s="16"/>
      <c r="BG78" s="193"/>
    </row>
    <row r="79" spans="1:59" s="71" customFormat="1" ht="127.4" x14ac:dyDescent="0.25">
      <c r="A79" s="9">
        <v>104</v>
      </c>
      <c r="B79" s="124" t="s">
        <v>235</v>
      </c>
      <c r="C79" s="9">
        <v>15</v>
      </c>
      <c r="D79" s="6" t="s">
        <v>614</v>
      </c>
      <c r="E79" s="2" t="s">
        <v>615</v>
      </c>
      <c r="F79" s="1" t="s">
        <v>635</v>
      </c>
      <c r="G79" s="78" t="s">
        <v>636</v>
      </c>
      <c r="H79" s="9">
        <v>2008</v>
      </c>
      <c r="I79" s="78" t="s">
        <v>637</v>
      </c>
      <c r="J79" s="141">
        <v>80008</v>
      </c>
      <c r="K79" s="78" t="s">
        <v>629</v>
      </c>
      <c r="L79" s="78" t="s">
        <v>630</v>
      </c>
      <c r="M79" s="78" t="s">
        <v>631</v>
      </c>
      <c r="N79" s="78" t="s">
        <v>638</v>
      </c>
      <c r="O79" s="78" t="s">
        <v>639</v>
      </c>
      <c r="P79" s="9" t="s">
        <v>640</v>
      </c>
      <c r="Q79" s="12">
        <v>45.94</v>
      </c>
      <c r="R79" s="13">
        <v>0</v>
      </c>
      <c r="S79" s="13">
        <v>2.94</v>
      </c>
      <c r="T79" s="13">
        <v>43</v>
      </c>
      <c r="U79" s="14">
        <v>45.94</v>
      </c>
      <c r="V79" s="9" t="s">
        <v>624</v>
      </c>
      <c r="W79" s="84">
        <v>100</v>
      </c>
      <c r="X79" s="6" t="s">
        <v>625</v>
      </c>
      <c r="Y79" s="16">
        <v>3</v>
      </c>
      <c r="Z79" s="16">
        <v>1</v>
      </c>
      <c r="AA79" s="16">
        <v>3</v>
      </c>
      <c r="AB79" s="16">
        <v>60</v>
      </c>
      <c r="AC79" s="16"/>
      <c r="AD79" s="79">
        <v>0</v>
      </c>
      <c r="AE79" s="80">
        <v>5</v>
      </c>
      <c r="AF79" s="86" t="s">
        <v>626</v>
      </c>
      <c r="AG79" s="209" t="s">
        <v>624</v>
      </c>
      <c r="AH79" s="7"/>
      <c r="AI79" s="119"/>
      <c r="AJ79" s="192" t="s">
        <v>624</v>
      </c>
      <c r="AK79" s="9"/>
      <c r="AL79" s="119"/>
      <c r="AM79" s="192" t="s">
        <v>624</v>
      </c>
      <c r="AN79" s="9"/>
      <c r="AO79" s="119"/>
      <c r="AP79" s="192" t="s">
        <v>624</v>
      </c>
      <c r="AQ79" s="9"/>
      <c r="AR79" s="81"/>
      <c r="AS79" s="192"/>
      <c r="AT79" s="9"/>
      <c r="AU79" s="119"/>
      <c r="AV79" s="85"/>
      <c r="AW79" s="16"/>
      <c r="AX79" s="193"/>
      <c r="AY79" s="192"/>
      <c r="AZ79" s="16"/>
      <c r="BA79" s="193"/>
      <c r="BB79" s="82"/>
      <c r="BC79" s="16"/>
      <c r="BD79" s="193"/>
      <c r="BE79" s="82"/>
      <c r="BF79" s="16"/>
      <c r="BG79" s="193"/>
    </row>
    <row r="80" spans="1:59" s="71" customFormat="1" ht="127.4" x14ac:dyDescent="0.25">
      <c r="A80" s="9">
        <v>104</v>
      </c>
      <c r="B80" s="124" t="s">
        <v>235</v>
      </c>
      <c r="C80" s="9">
        <v>15</v>
      </c>
      <c r="D80" s="6" t="s">
        <v>614</v>
      </c>
      <c r="E80" s="2" t="s">
        <v>615</v>
      </c>
      <c r="F80" s="1">
        <v>10082</v>
      </c>
      <c r="G80" s="78" t="s">
        <v>641</v>
      </c>
      <c r="H80" s="9">
        <v>2016</v>
      </c>
      <c r="I80" s="78"/>
      <c r="J80" s="142">
        <v>20793.240000000002</v>
      </c>
      <c r="K80" s="78" t="s">
        <v>5239</v>
      </c>
      <c r="L80" s="78"/>
      <c r="M80" s="78"/>
      <c r="N80" s="78"/>
      <c r="O80" s="78"/>
      <c r="P80" s="9" t="s">
        <v>642</v>
      </c>
      <c r="Q80" s="12">
        <f>U80</f>
        <v>2.4500000000000002</v>
      </c>
      <c r="R80" s="13">
        <v>2.4500000000000002</v>
      </c>
      <c r="S80" s="13"/>
      <c r="T80" s="13"/>
      <c r="U80" s="14">
        <f>SUM(R80:T80)</f>
        <v>2.4500000000000002</v>
      </c>
      <c r="V80" s="9"/>
      <c r="W80" s="84"/>
      <c r="X80" s="6" t="s">
        <v>625</v>
      </c>
      <c r="Y80" s="16">
        <v>3</v>
      </c>
      <c r="Z80" s="16">
        <v>1</v>
      </c>
      <c r="AA80" s="16">
        <v>3</v>
      </c>
      <c r="AB80" s="16">
        <v>60</v>
      </c>
      <c r="AC80" s="16"/>
      <c r="AD80" s="79">
        <v>0</v>
      </c>
      <c r="AE80" s="80">
        <v>5</v>
      </c>
      <c r="AF80" s="86" t="s">
        <v>626</v>
      </c>
      <c r="AG80" s="209" t="s">
        <v>624</v>
      </c>
      <c r="AH80" s="7"/>
      <c r="AI80" s="119"/>
      <c r="AJ80" s="192" t="s">
        <v>624</v>
      </c>
      <c r="AK80" s="9"/>
      <c r="AL80" s="119"/>
      <c r="AM80" s="192" t="s">
        <v>624</v>
      </c>
      <c r="AN80" s="9"/>
      <c r="AO80" s="119"/>
      <c r="AP80" s="192" t="s">
        <v>624</v>
      </c>
      <c r="AQ80" s="9"/>
      <c r="AR80" s="81"/>
      <c r="AS80" s="192"/>
      <c r="AT80" s="9"/>
      <c r="AU80" s="119"/>
      <c r="AV80" s="85"/>
      <c r="AW80" s="72"/>
      <c r="AX80" s="193"/>
      <c r="AY80" s="192"/>
      <c r="AZ80" s="16"/>
      <c r="BA80" s="193"/>
      <c r="BB80" s="82"/>
      <c r="BC80" s="16"/>
      <c r="BD80" s="193"/>
      <c r="BE80" s="82"/>
      <c r="BF80" s="16"/>
      <c r="BG80" s="193"/>
    </row>
    <row r="81" spans="1:59" s="71" customFormat="1" ht="242.05" x14ac:dyDescent="0.25">
      <c r="A81" s="9">
        <v>104</v>
      </c>
      <c r="B81" s="124" t="s">
        <v>235</v>
      </c>
      <c r="C81" s="9">
        <v>11</v>
      </c>
      <c r="D81" s="6" t="s">
        <v>323</v>
      </c>
      <c r="E81" s="2" t="s">
        <v>643</v>
      </c>
      <c r="F81" s="1">
        <v>12048</v>
      </c>
      <c r="G81" s="78" t="s">
        <v>644</v>
      </c>
      <c r="H81" s="9">
        <v>2004</v>
      </c>
      <c r="I81" s="78" t="s">
        <v>645</v>
      </c>
      <c r="J81" s="141">
        <v>87480</v>
      </c>
      <c r="K81" s="78" t="s">
        <v>140</v>
      </c>
      <c r="L81" s="78" t="s">
        <v>646</v>
      </c>
      <c r="M81" s="78" t="s">
        <v>647</v>
      </c>
      <c r="N81" s="78" t="s">
        <v>648</v>
      </c>
      <c r="O81" s="78" t="s">
        <v>649</v>
      </c>
      <c r="P81" s="9" t="s">
        <v>650</v>
      </c>
      <c r="Q81" s="12">
        <v>7.7664705882352942</v>
      </c>
      <c r="R81" s="13">
        <v>0</v>
      </c>
      <c r="S81" s="13">
        <v>2.9411764705882355</v>
      </c>
      <c r="T81" s="13">
        <v>4.8252941176470587</v>
      </c>
      <c r="U81" s="14">
        <v>7.7664705882352942</v>
      </c>
      <c r="V81" s="16">
        <f>ROUND((0+0+100+0+100+100+100+30+0+0+0+100)/12,2)</f>
        <v>44.17</v>
      </c>
      <c r="W81" s="84">
        <v>100</v>
      </c>
      <c r="X81" s="159" t="s">
        <v>651</v>
      </c>
      <c r="Y81" s="16">
        <v>3</v>
      </c>
      <c r="Z81" s="16">
        <v>12</v>
      </c>
      <c r="AA81" s="16">
        <v>3</v>
      </c>
      <c r="AB81" s="16">
        <v>4</v>
      </c>
      <c r="AC81" s="16">
        <v>92</v>
      </c>
      <c r="AD81" s="79">
        <v>0</v>
      </c>
      <c r="AE81" s="80">
        <v>5</v>
      </c>
      <c r="AF81" s="86">
        <v>5</v>
      </c>
      <c r="AG81" s="209"/>
      <c r="AH81" s="6"/>
      <c r="AI81" s="119"/>
      <c r="AJ81" s="223"/>
      <c r="AK81" s="74"/>
      <c r="AL81" s="224"/>
      <c r="AM81" s="192"/>
      <c r="AN81" s="9"/>
      <c r="AO81" s="119"/>
      <c r="AP81" s="192"/>
      <c r="AQ81" s="9"/>
      <c r="AR81" s="81"/>
      <c r="AS81" s="192"/>
      <c r="AT81" s="9"/>
      <c r="AU81" s="119"/>
      <c r="AV81" s="85"/>
      <c r="AW81" s="72"/>
      <c r="AX81" s="193"/>
      <c r="AY81" s="82"/>
      <c r="AZ81" s="16"/>
      <c r="BA81" s="193"/>
      <c r="BB81" s="82"/>
      <c r="BC81" s="16"/>
      <c r="BD81" s="193"/>
      <c r="BE81" s="82"/>
      <c r="BF81" s="16"/>
      <c r="BG81" s="193"/>
    </row>
    <row r="82" spans="1:59" s="71" customFormat="1" ht="38.25" x14ac:dyDescent="0.25">
      <c r="A82" s="9">
        <v>104</v>
      </c>
      <c r="B82" s="124" t="s">
        <v>235</v>
      </c>
      <c r="C82" s="9"/>
      <c r="D82" s="6"/>
      <c r="E82" s="2" t="s">
        <v>652</v>
      </c>
      <c r="F82" s="1"/>
      <c r="G82" s="76" t="s">
        <v>653</v>
      </c>
      <c r="H82" s="9">
        <v>2016</v>
      </c>
      <c r="I82" s="78"/>
      <c r="J82" s="142">
        <v>30703.5</v>
      </c>
      <c r="K82" s="78" t="s">
        <v>5239</v>
      </c>
      <c r="L82" s="78"/>
      <c r="M82" s="78"/>
      <c r="N82" s="78"/>
      <c r="O82" s="78"/>
      <c r="P82" s="9" t="s">
        <v>654</v>
      </c>
      <c r="Q82" s="12">
        <f>U82</f>
        <v>9.0299999999999994</v>
      </c>
      <c r="R82" s="13">
        <v>9.0299999999999994</v>
      </c>
      <c r="S82" s="13"/>
      <c r="T82" s="13"/>
      <c r="U82" s="14">
        <f>SUM(R82:T82)</f>
        <v>9.0299999999999994</v>
      </c>
      <c r="V82" s="16"/>
      <c r="W82" s="84"/>
      <c r="X82" s="159" t="s">
        <v>317</v>
      </c>
      <c r="Y82" s="16"/>
      <c r="Z82" s="16"/>
      <c r="AA82" s="16"/>
      <c r="AB82" s="16"/>
      <c r="AC82" s="16"/>
      <c r="AD82" s="79"/>
      <c r="AE82" s="80"/>
      <c r="AF82" s="86">
        <v>100</v>
      </c>
      <c r="AG82" s="216"/>
      <c r="AH82" s="6" t="s">
        <v>655</v>
      </c>
      <c r="AI82" s="119">
        <v>100</v>
      </c>
      <c r="AJ82" s="192"/>
      <c r="AK82" s="9"/>
      <c r="AL82" s="119"/>
      <c r="AM82" s="192"/>
      <c r="AN82" s="9"/>
      <c r="AO82" s="119"/>
      <c r="AP82" s="192"/>
      <c r="AQ82" s="9"/>
      <c r="AR82" s="81"/>
      <c r="AS82" s="192"/>
      <c r="AT82" s="9"/>
      <c r="AU82" s="119"/>
      <c r="AV82" s="85"/>
      <c r="AW82" s="72"/>
      <c r="AX82" s="193"/>
      <c r="AY82" s="82"/>
      <c r="AZ82" s="16"/>
      <c r="BA82" s="193"/>
      <c r="BB82" s="82"/>
      <c r="BC82" s="16"/>
      <c r="BD82" s="193"/>
      <c r="BE82" s="82"/>
      <c r="BF82" s="16"/>
      <c r="BG82" s="193"/>
    </row>
    <row r="83" spans="1:59" s="71" customFormat="1" ht="76.45" x14ac:dyDescent="0.25">
      <c r="A83" s="9">
        <v>104</v>
      </c>
      <c r="B83" s="124" t="s">
        <v>235</v>
      </c>
      <c r="C83" s="9">
        <v>12</v>
      </c>
      <c r="D83" s="6" t="s">
        <v>340</v>
      </c>
      <c r="E83" s="2" t="s">
        <v>656</v>
      </c>
      <c r="F83" s="169">
        <v>37644</v>
      </c>
      <c r="G83" s="78" t="s">
        <v>657</v>
      </c>
      <c r="H83" s="9">
        <v>2010</v>
      </c>
      <c r="I83" s="78" t="s">
        <v>658</v>
      </c>
      <c r="J83" s="141">
        <v>8152.56</v>
      </c>
      <c r="K83" s="78" t="s">
        <v>68</v>
      </c>
      <c r="L83" s="78" t="s">
        <v>659</v>
      </c>
      <c r="M83" s="78" t="s">
        <v>660</v>
      </c>
      <c r="N83" s="78" t="s">
        <v>661</v>
      </c>
      <c r="O83" s="78" t="s">
        <v>662</v>
      </c>
      <c r="P83" s="9" t="s">
        <v>663</v>
      </c>
      <c r="Q83" s="12">
        <v>3.5295778624876433</v>
      </c>
      <c r="R83" s="13">
        <v>0</v>
      </c>
      <c r="S83" s="13">
        <v>1.7647889312438232</v>
      </c>
      <c r="T83" s="13">
        <v>1.7647889312438201</v>
      </c>
      <c r="U83" s="14">
        <v>3.5295778624876433</v>
      </c>
      <c r="V83" s="16">
        <f>(30+30+30+30+30+30+30+30+30+30+30+30)/12</f>
        <v>30</v>
      </c>
      <c r="W83" s="84">
        <v>100</v>
      </c>
      <c r="X83" s="83" t="s">
        <v>317</v>
      </c>
      <c r="Y83" s="16">
        <v>2</v>
      </c>
      <c r="Z83" s="16">
        <v>1</v>
      </c>
      <c r="AA83" s="16">
        <v>3</v>
      </c>
      <c r="AB83" s="16">
        <v>11</v>
      </c>
      <c r="AC83" s="16">
        <v>98</v>
      </c>
      <c r="AD83" s="79">
        <v>0</v>
      </c>
      <c r="AE83" s="80">
        <v>5</v>
      </c>
      <c r="AF83" s="86">
        <v>40</v>
      </c>
      <c r="AG83" s="209" t="s">
        <v>349</v>
      </c>
      <c r="AH83" s="6" t="s">
        <v>350</v>
      </c>
      <c r="AI83" s="119">
        <v>10</v>
      </c>
      <c r="AJ83" s="192" t="s">
        <v>351</v>
      </c>
      <c r="AK83" s="9" t="s">
        <v>352</v>
      </c>
      <c r="AL83" s="119">
        <v>10</v>
      </c>
      <c r="AM83" s="192" t="s">
        <v>454</v>
      </c>
      <c r="AN83" s="9" t="s">
        <v>455</v>
      </c>
      <c r="AO83" s="119">
        <v>10</v>
      </c>
      <c r="AP83" s="192" t="s">
        <v>664</v>
      </c>
      <c r="AQ83" s="9" t="s">
        <v>352</v>
      </c>
      <c r="AR83" s="81">
        <v>10</v>
      </c>
      <c r="AS83" s="192"/>
      <c r="AT83" s="9"/>
      <c r="AU83" s="119"/>
      <c r="AV83" s="85"/>
      <c r="AW83" s="16"/>
      <c r="AX83" s="193"/>
      <c r="AY83" s="82"/>
      <c r="AZ83" s="16"/>
      <c r="BA83" s="193"/>
      <c r="BB83" s="82"/>
      <c r="BC83" s="16"/>
      <c r="BD83" s="193"/>
      <c r="BE83" s="82"/>
      <c r="BF83" s="16"/>
      <c r="BG83" s="193"/>
    </row>
    <row r="84" spans="1:59" s="71" customFormat="1" ht="409.6" x14ac:dyDescent="0.25">
      <c r="A84" s="9">
        <v>104</v>
      </c>
      <c r="B84" s="124" t="s">
        <v>235</v>
      </c>
      <c r="C84" s="9">
        <v>4</v>
      </c>
      <c r="D84" s="6" t="s">
        <v>505</v>
      </c>
      <c r="E84" s="2" t="s">
        <v>665</v>
      </c>
      <c r="F84" s="169">
        <v>23492</v>
      </c>
      <c r="G84" s="78" t="s">
        <v>666</v>
      </c>
      <c r="H84" s="9">
        <v>2004</v>
      </c>
      <c r="I84" s="78" t="s">
        <v>667</v>
      </c>
      <c r="J84" s="141">
        <v>201633.75</v>
      </c>
      <c r="K84" s="78" t="s">
        <v>140</v>
      </c>
      <c r="L84" s="78" t="s">
        <v>668</v>
      </c>
      <c r="M84" s="78" t="s">
        <v>669</v>
      </c>
      <c r="N84" s="78" t="s">
        <v>670</v>
      </c>
      <c r="O84" s="78" t="s">
        <v>671</v>
      </c>
      <c r="P84" s="9" t="s">
        <v>672</v>
      </c>
      <c r="Q84" s="12">
        <v>40.177647058823524</v>
      </c>
      <c r="R84" s="13">
        <v>0</v>
      </c>
      <c r="S84" s="13">
        <v>15</v>
      </c>
      <c r="T84" s="13">
        <v>25.177647058823528</v>
      </c>
      <c r="U84" s="14">
        <v>40.177647058823524</v>
      </c>
      <c r="V84" s="16">
        <f>(70+70+70+70+70+70+70+70+70+70+70+70)/12</f>
        <v>70</v>
      </c>
      <c r="W84" s="84">
        <v>100</v>
      </c>
      <c r="X84" s="83" t="s">
        <v>317</v>
      </c>
      <c r="Y84" s="175">
        <v>3</v>
      </c>
      <c r="Z84" s="175">
        <v>2</v>
      </c>
      <c r="AA84" s="175">
        <v>3</v>
      </c>
      <c r="AB84" s="16">
        <v>4</v>
      </c>
      <c r="AC84" s="16">
        <v>90</v>
      </c>
      <c r="AD84" s="79"/>
      <c r="AE84" s="80">
        <v>5</v>
      </c>
      <c r="AF84" s="86">
        <v>70</v>
      </c>
      <c r="AG84" s="209" t="s">
        <v>673</v>
      </c>
      <c r="AH84" s="6" t="s">
        <v>674</v>
      </c>
      <c r="AI84" s="119">
        <v>40</v>
      </c>
      <c r="AJ84" s="192" t="s">
        <v>675</v>
      </c>
      <c r="AK84" s="9" t="s">
        <v>676</v>
      </c>
      <c r="AL84" s="119">
        <v>15</v>
      </c>
      <c r="AM84" s="192" t="s">
        <v>677</v>
      </c>
      <c r="AN84" s="9" t="s">
        <v>678</v>
      </c>
      <c r="AO84" s="119">
        <v>15</v>
      </c>
      <c r="AP84" s="192"/>
      <c r="AQ84" s="81"/>
      <c r="AR84" s="196"/>
      <c r="AS84" s="192"/>
      <c r="AT84" s="9"/>
      <c r="AU84" s="119"/>
      <c r="AV84" s="85"/>
      <c r="AW84" s="72"/>
      <c r="AX84" s="193"/>
      <c r="AY84" s="82"/>
      <c r="AZ84" s="16"/>
      <c r="BA84" s="193"/>
      <c r="BB84" s="82"/>
      <c r="BC84" s="16"/>
      <c r="BD84" s="193"/>
      <c r="BE84" s="82"/>
      <c r="BF84" s="16"/>
      <c r="BG84" s="193"/>
    </row>
    <row r="85" spans="1:59" s="71" customFormat="1" ht="127.4" x14ac:dyDescent="0.25">
      <c r="A85" s="9">
        <v>104</v>
      </c>
      <c r="B85" s="124" t="s">
        <v>235</v>
      </c>
      <c r="C85" s="9">
        <v>4</v>
      </c>
      <c r="D85" s="6" t="s">
        <v>505</v>
      </c>
      <c r="E85" s="2" t="s">
        <v>665</v>
      </c>
      <c r="F85" s="1" t="s">
        <v>679</v>
      </c>
      <c r="G85" s="78" t="s">
        <v>680</v>
      </c>
      <c r="H85" s="9">
        <v>2014</v>
      </c>
      <c r="I85" s="78" t="s">
        <v>681</v>
      </c>
      <c r="J85" s="141">
        <v>282365</v>
      </c>
      <c r="K85" s="78" t="s">
        <v>7623</v>
      </c>
      <c r="L85" s="78" t="s">
        <v>682</v>
      </c>
      <c r="M85" s="78" t="s">
        <v>683</v>
      </c>
      <c r="N85" s="78" t="s">
        <v>684</v>
      </c>
      <c r="O85" s="78" t="s">
        <v>685</v>
      </c>
      <c r="P85" s="9" t="s">
        <v>686</v>
      </c>
      <c r="Q85" s="12">
        <v>110.32</v>
      </c>
      <c r="R85" s="13">
        <v>33.22</v>
      </c>
      <c r="S85" s="13">
        <v>28</v>
      </c>
      <c r="T85" s="13">
        <v>49.1</v>
      </c>
      <c r="U85" s="14">
        <v>110.32</v>
      </c>
      <c r="V85" s="16">
        <f t="shared" ref="V85:V90" si="1">(100+100+100+100+100+100+100+100+100+100+100+100)/12</f>
        <v>100</v>
      </c>
      <c r="W85" s="84">
        <v>35</v>
      </c>
      <c r="X85" s="83" t="s">
        <v>317</v>
      </c>
      <c r="Y85" s="175">
        <v>3</v>
      </c>
      <c r="Z85" s="175">
        <v>2</v>
      </c>
      <c r="AA85" s="175">
        <v>3</v>
      </c>
      <c r="AB85" s="16">
        <v>4</v>
      </c>
      <c r="AC85" s="16"/>
      <c r="AD85" s="79"/>
      <c r="AE85" s="80">
        <v>5</v>
      </c>
      <c r="AF85" s="86">
        <v>100</v>
      </c>
      <c r="AG85" s="209" t="s">
        <v>505</v>
      </c>
      <c r="AH85" s="6" t="s">
        <v>687</v>
      </c>
      <c r="AI85" s="119">
        <v>100</v>
      </c>
      <c r="AJ85" s="192"/>
      <c r="AK85" s="9"/>
      <c r="AL85" s="119"/>
      <c r="AM85" s="192"/>
      <c r="AN85" s="9"/>
      <c r="AO85" s="119"/>
      <c r="AP85" s="192"/>
      <c r="AQ85" s="9"/>
      <c r="AR85" s="81"/>
      <c r="AS85" s="192"/>
      <c r="AT85" s="9"/>
      <c r="AU85" s="119"/>
      <c r="AV85" s="85"/>
      <c r="AW85" s="72"/>
      <c r="AX85" s="193"/>
      <c r="AY85" s="82"/>
      <c r="AZ85" s="16"/>
      <c r="BA85" s="193"/>
      <c r="BB85" s="82"/>
      <c r="BC85" s="16"/>
      <c r="BD85" s="193"/>
      <c r="BE85" s="82"/>
      <c r="BF85" s="16"/>
      <c r="BG85" s="193"/>
    </row>
    <row r="86" spans="1:59" s="71" customFormat="1" ht="140.15" x14ac:dyDescent="0.25">
      <c r="A86" s="9">
        <v>104</v>
      </c>
      <c r="B86" s="124" t="s">
        <v>235</v>
      </c>
      <c r="C86" s="9">
        <v>9</v>
      </c>
      <c r="D86" s="6" t="s">
        <v>484</v>
      </c>
      <c r="E86" s="4" t="s">
        <v>688</v>
      </c>
      <c r="F86" s="10">
        <v>14120</v>
      </c>
      <c r="G86" s="78" t="s">
        <v>689</v>
      </c>
      <c r="H86" s="9">
        <v>2006</v>
      </c>
      <c r="I86" s="78" t="s">
        <v>690</v>
      </c>
      <c r="J86" s="141">
        <v>257525</v>
      </c>
      <c r="K86" s="78" t="s">
        <v>88</v>
      </c>
      <c r="L86" s="78" t="s">
        <v>691</v>
      </c>
      <c r="M86" s="78" t="s">
        <v>692</v>
      </c>
      <c r="N86" s="78" t="s">
        <v>693</v>
      </c>
      <c r="O86" s="78" t="s">
        <v>694</v>
      </c>
      <c r="P86" s="9" t="s">
        <v>695</v>
      </c>
      <c r="Q86" s="12">
        <f>U86</f>
        <v>25.710976470588236</v>
      </c>
      <c r="R86" s="13">
        <v>2.76</v>
      </c>
      <c r="S86" s="13">
        <v>2.94</v>
      </c>
      <c r="T86" s="13">
        <v>20.010976470588236</v>
      </c>
      <c r="U86" s="14">
        <f>SUM(R86:T86)</f>
        <v>25.710976470588236</v>
      </c>
      <c r="V86" s="16">
        <f t="shared" si="1"/>
        <v>100</v>
      </c>
      <c r="W86" s="84">
        <v>100</v>
      </c>
      <c r="X86" s="83" t="s">
        <v>317</v>
      </c>
      <c r="Y86" s="175">
        <v>3</v>
      </c>
      <c r="Z86" s="175">
        <v>8</v>
      </c>
      <c r="AA86" s="175">
        <v>1</v>
      </c>
      <c r="AB86" s="16">
        <v>4</v>
      </c>
      <c r="AC86" s="16">
        <v>82</v>
      </c>
      <c r="AD86" s="79">
        <v>0</v>
      </c>
      <c r="AE86" s="80">
        <v>5</v>
      </c>
      <c r="AF86" s="86">
        <v>100</v>
      </c>
      <c r="AG86" s="209" t="s">
        <v>484</v>
      </c>
      <c r="AH86" s="6" t="s">
        <v>696</v>
      </c>
      <c r="AI86" s="119">
        <v>50</v>
      </c>
      <c r="AJ86" s="192" t="s">
        <v>327</v>
      </c>
      <c r="AK86" s="9" t="s">
        <v>697</v>
      </c>
      <c r="AL86" s="119">
        <v>50</v>
      </c>
      <c r="AM86" s="192"/>
      <c r="AN86" s="9"/>
      <c r="AO86" s="119"/>
      <c r="AP86" s="192"/>
      <c r="AQ86" s="9"/>
      <c r="AR86" s="81"/>
      <c r="AS86" s="192"/>
      <c r="AT86" s="9"/>
      <c r="AU86" s="119"/>
      <c r="AV86" s="85"/>
      <c r="AW86" s="72"/>
      <c r="AX86" s="193"/>
      <c r="AY86" s="82"/>
      <c r="AZ86" s="16"/>
      <c r="BA86" s="193"/>
      <c r="BB86" s="82"/>
      <c r="BC86" s="16"/>
      <c r="BD86" s="193"/>
      <c r="BE86" s="82"/>
      <c r="BF86" s="16"/>
      <c r="BG86" s="193"/>
    </row>
    <row r="87" spans="1:59" s="71" customFormat="1" ht="409.6" x14ac:dyDescent="0.25">
      <c r="A87" s="9">
        <v>104</v>
      </c>
      <c r="B87" s="124" t="s">
        <v>235</v>
      </c>
      <c r="C87" s="121">
        <v>9</v>
      </c>
      <c r="D87" s="120" t="s">
        <v>484</v>
      </c>
      <c r="E87" s="4" t="s">
        <v>688</v>
      </c>
      <c r="F87" s="10">
        <v>14120</v>
      </c>
      <c r="G87" s="129" t="s">
        <v>698</v>
      </c>
      <c r="H87" s="121">
        <v>2011</v>
      </c>
      <c r="I87" s="129" t="s">
        <v>699</v>
      </c>
      <c r="J87" s="146">
        <v>145273.01999999999</v>
      </c>
      <c r="K87" s="78" t="s">
        <v>7623</v>
      </c>
      <c r="L87" s="129" t="s">
        <v>558</v>
      </c>
      <c r="M87" s="129" t="s">
        <v>559</v>
      </c>
      <c r="N87" s="129" t="s">
        <v>700</v>
      </c>
      <c r="O87" s="129" t="s">
        <v>701</v>
      </c>
      <c r="P87" s="9" t="s">
        <v>702</v>
      </c>
      <c r="Q87" s="12">
        <v>20.396470588235296</v>
      </c>
      <c r="R87" s="13">
        <v>15.67</v>
      </c>
      <c r="S87" s="13">
        <v>3.2352941176470589</v>
      </c>
      <c r="T87" s="13">
        <v>1.4911764705882353</v>
      </c>
      <c r="U87" s="14">
        <v>20.396470588235296</v>
      </c>
      <c r="V87" s="16">
        <f t="shared" si="1"/>
        <v>100</v>
      </c>
      <c r="W87" s="84">
        <v>82</v>
      </c>
      <c r="X87" s="83" t="s">
        <v>317</v>
      </c>
      <c r="Y87" s="175">
        <v>3</v>
      </c>
      <c r="Z87" s="175">
        <v>7</v>
      </c>
      <c r="AA87" s="175">
        <v>2</v>
      </c>
      <c r="AB87" s="16">
        <v>4</v>
      </c>
      <c r="AC87" s="16" t="s">
        <v>379</v>
      </c>
      <c r="AD87" s="79">
        <v>0</v>
      </c>
      <c r="AE87" s="80">
        <v>5</v>
      </c>
      <c r="AF87" s="86">
        <v>100</v>
      </c>
      <c r="AG87" s="209" t="s">
        <v>484</v>
      </c>
      <c r="AH87" s="6" t="s">
        <v>696</v>
      </c>
      <c r="AI87" s="119">
        <v>100</v>
      </c>
      <c r="AJ87" s="192"/>
      <c r="AK87" s="9"/>
      <c r="AL87" s="119"/>
      <c r="AM87" s="192"/>
      <c r="AN87" s="9"/>
      <c r="AO87" s="119"/>
      <c r="AP87" s="192"/>
      <c r="AQ87" s="9"/>
      <c r="AR87" s="81"/>
      <c r="AS87" s="192"/>
      <c r="AT87" s="9"/>
      <c r="AU87" s="119"/>
      <c r="AV87" s="85"/>
      <c r="AW87" s="72"/>
      <c r="AX87" s="193"/>
      <c r="AY87" s="82"/>
      <c r="AZ87" s="16"/>
      <c r="BA87" s="193"/>
      <c r="BB87" s="82"/>
      <c r="BC87" s="16"/>
      <c r="BD87" s="193"/>
      <c r="BE87" s="82"/>
      <c r="BF87" s="16"/>
      <c r="BG87" s="193"/>
    </row>
    <row r="88" spans="1:59" s="71" customFormat="1" ht="305.75" x14ac:dyDescent="0.25">
      <c r="A88" s="9">
        <v>104</v>
      </c>
      <c r="B88" s="124" t="s">
        <v>235</v>
      </c>
      <c r="C88" s="9">
        <v>7</v>
      </c>
      <c r="D88" s="6" t="s">
        <v>465</v>
      </c>
      <c r="E88" s="2" t="s">
        <v>703</v>
      </c>
      <c r="F88" s="1">
        <v>12318</v>
      </c>
      <c r="G88" s="78" t="s">
        <v>704</v>
      </c>
      <c r="H88" s="9">
        <v>2006</v>
      </c>
      <c r="I88" s="78" t="s">
        <v>705</v>
      </c>
      <c r="J88" s="141">
        <v>162186</v>
      </c>
      <c r="K88" s="78" t="s">
        <v>88</v>
      </c>
      <c r="L88" s="78" t="s">
        <v>706</v>
      </c>
      <c r="M88" s="78" t="s">
        <v>707</v>
      </c>
      <c r="N88" s="78" t="s">
        <v>708</v>
      </c>
      <c r="O88" s="78" t="s">
        <v>709</v>
      </c>
      <c r="P88" s="9" t="s">
        <v>710</v>
      </c>
      <c r="Q88" s="12">
        <f>U88</f>
        <v>34.312941176470574</v>
      </c>
      <c r="R88" s="13">
        <v>0.12</v>
      </c>
      <c r="S88" s="13">
        <v>5.882352941176471</v>
      </c>
      <c r="T88" s="13">
        <v>28.310588235294102</v>
      </c>
      <c r="U88" s="14">
        <f>SUM(R88:T88)</f>
        <v>34.312941176470574</v>
      </c>
      <c r="V88" s="16">
        <f t="shared" si="1"/>
        <v>100</v>
      </c>
      <c r="W88" s="84">
        <v>100</v>
      </c>
      <c r="X88" s="83" t="s">
        <v>317</v>
      </c>
      <c r="Y88" s="16">
        <v>4</v>
      </c>
      <c r="Z88" s="16">
        <v>4</v>
      </c>
      <c r="AA88" s="16">
        <v>1</v>
      </c>
      <c r="AB88" s="16">
        <v>4</v>
      </c>
      <c r="AC88" s="16">
        <v>86</v>
      </c>
      <c r="AD88" s="79">
        <v>15.5</v>
      </c>
      <c r="AE88" s="80">
        <v>5</v>
      </c>
      <c r="AF88" s="86">
        <v>100</v>
      </c>
      <c r="AG88" s="209" t="s">
        <v>711</v>
      </c>
      <c r="AH88" s="6" t="s">
        <v>712</v>
      </c>
      <c r="AI88" s="119">
        <v>50</v>
      </c>
      <c r="AJ88" s="192" t="s">
        <v>713</v>
      </c>
      <c r="AK88" s="9" t="s">
        <v>712</v>
      </c>
      <c r="AL88" s="119">
        <v>50</v>
      </c>
      <c r="AM88" s="192"/>
      <c r="AN88" s="9"/>
      <c r="AO88" s="119"/>
      <c r="AP88" s="192"/>
      <c r="AQ88" s="9"/>
      <c r="AR88" s="81"/>
      <c r="AS88" s="192"/>
      <c r="AT88" s="9"/>
      <c r="AU88" s="119"/>
      <c r="AV88" s="85"/>
      <c r="AW88" s="72"/>
      <c r="AX88" s="193"/>
      <c r="AY88" s="82"/>
      <c r="AZ88" s="16"/>
      <c r="BA88" s="193"/>
      <c r="BB88" s="82"/>
      <c r="BC88" s="16"/>
      <c r="BD88" s="193"/>
      <c r="BE88" s="82"/>
      <c r="BF88" s="16"/>
      <c r="BG88" s="193"/>
    </row>
    <row r="89" spans="1:59" s="71" customFormat="1" ht="152.9" x14ac:dyDescent="0.25">
      <c r="A89" s="9">
        <v>104</v>
      </c>
      <c r="B89" s="124" t="s">
        <v>235</v>
      </c>
      <c r="C89" s="9">
        <v>7</v>
      </c>
      <c r="D89" s="6" t="s">
        <v>465</v>
      </c>
      <c r="E89" s="2" t="s">
        <v>703</v>
      </c>
      <c r="F89" s="170">
        <v>12318</v>
      </c>
      <c r="G89" s="78" t="s">
        <v>714</v>
      </c>
      <c r="H89" s="9">
        <v>2010</v>
      </c>
      <c r="I89" s="78" t="s">
        <v>715</v>
      </c>
      <c r="J89" s="141">
        <v>126478.66</v>
      </c>
      <c r="K89" s="78" t="s">
        <v>68</v>
      </c>
      <c r="L89" s="78" t="s">
        <v>706</v>
      </c>
      <c r="M89" s="78" t="s">
        <v>707</v>
      </c>
      <c r="N89" s="78" t="s">
        <v>716</v>
      </c>
      <c r="O89" s="78" t="s">
        <v>717</v>
      </c>
      <c r="P89" s="9" t="s">
        <v>718</v>
      </c>
      <c r="Q89" s="12">
        <v>34.192352941176466</v>
      </c>
      <c r="R89" s="13">
        <v>0</v>
      </c>
      <c r="S89" s="13">
        <v>5.882352941176471</v>
      </c>
      <c r="T89" s="13">
        <v>28.31</v>
      </c>
      <c r="U89" s="14">
        <v>34.192352941176466</v>
      </c>
      <c r="V89" s="16">
        <f t="shared" si="1"/>
        <v>100</v>
      </c>
      <c r="W89" s="84">
        <v>100</v>
      </c>
      <c r="X89" s="83" t="s">
        <v>317</v>
      </c>
      <c r="Y89" s="175">
        <v>3</v>
      </c>
      <c r="Z89" s="175">
        <v>11</v>
      </c>
      <c r="AA89" s="175">
        <v>5</v>
      </c>
      <c r="AB89" s="16">
        <v>4</v>
      </c>
      <c r="AC89" s="16">
        <v>100</v>
      </c>
      <c r="AD89" s="79">
        <v>15.5</v>
      </c>
      <c r="AE89" s="80">
        <v>5</v>
      </c>
      <c r="AF89" s="86">
        <v>100</v>
      </c>
      <c r="AG89" s="209" t="s">
        <v>465</v>
      </c>
      <c r="AH89" s="6" t="s">
        <v>712</v>
      </c>
      <c r="AI89" s="119">
        <v>50</v>
      </c>
      <c r="AJ89" s="192" t="s">
        <v>719</v>
      </c>
      <c r="AK89" s="9" t="s">
        <v>712</v>
      </c>
      <c r="AL89" s="119">
        <v>50</v>
      </c>
      <c r="AM89" s="192"/>
      <c r="AN89" s="9"/>
      <c r="AO89" s="119"/>
      <c r="AP89" s="192"/>
      <c r="AQ89" s="9"/>
      <c r="AR89" s="81"/>
      <c r="AS89" s="192"/>
      <c r="AT89" s="9"/>
      <c r="AU89" s="119"/>
      <c r="AV89" s="85"/>
      <c r="AW89" s="72"/>
      <c r="AX89" s="193"/>
      <c r="AY89" s="82"/>
      <c r="AZ89" s="16"/>
      <c r="BA89" s="193"/>
      <c r="BB89" s="82"/>
      <c r="BC89" s="16"/>
      <c r="BD89" s="193"/>
      <c r="BE89" s="82"/>
      <c r="BF89" s="16"/>
      <c r="BG89" s="193"/>
    </row>
    <row r="90" spans="1:59" s="71" customFormat="1" ht="178.35" x14ac:dyDescent="0.25">
      <c r="A90" s="9">
        <v>104</v>
      </c>
      <c r="B90" s="124" t="s">
        <v>235</v>
      </c>
      <c r="C90" s="9">
        <v>7</v>
      </c>
      <c r="D90" s="6" t="s">
        <v>465</v>
      </c>
      <c r="E90" s="2" t="s">
        <v>703</v>
      </c>
      <c r="F90" s="1">
        <v>12318</v>
      </c>
      <c r="G90" s="78" t="s">
        <v>720</v>
      </c>
      <c r="H90" s="9">
        <v>2010</v>
      </c>
      <c r="I90" s="78" t="s">
        <v>721</v>
      </c>
      <c r="J90" s="141">
        <v>121638</v>
      </c>
      <c r="K90" s="78" t="s">
        <v>7623</v>
      </c>
      <c r="L90" s="78" t="s">
        <v>706</v>
      </c>
      <c r="M90" s="78" t="s">
        <v>707</v>
      </c>
      <c r="N90" s="78" t="s">
        <v>722</v>
      </c>
      <c r="O90" s="78" t="s">
        <v>723</v>
      </c>
      <c r="P90" s="9" t="s">
        <v>724</v>
      </c>
      <c r="Q90" s="12">
        <v>34.192352941176466</v>
      </c>
      <c r="R90" s="13">
        <v>0</v>
      </c>
      <c r="S90" s="13">
        <v>5.882352941176471</v>
      </c>
      <c r="T90" s="13">
        <v>28.31</v>
      </c>
      <c r="U90" s="14">
        <v>34.192352941176466</v>
      </c>
      <c r="V90" s="16">
        <f t="shared" si="1"/>
        <v>100</v>
      </c>
      <c r="W90" s="84">
        <v>100</v>
      </c>
      <c r="X90" s="83" t="s">
        <v>317</v>
      </c>
      <c r="Y90" s="175">
        <v>4</v>
      </c>
      <c r="Z90" s="175">
        <v>4</v>
      </c>
      <c r="AA90" s="175">
        <v>1</v>
      </c>
      <c r="AB90" s="16">
        <v>4</v>
      </c>
      <c r="AC90" s="16"/>
      <c r="AD90" s="79">
        <v>15.5</v>
      </c>
      <c r="AE90" s="80">
        <v>5</v>
      </c>
      <c r="AF90" s="86">
        <v>100</v>
      </c>
      <c r="AG90" s="209" t="s">
        <v>465</v>
      </c>
      <c r="AH90" s="6" t="s">
        <v>712</v>
      </c>
      <c r="AI90" s="119">
        <v>50</v>
      </c>
      <c r="AJ90" s="192" t="s">
        <v>725</v>
      </c>
      <c r="AK90" s="9" t="s">
        <v>712</v>
      </c>
      <c r="AL90" s="119">
        <v>50</v>
      </c>
      <c r="AM90" s="192"/>
      <c r="AN90" s="9"/>
      <c r="AO90" s="119"/>
      <c r="AP90" s="192"/>
      <c r="AQ90" s="9"/>
      <c r="AR90" s="81"/>
      <c r="AS90" s="192"/>
      <c r="AT90" s="9"/>
      <c r="AU90" s="119"/>
      <c r="AV90" s="85"/>
      <c r="AW90" s="72"/>
      <c r="AX90" s="193"/>
      <c r="AY90" s="82"/>
      <c r="AZ90" s="16"/>
      <c r="BA90" s="193"/>
      <c r="BB90" s="82"/>
      <c r="BC90" s="16"/>
      <c r="BD90" s="193"/>
      <c r="BE90" s="82"/>
      <c r="BF90" s="16"/>
      <c r="BG90" s="193"/>
    </row>
    <row r="91" spans="1:59" s="41" customFormat="1" ht="356.7" x14ac:dyDescent="0.25">
      <c r="A91" s="9">
        <v>105</v>
      </c>
      <c r="B91" s="124" t="s">
        <v>726</v>
      </c>
      <c r="C91" s="9" t="s">
        <v>727</v>
      </c>
      <c r="D91" s="6"/>
      <c r="E91" s="2" t="s">
        <v>728</v>
      </c>
      <c r="F91" s="1">
        <v>9864</v>
      </c>
      <c r="G91" s="78" t="s">
        <v>729</v>
      </c>
      <c r="H91" s="9">
        <v>2000</v>
      </c>
      <c r="I91" s="78" t="s">
        <v>730</v>
      </c>
      <c r="J91" s="141">
        <v>101689.84</v>
      </c>
      <c r="K91" s="78" t="s">
        <v>629</v>
      </c>
      <c r="L91" s="78" t="s">
        <v>731</v>
      </c>
      <c r="M91" s="78" t="s">
        <v>732</v>
      </c>
      <c r="N91" s="78" t="s">
        <v>733</v>
      </c>
      <c r="O91" s="78" t="s">
        <v>734</v>
      </c>
      <c r="P91" s="9">
        <v>2381</v>
      </c>
      <c r="Q91" s="6">
        <v>6.39</v>
      </c>
      <c r="R91" s="6">
        <v>0</v>
      </c>
      <c r="S91" s="6">
        <v>12.876107804821018</v>
      </c>
      <c r="T91" s="6">
        <v>11.967708967816371</v>
      </c>
      <c r="U91" s="6">
        <v>24.843816772637389</v>
      </c>
      <c r="V91" s="9">
        <v>100</v>
      </c>
      <c r="W91" s="9">
        <v>100</v>
      </c>
      <c r="X91" s="6" t="s">
        <v>735</v>
      </c>
      <c r="Y91" s="9">
        <v>3</v>
      </c>
      <c r="Z91" s="9">
        <v>5</v>
      </c>
      <c r="AA91" s="9">
        <v>3</v>
      </c>
      <c r="AB91" s="9">
        <v>66</v>
      </c>
      <c r="AC91" s="9"/>
      <c r="AD91" s="6">
        <v>27.22</v>
      </c>
      <c r="AE91" s="9">
        <v>5</v>
      </c>
      <c r="AF91" s="81">
        <v>100</v>
      </c>
      <c r="AG91" s="209" t="s">
        <v>736</v>
      </c>
      <c r="AH91" s="6" t="s">
        <v>737</v>
      </c>
      <c r="AI91" s="119">
        <v>56</v>
      </c>
      <c r="AJ91" s="192" t="s">
        <v>738</v>
      </c>
      <c r="AK91" s="9"/>
      <c r="AL91" s="119">
        <v>4</v>
      </c>
      <c r="AM91" s="192" t="s">
        <v>739</v>
      </c>
      <c r="AN91" s="9"/>
      <c r="AO91" s="119">
        <v>88</v>
      </c>
      <c r="AP91" s="192"/>
      <c r="AQ91" s="9"/>
      <c r="AR91" s="81"/>
      <c r="AS91" s="192"/>
      <c r="AT91" s="9"/>
      <c r="AU91" s="119"/>
      <c r="AV91" s="84"/>
      <c r="AW91" s="9"/>
      <c r="AX91" s="119"/>
      <c r="AY91" s="192"/>
      <c r="AZ91" s="9"/>
      <c r="BA91" s="119"/>
      <c r="BB91" s="192"/>
      <c r="BC91" s="9"/>
      <c r="BD91" s="119"/>
      <c r="BE91" s="192"/>
      <c r="BF91" s="9"/>
      <c r="BG91" s="119"/>
    </row>
    <row r="92" spans="1:59" s="41" customFormat="1" ht="331.2" x14ac:dyDescent="0.25">
      <c r="A92" s="9">
        <v>105</v>
      </c>
      <c r="B92" s="124" t="s">
        <v>726</v>
      </c>
      <c r="C92" s="9" t="s">
        <v>727</v>
      </c>
      <c r="D92" s="6"/>
      <c r="E92" s="2" t="s">
        <v>740</v>
      </c>
      <c r="F92" s="1">
        <v>29616</v>
      </c>
      <c r="G92" s="78" t="s">
        <v>741</v>
      </c>
      <c r="H92" s="9">
        <v>2014</v>
      </c>
      <c r="I92" s="78" t="s">
        <v>742</v>
      </c>
      <c r="J92" s="141">
        <v>202352.64000000001</v>
      </c>
      <c r="K92" s="78" t="s">
        <v>7623</v>
      </c>
      <c r="L92" s="78" t="s">
        <v>731</v>
      </c>
      <c r="M92" s="78" t="s">
        <v>732</v>
      </c>
      <c r="N92" s="78" t="s">
        <v>743</v>
      </c>
      <c r="O92" s="78" t="s">
        <v>744</v>
      </c>
      <c r="P92" s="9">
        <v>6751</v>
      </c>
      <c r="Q92" s="6">
        <v>43.89</v>
      </c>
      <c r="R92" s="6">
        <v>23.81</v>
      </c>
      <c r="S92" s="6">
        <v>12.81</v>
      </c>
      <c r="T92" s="6">
        <v>11.91</v>
      </c>
      <c r="U92" s="6">
        <v>48.52</v>
      </c>
      <c r="V92" s="9">
        <v>85</v>
      </c>
      <c r="W92" s="9">
        <v>40</v>
      </c>
      <c r="X92" s="6" t="s">
        <v>735</v>
      </c>
      <c r="Y92" s="9">
        <v>3</v>
      </c>
      <c r="Z92" s="9">
        <v>4</v>
      </c>
      <c r="AA92" s="9">
        <v>1</v>
      </c>
      <c r="AB92" s="9">
        <v>66</v>
      </c>
      <c r="AC92" s="9"/>
      <c r="AD92" s="6">
        <v>27.22</v>
      </c>
      <c r="AE92" s="9">
        <v>5</v>
      </c>
      <c r="AF92" s="81">
        <v>100</v>
      </c>
      <c r="AG92" s="209" t="s">
        <v>745</v>
      </c>
      <c r="AH92" s="6" t="s">
        <v>746</v>
      </c>
      <c r="AI92" s="119">
        <v>60</v>
      </c>
      <c r="AJ92" s="192" t="s">
        <v>747</v>
      </c>
      <c r="AK92" s="9" t="s">
        <v>748</v>
      </c>
      <c r="AL92" s="119">
        <v>20</v>
      </c>
      <c r="AM92" s="192" t="s">
        <v>749</v>
      </c>
      <c r="AN92" s="9"/>
      <c r="AO92" s="119">
        <v>20</v>
      </c>
      <c r="AP92" s="192"/>
      <c r="AQ92" s="9"/>
      <c r="AR92" s="81"/>
      <c r="AS92" s="192"/>
      <c r="AT92" s="9"/>
      <c r="AU92" s="119"/>
      <c r="AV92" s="84"/>
      <c r="AW92" s="9"/>
      <c r="AX92" s="119"/>
      <c r="AY92" s="192"/>
      <c r="AZ92" s="9"/>
      <c r="BA92" s="119"/>
      <c r="BB92" s="192"/>
      <c r="BC92" s="9"/>
      <c r="BD92" s="119"/>
      <c r="BE92" s="192"/>
      <c r="BF92" s="9"/>
      <c r="BG92" s="119"/>
    </row>
    <row r="93" spans="1:59" s="41" customFormat="1" ht="101.95" x14ac:dyDescent="0.25">
      <c r="A93" s="9">
        <v>105</v>
      </c>
      <c r="B93" s="124" t="s">
        <v>726</v>
      </c>
      <c r="C93" s="9" t="s">
        <v>727</v>
      </c>
      <c r="D93" s="6"/>
      <c r="E93" s="2" t="s">
        <v>750</v>
      </c>
      <c r="F93" s="1">
        <v>24281</v>
      </c>
      <c r="G93" s="78" t="s">
        <v>751</v>
      </c>
      <c r="H93" s="9">
        <v>2002</v>
      </c>
      <c r="I93" s="78" t="s">
        <v>752</v>
      </c>
      <c r="J93" s="141">
        <v>115434.01</v>
      </c>
      <c r="K93" s="78" t="s">
        <v>147</v>
      </c>
      <c r="L93" s="78" t="s">
        <v>753</v>
      </c>
      <c r="M93" s="78" t="s">
        <v>754</v>
      </c>
      <c r="N93" s="78" t="s">
        <v>755</v>
      </c>
      <c r="O93" s="78" t="s">
        <v>755</v>
      </c>
      <c r="P93" s="9">
        <v>2683</v>
      </c>
      <c r="Q93" s="6" t="s">
        <v>755</v>
      </c>
      <c r="R93" s="6" t="s">
        <v>755</v>
      </c>
      <c r="S93" s="6" t="s">
        <v>755</v>
      </c>
      <c r="T93" s="6" t="s">
        <v>755</v>
      </c>
      <c r="U93" s="6" t="s">
        <v>755</v>
      </c>
      <c r="V93" s="9" t="s">
        <v>755</v>
      </c>
      <c r="W93" s="9">
        <v>100</v>
      </c>
      <c r="X93" s="6" t="s">
        <v>755</v>
      </c>
      <c r="Y93" s="9">
        <v>4</v>
      </c>
      <c r="Z93" s="9">
        <v>6</v>
      </c>
      <c r="AA93" s="9">
        <v>2</v>
      </c>
      <c r="AB93" s="9" t="s">
        <v>756</v>
      </c>
      <c r="AC93" s="9">
        <v>218</v>
      </c>
      <c r="AD93" s="6"/>
      <c r="AE93" s="9">
        <v>5</v>
      </c>
      <c r="AF93" s="81" t="s">
        <v>755</v>
      </c>
      <c r="AG93" s="209"/>
      <c r="AH93" s="6"/>
      <c r="AI93" s="119"/>
      <c r="AJ93" s="192"/>
      <c r="AK93" s="9"/>
      <c r="AL93" s="119"/>
      <c r="AM93" s="192"/>
      <c r="AN93" s="9"/>
      <c r="AO93" s="119"/>
      <c r="AP93" s="192"/>
      <c r="AQ93" s="9"/>
      <c r="AR93" s="81"/>
      <c r="AS93" s="192"/>
      <c r="AT93" s="9"/>
      <c r="AU93" s="119"/>
      <c r="AV93" s="84"/>
      <c r="AW93" s="9"/>
      <c r="AX93" s="119"/>
      <c r="AY93" s="192"/>
      <c r="AZ93" s="9"/>
      <c r="BA93" s="119"/>
      <c r="BB93" s="192"/>
      <c r="BC93" s="9"/>
      <c r="BD93" s="119"/>
      <c r="BE93" s="192"/>
      <c r="BF93" s="9"/>
      <c r="BG93" s="119"/>
    </row>
    <row r="94" spans="1:59" s="41" customFormat="1" ht="152.9" x14ac:dyDescent="0.25">
      <c r="A94" s="9">
        <v>105</v>
      </c>
      <c r="B94" s="124" t="s">
        <v>726</v>
      </c>
      <c r="C94" s="9" t="s">
        <v>727</v>
      </c>
      <c r="D94" s="6"/>
      <c r="E94" s="2" t="s">
        <v>750</v>
      </c>
      <c r="F94" s="1">
        <v>24281</v>
      </c>
      <c r="G94" s="78" t="s">
        <v>757</v>
      </c>
      <c r="H94" s="9">
        <v>2007</v>
      </c>
      <c r="I94" s="78" t="s">
        <v>758</v>
      </c>
      <c r="J94" s="141">
        <v>73509.55</v>
      </c>
      <c r="K94" s="78" t="s">
        <v>88</v>
      </c>
      <c r="L94" s="78" t="s">
        <v>731</v>
      </c>
      <c r="M94" s="78" t="s">
        <v>732</v>
      </c>
      <c r="N94" s="78" t="s">
        <v>759</v>
      </c>
      <c r="O94" s="78" t="s">
        <v>760</v>
      </c>
      <c r="P94" s="9">
        <v>4712</v>
      </c>
      <c r="Q94" s="6">
        <v>9.2100000000000009</v>
      </c>
      <c r="R94" s="6">
        <v>8.648182352941177</v>
      </c>
      <c r="S94" s="6">
        <v>4.6539403075266961</v>
      </c>
      <c r="T94" s="6">
        <v>4.3256086387546002</v>
      </c>
      <c r="U94" s="6">
        <v>17.627731299222475</v>
      </c>
      <c r="V94" s="9">
        <v>93</v>
      </c>
      <c r="W94" s="9">
        <v>100</v>
      </c>
      <c r="X94" s="6" t="s">
        <v>735</v>
      </c>
      <c r="Y94" s="9">
        <v>4</v>
      </c>
      <c r="Z94" s="9">
        <v>6</v>
      </c>
      <c r="AA94" s="9">
        <v>2</v>
      </c>
      <c r="AB94" s="9" t="s">
        <v>756</v>
      </c>
      <c r="AC94" s="9">
        <v>96</v>
      </c>
      <c r="AD94" s="6">
        <v>19.2</v>
      </c>
      <c r="AE94" s="9">
        <v>5</v>
      </c>
      <c r="AF94" s="81">
        <v>100</v>
      </c>
      <c r="AG94" s="209">
        <v>607150</v>
      </c>
      <c r="AH94" s="6" t="s">
        <v>761</v>
      </c>
      <c r="AI94" s="119">
        <v>24</v>
      </c>
      <c r="AJ94" s="192" t="s">
        <v>762</v>
      </c>
      <c r="AK94" s="9" t="s">
        <v>763</v>
      </c>
      <c r="AL94" s="119">
        <v>13</v>
      </c>
      <c r="AM94" s="192" t="s">
        <v>764</v>
      </c>
      <c r="AN94" s="9" t="s">
        <v>765</v>
      </c>
      <c r="AO94" s="119">
        <v>10</v>
      </c>
      <c r="AP94" s="192" t="s">
        <v>745</v>
      </c>
      <c r="AQ94" s="9" t="s">
        <v>746</v>
      </c>
      <c r="AR94" s="81">
        <v>11</v>
      </c>
      <c r="AS94" s="192" t="s">
        <v>766</v>
      </c>
      <c r="AT94" s="9" t="s">
        <v>767</v>
      </c>
      <c r="AU94" s="119">
        <v>5</v>
      </c>
      <c r="AV94" s="84" t="s">
        <v>768</v>
      </c>
      <c r="AW94" s="9"/>
      <c r="AX94" s="119">
        <v>37</v>
      </c>
      <c r="AY94" s="192"/>
      <c r="AZ94" s="9"/>
      <c r="BA94" s="119"/>
      <c r="BB94" s="192"/>
      <c r="BC94" s="9"/>
      <c r="BD94" s="119"/>
      <c r="BE94" s="192"/>
      <c r="BF94" s="9"/>
      <c r="BG94" s="119"/>
    </row>
    <row r="95" spans="1:59" s="41" customFormat="1" ht="152.9" x14ac:dyDescent="0.25">
      <c r="A95" s="9">
        <v>105</v>
      </c>
      <c r="B95" s="124" t="s">
        <v>726</v>
      </c>
      <c r="C95" s="9" t="s">
        <v>727</v>
      </c>
      <c r="D95" s="6"/>
      <c r="E95" s="2" t="s">
        <v>750</v>
      </c>
      <c r="F95" s="1">
        <v>24281</v>
      </c>
      <c r="G95" s="78" t="s">
        <v>769</v>
      </c>
      <c r="H95" s="9">
        <v>2008</v>
      </c>
      <c r="I95" s="78" t="s">
        <v>770</v>
      </c>
      <c r="J95" s="141">
        <v>55524.42</v>
      </c>
      <c r="K95" s="78" t="s">
        <v>629</v>
      </c>
      <c r="L95" s="78" t="s">
        <v>731</v>
      </c>
      <c r="M95" s="78" t="s">
        <v>732</v>
      </c>
      <c r="N95" s="78" t="s">
        <v>759</v>
      </c>
      <c r="O95" s="78" t="s">
        <v>760</v>
      </c>
      <c r="P95" s="9">
        <v>4928</v>
      </c>
      <c r="Q95" s="6">
        <v>6.96</v>
      </c>
      <c r="R95" s="6">
        <v>6.5322823529411762</v>
      </c>
      <c r="S95" s="6">
        <v>3.5152893234966269</v>
      </c>
      <c r="T95" s="6">
        <v>3.2672885470505357</v>
      </c>
      <c r="U95" s="6">
        <v>13.314860223488338</v>
      </c>
      <c r="V95" s="9">
        <v>62</v>
      </c>
      <c r="W95" s="9">
        <v>100</v>
      </c>
      <c r="X95" s="6" t="s">
        <v>735</v>
      </c>
      <c r="Y95" s="9">
        <v>4</v>
      </c>
      <c r="Z95" s="9">
        <v>6</v>
      </c>
      <c r="AA95" s="9">
        <v>2</v>
      </c>
      <c r="AB95" s="9" t="s">
        <v>756</v>
      </c>
      <c r="AC95" s="9"/>
      <c r="AD95" s="6">
        <v>19.2</v>
      </c>
      <c r="AE95" s="9">
        <v>5</v>
      </c>
      <c r="AF95" s="81">
        <v>100</v>
      </c>
      <c r="AG95" s="209" t="s">
        <v>747</v>
      </c>
      <c r="AH95" s="6" t="s">
        <v>748</v>
      </c>
      <c r="AI95" s="119">
        <v>26</v>
      </c>
      <c r="AJ95" s="192" t="s">
        <v>771</v>
      </c>
      <c r="AK95" s="9" t="s">
        <v>772</v>
      </c>
      <c r="AL95" s="119">
        <v>21</v>
      </c>
      <c r="AM95" s="192" t="s">
        <v>773</v>
      </c>
      <c r="AN95" s="9" t="s">
        <v>774</v>
      </c>
      <c r="AO95" s="119">
        <v>16</v>
      </c>
      <c r="AP95" s="192" t="s">
        <v>775</v>
      </c>
      <c r="AQ95" s="9" t="s">
        <v>776</v>
      </c>
      <c r="AR95" s="81">
        <v>16</v>
      </c>
      <c r="AS95" s="192" t="s">
        <v>777</v>
      </c>
      <c r="AT95" s="9" t="s">
        <v>778</v>
      </c>
      <c r="AU95" s="119">
        <v>10</v>
      </c>
      <c r="AV95" s="84" t="s">
        <v>779</v>
      </c>
      <c r="AW95" s="9"/>
      <c r="AX95" s="119">
        <v>0.11</v>
      </c>
      <c r="AY95" s="192"/>
      <c r="AZ95" s="9"/>
      <c r="BA95" s="119"/>
      <c r="BB95" s="192"/>
      <c r="BC95" s="9"/>
      <c r="BD95" s="119"/>
      <c r="BE95" s="192"/>
      <c r="BF95" s="9"/>
      <c r="BG95" s="119"/>
    </row>
    <row r="96" spans="1:59" s="41" customFormat="1" ht="76.45" x14ac:dyDescent="0.25">
      <c r="A96" s="9">
        <v>105</v>
      </c>
      <c r="B96" s="124" t="s">
        <v>726</v>
      </c>
      <c r="C96" s="9" t="s">
        <v>727</v>
      </c>
      <c r="D96" s="6"/>
      <c r="E96" s="2" t="s">
        <v>750</v>
      </c>
      <c r="F96" s="1">
        <v>24281</v>
      </c>
      <c r="G96" s="78" t="s">
        <v>780</v>
      </c>
      <c r="H96" s="9">
        <v>2007</v>
      </c>
      <c r="I96" s="78" t="s">
        <v>781</v>
      </c>
      <c r="J96" s="141">
        <v>36091.269999999997</v>
      </c>
      <c r="K96" s="78" t="s">
        <v>88</v>
      </c>
      <c r="L96" s="78" t="s">
        <v>782</v>
      </c>
      <c r="M96" s="78" t="s">
        <v>783</v>
      </c>
      <c r="N96" s="78" t="s">
        <v>755</v>
      </c>
      <c r="O96" s="78" t="s">
        <v>755</v>
      </c>
      <c r="P96" s="9">
        <v>4715</v>
      </c>
      <c r="Q96" s="6">
        <v>4.25</v>
      </c>
      <c r="R96" s="6">
        <v>4.2460294117647059</v>
      </c>
      <c r="S96" s="6">
        <v>2.2849631946166045</v>
      </c>
      <c r="T96" s="6">
        <v>2.1237609167193203</v>
      </c>
      <c r="U96" s="6">
        <v>8.6547535231006307</v>
      </c>
      <c r="V96" s="9" t="s">
        <v>755</v>
      </c>
      <c r="W96" s="9">
        <v>100</v>
      </c>
      <c r="X96" s="6" t="s">
        <v>735</v>
      </c>
      <c r="Y96" s="9">
        <v>4</v>
      </c>
      <c r="Z96" s="9">
        <v>6</v>
      </c>
      <c r="AA96" s="9">
        <v>2</v>
      </c>
      <c r="AB96" s="9" t="s">
        <v>756</v>
      </c>
      <c r="AC96" s="9">
        <v>96</v>
      </c>
      <c r="AD96" s="6">
        <v>19.2</v>
      </c>
      <c r="AE96" s="9">
        <v>5</v>
      </c>
      <c r="AF96" s="81" t="s">
        <v>755</v>
      </c>
      <c r="AG96" s="209"/>
      <c r="AH96" s="6"/>
      <c r="AI96" s="119"/>
      <c r="AJ96" s="192"/>
      <c r="AK96" s="9"/>
      <c r="AL96" s="119"/>
      <c r="AM96" s="192"/>
      <c r="AN96" s="9"/>
      <c r="AO96" s="119"/>
      <c r="AP96" s="192"/>
      <c r="AQ96" s="9"/>
      <c r="AR96" s="81"/>
      <c r="AS96" s="192"/>
      <c r="AT96" s="9"/>
      <c r="AU96" s="119"/>
      <c r="AV96" s="84"/>
      <c r="AW96" s="9"/>
      <c r="AX96" s="119"/>
      <c r="AY96" s="192"/>
      <c r="AZ96" s="9"/>
      <c r="BA96" s="119"/>
      <c r="BB96" s="192"/>
      <c r="BC96" s="9"/>
      <c r="BD96" s="119"/>
      <c r="BE96" s="192"/>
      <c r="BF96" s="9"/>
      <c r="BG96" s="119"/>
    </row>
    <row r="97" spans="1:59" s="41" customFormat="1" ht="152.9" x14ac:dyDescent="0.25">
      <c r="A97" s="9">
        <v>105</v>
      </c>
      <c r="B97" s="124" t="s">
        <v>726</v>
      </c>
      <c r="C97" s="9" t="s">
        <v>727</v>
      </c>
      <c r="D97" s="6"/>
      <c r="E97" s="2" t="s">
        <v>750</v>
      </c>
      <c r="F97" s="1">
        <v>24281</v>
      </c>
      <c r="G97" s="78" t="s">
        <v>784</v>
      </c>
      <c r="H97" s="9">
        <v>2015</v>
      </c>
      <c r="I97" s="78" t="s">
        <v>785</v>
      </c>
      <c r="J97" s="141">
        <v>141520</v>
      </c>
      <c r="K97" s="78" t="s">
        <v>283</v>
      </c>
      <c r="L97" s="78" t="s">
        <v>731</v>
      </c>
      <c r="M97" s="78" t="s">
        <v>732</v>
      </c>
      <c r="N97" s="78" t="s">
        <v>786</v>
      </c>
      <c r="O97" s="78" t="s">
        <v>787</v>
      </c>
      <c r="P97" s="9">
        <v>6891</v>
      </c>
      <c r="Q97" s="6">
        <v>9.9600000000000009</v>
      </c>
      <c r="R97" s="6">
        <v>8.8800000000000008</v>
      </c>
      <c r="S97" s="6">
        <v>2.8182119307637215</v>
      </c>
      <c r="T97" s="6">
        <v>2.4330140711266699</v>
      </c>
      <c r="U97" s="6">
        <v>14.131226001890393</v>
      </c>
      <c r="V97" s="9">
        <v>69</v>
      </c>
      <c r="W97" s="9">
        <v>22</v>
      </c>
      <c r="X97" s="6" t="s">
        <v>735</v>
      </c>
      <c r="Y97" s="9">
        <v>4</v>
      </c>
      <c r="Z97" s="9">
        <v>6</v>
      </c>
      <c r="AA97" s="9">
        <v>2</v>
      </c>
      <c r="AB97" s="9" t="s">
        <v>756</v>
      </c>
      <c r="AC97" s="9" t="s">
        <v>788</v>
      </c>
      <c r="AD97" s="6">
        <v>19.2</v>
      </c>
      <c r="AE97" s="9">
        <v>5</v>
      </c>
      <c r="AF97" s="81">
        <v>95</v>
      </c>
      <c r="AG97" s="209" t="s">
        <v>789</v>
      </c>
      <c r="AH97" s="6" t="s">
        <v>790</v>
      </c>
      <c r="AI97" s="119">
        <v>76</v>
      </c>
      <c r="AJ97" s="192" t="s">
        <v>791</v>
      </c>
      <c r="AK97" s="9" t="s">
        <v>792</v>
      </c>
      <c r="AL97" s="119">
        <v>19</v>
      </c>
      <c r="AM97" s="192"/>
      <c r="AN97" s="9"/>
      <c r="AO97" s="119"/>
      <c r="AP97" s="192"/>
      <c r="AQ97" s="9"/>
      <c r="AR97" s="81"/>
      <c r="AS97" s="192"/>
      <c r="AT97" s="9"/>
      <c r="AU97" s="119"/>
      <c r="AV97" s="84"/>
      <c r="AW97" s="9"/>
      <c r="AX97" s="119"/>
      <c r="AY97" s="192"/>
      <c r="AZ97" s="9"/>
      <c r="BA97" s="119"/>
      <c r="BB97" s="192"/>
      <c r="BC97" s="9"/>
      <c r="BD97" s="119"/>
      <c r="BE97" s="192"/>
      <c r="BF97" s="9"/>
      <c r="BG97" s="119"/>
    </row>
    <row r="98" spans="1:59" s="41" customFormat="1" ht="76.45" x14ac:dyDescent="0.25">
      <c r="A98" s="9">
        <v>105</v>
      </c>
      <c r="B98" s="124" t="s">
        <v>726</v>
      </c>
      <c r="C98" s="9" t="s">
        <v>727</v>
      </c>
      <c r="D98" s="6"/>
      <c r="E98" s="2" t="s">
        <v>750</v>
      </c>
      <c r="F98" s="1">
        <v>24281</v>
      </c>
      <c r="G98" s="78" t="s">
        <v>793</v>
      </c>
      <c r="H98" s="9">
        <v>2005</v>
      </c>
      <c r="I98" s="78" t="s">
        <v>794</v>
      </c>
      <c r="J98" s="141">
        <v>84206.29</v>
      </c>
      <c r="K98" s="78" t="s">
        <v>140</v>
      </c>
      <c r="L98" s="78" t="s">
        <v>753</v>
      </c>
      <c r="M98" s="78" t="s">
        <v>754</v>
      </c>
      <c r="N98" s="78" t="s">
        <v>755</v>
      </c>
      <c r="O98" s="78" t="s">
        <v>755</v>
      </c>
      <c r="P98" s="9">
        <v>4545</v>
      </c>
      <c r="Q98" s="6" t="s">
        <v>755</v>
      </c>
      <c r="R98" s="6" t="s">
        <v>755</v>
      </c>
      <c r="S98" s="6" t="s">
        <v>755</v>
      </c>
      <c r="T98" s="6" t="s">
        <v>755</v>
      </c>
      <c r="U98" s="6" t="s">
        <v>755</v>
      </c>
      <c r="V98" s="9" t="s">
        <v>755</v>
      </c>
      <c r="W98" s="9">
        <v>100</v>
      </c>
      <c r="X98" s="6" t="s">
        <v>755</v>
      </c>
      <c r="Y98" s="9" t="s">
        <v>795</v>
      </c>
      <c r="Z98" s="9" t="s">
        <v>795</v>
      </c>
      <c r="AA98" s="9" t="s">
        <v>795</v>
      </c>
      <c r="AB98" s="9" t="s">
        <v>756</v>
      </c>
      <c r="AC98" s="9">
        <v>188</v>
      </c>
      <c r="AD98" s="6">
        <v>19.2</v>
      </c>
      <c r="AE98" s="9">
        <v>5</v>
      </c>
      <c r="AF98" s="81" t="s">
        <v>755</v>
      </c>
      <c r="AG98" s="209"/>
      <c r="AH98" s="6"/>
      <c r="AI98" s="119"/>
      <c r="AJ98" s="192"/>
      <c r="AK98" s="9"/>
      <c r="AL98" s="119"/>
      <c r="AM98" s="192"/>
      <c r="AN98" s="9"/>
      <c r="AO98" s="119"/>
      <c r="AP98" s="192"/>
      <c r="AQ98" s="9"/>
      <c r="AR98" s="81"/>
      <c r="AS98" s="192"/>
      <c r="AT98" s="9"/>
      <c r="AU98" s="119"/>
      <c r="AV98" s="84"/>
      <c r="AW98" s="9"/>
      <c r="AX98" s="119"/>
      <c r="AY98" s="192"/>
      <c r="AZ98" s="9"/>
      <c r="BA98" s="119"/>
      <c r="BB98" s="192"/>
      <c r="BC98" s="9"/>
      <c r="BD98" s="119"/>
      <c r="BE98" s="192"/>
      <c r="BF98" s="9"/>
      <c r="BG98" s="119"/>
    </row>
    <row r="99" spans="1:59" s="41" customFormat="1" ht="152.9" x14ac:dyDescent="0.25">
      <c r="A99" s="9">
        <v>105</v>
      </c>
      <c r="B99" s="124" t="s">
        <v>726</v>
      </c>
      <c r="C99" s="9" t="s">
        <v>727</v>
      </c>
      <c r="D99" s="6"/>
      <c r="E99" s="2" t="s">
        <v>750</v>
      </c>
      <c r="F99" s="1">
        <v>24281</v>
      </c>
      <c r="G99" s="78" t="s">
        <v>796</v>
      </c>
      <c r="H99" s="9">
        <v>2016</v>
      </c>
      <c r="I99" s="78" t="s">
        <v>797</v>
      </c>
      <c r="J99" s="141">
        <v>78400</v>
      </c>
      <c r="K99" s="78" t="s">
        <v>629</v>
      </c>
      <c r="L99" s="78" t="s">
        <v>731</v>
      </c>
      <c r="M99" s="78" t="s">
        <v>732</v>
      </c>
      <c r="N99" s="78" t="s">
        <v>798</v>
      </c>
      <c r="O99" s="78" t="s">
        <v>799</v>
      </c>
      <c r="P99" s="9">
        <v>6954</v>
      </c>
      <c r="Q99" s="6">
        <v>12.89</v>
      </c>
      <c r="R99" s="6">
        <v>9.5685941176470592</v>
      </c>
      <c r="S99" s="6">
        <v>5.1492514881275184</v>
      </c>
      <c r="T99" s="6">
        <v>4.7859760221122265</v>
      </c>
      <c r="U99" s="6">
        <v>19.503821627886804</v>
      </c>
      <c r="V99" s="9" t="s">
        <v>755</v>
      </c>
      <c r="W99" s="9">
        <v>100</v>
      </c>
      <c r="X99" s="6" t="s">
        <v>735</v>
      </c>
      <c r="Y99" s="9" t="s">
        <v>795</v>
      </c>
      <c r="Z99" s="9" t="s">
        <v>795</v>
      </c>
      <c r="AA99" s="9" t="s">
        <v>795</v>
      </c>
      <c r="AB99" s="9" t="s">
        <v>756</v>
      </c>
      <c r="AC99" s="9">
        <v>188</v>
      </c>
      <c r="AD99" s="6">
        <v>19.2</v>
      </c>
      <c r="AE99" s="9">
        <v>5</v>
      </c>
      <c r="AF99" s="81">
        <v>100</v>
      </c>
      <c r="AG99" s="209" t="s">
        <v>745</v>
      </c>
      <c r="AH99" s="6" t="s">
        <v>746</v>
      </c>
      <c r="AI99" s="119">
        <v>50</v>
      </c>
      <c r="AJ99" s="192" t="s">
        <v>775</v>
      </c>
      <c r="AK99" s="9" t="s">
        <v>776</v>
      </c>
      <c r="AL99" s="119">
        <f>0.4*100</f>
        <v>40</v>
      </c>
      <c r="AM99" s="192" t="s">
        <v>800</v>
      </c>
      <c r="AN99" s="9" t="s">
        <v>801</v>
      </c>
      <c r="AO99" s="119">
        <f>0.1*100</f>
        <v>10</v>
      </c>
      <c r="AP99" s="192"/>
      <c r="AQ99" s="9"/>
      <c r="AR99" s="81"/>
      <c r="AS99" s="192"/>
      <c r="AT99" s="9"/>
      <c r="AU99" s="119"/>
      <c r="AV99" s="84"/>
      <c r="AW99" s="9"/>
      <c r="AX99" s="119"/>
      <c r="AY99" s="192"/>
      <c r="AZ99" s="9"/>
      <c r="BA99" s="119"/>
      <c r="BB99" s="192"/>
      <c r="BC99" s="9"/>
      <c r="BD99" s="119"/>
      <c r="BE99" s="192"/>
      <c r="BF99" s="9"/>
      <c r="BG99" s="119"/>
    </row>
    <row r="100" spans="1:59" s="41" customFormat="1" ht="165.6" x14ac:dyDescent="0.25">
      <c r="A100" s="9">
        <v>105</v>
      </c>
      <c r="B100" s="124" t="s">
        <v>726</v>
      </c>
      <c r="C100" s="9" t="s">
        <v>727</v>
      </c>
      <c r="D100" s="6"/>
      <c r="E100" s="2" t="s">
        <v>802</v>
      </c>
      <c r="F100" s="1">
        <v>18343</v>
      </c>
      <c r="G100" s="78" t="s">
        <v>803</v>
      </c>
      <c r="H100" s="9">
        <v>2001</v>
      </c>
      <c r="I100" s="78" t="s">
        <v>804</v>
      </c>
      <c r="J100" s="141">
        <v>144422.72</v>
      </c>
      <c r="K100" s="78" t="s">
        <v>629</v>
      </c>
      <c r="L100" s="78" t="s">
        <v>805</v>
      </c>
      <c r="M100" s="78" t="s">
        <v>806</v>
      </c>
      <c r="N100" s="78" t="s">
        <v>807</v>
      </c>
      <c r="O100" s="78" t="s">
        <v>808</v>
      </c>
      <c r="P100" s="9">
        <v>5064</v>
      </c>
      <c r="Q100" s="6">
        <v>18.04</v>
      </c>
      <c r="R100" s="6">
        <v>16.929550588235294</v>
      </c>
      <c r="S100" s="6">
        <v>9.1104829495304287</v>
      </c>
      <c r="T100" s="6">
        <v>8.4677458552661626</v>
      </c>
      <c r="U100" s="6">
        <v>34.507779393031882</v>
      </c>
      <c r="V100" s="9">
        <v>99</v>
      </c>
      <c r="W100" s="9">
        <v>100</v>
      </c>
      <c r="X100" s="6" t="s">
        <v>735</v>
      </c>
      <c r="Y100" s="9">
        <v>2</v>
      </c>
      <c r="Z100" s="9">
        <v>1</v>
      </c>
      <c r="AA100" s="9" t="s">
        <v>795</v>
      </c>
      <c r="AB100" s="9">
        <v>60</v>
      </c>
      <c r="AC100" s="9"/>
      <c r="AD100" s="6">
        <v>16.510000000000002</v>
      </c>
      <c r="AE100" s="9">
        <v>5</v>
      </c>
      <c r="AF100" s="81">
        <v>100</v>
      </c>
      <c r="AG100" s="209" t="s">
        <v>747</v>
      </c>
      <c r="AH100" s="6" t="s">
        <v>748</v>
      </c>
      <c r="AI100" s="119">
        <v>35</v>
      </c>
      <c r="AJ100" s="192" t="s">
        <v>791</v>
      </c>
      <c r="AK100" s="9" t="s">
        <v>792</v>
      </c>
      <c r="AL100" s="119">
        <f>0.260869565217391*100</f>
        <v>26.086956521739101</v>
      </c>
      <c r="AM100" s="192" t="s">
        <v>745</v>
      </c>
      <c r="AN100" s="9" t="s">
        <v>746</v>
      </c>
      <c r="AO100" s="119">
        <f>0.217391304347826*100</f>
        <v>21.739130434782599</v>
      </c>
      <c r="AP100" s="192" t="s">
        <v>800</v>
      </c>
      <c r="AQ100" s="9" t="s">
        <v>801</v>
      </c>
      <c r="AR100" s="81">
        <v>10</v>
      </c>
      <c r="AS100" s="192" t="s">
        <v>762</v>
      </c>
      <c r="AT100" s="9" t="s">
        <v>763</v>
      </c>
      <c r="AU100" s="119">
        <v>4</v>
      </c>
      <c r="AV100" s="84" t="s">
        <v>809</v>
      </c>
      <c r="AW100" s="9" t="s">
        <v>810</v>
      </c>
      <c r="AX100" s="119">
        <v>2</v>
      </c>
      <c r="AY100" s="192"/>
      <c r="AZ100" s="9"/>
      <c r="BA100" s="119"/>
      <c r="BB100" s="192"/>
      <c r="BC100" s="9"/>
      <c r="BD100" s="119"/>
      <c r="BE100" s="192"/>
      <c r="BF100" s="9"/>
      <c r="BG100" s="119"/>
    </row>
    <row r="101" spans="1:59" s="41" customFormat="1" ht="152.9" x14ac:dyDescent="0.25">
      <c r="A101" s="9">
        <v>105</v>
      </c>
      <c r="B101" s="124" t="s">
        <v>726</v>
      </c>
      <c r="C101" s="9" t="s">
        <v>727</v>
      </c>
      <c r="D101" s="6"/>
      <c r="E101" s="2" t="s">
        <v>802</v>
      </c>
      <c r="F101" s="1">
        <v>18343</v>
      </c>
      <c r="G101" s="78" t="s">
        <v>811</v>
      </c>
      <c r="H101" s="9" t="s">
        <v>812</v>
      </c>
      <c r="I101" s="78" t="s">
        <v>813</v>
      </c>
      <c r="J101" s="141">
        <v>90222.43</v>
      </c>
      <c r="K101" s="78" t="s">
        <v>7623</v>
      </c>
      <c r="L101" s="78" t="s">
        <v>805</v>
      </c>
      <c r="M101" s="78" t="s">
        <v>806</v>
      </c>
      <c r="N101" s="78" t="s">
        <v>814</v>
      </c>
      <c r="O101" s="78" t="s">
        <v>815</v>
      </c>
      <c r="P101" s="9" t="s">
        <v>816</v>
      </c>
      <c r="Q101" s="6">
        <v>8.5500000000000007</v>
      </c>
      <c r="R101" s="6">
        <v>8.0301600000000004</v>
      </c>
      <c r="S101" s="6">
        <v>4.3213572256809201</v>
      </c>
      <c r="T101" s="6">
        <v>4.0164890203510151</v>
      </c>
      <c r="U101" s="6">
        <v>16.368006246031936</v>
      </c>
      <c r="V101" s="9">
        <v>98</v>
      </c>
      <c r="W101" s="9" t="s">
        <v>817</v>
      </c>
      <c r="X101" s="6" t="s">
        <v>735</v>
      </c>
      <c r="Y101" s="9">
        <v>2</v>
      </c>
      <c r="Z101" s="9">
        <v>1</v>
      </c>
      <c r="AA101" s="9" t="s">
        <v>795</v>
      </c>
      <c r="AB101" s="9">
        <v>60</v>
      </c>
      <c r="AC101" s="9"/>
      <c r="AD101" s="6">
        <v>16.510000000000002</v>
      </c>
      <c r="AE101" s="9">
        <v>5</v>
      </c>
      <c r="AF101" s="81">
        <v>100</v>
      </c>
      <c r="AG101" s="209" t="s">
        <v>747</v>
      </c>
      <c r="AH101" s="6" t="s">
        <v>748</v>
      </c>
      <c r="AI101" s="119">
        <v>33</v>
      </c>
      <c r="AJ101" s="192" t="s">
        <v>745</v>
      </c>
      <c r="AK101" s="9" t="s">
        <v>746</v>
      </c>
      <c r="AL101" s="119">
        <f>0.333333333333333*100</f>
        <v>33.3333333333333</v>
      </c>
      <c r="AM101" s="192" t="s">
        <v>791</v>
      </c>
      <c r="AN101" s="9" t="s">
        <v>792</v>
      </c>
      <c r="AO101" s="119">
        <f>0.333333333333333*100</f>
        <v>33.3333333333333</v>
      </c>
      <c r="AP101" s="192"/>
      <c r="AQ101" s="9"/>
      <c r="AR101" s="81"/>
      <c r="AS101" s="192"/>
      <c r="AT101" s="9"/>
      <c r="AU101" s="119"/>
      <c r="AV101" s="84"/>
      <c r="AW101" s="9"/>
      <c r="AX101" s="119"/>
      <c r="AY101" s="192"/>
      <c r="AZ101" s="9"/>
      <c r="BA101" s="119"/>
      <c r="BB101" s="192"/>
      <c r="BC101" s="9"/>
      <c r="BD101" s="119"/>
      <c r="BE101" s="192"/>
      <c r="BF101" s="9"/>
      <c r="BG101" s="119"/>
    </row>
    <row r="102" spans="1:59" s="41" customFormat="1" ht="152.9" x14ac:dyDescent="0.25">
      <c r="A102" s="9">
        <v>105</v>
      </c>
      <c r="B102" s="124" t="s">
        <v>726</v>
      </c>
      <c r="C102" s="9" t="s">
        <v>727</v>
      </c>
      <c r="D102" s="6"/>
      <c r="E102" s="2" t="s">
        <v>802</v>
      </c>
      <c r="F102" s="1">
        <v>18343</v>
      </c>
      <c r="G102" s="78" t="s">
        <v>818</v>
      </c>
      <c r="H102" s="9">
        <v>2005</v>
      </c>
      <c r="I102" s="78" t="s">
        <v>819</v>
      </c>
      <c r="J102" s="141">
        <v>137436.49</v>
      </c>
      <c r="K102" s="78" t="s">
        <v>147</v>
      </c>
      <c r="L102" s="78" t="s">
        <v>805</v>
      </c>
      <c r="M102" s="78" t="s">
        <v>806</v>
      </c>
      <c r="N102" s="78" t="s">
        <v>820</v>
      </c>
      <c r="O102" s="78" t="s">
        <v>821</v>
      </c>
      <c r="P102" s="9">
        <v>3549</v>
      </c>
      <c r="Q102" s="6">
        <v>5.0999999999999996</v>
      </c>
      <c r="R102" s="6">
        <v>4.0422470588235289</v>
      </c>
      <c r="S102" s="6">
        <v>8.7011989671544665</v>
      </c>
      <c r="T102" s="6">
        <v>8.0873365219091955</v>
      </c>
      <c r="U102" s="6">
        <v>20.830782547887189</v>
      </c>
      <c r="V102" s="9">
        <v>90</v>
      </c>
      <c r="W102" s="9">
        <v>54</v>
      </c>
      <c r="X102" s="6" t="s">
        <v>735</v>
      </c>
      <c r="Y102" s="9">
        <v>2</v>
      </c>
      <c r="Z102" s="9">
        <v>1</v>
      </c>
      <c r="AA102" s="9" t="s">
        <v>795</v>
      </c>
      <c r="AB102" s="9">
        <v>60</v>
      </c>
      <c r="AC102" s="9">
        <v>218</v>
      </c>
      <c r="AD102" s="6">
        <v>16.510000000000002</v>
      </c>
      <c r="AE102" s="9">
        <v>20</v>
      </c>
      <c r="AF102" s="81">
        <v>100</v>
      </c>
      <c r="AG102" s="209" t="s">
        <v>775</v>
      </c>
      <c r="AH102" s="6" t="s">
        <v>776</v>
      </c>
      <c r="AI102" s="119">
        <v>25</v>
      </c>
      <c r="AJ102" s="192" t="s">
        <v>822</v>
      </c>
      <c r="AK102" s="9"/>
      <c r="AL102" s="119">
        <f>0.25*100</f>
        <v>25</v>
      </c>
      <c r="AM102" s="192" t="s">
        <v>762</v>
      </c>
      <c r="AN102" s="9" t="s">
        <v>763</v>
      </c>
      <c r="AO102" s="119">
        <v>0.25</v>
      </c>
      <c r="AP102" s="192" t="s">
        <v>791</v>
      </c>
      <c r="AQ102" s="9" t="s">
        <v>792</v>
      </c>
      <c r="AR102" s="81">
        <v>25</v>
      </c>
      <c r="AS102" s="192"/>
      <c r="AT102" s="9"/>
      <c r="AU102" s="119"/>
      <c r="AV102" s="84"/>
      <c r="AW102" s="9"/>
      <c r="AX102" s="119"/>
      <c r="AY102" s="192"/>
      <c r="AZ102" s="9"/>
      <c r="BA102" s="119"/>
      <c r="BB102" s="192"/>
      <c r="BC102" s="9"/>
      <c r="BD102" s="119"/>
      <c r="BE102" s="192"/>
      <c r="BF102" s="9"/>
      <c r="BG102" s="119"/>
    </row>
    <row r="103" spans="1:59" s="41" customFormat="1" ht="191.1" x14ac:dyDescent="0.25">
      <c r="A103" s="9">
        <v>105</v>
      </c>
      <c r="B103" s="124" t="s">
        <v>726</v>
      </c>
      <c r="C103" s="9" t="s">
        <v>727</v>
      </c>
      <c r="D103" s="6" t="s">
        <v>747</v>
      </c>
      <c r="E103" s="2" t="s">
        <v>802</v>
      </c>
      <c r="F103" s="1">
        <v>18343</v>
      </c>
      <c r="G103" s="78" t="s">
        <v>823</v>
      </c>
      <c r="H103" s="9">
        <v>2011</v>
      </c>
      <c r="I103" s="78" t="s">
        <v>824</v>
      </c>
      <c r="J103" s="141">
        <v>310826.28999999998</v>
      </c>
      <c r="K103" s="78" t="s">
        <v>825</v>
      </c>
      <c r="L103" s="78" t="s">
        <v>805</v>
      </c>
      <c r="M103" s="78" t="s">
        <v>806</v>
      </c>
      <c r="N103" s="78" t="s">
        <v>826</v>
      </c>
      <c r="O103" s="78" t="s">
        <v>827</v>
      </c>
      <c r="P103" s="9">
        <v>6269</v>
      </c>
      <c r="Q103" s="6">
        <v>10.25</v>
      </c>
      <c r="R103" s="6">
        <v>9.1919320588235287</v>
      </c>
      <c r="S103" s="6">
        <v>8.7011989671544665</v>
      </c>
      <c r="T103" s="6">
        <v>8.0873365219091955</v>
      </c>
      <c r="U103" s="6">
        <v>25.980467547887187</v>
      </c>
      <c r="V103" s="9">
        <v>99</v>
      </c>
      <c r="W103" s="9">
        <v>27</v>
      </c>
      <c r="X103" s="6" t="s">
        <v>735</v>
      </c>
      <c r="Y103" s="9">
        <v>2</v>
      </c>
      <c r="Z103" s="9">
        <v>1</v>
      </c>
      <c r="AA103" s="9" t="s">
        <v>795</v>
      </c>
      <c r="AB103" s="9">
        <v>60</v>
      </c>
      <c r="AC103" s="9">
        <v>13.2</v>
      </c>
      <c r="AD103" s="6">
        <v>16.510000000000002</v>
      </c>
      <c r="AE103" s="9">
        <v>20</v>
      </c>
      <c r="AF103" s="81">
        <v>95</v>
      </c>
      <c r="AG103" s="209" t="s">
        <v>791</v>
      </c>
      <c r="AH103" s="6" t="s">
        <v>792</v>
      </c>
      <c r="AI103" s="119">
        <v>57</v>
      </c>
      <c r="AJ103" s="192" t="s">
        <v>828</v>
      </c>
      <c r="AK103" s="9" t="s">
        <v>829</v>
      </c>
      <c r="AL103" s="119">
        <v>28</v>
      </c>
      <c r="AM103" s="192" t="s">
        <v>747</v>
      </c>
      <c r="AN103" s="9" t="s">
        <v>748</v>
      </c>
      <c r="AO103" s="119">
        <v>10</v>
      </c>
      <c r="AP103" s="192"/>
      <c r="AQ103" s="9"/>
      <c r="AR103" s="81"/>
      <c r="AS103" s="192"/>
      <c r="AT103" s="9"/>
      <c r="AU103" s="119"/>
      <c r="AV103" s="84"/>
      <c r="AW103" s="9"/>
      <c r="AX103" s="119"/>
      <c r="AY103" s="192"/>
      <c r="AZ103" s="9"/>
      <c r="BA103" s="119"/>
      <c r="BB103" s="192"/>
      <c r="BC103" s="9"/>
      <c r="BD103" s="119"/>
      <c r="BE103" s="192"/>
      <c r="BF103" s="9"/>
      <c r="BG103" s="119"/>
    </row>
    <row r="104" spans="1:59" s="41" customFormat="1" ht="114.65" x14ac:dyDescent="0.25">
      <c r="A104" s="9">
        <v>105</v>
      </c>
      <c r="B104" s="124" t="s">
        <v>726</v>
      </c>
      <c r="C104" s="9" t="s">
        <v>727</v>
      </c>
      <c r="D104" s="6" t="s">
        <v>747</v>
      </c>
      <c r="E104" s="2" t="s">
        <v>830</v>
      </c>
      <c r="F104" s="1">
        <v>23611</v>
      </c>
      <c r="G104" s="78" t="s">
        <v>831</v>
      </c>
      <c r="H104" s="9">
        <v>2009</v>
      </c>
      <c r="I104" s="78" t="s">
        <v>832</v>
      </c>
      <c r="J104" s="141">
        <v>82742.559999999998</v>
      </c>
      <c r="K104" s="78" t="s">
        <v>68</v>
      </c>
      <c r="L104" s="78" t="s">
        <v>833</v>
      </c>
      <c r="M104" s="78" t="s">
        <v>834</v>
      </c>
      <c r="N104" s="78" t="s">
        <v>835</v>
      </c>
      <c r="O104" s="78" t="s">
        <v>836</v>
      </c>
      <c r="P104" s="9">
        <v>5980</v>
      </c>
      <c r="Q104" s="6">
        <v>1.65</v>
      </c>
      <c r="R104" s="6">
        <v>9.7344188235294116</v>
      </c>
      <c r="S104" s="6">
        <v>5.2384885383184372</v>
      </c>
      <c r="T104" s="6">
        <v>4.8689174716573671</v>
      </c>
      <c r="U104" s="6">
        <v>19.841824833505214</v>
      </c>
      <c r="V104" s="9">
        <v>100</v>
      </c>
      <c r="W104" s="9">
        <v>100</v>
      </c>
      <c r="X104" s="6" t="s">
        <v>735</v>
      </c>
      <c r="Y104" s="9">
        <v>2</v>
      </c>
      <c r="Z104" s="9">
        <v>5</v>
      </c>
      <c r="AA104" s="9">
        <v>6</v>
      </c>
      <c r="AB104" s="9">
        <v>4</v>
      </c>
      <c r="AC104" s="9">
        <v>13.1</v>
      </c>
      <c r="AD104" s="6">
        <v>22.94</v>
      </c>
      <c r="AE104" s="9">
        <v>5</v>
      </c>
      <c r="AF104" s="81">
        <v>13</v>
      </c>
      <c r="AG104" s="209" t="s">
        <v>837</v>
      </c>
      <c r="AH104" s="6" t="s">
        <v>838</v>
      </c>
      <c r="AI104" s="119">
        <v>13</v>
      </c>
      <c r="AJ104" s="192"/>
      <c r="AK104" s="9"/>
      <c r="AL104" s="119"/>
      <c r="AM104" s="192"/>
      <c r="AN104" s="9"/>
      <c r="AO104" s="119"/>
      <c r="AP104" s="192"/>
      <c r="AQ104" s="9"/>
      <c r="AR104" s="81"/>
      <c r="AS104" s="192"/>
      <c r="AT104" s="9"/>
      <c r="AU104" s="119"/>
      <c r="AV104" s="84"/>
      <c r="AW104" s="9"/>
      <c r="AX104" s="119"/>
      <c r="AY104" s="192"/>
      <c r="AZ104" s="9"/>
      <c r="BA104" s="119"/>
      <c r="BB104" s="192"/>
      <c r="BC104" s="9"/>
      <c r="BD104" s="119"/>
      <c r="BE104" s="192"/>
      <c r="BF104" s="9"/>
      <c r="BG104" s="119"/>
    </row>
    <row r="105" spans="1:59" s="41" customFormat="1" ht="127.4" x14ac:dyDescent="0.25">
      <c r="A105" s="9">
        <v>105</v>
      </c>
      <c r="B105" s="124" t="s">
        <v>726</v>
      </c>
      <c r="C105" s="9" t="s">
        <v>839</v>
      </c>
      <c r="D105" s="6"/>
      <c r="E105" s="2" t="s">
        <v>840</v>
      </c>
      <c r="F105" s="1">
        <v>5221</v>
      </c>
      <c r="G105" s="78" t="s">
        <v>841</v>
      </c>
      <c r="H105" s="9" t="s">
        <v>842</v>
      </c>
      <c r="I105" s="78" t="s">
        <v>843</v>
      </c>
      <c r="J105" s="141">
        <v>55570.3</v>
      </c>
      <c r="K105" s="78" t="s">
        <v>140</v>
      </c>
      <c r="L105" s="78" t="s">
        <v>844</v>
      </c>
      <c r="M105" s="78" t="s">
        <v>845</v>
      </c>
      <c r="N105" s="78" t="s">
        <v>846</v>
      </c>
      <c r="O105" s="78" t="s">
        <v>847</v>
      </c>
      <c r="P105" s="9">
        <v>3282</v>
      </c>
      <c r="Q105" s="6">
        <v>22.996035294117643</v>
      </c>
      <c r="R105" s="6">
        <v>6.5376823529411761</v>
      </c>
      <c r="S105" s="6">
        <v>3.1983529411764704</v>
      </c>
      <c r="T105" s="6">
        <v>13.26</v>
      </c>
      <c r="U105" s="6">
        <v>22.996035294117647</v>
      </c>
      <c r="V105" s="9">
        <v>100</v>
      </c>
      <c r="W105" s="9">
        <v>100</v>
      </c>
      <c r="X105" s="6" t="s">
        <v>848</v>
      </c>
      <c r="Y105" s="9">
        <v>3</v>
      </c>
      <c r="Z105" s="9">
        <v>11</v>
      </c>
      <c r="AA105" s="9">
        <v>5</v>
      </c>
      <c r="AB105" s="9">
        <v>60</v>
      </c>
      <c r="AC105" s="9">
        <v>189</v>
      </c>
      <c r="AD105" s="6">
        <v>23</v>
      </c>
      <c r="AE105" s="9">
        <v>5</v>
      </c>
      <c r="AF105" s="81">
        <v>100</v>
      </c>
      <c r="AG105" s="209" t="s">
        <v>849</v>
      </c>
      <c r="AH105" s="6" t="s">
        <v>850</v>
      </c>
      <c r="AI105" s="119">
        <v>100</v>
      </c>
      <c r="AJ105" s="192"/>
      <c r="AK105" s="9"/>
      <c r="AL105" s="119"/>
      <c r="AM105" s="192"/>
      <c r="AN105" s="9"/>
      <c r="AO105" s="119"/>
      <c r="AP105" s="192"/>
      <c r="AQ105" s="9"/>
      <c r="AR105" s="81"/>
      <c r="AS105" s="192"/>
      <c r="AT105" s="9"/>
      <c r="AU105" s="119"/>
      <c r="AV105" s="84"/>
      <c r="AW105" s="9"/>
      <c r="AX105" s="119"/>
      <c r="AY105" s="192"/>
      <c r="AZ105" s="9"/>
      <c r="BA105" s="119"/>
      <c r="BB105" s="192"/>
      <c r="BC105" s="9"/>
      <c r="BD105" s="119"/>
      <c r="BE105" s="192"/>
      <c r="BF105" s="9"/>
      <c r="BG105" s="119"/>
    </row>
    <row r="106" spans="1:59" s="41" customFormat="1" ht="203.85" x14ac:dyDescent="0.25">
      <c r="A106" s="9">
        <v>105</v>
      </c>
      <c r="B106" s="124" t="s">
        <v>726</v>
      </c>
      <c r="C106" s="9" t="s">
        <v>839</v>
      </c>
      <c r="D106" s="6"/>
      <c r="E106" s="2" t="s">
        <v>851</v>
      </c>
      <c r="F106" s="1">
        <v>691</v>
      </c>
      <c r="G106" s="78" t="s">
        <v>852</v>
      </c>
      <c r="H106" s="9">
        <v>2003</v>
      </c>
      <c r="I106" s="78" t="s">
        <v>853</v>
      </c>
      <c r="J106" s="141">
        <v>69393.31</v>
      </c>
      <c r="K106" s="78" t="s">
        <v>147</v>
      </c>
      <c r="L106" s="78" t="s">
        <v>854</v>
      </c>
      <c r="M106" s="78" t="s">
        <v>855</v>
      </c>
      <c r="N106" s="78" t="s">
        <v>856</v>
      </c>
      <c r="O106" s="78" t="s">
        <v>857</v>
      </c>
      <c r="P106" s="9">
        <v>2785</v>
      </c>
      <c r="Q106" s="6">
        <v>10.516858823529411</v>
      </c>
      <c r="R106" s="6">
        <v>8.1639176470588239</v>
      </c>
      <c r="S106" s="6">
        <v>1.1764705882352942</v>
      </c>
      <c r="T106" s="6">
        <v>1.1764705882352942</v>
      </c>
      <c r="U106" s="6">
        <v>10.516858823529411</v>
      </c>
      <c r="V106" s="9">
        <v>90</v>
      </c>
      <c r="W106" s="9">
        <v>100</v>
      </c>
      <c r="X106" s="6" t="s">
        <v>848</v>
      </c>
      <c r="Y106" s="9">
        <v>6</v>
      </c>
      <c r="Z106" s="9">
        <v>4</v>
      </c>
      <c r="AA106" s="9">
        <v>8</v>
      </c>
      <c r="AB106" s="9">
        <v>4.66</v>
      </c>
      <c r="AC106" s="9"/>
      <c r="AD106" s="6">
        <v>22.21</v>
      </c>
      <c r="AE106" s="9">
        <v>5</v>
      </c>
      <c r="AF106" s="81">
        <v>90</v>
      </c>
      <c r="AG106" s="209" t="s">
        <v>849</v>
      </c>
      <c r="AH106" s="6" t="s">
        <v>850</v>
      </c>
      <c r="AI106" s="119">
        <v>90</v>
      </c>
      <c r="AJ106" s="192"/>
      <c r="AK106" s="9"/>
      <c r="AL106" s="119"/>
      <c r="AM106" s="192"/>
      <c r="AN106" s="9"/>
      <c r="AO106" s="119"/>
      <c r="AP106" s="192"/>
      <c r="AQ106" s="9"/>
      <c r="AR106" s="81"/>
      <c r="AS106" s="192"/>
      <c r="AT106" s="9"/>
      <c r="AU106" s="119"/>
      <c r="AV106" s="84"/>
      <c r="AW106" s="9"/>
      <c r="AX106" s="119"/>
      <c r="AY106" s="192"/>
      <c r="AZ106" s="9"/>
      <c r="BA106" s="119"/>
      <c r="BB106" s="192"/>
      <c r="BC106" s="9"/>
      <c r="BD106" s="119"/>
      <c r="BE106" s="192"/>
      <c r="BF106" s="9"/>
      <c r="BG106" s="119"/>
    </row>
    <row r="107" spans="1:59" s="41" customFormat="1" ht="165.6" x14ac:dyDescent="0.25">
      <c r="A107" s="9">
        <v>105</v>
      </c>
      <c r="B107" s="124" t="s">
        <v>726</v>
      </c>
      <c r="C107" s="9" t="s">
        <v>839</v>
      </c>
      <c r="D107" s="6"/>
      <c r="E107" s="2" t="s">
        <v>851</v>
      </c>
      <c r="F107" s="1">
        <v>691</v>
      </c>
      <c r="G107" s="78" t="s">
        <v>858</v>
      </c>
      <c r="H107" s="9">
        <v>2007</v>
      </c>
      <c r="I107" s="78" t="s">
        <v>859</v>
      </c>
      <c r="J107" s="141">
        <v>93709</v>
      </c>
      <c r="K107" s="78" t="s">
        <v>88</v>
      </c>
      <c r="L107" s="78" t="s">
        <v>860</v>
      </c>
      <c r="M107" s="78" t="s">
        <v>861</v>
      </c>
      <c r="N107" s="78" t="s">
        <v>862</v>
      </c>
      <c r="O107" s="78" t="s">
        <v>863</v>
      </c>
      <c r="P107" s="9">
        <v>4814</v>
      </c>
      <c r="Q107" s="6">
        <v>13.083411764705883</v>
      </c>
      <c r="R107" s="6">
        <v>11.024588235294118</v>
      </c>
      <c r="S107" s="6">
        <v>0.88235294117647056</v>
      </c>
      <c r="T107" s="6">
        <v>1.1764705882352942</v>
      </c>
      <c r="U107" s="6">
        <v>13.083411764705883</v>
      </c>
      <c r="V107" s="9">
        <v>100</v>
      </c>
      <c r="W107" s="9">
        <v>100</v>
      </c>
      <c r="X107" s="6" t="s">
        <v>848</v>
      </c>
      <c r="Y107" s="9">
        <v>3</v>
      </c>
      <c r="Z107" s="9">
        <v>10</v>
      </c>
      <c r="AA107" s="9">
        <v>6</v>
      </c>
      <c r="AB107" s="9" t="s">
        <v>864</v>
      </c>
      <c r="AC107" s="9"/>
      <c r="AD107" s="6">
        <v>13.27</v>
      </c>
      <c r="AE107" s="9">
        <v>5</v>
      </c>
      <c r="AF107" s="81">
        <v>100</v>
      </c>
      <c r="AG107" s="209" t="s">
        <v>849</v>
      </c>
      <c r="AH107" s="6" t="s">
        <v>850</v>
      </c>
      <c r="AI107" s="119">
        <v>50</v>
      </c>
      <c r="AJ107" s="192" t="s">
        <v>865</v>
      </c>
      <c r="AK107" s="9" t="s">
        <v>866</v>
      </c>
      <c r="AL107" s="119">
        <v>50</v>
      </c>
      <c r="AM107" s="192"/>
      <c r="AN107" s="9"/>
      <c r="AO107" s="119"/>
      <c r="AP107" s="192"/>
      <c r="AQ107" s="9"/>
      <c r="AR107" s="81"/>
      <c r="AS107" s="192"/>
      <c r="AT107" s="9"/>
      <c r="AU107" s="119"/>
      <c r="AV107" s="84"/>
      <c r="AW107" s="9"/>
      <c r="AX107" s="119"/>
      <c r="AY107" s="192"/>
      <c r="AZ107" s="9"/>
      <c r="BA107" s="119"/>
      <c r="BB107" s="192"/>
      <c r="BC107" s="9"/>
      <c r="BD107" s="119"/>
      <c r="BE107" s="192"/>
      <c r="BF107" s="9"/>
      <c r="BG107" s="119"/>
    </row>
    <row r="108" spans="1:59" s="41" customFormat="1" ht="343.95" x14ac:dyDescent="0.25">
      <c r="A108" s="9">
        <v>105</v>
      </c>
      <c r="B108" s="124" t="s">
        <v>726</v>
      </c>
      <c r="C108" s="9" t="s">
        <v>867</v>
      </c>
      <c r="D108" s="6"/>
      <c r="E108" s="2" t="s">
        <v>868</v>
      </c>
      <c r="F108" s="1">
        <v>9892</v>
      </c>
      <c r="G108" s="78" t="s">
        <v>869</v>
      </c>
      <c r="H108" s="9" t="s">
        <v>870</v>
      </c>
      <c r="I108" s="78" t="s">
        <v>871</v>
      </c>
      <c r="J108" s="141">
        <v>182301</v>
      </c>
      <c r="K108" s="78" t="s">
        <v>629</v>
      </c>
      <c r="L108" s="78" t="s">
        <v>872</v>
      </c>
      <c r="M108" s="78" t="s">
        <v>873</v>
      </c>
      <c r="N108" s="78" t="s">
        <v>874</v>
      </c>
      <c r="O108" s="78" t="s">
        <v>875</v>
      </c>
      <c r="P108" s="9" t="s">
        <v>876</v>
      </c>
      <c r="Q108" s="6">
        <v>21.559729908864956</v>
      </c>
      <c r="R108" s="6">
        <v>11.556788732394367</v>
      </c>
      <c r="S108" s="6">
        <v>2.3529411764705883</v>
      </c>
      <c r="T108" s="6">
        <v>7.65</v>
      </c>
      <c r="U108" s="6">
        <v>21.559729908864956</v>
      </c>
      <c r="V108" s="9">
        <v>100</v>
      </c>
      <c r="W108" s="9" t="s">
        <v>877</v>
      </c>
      <c r="X108" s="6" t="s">
        <v>878</v>
      </c>
      <c r="Y108" s="9">
        <v>3</v>
      </c>
      <c r="Z108" s="9">
        <v>4</v>
      </c>
      <c r="AA108" s="9">
        <v>7</v>
      </c>
      <c r="AB108" s="9" t="s">
        <v>879</v>
      </c>
      <c r="AC108" s="9"/>
      <c r="AD108" s="6">
        <v>19.128</v>
      </c>
      <c r="AE108" s="9">
        <v>5</v>
      </c>
      <c r="AF108" s="81">
        <v>100</v>
      </c>
      <c r="AG108" s="209" t="s">
        <v>880</v>
      </c>
      <c r="AH108" s="6" t="s">
        <v>881</v>
      </c>
      <c r="AI108" s="119">
        <v>20</v>
      </c>
      <c r="AJ108" s="192" t="s">
        <v>882</v>
      </c>
      <c r="AK108" s="9" t="s">
        <v>883</v>
      </c>
      <c r="AL108" s="119">
        <f>0.2*100</f>
        <v>20</v>
      </c>
      <c r="AM108" s="192" t="s">
        <v>884</v>
      </c>
      <c r="AN108" s="9" t="s">
        <v>885</v>
      </c>
      <c r="AO108" s="119">
        <f>0.1*100</f>
        <v>10</v>
      </c>
      <c r="AP108" s="192" t="s">
        <v>886</v>
      </c>
      <c r="AQ108" s="9" t="s">
        <v>887</v>
      </c>
      <c r="AR108" s="81">
        <v>20</v>
      </c>
      <c r="AS108" s="192" t="s">
        <v>884</v>
      </c>
      <c r="AT108" s="9" t="s">
        <v>888</v>
      </c>
      <c r="AU108" s="119">
        <v>20</v>
      </c>
      <c r="AV108" s="84"/>
      <c r="AW108" s="9" t="s">
        <v>889</v>
      </c>
      <c r="AX108" s="119">
        <v>10</v>
      </c>
      <c r="AY108" s="192"/>
      <c r="AZ108" s="9"/>
      <c r="BA108" s="119"/>
      <c r="BB108" s="192"/>
      <c r="BC108" s="9"/>
      <c r="BD108" s="119"/>
      <c r="BE108" s="192"/>
      <c r="BF108" s="9"/>
      <c r="BG108" s="119"/>
    </row>
    <row r="109" spans="1:59" s="41" customFormat="1" ht="114.65" x14ac:dyDescent="0.25">
      <c r="A109" s="9">
        <v>105</v>
      </c>
      <c r="B109" s="124" t="s">
        <v>726</v>
      </c>
      <c r="C109" s="9" t="s">
        <v>867</v>
      </c>
      <c r="D109" s="6"/>
      <c r="E109" s="2" t="s">
        <v>868</v>
      </c>
      <c r="F109" s="1">
        <v>9892</v>
      </c>
      <c r="G109" s="78" t="s">
        <v>890</v>
      </c>
      <c r="H109" s="9">
        <v>2006</v>
      </c>
      <c r="I109" s="78" t="s">
        <v>891</v>
      </c>
      <c r="J109" s="141">
        <v>75469</v>
      </c>
      <c r="K109" s="78" t="s">
        <v>629</v>
      </c>
      <c r="L109" s="78" t="s">
        <v>892</v>
      </c>
      <c r="M109" s="78" t="s">
        <v>893</v>
      </c>
      <c r="N109" s="78" t="s">
        <v>894</v>
      </c>
      <c r="O109" s="78" t="s">
        <v>895</v>
      </c>
      <c r="P109" s="9">
        <v>4547</v>
      </c>
      <c r="Q109" s="6">
        <v>13.794922673294668</v>
      </c>
      <c r="R109" s="6">
        <v>8.8578638497652573</v>
      </c>
      <c r="S109" s="6">
        <v>2.6470588235294117</v>
      </c>
      <c r="T109" s="6">
        <v>2.29</v>
      </c>
      <c r="U109" s="6">
        <v>13.794922673294668</v>
      </c>
      <c r="V109" s="9" t="s">
        <v>755</v>
      </c>
      <c r="W109" s="9">
        <v>100</v>
      </c>
      <c r="X109" s="6" t="s">
        <v>878</v>
      </c>
      <c r="Y109" s="9">
        <v>2</v>
      </c>
      <c r="Z109" s="9">
        <v>5</v>
      </c>
      <c r="AA109" s="9">
        <v>4</v>
      </c>
      <c r="AB109" s="9">
        <v>4.1100000000000003</v>
      </c>
      <c r="AC109" s="9"/>
      <c r="AD109" s="6">
        <v>19.128</v>
      </c>
      <c r="AE109" s="9">
        <v>5</v>
      </c>
      <c r="AF109" s="81">
        <v>100</v>
      </c>
      <c r="AG109" s="209" t="s">
        <v>880</v>
      </c>
      <c r="AH109" s="6" t="s">
        <v>881</v>
      </c>
      <c r="AI109" s="119">
        <v>20</v>
      </c>
      <c r="AJ109" s="192" t="s">
        <v>884</v>
      </c>
      <c r="AK109" s="9" t="s">
        <v>896</v>
      </c>
      <c r="AL109" s="119">
        <f>0.2*100</f>
        <v>20</v>
      </c>
      <c r="AM109" s="192" t="s">
        <v>882</v>
      </c>
      <c r="AN109" s="9" t="s">
        <v>883</v>
      </c>
      <c r="AO109" s="119">
        <f>0.2*100</f>
        <v>20</v>
      </c>
      <c r="AP109" s="192" t="s">
        <v>884</v>
      </c>
      <c r="AQ109" s="9" t="s">
        <v>888</v>
      </c>
      <c r="AR109" s="81">
        <v>20</v>
      </c>
      <c r="AS109" s="192" t="s">
        <v>884</v>
      </c>
      <c r="AT109" s="9" t="s">
        <v>885</v>
      </c>
      <c r="AU109" s="119">
        <v>10</v>
      </c>
      <c r="AV109" s="84"/>
      <c r="AW109" s="9" t="s">
        <v>889</v>
      </c>
      <c r="AX109" s="119">
        <v>100</v>
      </c>
      <c r="AY109" s="192"/>
      <c r="AZ109" s="9"/>
      <c r="BA109" s="119"/>
      <c r="BB109" s="192"/>
      <c r="BC109" s="9"/>
      <c r="BD109" s="119"/>
      <c r="BE109" s="192"/>
      <c r="BF109" s="9"/>
      <c r="BG109" s="119"/>
    </row>
    <row r="110" spans="1:59" s="41" customFormat="1" ht="114.65" x14ac:dyDescent="0.25">
      <c r="A110" s="9">
        <v>105</v>
      </c>
      <c r="B110" s="124" t="s">
        <v>726</v>
      </c>
      <c r="C110" s="9" t="s">
        <v>867</v>
      </c>
      <c r="D110" s="6"/>
      <c r="E110" s="2" t="s">
        <v>868</v>
      </c>
      <c r="F110" s="1">
        <v>9892</v>
      </c>
      <c r="G110" s="78" t="s">
        <v>897</v>
      </c>
      <c r="H110" s="9">
        <v>2016</v>
      </c>
      <c r="I110" s="78" t="s">
        <v>898</v>
      </c>
      <c r="J110" s="141">
        <v>105230</v>
      </c>
      <c r="K110" s="78" t="s">
        <v>7623</v>
      </c>
      <c r="L110" s="78" t="s">
        <v>892</v>
      </c>
      <c r="M110" s="78" t="s">
        <v>893</v>
      </c>
      <c r="N110" s="78" t="s">
        <v>899</v>
      </c>
      <c r="O110" s="78" t="s">
        <v>900</v>
      </c>
      <c r="P110" s="9">
        <v>6968</v>
      </c>
      <c r="Q110" s="6">
        <v>13.794922673294668</v>
      </c>
      <c r="R110" s="6">
        <v>8.8578638497652573</v>
      </c>
      <c r="S110" s="6">
        <v>2.6470588235294117</v>
      </c>
      <c r="T110" s="6">
        <v>2.29</v>
      </c>
      <c r="U110" s="6">
        <v>13.794922673294668</v>
      </c>
      <c r="V110" s="9">
        <v>0</v>
      </c>
      <c r="W110" s="9">
        <v>5</v>
      </c>
      <c r="X110" s="6" t="s">
        <v>878</v>
      </c>
      <c r="Y110" s="9">
        <v>2</v>
      </c>
      <c r="Z110" s="9">
        <v>5</v>
      </c>
      <c r="AA110" s="9">
        <v>4</v>
      </c>
      <c r="AB110" s="9">
        <v>4.1100000000000003</v>
      </c>
      <c r="AC110" s="9"/>
      <c r="AD110" s="6">
        <v>19.128</v>
      </c>
      <c r="AE110" s="9">
        <v>5</v>
      </c>
      <c r="AF110" s="81">
        <v>0</v>
      </c>
      <c r="AG110" s="209"/>
      <c r="AH110" s="6"/>
      <c r="AI110" s="119"/>
      <c r="AJ110" s="192"/>
      <c r="AK110" s="9"/>
      <c r="AL110" s="119"/>
      <c r="AM110" s="192"/>
      <c r="AN110" s="9"/>
      <c r="AO110" s="119"/>
      <c r="AP110" s="192"/>
      <c r="AQ110" s="9"/>
      <c r="AR110" s="81"/>
      <c r="AS110" s="192"/>
      <c r="AT110" s="9"/>
      <c r="AU110" s="119"/>
      <c r="AV110" s="84"/>
      <c r="AW110" s="9"/>
      <c r="AX110" s="119"/>
      <c r="AY110" s="192"/>
      <c r="AZ110" s="9"/>
      <c r="BA110" s="119"/>
      <c r="BB110" s="192"/>
      <c r="BC110" s="9"/>
      <c r="BD110" s="119"/>
      <c r="BE110" s="192"/>
      <c r="BF110" s="9"/>
      <c r="BG110" s="119"/>
    </row>
    <row r="111" spans="1:59" s="41" customFormat="1" ht="254.8" x14ac:dyDescent="0.25">
      <c r="A111" s="9">
        <v>105</v>
      </c>
      <c r="B111" s="124" t="s">
        <v>726</v>
      </c>
      <c r="C111" s="9" t="s">
        <v>867</v>
      </c>
      <c r="D111" s="6"/>
      <c r="E111" s="2" t="s">
        <v>868</v>
      </c>
      <c r="F111" s="1">
        <v>9892</v>
      </c>
      <c r="G111" s="78" t="s">
        <v>901</v>
      </c>
      <c r="H111" s="9">
        <v>2000</v>
      </c>
      <c r="I111" s="78" t="s">
        <v>902</v>
      </c>
      <c r="J111" s="141">
        <v>56612</v>
      </c>
      <c r="K111" s="78" t="s">
        <v>49</v>
      </c>
      <c r="L111" s="78" t="s">
        <v>903</v>
      </c>
      <c r="M111" s="78" t="s">
        <v>904</v>
      </c>
      <c r="N111" s="78" t="s">
        <v>905</v>
      </c>
      <c r="O111" s="78" t="s">
        <v>906</v>
      </c>
      <c r="P111" s="9">
        <v>2467</v>
      </c>
      <c r="Q111" s="6">
        <v>10.714916470588236</v>
      </c>
      <c r="R111" s="6">
        <v>6.6602105882352944</v>
      </c>
      <c r="S111" s="6">
        <v>1.7647058823529411</v>
      </c>
      <c r="T111" s="6">
        <v>2.29</v>
      </c>
      <c r="U111" s="6">
        <v>10.714916470588236</v>
      </c>
      <c r="V111" s="9">
        <v>100</v>
      </c>
      <c r="W111" s="9">
        <v>100</v>
      </c>
      <c r="X111" s="6" t="s">
        <v>878</v>
      </c>
      <c r="Y111" s="9">
        <v>3</v>
      </c>
      <c r="Z111" s="9">
        <v>4</v>
      </c>
      <c r="AA111" s="9">
        <v>7</v>
      </c>
      <c r="AB111" s="9" t="s">
        <v>879</v>
      </c>
      <c r="AC111" s="9">
        <v>143</v>
      </c>
      <c r="AD111" s="6">
        <v>19.128</v>
      </c>
      <c r="AE111" s="9">
        <v>5</v>
      </c>
      <c r="AF111" s="81">
        <v>90</v>
      </c>
      <c r="AG111" s="209" t="s">
        <v>884</v>
      </c>
      <c r="AH111" s="6" t="s">
        <v>907</v>
      </c>
      <c r="AI111" s="119">
        <v>10</v>
      </c>
      <c r="AJ111" s="192" t="s">
        <v>884</v>
      </c>
      <c r="AK111" s="9" t="s">
        <v>896</v>
      </c>
      <c r="AL111" s="119">
        <v>20</v>
      </c>
      <c r="AM111" s="192" t="s">
        <v>884</v>
      </c>
      <c r="AN111" s="9" t="s">
        <v>888</v>
      </c>
      <c r="AO111" s="119">
        <v>10</v>
      </c>
      <c r="AP111" s="192" t="s">
        <v>880</v>
      </c>
      <c r="AQ111" s="9" t="s">
        <v>881</v>
      </c>
      <c r="AR111" s="81">
        <v>10</v>
      </c>
      <c r="AS111" s="192" t="s">
        <v>884</v>
      </c>
      <c r="AT111" s="9" t="s">
        <v>885</v>
      </c>
      <c r="AU111" s="119">
        <v>20</v>
      </c>
      <c r="AV111" s="84"/>
      <c r="AW111" s="9" t="s">
        <v>889</v>
      </c>
      <c r="AX111" s="119">
        <v>30</v>
      </c>
      <c r="AY111" s="192"/>
      <c r="AZ111" s="9"/>
      <c r="BA111" s="119"/>
      <c r="BB111" s="192"/>
      <c r="BC111" s="9"/>
      <c r="BD111" s="119"/>
      <c r="BE111" s="192"/>
      <c r="BF111" s="9"/>
      <c r="BG111" s="119"/>
    </row>
    <row r="112" spans="1:59" s="41" customFormat="1" ht="114.65" x14ac:dyDescent="0.25">
      <c r="A112" s="9">
        <v>105</v>
      </c>
      <c r="B112" s="124" t="s">
        <v>726</v>
      </c>
      <c r="C112" s="9" t="s">
        <v>908</v>
      </c>
      <c r="D112" s="6"/>
      <c r="E112" s="2" t="s">
        <v>909</v>
      </c>
      <c r="F112" s="1">
        <v>4650</v>
      </c>
      <c r="G112" s="78" t="s">
        <v>910</v>
      </c>
      <c r="H112" s="9">
        <v>2001</v>
      </c>
      <c r="I112" s="78" t="s">
        <v>911</v>
      </c>
      <c r="J112" s="141">
        <v>66453</v>
      </c>
      <c r="K112" s="78" t="s">
        <v>49</v>
      </c>
      <c r="L112" s="78" t="s">
        <v>872</v>
      </c>
      <c r="M112" s="78" t="s">
        <v>912</v>
      </c>
      <c r="N112" s="78" t="s">
        <v>913</v>
      </c>
      <c r="O112" s="78" t="s">
        <v>914</v>
      </c>
      <c r="P112" s="9">
        <v>2529</v>
      </c>
      <c r="Q112" s="6">
        <v>10</v>
      </c>
      <c r="R112" s="6">
        <v>8</v>
      </c>
      <c r="S112" s="6">
        <v>2</v>
      </c>
      <c r="T112" s="6"/>
      <c r="U112" s="6">
        <v>10</v>
      </c>
      <c r="V112" s="9">
        <v>60</v>
      </c>
      <c r="W112" s="9">
        <v>100</v>
      </c>
      <c r="X112" s="6" t="s">
        <v>915</v>
      </c>
      <c r="Y112" s="9">
        <v>3</v>
      </c>
      <c r="Z112" s="9">
        <v>11</v>
      </c>
      <c r="AA112" s="9">
        <v>5</v>
      </c>
      <c r="AB112" s="9">
        <v>4</v>
      </c>
      <c r="AC112" s="9"/>
      <c r="AD112" s="6"/>
      <c r="AE112" s="9">
        <v>5</v>
      </c>
      <c r="AF112" s="81"/>
      <c r="AG112" s="209"/>
      <c r="AH112" s="6"/>
      <c r="AI112" s="119"/>
      <c r="AJ112" s="192"/>
      <c r="AK112" s="9"/>
      <c r="AL112" s="119"/>
      <c r="AM112" s="192"/>
      <c r="AN112" s="9"/>
      <c r="AO112" s="119"/>
      <c r="AP112" s="192"/>
      <c r="AQ112" s="9"/>
      <c r="AR112" s="81"/>
      <c r="AS112" s="192"/>
      <c r="AT112" s="9"/>
      <c r="AU112" s="119"/>
      <c r="AV112" s="84"/>
      <c r="AW112" s="9"/>
      <c r="AX112" s="119"/>
      <c r="AY112" s="192"/>
      <c r="AZ112" s="9"/>
      <c r="BA112" s="119"/>
      <c r="BB112" s="192"/>
      <c r="BC112" s="9"/>
      <c r="BD112" s="119"/>
      <c r="BE112" s="192"/>
      <c r="BF112" s="9"/>
      <c r="BG112" s="119"/>
    </row>
    <row r="113" spans="1:59" s="41" customFormat="1" ht="114.65" x14ac:dyDescent="0.25">
      <c r="A113" s="9">
        <v>105</v>
      </c>
      <c r="B113" s="124" t="s">
        <v>726</v>
      </c>
      <c r="C113" s="9" t="s">
        <v>908</v>
      </c>
      <c r="D113" s="6"/>
      <c r="E113" s="2" t="s">
        <v>916</v>
      </c>
      <c r="F113" s="1" t="s">
        <v>917</v>
      </c>
      <c r="G113" s="78" t="s">
        <v>918</v>
      </c>
      <c r="H113" s="9">
        <v>2011</v>
      </c>
      <c r="I113" s="78" t="s">
        <v>919</v>
      </c>
      <c r="J113" s="141">
        <v>57864</v>
      </c>
      <c r="K113" s="78" t="s">
        <v>5649</v>
      </c>
      <c r="L113" s="78" t="s">
        <v>903</v>
      </c>
      <c r="M113" s="78" t="s">
        <v>904</v>
      </c>
      <c r="N113" s="78" t="s">
        <v>920</v>
      </c>
      <c r="O113" s="78" t="s">
        <v>921</v>
      </c>
      <c r="P113" s="9">
        <v>6317</v>
      </c>
      <c r="Q113" s="6">
        <v>8</v>
      </c>
      <c r="R113" s="6">
        <v>6.82</v>
      </c>
      <c r="S113" s="6">
        <v>1.18</v>
      </c>
      <c r="T113" s="6"/>
      <c r="U113" s="6">
        <v>8</v>
      </c>
      <c r="V113" s="9"/>
      <c r="W113" s="9">
        <v>100</v>
      </c>
      <c r="X113" s="6" t="s">
        <v>915</v>
      </c>
      <c r="Y113" s="9">
        <v>3</v>
      </c>
      <c r="Z113" s="9">
        <v>11</v>
      </c>
      <c r="AA113" s="9">
        <v>5</v>
      </c>
      <c r="AB113" s="9">
        <v>4</v>
      </c>
      <c r="AC113" s="9"/>
      <c r="AD113" s="6"/>
      <c r="AE113" s="9">
        <v>5</v>
      </c>
      <c r="AF113" s="81">
        <v>0</v>
      </c>
      <c r="AG113" s="209"/>
      <c r="AH113" s="6"/>
      <c r="AI113" s="119"/>
      <c r="AJ113" s="192"/>
      <c r="AK113" s="9"/>
      <c r="AL113" s="119"/>
      <c r="AM113" s="192"/>
      <c r="AN113" s="9"/>
      <c r="AO113" s="119"/>
      <c r="AP113" s="192"/>
      <c r="AQ113" s="9"/>
      <c r="AR113" s="81"/>
      <c r="AS113" s="192"/>
      <c r="AT113" s="9"/>
      <c r="AU113" s="119"/>
      <c r="AV113" s="84"/>
      <c r="AW113" s="9"/>
      <c r="AX113" s="119"/>
      <c r="AY113" s="192"/>
      <c r="AZ113" s="9"/>
      <c r="BA113" s="119"/>
      <c r="BB113" s="192"/>
      <c r="BC113" s="9"/>
      <c r="BD113" s="119"/>
      <c r="BE113" s="192"/>
      <c r="BF113" s="9"/>
      <c r="BG113" s="119"/>
    </row>
    <row r="114" spans="1:59" s="41" customFormat="1" ht="89.2" x14ac:dyDescent="0.25">
      <c r="A114" s="9">
        <v>105</v>
      </c>
      <c r="B114" s="124" t="s">
        <v>726</v>
      </c>
      <c r="C114" s="9" t="s">
        <v>908</v>
      </c>
      <c r="D114" s="6"/>
      <c r="E114" s="2" t="s">
        <v>922</v>
      </c>
      <c r="F114" s="1" t="s">
        <v>923</v>
      </c>
      <c r="G114" s="78" t="s">
        <v>924</v>
      </c>
      <c r="H114" s="9">
        <v>2000</v>
      </c>
      <c r="I114" s="78" t="s">
        <v>925</v>
      </c>
      <c r="J114" s="141">
        <v>612342</v>
      </c>
      <c r="K114" s="78" t="s">
        <v>629</v>
      </c>
      <c r="L114" s="78" t="s">
        <v>926</v>
      </c>
      <c r="M114" s="78" t="s">
        <v>927</v>
      </c>
      <c r="N114" s="78" t="s">
        <v>928</v>
      </c>
      <c r="O114" s="78" t="s">
        <v>929</v>
      </c>
      <c r="P114" s="9">
        <v>2413</v>
      </c>
      <c r="Q114" s="6">
        <v>1452.27</v>
      </c>
      <c r="R114" s="6">
        <v>11199.7</v>
      </c>
      <c r="S114" s="6">
        <v>67970.53</v>
      </c>
      <c r="T114" s="6">
        <v>37011.46</v>
      </c>
      <c r="U114" s="6">
        <v>1563.17</v>
      </c>
      <c r="V114" s="9">
        <v>70</v>
      </c>
      <c r="W114" s="9">
        <v>100</v>
      </c>
      <c r="X114" s="6" t="s">
        <v>915</v>
      </c>
      <c r="Y114" s="9">
        <v>6</v>
      </c>
      <c r="Z114" s="9">
        <v>6</v>
      </c>
      <c r="AA114" s="9">
        <v>2</v>
      </c>
      <c r="AB114" s="9">
        <v>43</v>
      </c>
      <c r="AC114" s="9"/>
      <c r="AD114" s="6">
        <v>100</v>
      </c>
      <c r="AE114" s="9">
        <v>14.2</v>
      </c>
      <c r="AF114" s="81">
        <v>70</v>
      </c>
      <c r="AG114" s="209" t="s">
        <v>7574</v>
      </c>
      <c r="AH114" s="6" t="s">
        <v>930</v>
      </c>
      <c r="AI114" s="119">
        <v>43</v>
      </c>
      <c r="AJ114" s="192"/>
      <c r="AK114" s="9"/>
      <c r="AL114" s="119"/>
      <c r="AM114" s="192"/>
      <c r="AN114" s="9"/>
      <c r="AO114" s="119"/>
      <c r="AP114" s="192"/>
      <c r="AQ114" s="9"/>
      <c r="AR114" s="81"/>
      <c r="AS114" s="192" t="s">
        <v>931</v>
      </c>
      <c r="AT114" s="9" t="s">
        <v>932</v>
      </c>
      <c r="AU114" s="119">
        <v>57</v>
      </c>
      <c r="AV114" s="84"/>
      <c r="AW114" s="9"/>
      <c r="AX114" s="119"/>
      <c r="AY114" s="192"/>
      <c r="AZ114" s="9"/>
      <c r="BA114" s="119"/>
      <c r="BB114" s="192"/>
      <c r="BC114" s="9"/>
      <c r="BD114" s="119"/>
      <c r="BE114" s="192"/>
      <c r="BF114" s="9"/>
      <c r="BG114" s="119"/>
    </row>
    <row r="115" spans="1:59" s="41" customFormat="1" ht="140.15" x14ac:dyDescent="0.25">
      <c r="A115" s="9">
        <v>105</v>
      </c>
      <c r="B115" s="124" t="s">
        <v>726</v>
      </c>
      <c r="C115" s="9" t="s">
        <v>908</v>
      </c>
      <c r="D115" s="6"/>
      <c r="E115" s="2" t="s">
        <v>933</v>
      </c>
      <c r="F115" s="1" t="s">
        <v>934</v>
      </c>
      <c r="G115" s="78" t="s">
        <v>935</v>
      </c>
      <c r="H115" s="9">
        <v>2007</v>
      </c>
      <c r="I115" s="78" t="s">
        <v>936</v>
      </c>
      <c r="J115" s="141">
        <v>78803</v>
      </c>
      <c r="K115" s="78" t="s">
        <v>5649</v>
      </c>
      <c r="L115" s="78" t="s">
        <v>937</v>
      </c>
      <c r="M115" s="78" t="s">
        <v>938</v>
      </c>
      <c r="N115" s="78" t="s">
        <v>939</v>
      </c>
      <c r="O115" s="78" t="s">
        <v>940</v>
      </c>
      <c r="P115" s="9">
        <v>4821</v>
      </c>
      <c r="Q115" s="6">
        <v>87.34</v>
      </c>
      <c r="R115" s="6">
        <v>10.37</v>
      </c>
      <c r="S115" s="6">
        <v>1.97</v>
      </c>
      <c r="T115" s="6">
        <v>75</v>
      </c>
      <c r="U115" s="6">
        <v>87.34</v>
      </c>
      <c r="V115" s="9">
        <v>75</v>
      </c>
      <c r="W115" s="9">
        <v>100</v>
      </c>
      <c r="X115" s="6" t="s">
        <v>915</v>
      </c>
      <c r="Y115" s="9">
        <v>4</v>
      </c>
      <c r="Z115" s="9">
        <v>9</v>
      </c>
      <c r="AA115" s="9">
        <v>2</v>
      </c>
      <c r="AB115" s="9">
        <v>40</v>
      </c>
      <c r="AC115" s="9"/>
      <c r="AD115" s="6"/>
      <c r="AE115" s="9">
        <v>5</v>
      </c>
      <c r="AF115" s="81">
        <v>75</v>
      </c>
      <c r="AG115" s="209" t="s">
        <v>7574</v>
      </c>
      <c r="AH115" s="6" t="s">
        <v>930</v>
      </c>
      <c r="AI115" s="119">
        <v>43</v>
      </c>
      <c r="AJ115" s="192"/>
      <c r="AK115" s="9"/>
      <c r="AL115" s="119"/>
      <c r="AM115" s="192"/>
      <c r="AN115" s="9"/>
      <c r="AO115" s="119"/>
      <c r="AP115" s="192"/>
      <c r="AQ115" s="9"/>
      <c r="AR115" s="81"/>
      <c r="AS115" s="192" t="s">
        <v>931</v>
      </c>
      <c r="AT115" s="9" t="s">
        <v>932</v>
      </c>
      <c r="AU115" s="119">
        <v>57</v>
      </c>
      <c r="AV115" s="84"/>
      <c r="AW115" s="9"/>
      <c r="AX115" s="119"/>
      <c r="AY115" s="192"/>
      <c r="AZ115" s="9"/>
      <c r="BA115" s="119"/>
      <c r="BB115" s="192"/>
      <c r="BC115" s="9"/>
      <c r="BD115" s="119"/>
      <c r="BE115" s="192"/>
      <c r="BF115" s="9"/>
      <c r="BG115" s="119"/>
    </row>
    <row r="116" spans="1:59" s="41" customFormat="1" ht="127.4" x14ac:dyDescent="0.25">
      <c r="A116" s="9">
        <v>105</v>
      </c>
      <c r="B116" s="124" t="s">
        <v>726</v>
      </c>
      <c r="C116" s="9" t="s">
        <v>908</v>
      </c>
      <c r="D116" s="6"/>
      <c r="E116" s="2" t="s">
        <v>922</v>
      </c>
      <c r="F116" s="1" t="s">
        <v>923</v>
      </c>
      <c r="G116" s="78" t="s">
        <v>941</v>
      </c>
      <c r="H116" s="9">
        <v>2008</v>
      </c>
      <c r="I116" s="78" t="s">
        <v>942</v>
      </c>
      <c r="J116" s="141">
        <v>235522</v>
      </c>
      <c r="K116" s="78" t="s">
        <v>629</v>
      </c>
      <c r="L116" s="78" t="s">
        <v>943</v>
      </c>
      <c r="M116" s="78" t="s">
        <v>944</v>
      </c>
      <c r="N116" s="78" t="s">
        <v>945</v>
      </c>
      <c r="O116" s="78" t="s">
        <v>946</v>
      </c>
      <c r="P116" s="9">
        <v>4957</v>
      </c>
      <c r="Q116" s="6">
        <v>478.94</v>
      </c>
      <c r="R116" s="6">
        <v>52875.89</v>
      </c>
      <c r="S116" s="6">
        <v>43811.54</v>
      </c>
      <c r="T116" s="6">
        <v>78124.75</v>
      </c>
      <c r="U116" s="6">
        <v>478.94</v>
      </c>
      <c r="V116" s="9">
        <v>98</v>
      </c>
      <c r="W116" s="9">
        <v>100</v>
      </c>
      <c r="X116" s="6" t="s">
        <v>915</v>
      </c>
      <c r="Y116" s="9">
        <v>6</v>
      </c>
      <c r="Z116" s="9">
        <v>4</v>
      </c>
      <c r="AA116" s="9">
        <v>8</v>
      </c>
      <c r="AB116" s="9">
        <v>40</v>
      </c>
      <c r="AC116" s="9"/>
      <c r="AD116" s="6"/>
      <c r="AE116" s="9">
        <v>5</v>
      </c>
      <c r="AF116" s="81">
        <v>100</v>
      </c>
      <c r="AG116" s="209" t="s">
        <v>7574</v>
      </c>
      <c r="AH116" s="6" t="s">
        <v>930</v>
      </c>
      <c r="AI116" s="119">
        <v>75</v>
      </c>
      <c r="AJ116" s="192"/>
      <c r="AK116" s="9"/>
      <c r="AL116" s="119"/>
      <c r="AM116" s="192"/>
      <c r="AN116" s="9"/>
      <c r="AO116" s="119"/>
      <c r="AP116" s="192"/>
      <c r="AQ116" s="9"/>
      <c r="AR116" s="81"/>
      <c r="AS116" s="192" t="s">
        <v>931</v>
      </c>
      <c r="AT116" s="9" t="s">
        <v>932</v>
      </c>
      <c r="AU116" s="119">
        <v>25</v>
      </c>
      <c r="AV116" s="84"/>
      <c r="AW116" s="9"/>
      <c r="AX116" s="119"/>
      <c r="AY116" s="192"/>
      <c r="AZ116" s="9"/>
      <c r="BA116" s="119"/>
      <c r="BB116" s="192"/>
      <c r="BC116" s="9"/>
      <c r="BD116" s="119"/>
      <c r="BE116" s="192"/>
      <c r="BF116" s="9"/>
      <c r="BG116" s="119"/>
    </row>
    <row r="117" spans="1:59" s="41" customFormat="1" ht="127.4" x14ac:dyDescent="0.25">
      <c r="A117" s="9">
        <v>105</v>
      </c>
      <c r="B117" s="124" t="s">
        <v>726</v>
      </c>
      <c r="C117" s="9" t="s">
        <v>908</v>
      </c>
      <c r="D117" s="6"/>
      <c r="E117" s="2" t="s">
        <v>947</v>
      </c>
      <c r="F117" s="1" t="s">
        <v>948</v>
      </c>
      <c r="G117" s="78" t="s">
        <v>949</v>
      </c>
      <c r="H117" s="9">
        <v>2012</v>
      </c>
      <c r="I117" s="78" t="s">
        <v>950</v>
      </c>
      <c r="J117" s="141">
        <v>62869</v>
      </c>
      <c r="K117" s="78" t="s">
        <v>5649</v>
      </c>
      <c r="L117" s="78" t="s">
        <v>951</v>
      </c>
      <c r="M117" s="78" t="s">
        <v>952</v>
      </c>
      <c r="N117" s="78" t="s">
        <v>953</v>
      </c>
      <c r="O117" s="78" t="s">
        <v>954</v>
      </c>
      <c r="P117" s="9">
        <v>6357</v>
      </c>
      <c r="Q117" s="6"/>
      <c r="R117" s="6"/>
      <c r="S117" s="6"/>
      <c r="T117" s="6"/>
      <c r="U117" s="6">
        <v>0</v>
      </c>
      <c r="V117" s="9">
        <v>65</v>
      </c>
      <c r="W117" s="9">
        <v>81</v>
      </c>
      <c r="X117" s="6" t="s">
        <v>915</v>
      </c>
      <c r="Y117" s="9">
        <v>6</v>
      </c>
      <c r="Z117" s="9">
        <v>4</v>
      </c>
      <c r="AA117" s="9">
        <v>8</v>
      </c>
      <c r="AB117" s="9">
        <v>40</v>
      </c>
      <c r="AC117" s="9"/>
      <c r="AD117" s="6"/>
      <c r="AE117" s="9">
        <v>5</v>
      </c>
      <c r="AF117" s="81">
        <v>65</v>
      </c>
      <c r="AG117" s="209" t="s">
        <v>955</v>
      </c>
      <c r="AH117" s="6" t="s">
        <v>956</v>
      </c>
      <c r="AI117" s="119">
        <v>100</v>
      </c>
      <c r="AJ117" s="192"/>
      <c r="AK117" s="9"/>
      <c r="AL117" s="119"/>
      <c r="AM117" s="192"/>
      <c r="AN117" s="9"/>
      <c r="AO117" s="119"/>
      <c r="AP117" s="192"/>
      <c r="AQ117" s="9"/>
      <c r="AR117" s="81"/>
      <c r="AS117" s="192"/>
      <c r="AT117" s="9"/>
      <c r="AU117" s="119"/>
      <c r="AV117" s="84"/>
      <c r="AW117" s="9"/>
      <c r="AX117" s="119"/>
      <c r="AY117" s="192"/>
      <c r="AZ117" s="9"/>
      <c r="BA117" s="119"/>
      <c r="BB117" s="192"/>
      <c r="BC117" s="9"/>
      <c r="BD117" s="119"/>
      <c r="BE117" s="192"/>
      <c r="BF117" s="9"/>
      <c r="BG117" s="119"/>
    </row>
    <row r="118" spans="1:59" s="41" customFormat="1" ht="114.65" x14ac:dyDescent="0.25">
      <c r="A118" s="9">
        <v>105</v>
      </c>
      <c r="B118" s="124" t="s">
        <v>726</v>
      </c>
      <c r="C118" s="9" t="s">
        <v>908</v>
      </c>
      <c r="D118" s="6"/>
      <c r="E118" s="2" t="s">
        <v>957</v>
      </c>
      <c r="F118" s="1" t="s">
        <v>958</v>
      </c>
      <c r="G118" s="78" t="s">
        <v>959</v>
      </c>
      <c r="H118" s="9">
        <v>2011</v>
      </c>
      <c r="I118" s="78" t="s">
        <v>960</v>
      </c>
      <c r="J118" s="141">
        <v>55541</v>
      </c>
      <c r="K118" s="78" t="s">
        <v>5649</v>
      </c>
      <c r="L118" s="78" t="s">
        <v>903</v>
      </c>
      <c r="M118" s="78" t="s">
        <v>904</v>
      </c>
      <c r="N118" s="78" t="s">
        <v>961</v>
      </c>
      <c r="O118" s="78" t="s">
        <v>962</v>
      </c>
      <c r="P118" s="9">
        <v>6189</v>
      </c>
      <c r="Q118" s="6">
        <v>7.73</v>
      </c>
      <c r="R118" s="6">
        <v>6.55</v>
      </c>
      <c r="S118" s="6">
        <v>1.18</v>
      </c>
      <c r="T118" s="6"/>
      <c r="U118" s="6">
        <v>7.7299999999999995</v>
      </c>
      <c r="V118" s="9">
        <v>70</v>
      </c>
      <c r="W118" s="9">
        <v>100</v>
      </c>
      <c r="X118" s="6" t="s">
        <v>915</v>
      </c>
      <c r="Y118" s="9">
        <v>3</v>
      </c>
      <c r="Z118" s="9">
        <v>4</v>
      </c>
      <c r="AA118" s="9">
        <v>4</v>
      </c>
      <c r="AB118" s="9">
        <v>30</v>
      </c>
      <c r="AC118" s="9"/>
      <c r="AD118" s="6"/>
      <c r="AE118" s="9">
        <v>5</v>
      </c>
      <c r="AF118" s="81">
        <v>40</v>
      </c>
      <c r="AG118" s="209" t="s">
        <v>963</v>
      </c>
      <c r="AH118" s="6" t="s">
        <v>964</v>
      </c>
      <c r="AI118" s="119">
        <v>20</v>
      </c>
      <c r="AJ118" s="192" t="s">
        <v>965</v>
      </c>
      <c r="AK118" s="9" t="s">
        <v>966</v>
      </c>
      <c r="AL118" s="119">
        <v>10</v>
      </c>
      <c r="AM118" s="192" t="s">
        <v>967</v>
      </c>
      <c r="AN118" s="9" t="s">
        <v>968</v>
      </c>
      <c r="AO118" s="119">
        <v>10</v>
      </c>
      <c r="AP118" s="192"/>
      <c r="AQ118" s="9"/>
      <c r="AR118" s="81"/>
      <c r="AS118" s="192"/>
      <c r="AT118" s="9"/>
      <c r="AU118" s="119"/>
      <c r="AV118" s="84"/>
      <c r="AW118" s="9"/>
      <c r="AX118" s="119"/>
      <c r="AY118" s="192"/>
      <c r="AZ118" s="9"/>
      <c r="BA118" s="119"/>
      <c r="BB118" s="192"/>
      <c r="BC118" s="9"/>
      <c r="BD118" s="119"/>
      <c r="BE118" s="192"/>
      <c r="BF118" s="9"/>
      <c r="BG118" s="119"/>
    </row>
    <row r="119" spans="1:59" s="41" customFormat="1" ht="114.65" x14ac:dyDescent="0.25">
      <c r="A119" s="9">
        <v>105</v>
      </c>
      <c r="B119" s="124" t="s">
        <v>726</v>
      </c>
      <c r="C119" s="9" t="s">
        <v>908</v>
      </c>
      <c r="D119" s="6"/>
      <c r="E119" s="2" t="s">
        <v>969</v>
      </c>
      <c r="F119" s="1" t="s">
        <v>970</v>
      </c>
      <c r="G119" s="78" t="s">
        <v>971</v>
      </c>
      <c r="H119" s="9">
        <v>2010</v>
      </c>
      <c r="I119" s="78" t="s">
        <v>972</v>
      </c>
      <c r="J119" s="141">
        <v>40105</v>
      </c>
      <c r="K119" s="78" t="s">
        <v>5649</v>
      </c>
      <c r="L119" s="78" t="s">
        <v>973</v>
      </c>
      <c r="M119" s="78" t="s">
        <v>974</v>
      </c>
      <c r="N119" s="78" t="s">
        <v>975</v>
      </c>
      <c r="O119" s="78" t="s">
        <v>976</v>
      </c>
      <c r="P119" s="9">
        <v>5985</v>
      </c>
      <c r="Q119" s="6">
        <v>404.04</v>
      </c>
      <c r="R119" s="6">
        <v>3179.67</v>
      </c>
      <c r="S119" s="6">
        <v>8311.4500000000007</v>
      </c>
      <c r="T119" s="6">
        <v>4670.57</v>
      </c>
      <c r="U119" s="6">
        <v>404.04</v>
      </c>
      <c r="V119" s="9">
        <v>75</v>
      </c>
      <c r="W119" s="9">
        <v>49</v>
      </c>
      <c r="X119" s="6" t="s">
        <v>915</v>
      </c>
      <c r="Y119" s="9">
        <v>6</v>
      </c>
      <c r="Z119" s="9">
        <v>6</v>
      </c>
      <c r="AA119" s="9">
        <v>2</v>
      </c>
      <c r="AB119" s="9">
        <v>43</v>
      </c>
      <c r="AC119" s="9"/>
      <c r="AD119" s="6"/>
      <c r="AE119" s="9">
        <v>14.2</v>
      </c>
      <c r="AF119" s="81">
        <v>75</v>
      </c>
      <c r="AG119" s="209" t="s">
        <v>7574</v>
      </c>
      <c r="AH119" s="6" t="s">
        <v>930</v>
      </c>
      <c r="AI119" s="119">
        <v>75</v>
      </c>
      <c r="AJ119" s="192"/>
      <c r="AK119" s="9"/>
      <c r="AL119" s="119"/>
      <c r="AM119" s="192"/>
      <c r="AN119" s="9"/>
      <c r="AO119" s="119"/>
      <c r="AP119" s="192"/>
      <c r="AQ119" s="9"/>
      <c r="AR119" s="81"/>
      <c r="AS119" s="192" t="s">
        <v>931</v>
      </c>
      <c r="AT119" s="9" t="s">
        <v>932</v>
      </c>
      <c r="AU119" s="119">
        <v>25</v>
      </c>
      <c r="AV119" s="84"/>
      <c r="AW119" s="9"/>
      <c r="AX119" s="119"/>
      <c r="AY119" s="192"/>
      <c r="AZ119" s="9"/>
      <c r="BA119" s="119"/>
      <c r="BB119" s="192"/>
      <c r="BC119" s="9"/>
      <c r="BD119" s="119"/>
      <c r="BE119" s="192"/>
      <c r="BF119" s="9"/>
      <c r="BG119" s="119"/>
    </row>
    <row r="120" spans="1:59" s="41" customFormat="1" ht="267.55" x14ac:dyDescent="0.25">
      <c r="A120" s="9">
        <v>105</v>
      </c>
      <c r="B120" s="124" t="s">
        <v>726</v>
      </c>
      <c r="C120" s="9" t="s">
        <v>908</v>
      </c>
      <c r="D120" s="6"/>
      <c r="E120" s="2" t="s">
        <v>922</v>
      </c>
      <c r="F120" s="1" t="s">
        <v>923</v>
      </c>
      <c r="G120" s="78" t="s">
        <v>977</v>
      </c>
      <c r="H120" s="9">
        <v>2014</v>
      </c>
      <c r="I120" s="78" t="s">
        <v>978</v>
      </c>
      <c r="J120" s="141">
        <v>145851</v>
      </c>
      <c r="K120" s="78" t="s">
        <v>629</v>
      </c>
      <c r="L120" s="78" t="s">
        <v>979</v>
      </c>
      <c r="M120" s="78" t="s">
        <v>980</v>
      </c>
      <c r="N120" s="78" t="s">
        <v>981</v>
      </c>
      <c r="O120" s="78" t="s">
        <v>982</v>
      </c>
      <c r="P120" s="9">
        <v>6756</v>
      </c>
      <c r="Q120" s="6"/>
      <c r="R120" s="6"/>
      <c r="S120" s="6"/>
      <c r="T120" s="6"/>
      <c r="U120" s="6"/>
      <c r="V120" s="9">
        <v>98</v>
      </c>
      <c r="W120" s="9">
        <v>43</v>
      </c>
      <c r="X120" s="6"/>
      <c r="Y120" s="9">
        <v>6</v>
      </c>
      <c r="Z120" s="9">
        <v>6</v>
      </c>
      <c r="AA120" s="9">
        <v>2</v>
      </c>
      <c r="AB120" s="9">
        <v>43</v>
      </c>
      <c r="AC120" s="9"/>
      <c r="AD120" s="6"/>
      <c r="AE120" s="9">
        <v>5</v>
      </c>
      <c r="AF120" s="81">
        <v>100</v>
      </c>
      <c r="AG120" s="209" t="s">
        <v>955</v>
      </c>
      <c r="AH120" s="6" t="s">
        <v>956</v>
      </c>
      <c r="AI120" s="119">
        <v>100</v>
      </c>
      <c r="AJ120" s="192"/>
      <c r="AK120" s="9"/>
      <c r="AL120" s="119"/>
      <c r="AM120" s="192"/>
      <c r="AN120" s="9"/>
      <c r="AO120" s="119"/>
      <c r="AP120" s="192"/>
      <c r="AQ120" s="9"/>
      <c r="AR120" s="81"/>
      <c r="AS120" s="192"/>
      <c r="AT120" s="9"/>
      <c r="AU120" s="119"/>
      <c r="AV120" s="84"/>
      <c r="AW120" s="9"/>
      <c r="AX120" s="119"/>
      <c r="AY120" s="192"/>
      <c r="AZ120" s="9"/>
      <c r="BA120" s="119"/>
      <c r="BB120" s="192"/>
      <c r="BC120" s="9"/>
      <c r="BD120" s="119"/>
      <c r="BE120" s="192"/>
      <c r="BF120" s="9"/>
      <c r="BG120" s="119"/>
    </row>
    <row r="121" spans="1:59" s="41" customFormat="1" ht="63.7" x14ac:dyDescent="0.25">
      <c r="A121" s="9">
        <v>106</v>
      </c>
      <c r="B121" s="124" t="s">
        <v>983</v>
      </c>
      <c r="C121" s="9"/>
      <c r="D121" s="6" t="s">
        <v>57</v>
      </c>
      <c r="E121" s="2" t="s">
        <v>984</v>
      </c>
      <c r="F121" s="1" t="s">
        <v>985</v>
      </c>
      <c r="G121" s="78" t="s">
        <v>986</v>
      </c>
      <c r="H121" s="9">
        <v>2002</v>
      </c>
      <c r="I121" s="78" t="s">
        <v>987</v>
      </c>
      <c r="J121" s="141">
        <v>53056</v>
      </c>
      <c r="K121" s="78" t="s">
        <v>147</v>
      </c>
      <c r="L121" s="78" t="s">
        <v>988</v>
      </c>
      <c r="M121" s="78" t="s">
        <v>989</v>
      </c>
      <c r="N121" s="78" t="s">
        <v>990</v>
      </c>
      <c r="O121" s="78" t="s">
        <v>991</v>
      </c>
      <c r="P121" s="9">
        <v>39555</v>
      </c>
      <c r="Q121" s="6">
        <v>36.5</v>
      </c>
      <c r="R121" s="6">
        <v>6.24</v>
      </c>
      <c r="S121" s="6">
        <v>17.88</v>
      </c>
      <c r="T121" s="6">
        <v>12.38</v>
      </c>
      <c r="U121" s="6">
        <v>36.5</v>
      </c>
      <c r="V121" s="9">
        <v>100</v>
      </c>
      <c r="W121" s="9">
        <v>100</v>
      </c>
      <c r="X121" s="6" t="s">
        <v>992</v>
      </c>
      <c r="Y121" s="9">
        <v>4</v>
      </c>
      <c r="Z121" s="9">
        <v>5</v>
      </c>
      <c r="AA121" s="9">
        <v>3</v>
      </c>
      <c r="AB121" s="9">
        <v>44</v>
      </c>
      <c r="AC121" s="9" t="s">
        <v>993</v>
      </c>
      <c r="AD121" s="6"/>
      <c r="AE121" s="9">
        <v>5</v>
      </c>
      <c r="AF121" s="81">
        <v>100</v>
      </c>
      <c r="AG121" s="209" t="s">
        <v>399</v>
      </c>
      <c r="AH121" s="6" t="s">
        <v>994</v>
      </c>
      <c r="AI121" s="119">
        <v>100</v>
      </c>
      <c r="AJ121" s="192"/>
      <c r="AK121" s="9"/>
      <c r="AL121" s="119" t="s">
        <v>995</v>
      </c>
      <c r="AM121" s="192"/>
      <c r="AN121" s="9"/>
      <c r="AO121" s="119" t="s">
        <v>995</v>
      </c>
      <c r="AP121" s="192"/>
      <c r="AQ121" s="9"/>
      <c r="AR121" s="81" t="s">
        <v>995</v>
      </c>
      <c r="AS121" s="192"/>
      <c r="AT121" s="9"/>
      <c r="AU121" s="119"/>
      <c r="AV121" s="84"/>
      <c r="AW121" s="9"/>
      <c r="AX121" s="119"/>
      <c r="AY121" s="192"/>
      <c r="AZ121" s="9"/>
      <c r="BA121" s="119"/>
      <c r="BB121" s="192"/>
      <c r="BC121" s="9"/>
      <c r="BD121" s="119"/>
      <c r="BE121" s="192"/>
      <c r="BF121" s="9"/>
      <c r="BG121" s="119"/>
    </row>
    <row r="122" spans="1:59" s="41" customFormat="1" ht="89.2" x14ac:dyDescent="0.25">
      <c r="A122" s="9">
        <v>106</v>
      </c>
      <c r="B122" s="124" t="s">
        <v>983</v>
      </c>
      <c r="C122" s="9"/>
      <c r="D122" s="6" t="s">
        <v>57</v>
      </c>
      <c r="E122" s="2" t="s">
        <v>996</v>
      </c>
      <c r="F122" s="1">
        <v>18274</v>
      </c>
      <c r="G122" s="78" t="s">
        <v>997</v>
      </c>
      <c r="H122" s="9">
        <v>2009</v>
      </c>
      <c r="I122" s="78" t="s">
        <v>998</v>
      </c>
      <c r="J122" s="141">
        <v>118035</v>
      </c>
      <c r="K122" s="78" t="s">
        <v>68</v>
      </c>
      <c r="L122" s="78" t="s">
        <v>999</v>
      </c>
      <c r="M122" s="78" t="s">
        <v>1000</v>
      </c>
      <c r="N122" s="78" t="s">
        <v>1001</v>
      </c>
      <c r="O122" s="78" t="s">
        <v>1002</v>
      </c>
      <c r="P122" s="9" t="s">
        <v>1003</v>
      </c>
      <c r="Q122" s="6">
        <v>44.15</v>
      </c>
      <c r="R122" s="6">
        <v>13.89</v>
      </c>
      <c r="S122" s="6">
        <v>17.88</v>
      </c>
      <c r="T122" s="6">
        <v>12.38</v>
      </c>
      <c r="U122" s="6">
        <v>44.15</v>
      </c>
      <c r="V122" s="9">
        <v>100</v>
      </c>
      <c r="W122" s="9" t="s">
        <v>169</v>
      </c>
      <c r="X122" s="6" t="s">
        <v>992</v>
      </c>
      <c r="Y122" s="9">
        <v>3</v>
      </c>
      <c r="Z122" s="9">
        <v>1</v>
      </c>
      <c r="AA122" s="9">
        <v>2</v>
      </c>
      <c r="AB122" s="9">
        <v>47</v>
      </c>
      <c r="AC122" s="9" t="s">
        <v>1004</v>
      </c>
      <c r="AD122" s="6"/>
      <c r="AE122" s="9">
        <v>5</v>
      </c>
      <c r="AF122" s="81">
        <v>100</v>
      </c>
      <c r="AG122" s="209"/>
      <c r="AH122" s="6" t="s">
        <v>1005</v>
      </c>
      <c r="AI122" s="119" t="s">
        <v>995</v>
      </c>
      <c r="AJ122" s="192"/>
      <c r="AK122" s="9"/>
      <c r="AL122" s="119"/>
      <c r="AM122" s="192"/>
      <c r="AN122" s="9"/>
      <c r="AO122" s="119"/>
      <c r="AP122" s="192"/>
      <c r="AQ122" s="9"/>
      <c r="AR122" s="81"/>
      <c r="AS122" s="192"/>
      <c r="AT122" s="9"/>
      <c r="AU122" s="119"/>
      <c r="AV122" s="84"/>
      <c r="AW122" s="9"/>
      <c r="AX122" s="119"/>
      <c r="AY122" s="192"/>
      <c r="AZ122" s="9"/>
      <c r="BA122" s="119"/>
      <c r="BB122" s="192"/>
      <c r="BC122" s="9"/>
      <c r="BD122" s="119"/>
      <c r="BE122" s="192"/>
      <c r="BF122" s="9"/>
      <c r="BG122" s="119"/>
    </row>
    <row r="123" spans="1:59" s="41" customFormat="1" ht="76.45" x14ac:dyDescent="0.25">
      <c r="A123" s="9">
        <v>106</v>
      </c>
      <c r="B123" s="124" t="s">
        <v>983</v>
      </c>
      <c r="C123" s="9"/>
      <c r="D123" s="6" t="s">
        <v>1006</v>
      </c>
      <c r="E123" s="2" t="s">
        <v>1007</v>
      </c>
      <c r="F123" s="1">
        <v>7561</v>
      </c>
      <c r="G123" s="78" t="s">
        <v>1008</v>
      </c>
      <c r="H123" s="9">
        <v>2006</v>
      </c>
      <c r="I123" s="78" t="s">
        <v>1009</v>
      </c>
      <c r="J123" s="141">
        <v>127191.87</v>
      </c>
      <c r="K123" s="78" t="s">
        <v>140</v>
      </c>
      <c r="L123" s="78" t="s">
        <v>1010</v>
      </c>
      <c r="M123" s="78" t="s">
        <v>1011</v>
      </c>
      <c r="N123" s="78" t="s">
        <v>1012</v>
      </c>
      <c r="O123" s="78"/>
      <c r="P123" s="9">
        <v>43218</v>
      </c>
      <c r="Q123" s="6">
        <v>45.22</v>
      </c>
      <c r="R123" s="6">
        <v>14.96</v>
      </c>
      <c r="S123" s="6">
        <v>17.88</v>
      </c>
      <c r="T123" s="6">
        <v>12.38</v>
      </c>
      <c r="U123" s="6">
        <v>45.22</v>
      </c>
      <c r="V123" s="9">
        <v>100</v>
      </c>
      <c r="W123" s="9">
        <v>100</v>
      </c>
      <c r="X123" s="6" t="s">
        <v>992</v>
      </c>
      <c r="Y123" s="9">
        <v>4</v>
      </c>
      <c r="Z123" s="9">
        <v>6</v>
      </c>
      <c r="AA123" s="9">
        <v>3</v>
      </c>
      <c r="AB123" s="9">
        <v>66</v>
      </c>
      <c r="AC123" s="9" t="s">
        <v>1013</v>
      </c>
      <c r="AD123" s="6">
        <v>0</v>
      </c>
      <c r="AE123" s="9">
        <v>5</v>
      </c>
      <c r="AF123" s="81">
        <v>100</v>
      </c>
      <c r="AG123" s="209" t="s">
        <v>1006</v>
      </c>
      <c r="AH123" s="6" t="s">
        <v>1007</v>
      </c>
      <c r="AI123" s="119">
        <v>25</v>
      </c>
      <c r="AJ123" s="192" t="s">
        <v>1014</v>
      </c>
      <c r="AK123" s="9" t="s">
        <v>1015</v>
      </c>
      <c r="AL123" s="119">
        <v>25</v>
      </c>
      <c r="AM123" s="192" t="s">
        <v>224</v>
      </c>
      <c r="AN123" s="9" t="s">
        <v>1016</v>
      </c>
      <c r="AO123" s="119">
        <v>25</v>
      </c>
      <c r="AP123" s="192" t="s">
        <v>1017</v>
      </c>
      <c r="AQ123" s="9" t="s">
        <v>1018</v>
      </c>
      <c r="AR123" s="81">
        <v>25</v>
      </c>
      <c r="AS123" s="192"/>
      <c r="AT123" s="9"/>
      <c r="AU123" s="119"/>
      <c r="AV123" s="84"/>
      <c r="AW123" s="9"/>
      <c r="AX123" s="119"/>
      <c r="AY123" s="192"/>
      <c r="AZ123" s="9"/>
      <c r="BA123" s="119"/>
      <c r="BB123" s="192"/>
      <c r="BC123" s="9"/>
      <c r="BD123" s="119"/>
      <c r="BE123" s="192"/>
      <c r="BF123" s="9"/>
      <c r="BG123" s="119"/>
    </row>
    <row r="124" spans="1:59" s="41" customFormat="1" ht="63.7" x14ac:dyDescent="0.25">
      <c r="A124" s="9">
        <v>106</v>
      </c>
      <c r="B124" s="124" t="s">
        <v>983</v>
      </c>
      <c r="C124" s="9"/>
      <c r="D124" s="6" t="s">
        <v>1019</v>
      </c>
      <c r="E124" s="2" t="s">
        <v>1020</v>
      </c>
      <c r="F124" s="1">
        <v>9081</v>
      </c>
      <c r="G124" s="78" t="s">
        <v>1021</v>
      </c>
      <c r="H124" s="9">
        <v>2010</v>
      </c>
      <c r="I124" s="78" t="s">
        <v>1022</v>
      </c>
      <c r="J124" s="141">
        <v>113760</v>
      </c>
      <c r="K124" s="78" t="s">
        <v>68</v>
      </c>
      <c r="L124" s="78" t="s">
        <v>1023</v>
      </c>
      <c r="M124" s="78" t="s">
        <v>1024</v>
      </c>
      <c r="N124" s="78" t="s">
        <v>1025</v>
      </c>
      <c r="O124" s="78" t="s">
        <v>1026</v>
      </c>
      <c r="P124" s="9" t="s">
        <v>1027</v>
      </c>
      <c r="Q124" s="6">
        <v>43.64</v>
      </c>
      <c r="R124" s="6">
        <v>13.38</v>
      </c>
      <c r="S124" s="6">
        <v>17.88</v>
      </c>
      <c r="T124" s="6">
        <v>12.38</v>
      </c>
      <c r="U124" s="6">
        <v>43.64</v>
      </c>
      <c r="V124" s="9">
        <v>100</v>
      </c>
      <c r="W124" s="9" t="s">
        <v>169</v>
      </c>
      <c r="X124" s="6" t="s">
        <v>992</v>
      </c>
      <c r="Y124" s="9">
        <v>1</v>
      </c>
      <c r="Z124" s="9">
        <v>5</v>
      </c>
      <c r="AA124" s="9">
        <v>1</v>
      </c>
      <c r="AB124" s="9">
        <v>46</v>
      </c>
      <c r="AC124" s="9" t="s">
        <v>1028</v>
      </c>
      <c r="AD124" s="6"/>
      <c r="AE124" s="9">
        <v>5</v>
      </c>
      <c r="AF124" s="81">
        <v>100</v>
      </c>
      <c r="AG124" s="209"/>
      <c r="AH124" s="6" t="s">
        <v>1005</v>
      </c>
      <c r="AI124" s="119" t="s">
        <v>995</v>
      </c>
      <c r="AJ124" s="192"/>
      <c r="AK124" s="9"/>
      <c r="AL124" s="119"/>
      <c r="AM124" s="192"/>
      <c r="AN124" s="9"/>
      <c r="AO124" s="119"/>
      <c r="AP124" s="192"/>
      <c r="AQ124" s="9"/>
      <c r="AR124" s="81"/>
      <c r="AS124" s="192"/>
      <c r="AT124" s="9"/>
      <c r="AU124" s="119"/>
      <c r="AV124" s="84"/>
      <c r="AW124" s="9"/>
      <c r="AX124" s="119"/>
      <c r="AY124" s="192"/>
      <c r="AZ124" s="9"/>
      <c r="BA124" s="119"/>
      <c r="BB124" s="192"/>
      <c r="BC124" s="9"/>
      <c r="BD124" s="119"/>
      <c r="BE124" s="192"/>
      <c r="BF124" s="9"/>
      <c r="BG124" s="119"/>
    </row>
    <row r="125" spans="1:59" s="41" customFormat="1" ht="127.4" x14ac:dyDescent="0.25">
      <c r="A125" s="9">
        <v>106</v>
      </c>
      <c r="B125" s="124" t="s">
        <v>983</v>
      </c>
      <c r="C125" s="9"/>
      <c r="D125" s="6" t="s">
        <v>1029</v>
      </c>
      <c r="E125" s="2" t="s">
        <v>1030</v>
      </c>
      <c r="F125" s="1">
        <v>1489</v>
      </c>
      <c r="G125" s="78" t="s">
        <v>1031</v>
      </c>
      <c r="H125" s="9">
        <v>2005</v>
      </c>
      <c r="I125" s="78" t="s">
        <v>1032</v>
      </c>
      <c r="J125" s="141">
        <v>89284.57269237189</v>
      </c>
      <c r="K125" s="78" t="s">
        <v>140</v>
      </c>
      <c r="L125" s="78" t="s">
        <v>1033</v>
      </c>
      <c r="M125" s="78" t="s">
        <v>1034</v>
      </c>
      <c r="N125" s="78" t="s">
        <v>1035</v>
      </c>
      <c r="O125" s="78" t="s">
        <v>1036</v>
      </c>
      <c r="P125" s="9">
        <v>36659</v>
      </c>
      <c r="Q125" s="6">
        <v>40.76</v>
      </c>
      <c r="R125" s="6">
        <v>10.5</v>
      </c>
      <c r="S125" s="6">
        <v>17.88</v>
      </c>
      <c r="T125" s="6">
        <v>12.38</v>
      </c>
      <c r="U125" s="6">
        <v>40.76</v>
      </c>
      <c r="V125" s="9">
        <v>100</v>
      </c>
      <c r="W125" s="9">
        <v>100</v>
      </c>
      <c r="X125" s="6" t="s">
        <v>992</v>
      </c>
      <c r="Y125" s="9">
        <v>6</v>
      </c>
      <c r="Z125" s="9">
        <v>4</v>
      </c>
      <c r="AA125" s="9">
        <v>7</v>
      </c>
      <c r="AB125" s="9">
        <v>42</v>
      </c>
      <c r="AC125" s="9" t="s">
        <v>1037</v>
      </c>
      <c r="AD125" s="6"/>
      <c r="AE125" s="9">
        <v>5</v>
      </c>
      <c r="AF125" s="81">
        <v>100</v>
      </c>
      <c r="AG125" s="209" t="s">
        <v>1029</v>
      </c>
      <c r="AH125" s="6" t="s">
        <v>1038</v>
      </c>
      <c r="AI125" s="119">
        <v>33</v>
      </c>
      <c r="AJ125" s="192" t="s">
        <v>1039</v>
      </c>
      <c r="AK125" s="9" t="s">
        <v>1040</v>
      </c>
      <c r="AL125" s="119">
        <v>33</v>
      </c>
      <c r="AM125" s="192" t="s">
        <v>1041</v>
      </c>
      <c r="AN125" s="9" t="s">
        <v>1042</v>
      </c>
      <c r="AO125" s="119">
        <v>33</v>
      </c>
      <c r="AP125" s="192"/>
      <c r="AQ125" s="9"/>
      <c r="AR125" s="81" t="s">
        <v>995</v>
      </c>
      <c r="AS125" s="192"/>
      <c r="AT125" s="9"/>
      <c r="AU125" s="119"/>
      <c r="AV125" s="84"/>
      <c r="AW125" s="9"/>
      <c r="AX125" s="119"/>
      <c r="AY125" s="192"/>
      <c r="AZ125" s="9"/>
      <c r="BA125" s="119"/>
      <c r="BB125" s="192"/>
      <c r="BC125" s="9"/>
      <c r="BD125" s="119"/>
      <c r="BE125" s="192"/>
      <c r="BF125" s="9"/>
      <c r="BG125" s="119"/>
    </row>
    <row r="126" spans="1:59" s="41" customFormat="1" ht="140.15" x14ac:dyDescent="0.25">
      <c r="A126" s="9">
        <v>106</v>
      </c>
      <c r="B126" s="124" t="s">
        <v>983</v>
      </c>
      <c r="C126" s="9"/>
      <c r="D126" s="6" t="s">
        <v>1029</v>
      </c>
      <c r="E126" s="2" t="s">
        <v>1043</v>
      </c>
      <c r="F126" s="1">
        <v>12314</v>
      </c>
      <c r="G126" s="78" t="s">
        <v>1044</v>
      </c>
      <c r="H126" s="9">
        <v>2001</v>
      </c>
      <c r="I126" s="78" t="s">
        <v>1045</v>
      </c>
      <c r="J126" s="141">
        <v>65391.41</v>
      </c>
      <c r="K126" s="78" t="s">
        <v>49</v>
      </c>
      <c r="L126" s="78" t="s">
        <v>1033</v>
      </c>
      <c r="M126" s="78" t="s">
        <v>1034</v>
      </c>
      <c r="N126" s="78" t="s">
        <v>1046</v>
      </c>
      <c r="O126" s="78" t="s">
        <v>1047</v>
      </c>
      <c r="P126" s="9">
        <v>38155</v>
      </c>
      <c r="Q126" s="6">
        <v>37.950000000000003</v>
      </c>
      <c r="R126" s="6">
        <v>7.69</v>
      </c>
      <c r="S126" s="6">
        <v>17.88</v>
      </c>
      <c r="T126" s="6">
        <v>12.38</v>
      </c>
      <c r="U126" s="6">
        <v>37.950000000000003</v>
      </c>
      <c r="V126" s="9">
        <v>100</v>
      </c>
      <c r="W126" s="9">
        <v>100</v>
      </c>
      <c r="X126" s="6" t="s">
        <v>992</v>
      </c>
      <c r="Y126" s="9">
        <v>3</v>
      </c>
      <c r="Z126" s="9">
        <v>1</v>
      </c>
      <c r="AA126" s="9">
        <v>6</v>
      </c>
      <c r="AB126" s="9">
        <v>41</v>
      </c>
      <c r="AC126" s="9" t="s">
        <v>1048</v>
      </c>
      <c r="AD126" s="6"/>
      <c r="AE126" s="9">
        <v>5</v>
      </c>
      <c r="AF126" s="81">
        <v>100</v>
      </c>
      <c r="AG126" s="209" t="s">
        <v>1029</v>
      </c>
      <c r="AH126" s="6" t="s">
        <v>1038</v>
      </c>
      <c r="AI126" s="119">
        <v>33</v>
      </c>
      <c r="AJ126" s="192" t="s">
        <v>1039</v>
      </c>
      <c r="AK126" s="9" t="s">
        <v>1040</v>
      </c>
      <c r="AL126" s="119">
        <v>33</v>
      </c>
      <c r="AM126" s="192" t="s">
        <v>1041</v>
      </c>
      <c r="AN126" s="9" t="s">
        <v>1042</v>
      </c>
      <c r="AO126" s="119">
        <v>33</v>
      </c>
      <c r="AP126" s="192"/>
      <c r="AQ126" s="9"/>
      <c r="AR126" s="81" t="s">
        <v>995</v>
      </c>
      <c r="AS126" s="192"/>
      <c r="AT126" s="9"/>
      <c r="AU126" s="119"/>
      <c r="AV126" s="84"/>
      <c r="AW126" s="9"/>
      <c r="AX126" s="119"/>
      <c r="AY126" s="192"/>
      <c r="AZ126" s="9"/>
      <c r="BA126" s="119"/>
      <c r="BB126" s="192"/>
      <c r="BC126" s="9"/>
      <c r="BD126" s="119"/>
      <c r="BE126" s="192"/>
      <c r="BF126" s="9"/>
      <c r="BG126" s="119"/>
    </row>
    <row r="127" spans="1:59" s="41" customFormat="1" ht="305.75" x14ac:dyDescent="0.25">
      <c r="A127" s="9">
        <v>106</v>
      </c>
      <c r="B127" s="124" t="s">
        <v>983</v>
      </c>
      <c r="C127" s="9"/>
      <c r="D127" s="6" t="s">
        <v>401</v>
      </c>
      <c r="E127" s="2" t="s">
        <v>1049</v>
      </c>
      <c r="F127" s="1">
        <v>4587</v>
      </c>
      <c r="G127" s="78" t="s">
        <v>1050</v>
      </c>
      <c r="H127" s="9">
        <v>2008</v>
      </c>
      <c r="I127" s="78" t="s">
        <v>1051</v>
      </c>
      <c r="J127" s="141">
        <v>61000</v>
      </c>
      <c r="K127" s="78" t="s">
        <v>88</v>
      </c>
      <c r="L127" s="78" t="s">
        <v>1052</v>
      </c>
      <c r="M127" s="78" t="s">
        <v>1053</v>
      </c>
      <c r="N127" s="78" t="s">
        <v>1054</v>
      </c>
      <c r="O127" s="78" t="s">
        <v>1055</v>
      </c>
      <c r="P127" s="9" t="s">
        <v>1056</v>
      </c>
      <c r="Q127" s="6">
        <v>37.44</v>
      </c>
      <c r="R127" s="6">
        <v>7.18</v>
      </c>
      <c r="S127" s="6">
        <v>17.88</v>
      </c>
      <c r="T127" s="6">
        <v>12.38</v>
      </c>
      <c r="U127" s="6">
        <v>37.44</v>
      </c>
      <c r="V127" s="9">
        <v>100</v>
      </c>
      <c r="W127" s="9" t="s">
        <v>169</v>
      </c>
      <c r="X127" s="6" t="s">
        <v>992</v>
      </c>
      <c r="Y127" s="9">
        <v>3</v>
      </c>
      <c r="Z127" s="9">
        <v>12</v>
      </c>
      <c r="AA127" s="9">
        <v>3</v>
      </c>
      <c r="AB127" s="9">
        <v>44</v>
      </c>
      <c r="AC127" s="9" t="s">
        <v>1057</v>
      </c>
      <c r="AD127" s="6"/>
      <c r="AE127" s="9">
        <v>5</v>
      </c>
      <c r="AF127" s="81">
        <v>100</v>
      </c>
      <c r="AG127" s="209" t="s">
        <v>401</v>
      </c>
      <c r="AH127" s="6" t="s">
        <v>1058</v>
      </c>
      <c r="AI127" s="119">
        <v>33</v>
      </c>
      <c r="AJ127" s="192" t="s">
        <v>1059</v>
      </c>
      <c r="AK127" s="9" t="s">
        <v>1049</v>
      </c>
      <c r="AL127" s="119">
        <v>33</v>
      </c>
      <c r="AM127" s="192" t="s">
        <v>1060</v>
      </c>
      <c r="AN127" s="9" t="s">
        <v>1061</v>
      </c>
      <c r="AO127" s="119">
        <v>33</v>
      </c>
      <c r="AP127" s="192"/>
      <c r="AQ127" s="9"/>
      <c r="AR127" s="81" t="s">
        <v>995</v>
      </c>
      <c r="AS127" s="192"/>
      <c r="AT127" s="9"/>
      <c r="AU127" s="119"/>
      <c r="AV127" s="84"/>
      <c r="AW127" s="9"/>
      <c r="AX127" s="119"/>
      <c r="AY127" s="192"/>
      <c r="AZ127" s="9"/>
      <c r="BA127" s="119"/>
      <c r="BB127" s="192"/>
      <c r="BC127" s="9"/>
      <c r="BD127" s="119"/>
      <c r="BE127" s="192"/>
      <c r="BF127" s="9"/>
      <c r="BG127" s="119"/>
    </row>
    <row r="128" spans="1:59" s="41" customFormat="1" ht="63.7" x14ac:dyDescent="0.25">
      <c r="A128" s="9">
        <v>106</v>
      </c>
      <c r="B128" s="124" t="s">
        <v>983</v>
      </c>
      <c r="C128" s="9"/>
      <c r="D128" s="6" t="s">
        <v>57</v>
      </c>
      <c r="E128" s="2" t="s">
        <v>1062</v>
      </c>
      <c r="F128" s="1" t="s">
        <v>1063</v>
      </c>
      <c r="G128" s="78" t="s">
        <v>1064</v>
      </c>
      <c r="H128" s="9">
        <v>2002</v>
      </c>
      <c r="I128" s="78" t="s">
        <v>1065</v>
      </c>
      <c r="J128" s="141">
        <v>41105.300000000003</v>
      </c>
      <c r="K128" s="78" t="s">
        <v>147</v>
      </c>
      <c r="L128" s="78" t="s">
        <v>988</v>
      </c>
      <c r="M128" s="78" t="s">
        <v>989</v>
      </c>
      <c r="N128" s="78" t="s">
        <v>1066</v>
      </c>
      <c r="O128" s="78" t="s">
        <v>1067</v>
      </c>
      <c r="P128" s="9">
        <v>39055</v>
      </c>
      <c r="Q128" s="6">
        <v>35.1</v>
      </c>
      <c r="R128" s="6">
        <v>4.84</v>
      </c>
      <c r="S128" s="6">
        <v>17.88</v>
      </c>
      <c r="T128" s="6">
        <v>12.38</v>
      </c>
      <c r="U128" s="6">
        <v>35.1</v>
      </c>
      <c r="V128" s="9">
        <v>100</v>
      </c>
      <c r="W128" s="9">
        <v>100</v>
      </c>
      <c r="X128" s="6" t="s">
        <v>992</v>
      </c>
      <c r="Y128" s="9">
        <v>3</v>
      </c>
      <c r="Z128" s="9">
        <v>1</v>
      </c>
      <c r="AA128" s="9">
        <v>5</v>
      </c>
      <c r="AB128" s="9">
        <v>44</v>
      </c>
      <c r="AC128" s="9" t="s">
        <v>1068</v>
      </c>
      <c r="AD128" s="6"/>
      <c r="AE128" s="9">
        <v>5</v>
      </c>
      <c r="AF128" s="81">
        <v>100</v>
      </c>
      <c r="AG128" s="209" t="s">
        <v>57</v>
      </c>
      <c r="AH128" s="6" t="s">
        <v>1069</v>
      </c>
      <c r="AI128" s="119">
        <v>100</v>
      </c>
      <c r="AJ128" s="192"/>
      <c r="AK128" s="9"/>
      <c r="AL128" s="119" t="s">
        <v>995</v>
      </c>
      <c r="AM128" s="192"/>
      <c r="AN128" s="9"/>
      <c r="AO128" s="119" t="s">
        <v>995</v>
      </c>
      <c r="AP128" s="192"/>
      <c r="AQ128" s="9"/>
      <c r="AR128" s="81" t="s">
        <v>995</v>
      </c>
      <c r="AS128" s="192"/>
      <c r="AT128" s="9"/>
      <c r="AU128" s="119"/>
      <c r="AV128" s="84"/>
      <c r="AW128" s="9"/>
      <c r="AX128" s="119"/>
      <c r="AY128" s="192"/>
      <c r="AZ128" s="9"/>
      <c r="BA128" s="119"/>
      <c r="BB128" s="192"/>
      <c r="BC128" s="9"/>
      <c r="BD128" s="119"/>
      <c r="BE128" s="192"/>
      <c r="BF128" s="9"/>
      <c r="BG128" s="119"/>
    </row>
    <row r="129" spans="1:59" s="41" customFormat="1" ht="191.1" x14ac:dyDescent="0.25">
      <c r="A129" s="9">
        <v>106</v>
      </c>
      <c r="B129" s="124" t="s">
        <v>983</v>
      </c>
      <c r="C129" s="9"/>
      <c r="D129" s="6" t="s">
        <v>1070</v>
      </c>
      <c r="E129" s="2" t="s">
        <v>1071</v>
      </c>
      <c r="F129" s="1">
        <v>2830</v>
      </c>
      <c r="G129" s="78" t="s">
        <v>1072</v>
      </c>
      <c r="H129" s="9">
        <v>2007</v>
      </c>
      <c r="I129" s="78" t="s">
        <v>1073</v>
      </c>
      <c r="J129" s="141">
        <v>148000</v>
      </c>
      <c r="K129" s="78" t="s">
        <v>88</v>
      </c>
      <c r="L129" s="78" t="s">
        <v>1074</v>
      </c>
      <c r="M129" s="78" t="s">
        <v>1075</v>
      </c>
      <c r="N129" s="78" t="s">
        <v>1076</v>
      </c>
      <c r="O129" s="78" t="s">
        <v>1077</v>
      </c>
      <c r="P129" s="9" t="s">
        <v>1078</v>
      </c>
      <c r="Q129" s="6">
        <v>47.67</v>
      </c>
      <c r="R129" s="6">
        <v>17.41</v>
      </c>
      <c r="S129" s="6">
        <v>17.88</v>
      </c>
      <c r="T129" s="6">
        <v>12.38</v>
      </c>
      <c r="U129" s="6">
        <v>47.67</v>
      </c>
      <c r="V129" s="9">
        <v>100</v>
      </c>
      <c r="W129" s="9" t="s">
        <v>169</v>
      </c>
      <c r="X129" s="6" t="s">
        <v>992</v>
      </c>
      <c r="Y129" s="9">
        <v>6</v>
      </c>
      <c r="Z129" s="9">
        <v>4</v>
      </c>
      <c r="AA129" s="9"/>
      <c r="AB129" s="9">
        <v>46</v>
      </c>
      <c r="AC129" s="9" t="s">
        <v>1079</v>
      </c>
      <c r="AD129" s="6"/>
      <c r="AE129" s="9">
        <v>5</v>
      </c>
      <c r="AF129" s="81">
        <v>100</v>
      </c>
      <c r="AG129" s="209" t="s">
        <v>1080</v>
      </c>
      <c r="AH129" s="6" t="s">
        <v>1081</v>
      </c>
      <c r="AI129" s="119">
        <v>33</v>
      </c>
      <c r="AJ129" s="192" t="s">
        <v>1082</v>
      </c>
      <c r="AK129" s="9" t="s">
        <v>1005</v>
      </c>
      <c r="AL129" s="119">
        <v>33</v>
      </c>
      <c r="AM129" s="192" t="s">
        <v>1083</v>
      </c>
      <c r="AN129" s="9" t="s">
        <v>1005</v>
      </c>
      <c r="AO129" s="119">
        <v>33</v>
      </c>
      <c r="AP129" s="192"/>
      <c r="AQ129" s="9"/>
      <c r="AR129" s="81" t="s">
        <v>995</v>
      </c>
      <c r="AS129" s="192"/>
      <c r="AT129" s="9"/>
      <c r="AU129" s="119"/>
      <c r="AV129" s="84"/>
      <c r="AW129" s="9"/>
      <c r="AX129" s="119"/>
      <c r="AY129" s="192"/>
      <c r="AZ129" s="9"/>
      <c r="BA129" s="119"/>
      <c r="BB129" s="192"/>
      <c r="BC129" s="9"/>
      <c r="BD129" s="119"/>
      <c r="BE129" s="192"/>
      <c r="BF129" s="9"/>
      <c r="BG129" s="119"/>
    </row>
    <row r="130" spans="1:59" s="41" customFormat="1" ht="63.7" x14ac:dyDescent="0.25">
      <c r="A130" s="9">
        <v>106</v>
      </c>
      <c r="B130" s="124" t="s">
        <v>983</v>
      </c>
      <c r="C130" s="9"/>
      <c r="D130" s="6" t="s">
        <v>1084</v>
      </c>
      <c r="E130" s="2" t="s">
        <v>1085</v>
      </c>
      <c r="F130" s="1">
        <v>4540</v>
      </c>
      <c r="G130" s="78" t="s">
        <v>1086</v>
      </c>
      <c r="H130" s="9">
        <v>2002</v>
      </c>
      <c r="I130" s="78" t="s">
        <v>1087</v>
      </c>
      <c r="J130" s="141">
        <v>141575.19</v>
      </c>
      <c r="K130" s="78" t="s">
        <v>147</v>
      </c>
      <c r="L130" s="78" t="s">
        <v>1088</v>
      </c>
      <c r="M130" s="78" t="s">
        <v>1089</v>
      </c>
      <c r="N130" s="78" t="s">
        <v>1090</v>
      </c>
      <c r="O130" s="78" t="s">
        <v>1091</v>
      </c>
      <c r="P130" s="9">
        <v>39116</v>
      </c>
      <c r="Q130" s="6">
        <v>46.92</v>
      </c>
      <c r="R130" s="6">
        <v>16.66</v>
      </c>
      <c r="S130" s="6">
        <v>17.88</v>
      </c>
      <c r="T130" s="6">
        <v>12.38</v>
      </c>
      <c r="U130" s="6">
        <v>46.92</v>
      </c>
      <c r="V130" s="9">
        <v>100</v>
      </c>
      <c r="W130" s="9">
        <v>100</v>
      </c>
      <c r="X130" s="6" t="s">
        <v>992</v>
      </c>
      <c r="Y130" s="9">
        <v>3</v>
      </c>
      <c r="Z130" s="9">
        <v>1</v>
      </c>
      <c r="AA130" s="9">
        <v>4</v>
      </c>
      <c r="AB130" s="9">
        <v>30</v>
      </c>
      <c r="AC130" s="9" t="s">
        <v>1092</v>
      </c>
      <c r="AD130" s="6"/>
      <c r="AE130" s="9">
        <v>5</v>
      </c>
      <c r="AF130" s="81">
        <v>100</v>
      </c>
      <c r="AG130" s="209" t="s">
        <v>1084</v>
      </c>
      <c r="AH130" s="6" t="s">
        <v>1093</v>
      </c>
      <c r="AI130" s="119">
        <v>50</v>
      </c>
      <c r="AJ130" s="192" t="s">
        <v>1094</v>
      </c>
      <c r="AK130" s="9" t="s">
        <v>1095</v>
      </c>
      <c r="AL130" s="119">
        <v>50</v>
      </c>
      <c r="AM130" s="192"/>
      <c r="AN130" s="9"/>
      <c r="AO130" s="119" t="s">
        <v>995</v>
      </c>
      <c r="AP130" s="192"/>
      <c r="AQ130" s="9"/>
      <c r="AR130" s="81" t="s">
        <v>995</v>
      </c>
      <c r="AS130" s="192"/>
      <c r="AT130" s="9"/>
      <c r="AU130" s="119"/>
      <c r="AV130" s="84"/>
      <c r="AW130" s="9"/>
      <c r="AX130" s="119"/>
      <c r="AY130" s="192"/>
      <c r="AZ130" s="9"/>
      <c r="BA130" s="119"/>
      <c r="BB130" s="192"/>
      <c r="BC130" s="9"/>
      <c r="BD130" s="119"/>
      <c r="BE130" s="192"/>
      <c r="BF130" s="9"/>
      <c r="BG130" s="119"/>
    </row>
    <row r="131" spans="1:59" s="41" customFormat="1" ht="101.95" x14ac:dyDescent="0.25">
      <c r="A131" s="9">
        <v>106</v>
      </c>
      <c r="B131" s="124" t="s">
        <v>983</v>
      </c>
      <c r="C131" s="9"/>
      <c r="D131" s="6" t="s">
        <v>1094</v>
      </c>
      <c r="E131" s="2" t="s">
        <v>1095</v>
      </c>
      <c r="F131" s="1">
        <v>3470</v>
      </c>
      <c r="G131" s="78" t="s">
        <v>1096</v>
      </c>
      <c r="H131" s="9">
        <v>2004</v>
      </c>
      <c r="I131" s="78" t="s">
        <v>1097</v>
      </c>
      <c r="J131" s="141">
        <v>121964.78</v>
      </c>
      <c r="K131" s="78" t="s">
        <v>140</v>
      </c>
      <c r="L131" s="78" t="s">
        <v>1088</v>
      </c>
      <c r="M131" s="78" t="s">
        <v>1089</v>
      </c>
      <c r="N131" s="78" t="s">
        <v>1098</v>
      </c>
      <c r="O131" s="78" t="s">
        <v>1099</v>
      </c>
      <c r="P131" s="9">
        <v>41008</v>
      </c>
      <c r="Q131" s="6">
        <v>44.61</v>
      </c>
      <c r="R131" s="6">
        <v>14.35</v>
      </c>
      <c r="S131" s="6">
        <v>17.88</v>
      </c>
      <c r="T131" s="6">
        <v>12.38</v>
      </c>
      <c r="U131" s="6">
        <v>44.61</v>
      </c>
      <c r="V131" s="9">
        <v>100</v>
      </c>
      <c r="W131" s="9">
        <v>100</v>
      </c>
      <c r="X131" s="6" t="s">
        <v>992</v>
      </c>
      <c r="Y131" s="9">
        <v>3</v>
      </c>
      <c r="Z131" s="9">
        <v>1</v>
      </c>
      <c r="AA131" s="9">
        <v>4</v>
      </c>
      <c r="AB131" s="9">
        <v>30</v>
      </c>
      <c r="AC131" s="9" t="s">
        <v>1100</v>
      </c>
      <c r="AD131" s="6"/>
      <c r="AE131" s="9">
        <v>5</v>
      </c>
      <c r="AF131" s="81">
        <v>100</v>
      </c>
      <c r="AG131" s="209" t="s">
        <v>1094</v>
      </c>
      <c r="AH131" s="6" t="s">
        <v>1095</v>
      </c>
      <c r="AI131" s="119">
        <v>50</v>
      </c>
      <c r="AJ131" s="192" t="s">
        <v>1084</v>
      </c>
      <c r="AK131" s="9" t="s">
        <v>1093</v>
      </c>
      <c r="AL131" s="119">
        <v>50</v>
      </c>
      <c r="AM131" s="192"/>
      <c r="AN131" s="9"/>
      <c r="AO131" s="119" t="s">
        <v>995</v>
      </c>
      <c r="AP131" s="192"/>
      <c r="AQ131" s="9"/>
      <c r="AR131" s="81" t="s">
        <v>995</v>
      </c>
      <c r="AS131" s="192"/>
      <c r="AT131" s="9"/>
      <c r="AU131" s="119"/>
      <c r="AV131" s="84"/>
      <c r="AW131" s="9"/>
      <c r="AX131" s="119"/>
      <c r="AY131" s="192"/>
      <c r="AZ131" s="9"/>
      <c r="BA131" s="119"/>
      <c r="BB131" s="192"/>
      <c r="BC131" s="9"/>
      <c r="BD131" s="119"/>
      <c r="BE131" s="192"/>
      <c r="BF131" s="9"/>
      <c r="BG131" s="119"/>
    </row>
    <row r="132" spans="1:59" s="41" customFormat="1" ht="152.9" x14ac:dyDescent="0.25">
      <c r="A132" s="9">
        <v>106</v>
      </c>
      <c r="B132" s="124" t="s">
        <v>983</v>
      </c>
      <c r="C132" s="9"/>
      <c r="D132" s="6" t="s">
        <v>1101</v>
      </c>
      <c r="E132" s="2" t="s">
        <v>1102</v>
      </c>
      <c r="F132" s="1">
        <v>2757</v>
      </c>
      <c r="G132" s="78" t="s">
        <v>1103</v>
      </c>
      <c r="H132" s="9">
        <v>2004</v>
      </c>
      <c r="I132" s="78" t="s">
        <v>1104</v>
      </c>
      <c r="J132" s="141">
        <v>70905.75863795694</v>
      </c>
      <c r="K132" s="78" t="s">
        <v>140</v>
      </c>
      <c r="L132" s="78" t="s">
        <v>1105</v>
      </c>
      <c r="M132" s="78" t="s">
        <v>1106</v>
      </c>
      <c r="N132" s="78" t="s">
        <v>1107</v>
      </c>
      <c r="O132" s="78" t="s">
        <v>1108</v>
      </c>
      <c r="P132" s="9">
        <v>41282</v>
      </c>
      <c r="Q132" s="6">
        <v>38.6</v>
      </c>
      <c r="R132" s="6">
        <v>8.34</v>
      </c>
      <c r="S132" s="6">
        <v>17.88</v>
      </c>
      <c r="T132" s="6">
        <v>12.38</v>
      </c>
      <c r="U132" s="6">
        <v>38.6</v>
      </c>
      <c r="V132" s="9">
        <v>100</v>
      </c>
      <c r="W132" s="9">
        <v>100</v>
      </c>
      <c r="X132" s="6" t="s">
        <v>992</v>
      </c>
      <c r="Y132" s="9">
        <v>3</v>
      </c>
      <c r="Z132" s="9">
        <v>1</v>
      </c>
      <c r="AA132" s="9">
        <v>2</v>
      </c>
      <c r="AB132" s="9">
        <v>4</v>
      </c>
      <c r="AC132" s="9" t="s">
        <v>1109</v>
      </c>
      <c r="AD132" s="6"/>
      <c r="AE132" s="9">
        <v>5</v>
      </c>
      <c r="AF132" s="81">
        <v>100</v>
      </c>
      <c r="AG132" s="209" t="s">
        <v>1110</v>
      </c>
      <c r="AH132" s="6" t="s">
        <v>1111</v>
      </c>
      <c r="AI132" s="119">
        <v>25</v>
      </c>
      <c r="AJ132" s="192" t="s">
        <v>1112</v>
      </c>
      <c r="AK132" s="9" t="s">
        <v>1111</v>
      </c>
      <c r="AL132" s="119">
        <v>25</v>
      </c>
      <c r="AM132" s="192" t="s">
        <v>1113</v>
      </c>
      <c r="AN132" s="9" t="s">
        <v>1114</v>
      </c>
      <c r="AO132" s="119">
        <v>25</v>
      </c>
      <c r="AP132" s="192" t="s">
        <v>1115</v>
      </c>
      <c r="AQ132" s="9" t="s">
        <v>1114</v>
      </c>
      <c r="AR132" s="81">
        <v>25</v>
      </c>
      <c r="AS132" s="192"/>
      <c r="AT132" s="9"/>
      <c r="AU132" s="119"/>
      <c r="AV132" s="84"/>
      <c r="AW132" s="9"/>
      <c r="AX132" s="119"/>
      <c r="AY132" s="192"/>
      <c r="AZ132" s="9"/>
      <c r="BA132" s="119"/>
      <c r="BB132" s="192"/>
      <c r="BC132" s="9"/>
      <c r="BD132" s="119"/>
      <c r="BE132" s="192"/>
      <c r="BF132" s="9"/>
      <c r="BG132" s="119"/>
    </row>
    <row r="133" spans="1:59" s="41" customFormat="1" ht="76.45" x14ac:dyDescent="0.25">
      <c r="A133" s="9">
        <v>106</v>
      </c>
      <c r="B133" s="124" t="s">
        <v>983</v>
      </c>
      <c r="C133" s="9"/>
      <c r="D133" s="6" t="s">
        <v>1116</v>
      </c>
      <c r="E133" s="2" t="s">
        <v>1117</v>
      </c>
      <c r="F133" s="1">
        <v>5027</v>
      </c>
      <c r="G133" s="78" t="s">
        <v>1118</v>
      </c>
      <c r="H133" s="9">
        <v>2005</v>
      </c>
      <c r="I133" s="78" t="s">
        <v>1119</v>
      </c>
      <c r="J133" s="141">
        <v>251649.52929394093</v>
      </c>
      <c r="K133" s="78" t="s">
        <v>140</v>
      </c>
      <c r="L133" s="78" t="s">
        <v>1120</v>
      </c>
      <c r="M133" s="78" t="s">
        <v>1121</v>
      </c>
      <c r="N133" s="78" t="s">
        <v>1122</v>
      </c>
      <c r="O133" s="78" t="s">
        <v>1123</v>
      </c>
      <c r="P133" s="9">
        <v>43605</v>
      </c>
      <c r="Q133" s="6">
        <v>59.87</v>
      </c>
      <c r="R133" s="6">
        <v>29.61</v>
      </c>
      <c r="S133" s="6">
        <v>17.88</v>
      </c>
      <c r="T133" s="6">
        <v>12.38</v>
      </c>
      <c r="U133" s="6">
        <v>59.87</v>
      </c>
      <c r="V133" s="9">
        <v>100</v>
      </c>
      <c r="W133" s="9">
        <v>100</v>
      </c>
      <c r="X133" s="6" t="s">
        <v>992</v>
      </c>
      <c r="Y133" s="9">
        <v>3</v>
      </c>
      <c r="Z133" s="9">
        <v>2</v>
      </c>
      <c r="AA133" s="9">
        <v>3</v>
      </c>
      <c r="AB133" s="9">
        <v>32</v>
      </c>
      <c r="AC133" s="9" t="s">
        <v>1124</v>
      </c>
      <c r="AD133" s="6"/>
      <c r="AE133" s="9">
        <v>5</v>
      </c>
      <c r="AF133" s="81">
        <v>100</v>
      </c>
      <c r="AG133" s="209" t="s">
        <v>1125</v>
      </c>
      <c r="AH133" s="6" t="s">
        <v>1005</v>
      </c>
      <c r="AI133" s="119">
        <v>25</v>
      </c>
      <c r="AJ133" s="192" t="s">
        <v>1126</v>
      </c>
      <c r="AK133" s="9" t="s">
        <v>1005</v>
      </c>
      <c r="AL133" s="119">
        <v>25</v>
      </c>
      <c r="AM133" s="192" t="s">
        <v>1127</v>
      </c>
      <c r="AN133" s="9"/>
      <c r="AO133" s="119">
        <v>25</v>
      </c>
      <c r="AP133" s="192" t="s">
        <v>1128</v>
      </c>
      <c r="AQ133" s="9" t="s">
        <v>1005</v>
      </c>
      <c r="AR133" s="81">
        <v>25</v>
      </c>
      <c r="AS133" s="192"/>
      <c r="AT133" s="9"/>
      <c r="AU133" s="119"/>
      <c r="AV133" s="84"/>
      <c r="AW133" s="9"/>
      <c r="AX133" s="119"/>
      <c r="AY133" s="192"/>
      <c r="AZ133" s="9"/>
      <c r="BA133" s="119"/>
      <c r="BB133" s="192"/>
      <c r="BC133" s="9"/>
      <c r="BD133" s="119"/>
      <c r="BE133" s="192"/>
      <c r="BF133" s="9"/>
      <c r="BG133" s="119"/>
    </row>
    <row r="134" spans="1:59" s="41" customFormat="1" ht="89.2" x14ac:dyDescent="0.25">
      <c r="A134" s="9">
        <v>106</v>
      </c>
      <c r="B134" s="124" t="s">
        <v>983</v>
      </c>
      <c r="C134" s="9"/>
      <c r="D134" s="6" t="s">
        <v>1116</v>
      </c>
      <c r="E134" s="2" t="s">
        <v>1117</v>
      </c>
      <c r="F134" s="1">
        <v>5027</v>
      </c>
      <c r="G134" s="78" t="s">
        <v>1129</v>
      </c>
      <c r="H134" s="9">
        <v>2004</v>
      </c>
      <c r="I134" s="78" t="s">
        <v>1130</v>
      </c>
      <c r="J134" s="141">
        <v>243141.67</v>
      </c>
      <c r="K134" s="78" t="s">
        <v>147</v>
      </c>
      <c r="L134" s="78" t="s">
        <v>1120</v>
      </c>
      <c r="M134" s="78" t="s">
        <v>1131</v>
      </c>
      <c r="N134" s="78" t="s">
        <v>1132</v>
      </c>
      <c r="O134" s="78" t="s">
        <v>1133</v>
      </c>
      <c r="P134" s="9">
        <v>39850</v>
      </c>
      <c r="Q134" s="6">
        <v>58.86</v>
      </c>
      <c r="R134" s="6">
        <v>28.6</v>
      </c>
      <c r="S134" s="6">
        <v>17.88</v>
      </c>
      <c r="T134" s="6">
        <v>12.38</v>
      </c>
      <c r="U134" s="6">
        <v>58.86</v>
      </c>
      <c r="V134" s="9">
        <v>100</v>
      </c>
      <c r="W134" s="9" t="s">
        <v>169</v>
      </c>
      <c r="X134" s="6" t="s">
        <v>992</v>
      </c>
      <c r="Y134" s="9">
        <v>3</v>
      </c>
      <c r="Z134" s="9">
        <v>2</v>
      </c>
      <c r="AA134" s="9">
        <v>3</v>
      </c>
      <c r="AB134" s="9">
        <v>32</v>
      </c>
      <c r="AC134" s="9" t="s">
        <v>1134</v>
      </c>
      <c r="AD134" s="6"/>
      <c r="AE134" s="9">
        <v>5</v>
      </c>
      <c r="AF134" s="81">
        <v>100</v>
      </c>
      <c r="AG134" s="209" t="s">
        <v>1116</v>
      </c>
      <c r="AH134" s="6" t="s">
        <v>1117</v>
      </c>
      <c r="AI134" s="119">
        <v>25</v>
      </c>
      <c r="AJ134" s="192" t="s">
        <v>1135</v>
      </c>
      <c r="AK134" s="9" t="s">
        <v>1136</v>
      </c>
      <c r="AL134" s="119">
        <v>25</v>
      </c>
      <c r="AM134" s="192" t="s">
        <v>1137</v>
      </c>
      <c r="AN134" s="9" t="s">
        <v>1138</v>
      </c>
      <c r="AO134" s="119">
        <v>25</v>
      </c>
      <c r="AP134" s="192" t="s">
        <v>1139</v>
      </c>
      <c r="AQ134" s="9" t="s">
        <v>1140</v>
      </c>
      <c r="AR134" s="81">
        <v>25</v>
      </c>
      <c r="AS134" s="192"/>
      <c r="AT134" s="9"/>
      <c r="AU134" s="119"/>
      <c r="AV134" s="84"/>
      <c r="AW134" s="9"/>
      <c r="AX134" s="119"/>
      <c r="AY134" s="192"/>
      <c r="AZ134" s="9"/>
      <c r="BA134" s="119"/>
      <c r="BB134" s="192"/>
      <c r="BC134" s="9"/>
      <c r="BD134" s="119"/>
      <c r="BE134" s="192"/>
      <c r="BF134" s="9"/>
      <c r="BG134" s="119"/>
    </row>
    <row r="135" spans="1:59" s="41" customFormat="1" ht="63.7" x14ac:dyDescent="0.25">
      <c r="A135" s="9">
        <v>106</v>
      </c>
      <c r="B135" s="124" t="s">
        <v>983</v>
      </c>
      <c r="C135" s="9"/>
      <c r="D135" s="6" t="s">
        <v>1141</v>
      </c>
      <c r="E135" s="2" t="s">
        <v>1142</v>
      </c>
      <c r="F135" s="1">
        <v>14130</v>
      </c>
      <c r="G135" s="78" t="s">
        <v>1143</v>
      </c>
      <c r="H135" s="9">
        <v>2008</v>
      </c>
      <c r="I135" s="78" t="s">
        <v>1144</v>
      </c>
      <c r="J135" s="141">
        <v>210000</v>
      </c>
      <c r="K135" s="78" t="s">
        <v>88</v>
      </c>
      <c r="L135" s="78" t="s">
        <v>100</v>
      </c>
      <c r="M135" s="78" t="s">
        <v>1145</v>
      </c>
      <c r="N135" s="78" t="s">
        <v>1146</v>
      </c>
      <c r="O135" s="78" t="s">
        <v>1147</v>
      </c>
      <c r="P135" s="9" t="s">
        <v>1148</v>
      </c>
      <c r="Q135" s="6">
        <v>54.97</v>
      </c>
      <c r="R135" s="6">
        <v>24.71</v>
      </c>
      <c r="S135" s="6">
        <v>17.88</v>
      </c>
      <c r="T135" s="6">
        <v>12.38</v>
      </c>
      <c r="U135" s="6">
        <v>54.97</v>
      </c>
      <c r="V135" s="9">
        <v>100</v>
      </c>
      <c r="W135" s="9">
        <v>81.558687809789589</v>
      </c>
      <c r="X135" s="6" t="s">
        <v>992</v>
      </c>
      <c r="Y135" s="9">
        <v>6</v>
      </c>
      <c r="Z135" s="9">
        <v>1</v>
      </c>
      <c r="AA135" s="9">
        <v>1</v>
      </c>
      <c r="AB135" s="9">
        <v>45</v>
      </c>
      <c r="AC135" s="9" t="s">
        <v>1149</v>
      </c>
      <c r="AD135" s="6"/>
      <c r="AE135" s="9">
        <v>5</v>
      </c>
      <c r="AF135" s="81">
        <v>100</v>
      </c>
      <c r="AG135" s="209" t="s">
        <v>1141</v>
      </c>
      <c r="AH135" s="6" t="s">
        <v>1142</v>
      </c>
      <c r="AI135" s="119">
        <v>33</v>
      </c>
      <c r="AJ135" s="192" t="s">
        <v>1150</v>
      </c>
      <c r="AK135" s="9" t="s">
        <v>1151</v>
      </c>
      <c r="AL135" s="119">
        <v>33</v>
      </c>
      <c r="AM135" s="192" t="s">
        <v>1152</v>
      </c>
      <c r="AN135" s="9" t="s">
        <v>1153</v>
      </c>
      <c r="AO135" s="119">
        <v>33</v>
      </c>
      <c r="AP135" s="192"/>
      <c r="AQ135" s="9"/>
      <c r="AR135" s="81" t="s">
        <v>995</v>
      </c>
      <c r="AS135" s="192"/>
      <c r="AT135" s="9"/>
      <c r="AU135" s="119"/>
      <c r="AV135" s="84"/>
      <c r="AW135" s="9"/>
      <c r="AX135" s="119"/>
      <c r="AY135" s="192"/>
      <c r="AZ135" s="9"/>
      <c r="BA135" s="119"/>
      <c r="BB135" s="192"/>
      <c r="BC135" s="9"/>
      <c r="BD135" s="119"/>
      <c r="BE135" s="192"/>
      <c r="BF135" s="9"/>
      <c r="BG135" s="119"/>
    </row>
    <row r="136" spans="1:59" s="41" customFormat="1" ht="140.15" x14ac:dyDescent="0.25">
      <c r="A136" s="9">
        <v>106</v>
      </c>
      <c r="B136" s="124" t="s">
        <v>983</v>
      </c>
      <c r="C136" s="9"/>
      <c r="D136" s="6" t="s">
        <v>1154</v>
      </c>
      <c r="E136" s="2" t="s">
        <v>1155</v>
      </c>
      <c r="F136" s="1">
        <v>3332</v>
      </c>
      <c r="G136" s="78" t="s">
        <v>1156</v>
      </c>
      <c r="H136" s="9">
        <v>2007</v>
      </c>
      <c r="I136" s="78" t="s">
        <v>1157</v>
      </c>
      <c r="J136" s="141">
        <v>76157.899999999994</v>
      </c>
      <c r="K136" s="78" t="s">
        <v>88</v>
      </c>
      <c r="L136" s="78" t="s">
        <v>1158</v>
      </c>
      <c r="M136" s="78" t="s">
        <v>1159</v>
      </c>
      <c r="N136" s="78" t="s">
        <v>1160</v>
      </c>
      <c r="O136" s="78" t="s">
        <v>1161</v>
      </c>
      <c r="P136" s="9" t="s">
        <v>1162</v>
      </c>
      <c r="Q136" s="6">
        <v>39.22</v>
      </c>
      <c r="R136" s="6">
        <v>8.9600000000000009</v>
      </c>
      <c r="S136" s="6">
        <v>17.88</v>
      </c>
      <c r="T136" s="6">
        <v>12.38</v>
      </c>
      <c r="U136" s="6">
        <v>39.22</v>
      </c>
      <c r="V136" s="9">
        <v>100</v>
      </c>
      <c r="W136" s="9">
        <v>72.205528571428573</v>
      </c>
      <c r="X136" s="6" t="s">
        <v>992</v>
      </c>
      <c r="Y136" s="9">
        <v>6</v>
      </c>
      <c r="Z136" s="9">
        <v>1</v>
      </c>
      <c r="AA136" s="9">
        <v>1</v>
      </c>
      <c r="AB136" s="9">
        <v>46</v>
      </c>
      <c r="AC136" s="9" t="s">
        <v>1163</v>
      </c>
      <c r="AD136" s="6"/>
      <c r="AE136" s="9">
        <v>5</v>
      </c>
      <c r="AF136" s="81">
        <v>100</v>
      </c>
      <c r="AG136" s="209" t="s">
        <v>1164</v>
      </c>
      <c r="AH136" s="6" t="s">
        <v>1005</v>
      </c>
      <c r="AI136" s="119">
        <v>50</v>
      </c>
      <c r="AJ136" s="192" t="s">
        <v>1154</v>
      </c>
      <c r="AK136" s="9" t="s">
        <v>1165</v>
      </c>
      <c r="AL136" s="119">
        <v>50</v>
      </c>
      <c r="AM136" s="192"/>
      <c r="AN136" s="9"/>
      <c r="AO136" s="119" t="s">
        <v>995</v>
      </c>
      <c r="AP136" s="192"/>
      <c r="AQ136" s="9"/>
      <c r="AR136" s="81" t="s">
        <v>995</v>
      </c>
      <c r="AS136" s="192"/>
      <c r="AT136" s="9"/>
      <c r="AU136" s="119"/>
      <c r="AV136" s="84"/>
      <c r="AW136" s="9"/>
      <c r="AX136" s="119"/>
      <c r="AY136" s="192"/>
      <c r="AZ136" s="9"/>
      <c r="BA136" s="119"/>
      <c r="BB136" s="192"/>
      <c r="BC136" s="9"/>
      <c r="BD136" s="119"/>
      <c r="BE136" s="192"/>
      <c r="BF136" s="9"/>
      <c r="BG136" s="119"/>
    </row>
    <row r="137" spans="1:59" s="41" customFormat="1" ht="140.15" x14ac:dyDescent="0.25">
      <c r="A137" s="9">
        <v>106</v>
      </c>
      <c r="B137" s="124" t="s">
        <v>983</v>
      </c>
      <c r="C137" s="9"/>
      <c r="D137" s="6" t="s">
        <v>1039</v>
      </c>
      <c r="E137" s="2" t="s">
        <v>1043</v>
      </c>
      <c r="F137" s="1">
        <v>12314</v>
      </c>
      <c r="G137" s="78" t="s">
        <v>1166</v>
      </c>
      <c r="H137" s="9">
        <v>2012</v>
      </c>
      <c r="I137" s="78" t="s">
        <v>1167</v>
      </c>
      <c r="J137" s="141">
        <v>567120</v>
      </c>
      <c r="K137" s="78" t="s">
        <v>68</v>
      </c>
      <c r="L137" s="78" t="s">
        <v>1168</v>
      </c>
      <c r="M137" s="78" t="s">
        <v>1169</v>
      </c>
      <c r="N137" s="78" t="s">
        <v>1170</v>
      </c>
      <c r="O137" s="78" t="s">
        <v>1171</v>
      </c>
      <c r="P137" s="9" t="s">
        <v>1172</v>
      </c>
      <c r="Q137" s="6">
        <v>88.6</v>
      </c>
      <c r="R137" s="6">
        <v>66.72</v>
      </c>
      <c r="S137" s="6">
        <v>7.78</v>
      </c>
      <c r="T137" s="6">
        <v>14.1</v>
      </c>
      <c r="U137" s="6">
        <v>88.6</v>
      </c>
      <c r="V137" s="9">
        <v>100</v>
      </c>
      <c r="W137" s="9">
        <v>0</v>
      </c>
      <c r="X137" s="6" t="s">
        <v>992</v>
      </c>
      <c r="Y137" s="9">
        <v>1</v>
      </c>
      <c r="Z137" s="9">
        <v>1</v>
      </c>
      <c r="AA137" s="9">
        <v>7</v>
      </c>
      <c r="AB137" s="9">
        <v>41</v>
      </c>
      <c r="AC137" s="9" t="s">
        <v>1173</v>
      </c>
      <c r="AD137" s="6"/>
      <c r="AE137" s="9">
        <v>5</v>
      </c>
      <c r="AF137" s="81">
        <v>100</v>
      </c>
      <c r="AG137" s="209" t="s">
        <v>1039</v>
      </c>
      <c r="AH137" s="6" t="s">
        <v>1040</v>
      </c>
      <c r="AI137" s="119">
        <v>33</v>
      </c>
      <c r="AJ137" s="192" t="s">
        <v>1029</v>
      </c>
      <c r="AK137" s="9" t="s">
        <v>1038</v>
      </c>
      <c r="AL137" s="119">
        <v>33</v>
      </c>
      <c r="AM137" s="192" t="s">
        <v>1174</v>
      </c>
      <c r="AN137" s="9" t="s">
        <v>1175</v>
      </c>
      <c r="AO137" s="119">
        <v>33</v>
      </c>
      <c r="AP137" s="192"/>
      <c r="AQ137" s="9"/>
      <c r="AR137" s="81"/>
      <c r="AS137" s="192"/>
      <c r="AT137" s="9"/>
      <c r="AU137" s="119"/>
      <c r="AV137" s="84"/>
      <c r="AW137" s="9"/>
      <c r="AX137" s="119"/>
      <c r="AY137" s="192"/>
      <c r="AZ137" s="9"/>
      <c r="BA137" s="119"/>
      <c r="BB137" s="192"/>
      <c r="BC137" s="9"/>
      <c r="BD137" s="119"/>
      <c r="BE137" s="192"/>
      <c r="BF137" s="9"/>
      <c r="BG137" s="119"/>
    </row>
    <row r="138" spans="1:59" s="41" customFormat="1" ht="63.7" x14ac:dyDescent="0.25">
      <c r="A138" s="9">
        <v>106</v>
      </c>
      <c r="B138" s="124" t="s">
        <v>983</v>
      </c>
      <c r="C138" s="9"/>
      <c r="D138" s="6" t="s">
        <v>1116</v>
      </c>
      <c r="E138" s="2" t="s">
        <v>1117</v>
      </c>
      <c r="F138" s="1">
        <v>5027</v>
      </c>
      <c r="G138" s="78" t="s">
        <v>1176</v>
      </c>
      <c r="H138" s="9">
        <v>2008</v>
      </c>
      <c r="I138" s="78" t="s">
        <v>1177</v>
      </c>
      <c r="J138" s="141">
        <v>78200</v>
      </c>
      <c r="K138" s="78" t="s">
        <v>88</v>
      </c>
      <c r="L138" s="78" t="s">
        <v>1120</v>
      </c>
      <c r="M138" s="78" t="s">
        <v>1178</v>
      </c>
      <c r="N138" s="78" t="s">
        <v>1179</v>
      </c>
      <c r="O138" s="78" t="s">
        <v>1180</v>
      </c>
      <c r="P138" s="9" t="s">
        <v>1181</v>
      </c>
      <c r="Q138" s="6">
        <v>39.46</v>
      </c>
      <c r="R138" s="6">
        <v>9.1999999999999993</v>
      </c>
      <c r="S138" s="6">
        <v>17.88</v>
      </c>
      <c r="T138" s="6">
        <v>12.38</v>
      </c>
      <c r="U138" s="6">
        <v>39.46</v>
      </c>
      <c r="V138" s="9">
        <v>100</v>
      </c>
      <c r="W138" s="9">
        <v>45.034929741676862</v>
      </c>
      <c r="X138" s="6" t="s">
        <v>992</v>
      </c>
      <c r="Y138" s="9">
        <v>3</v>
      </c>
      <c r="Z138" s="9">
        <v>11</v>
      </c>
      <c r="AA138" s="9">
        <v>3</v>
      </c>
      <c r="AB138" s="9">
        <v>32</v>
      </c>
      <c r="AC138" s="9" t="s">
        <v>1182</v>
      </c>
      <c r="AD138" s="6"/>
      <c r="AE138" s="9">
        <v>5</v>
      </c>
      <c r="AF138" s="81">
        <v>100</v>
      </c>
      <c r="AG138" s="209" t="s">
        <v>1116</v>
      </c>
      <c r="AH138" s="6" t="s">
        <v>1117</v>
      </c>
      <c r="AI138" s="119">
        <v>25</v>
      </c>
      <c r="AJ138" s="192" t="s">
        <v>1183</v>
      </c>
      <c r="AK138" s="9" t="s">
        <v>1184</v>
      </c>
      <c r="AL138" s="119">
        <v>25</v>
      </c>
      <c r="AM138" s="192" t="s">
        <v>1185</v>
      </c>
      <c r="AN138" s="9" t="s">
        <v>1186</v>
      </c>
      <c r="AO138" s="119">
        <v>25</v>
      </c>
      <c r="AP138" s="192" t="s">
        <v>1187</v>
      </c>
      <c r="AQ138" s="9" t="s">
        <v>1188</v>
      </c>
      <c r="AR138" s="81">
        <v>25</v>
      </c>
      <c r="AS138" s="192"/>
      <c r="AT138" s="9"/>
      <c r="AU138" s="119"/>
      <c r="AV138" s="84"/>
      <c r="AW138" s="9"/>
      <c r="AX138" s="119"/>
      <c r="AY138" s="192"/>
      <c r="AZ138" s="9"/>
      <c r="BA138" s="119"/>
      <c r="BB138" s="192"/>
      <c r="BC138" s="9"/>
      <c r="BD138" s="119"/>
      <c r="BE138" s="192"/>
      <c r="BF138" s="9"/>
      <c r="BG138" s="119"/>
    </row>
    <row r="139" spans="1:59" s="41" customFormat="1" ht="280.25" x14ac:dyDescent="0.25">
      <c r="A139" s="9">
        <v>106</v>
      </c>
      <c r="B139" s="124" t="s">
        <v>983</v>
      </c>
      <c r="C139" s="9"/>
      <c r="D139" s="6" t="s">
        <v>1154</v>
      </c>
      <c r="E139" s="2" t="s">
        <v>1155</v>
      </c>
      <c r="F139" s="1">
        <v>3332</v>
      </c>
      <c r="G139" s="78" t="s">
        <v>1189</v>
      </c>
      <c r="H139" s="9">
        <v>2005</v>
      </c>
      <c r="I139" s="78" t="s">
        <v>1190</v>
      </c>
      <c r="J139" s="141">
        <v>121598.22295943915</v>
      </c>
      <c r="K139" s="78" t="s">
        <v>140</v>
      </c>
      <c r="L139" s="78" t="s">
        <v>1191</v>
      </c>
      <c r="M139" s="78" t="s">
        <v>1192</v>
      </c>
      <c r="N139" s="78" t="s">
        <v>1193</v>
      </c>
      <c r="O139" s="78" t="s">
        <v>1194</v>
      </c>
      <c r="P139" s="9">
        <v>35941</v>
      </c>
      <c r="Q139" s="6">
        <v>44.57</v>
      </c>
      <c r="R139" s="6">
        <v>14.31</v>
      </c>
      <c r="S139" s="6">
        <v>17.88</v>
      </c>
      <c r="T139" s="6">
        <v>12.38</v>
      </c>
      <c r="U139" s="6">
        <v>44.57</v>
      </c>
      <c r="V139" s="9">
        <v>100</v>
      </c>
      <c r="W139" s="9">
        <v>100</v>
      </c>
      <c r="X139" s="6" t="s">
        <v>992</v>
      </c>
      <c r="Y139" s="9">
        <v>5</v>
      </c>
      <c r="Z139" s="9">
        <v>1</v>
      </c>
      <c r="AA139" s="9"/>
      <c r="AB139" s="9">
        <v>34</v>
      </c>
      <c r="AC139" s="9" t="s">
        <v>1195</v>
      </c>
      <c r="AD139" s="6"/>
      <c r="AE139" s="9">
        <v>5</v>
      </c>
      <c r="AF139" s="81">
        <v>100</v>
      </c>
      <c r="AG139" s="209" t="s">
        <v>1154</v>
      </c>
      <c r="AH139" s="6" t="s">
        <v>1165</v>
      </c>
      <c r="AI139" s="119">
        <v>25</v>
      </c>
      <c r="AJ139" s="192" t="s">
        <v>1196</v>
      </c>
      <c r="AK139" s="9" t="s">
        <v>1197</v>
      </c>
      <c r="AL139" s="119">
        <v>25</v>
      </c>
      <c r="AM139" s="192" t="s">
        <v>1198</v>
      </c>
      <c r="AN139" s="9" t="s">
        <v>1197</v>
      </c>
      <c r="AO139" s="119">
        <v>25</v>
      </c>
      <c r="AP139" s="192" t="s">
        <v>1199</v>
      </c>
      <c r="AQ139" s="9" t="s">
        <v>1197</v>
      </c>
      <c r="AR139" s="81">
        <v>25</v>
      </c>
      <c r="AS139" s="192"/>
      <c r="AT139" s="9"/>
      <c r="AU139" s="119"/>
      <c r="AV139" s="84"/>
      <c r="AW139" s="9"/>
      <c r="AX139" s="119"/>
      <c r="AY139" s="192"/>
      <c r="AZ139" s="9"/>
      <c r="BA139" s="119"/>
      <c r="BB139" s="192"/>
      <c r="BC139" s="9"/>
      <c r="BD139" s="119"/>
      <c r="BE139" s="192"/>
      <c r="BF139" s="9"/>
      <c r="BG139" s="119"/>
    </row>
    <row r="140" spans="1:59" s="41" customFormat="1" ht="76.45" x14ac:dyDescent="0.25">
      <c r="A140" s="9">
        <v>106</v>
      </c>
      <c r="B140" s="124" t="s">
        <v>983</v>
      </c>
      <c r="C140" s="9"/>
      <c r="D140" s="6" t="s">
        <v>1006</v>
      </c>
      <c r="E140" s="2" t="s">
        <v>1007</v>
      </c>
      <c r="F140" s="1">
        <v>7561</v>
      </c>
      <c r="G140" s="78" t="s">
        <v>1200</v>
      </c>
      <c r="H140" s="9">
        <v>2003</v>
      </c>
      <c r="I140" s="78" t="s">
        <v>1201</v>
      </c>
      <c r="J140" s="141">
        <v>62522.8</v>
      </c>
      <c r="K140" s="78" t="s">
        <v>147</v>
      </c>
      <c r="L140" s="78" t="s">
        <v>1202</v>
      </c>
      <c r="M140" s="78" t="s">
        <v>1203</v>
      </c>
      <c r="N140" s="78" t="s">
        <v>1204</v>
      </c>
      <c r="O140" s="78"/>
      <c r="P140" s="9" t="s">
        <v>1205</v>
      </c>
      <c r="Q140" s="6">
        <v>37.619999999999997</v>
      </c>
      <c r="R140" s="6">
        <v>7.36</v>
      </c>
      <c r="S140" s="6">
        <v>17.88</v>
      </c>
      <c r="T140" s="6">
        <v>12.38</v>
      </c>
      <c r="U140" s="6">
        <v>37.619999999999997</v>
      </c>
      <c r="V140" s="9">
        <v>100</v>
      </c>
      <c r="W140" s="9">
        <v>100</v>
      </c>
      <c r="X140" s="6" t="s">
        <v>992</v>
      </c>
      <c r="Y140" s="9">
        <v>3</v>
      </c>
      <c r="Z140" s="9">
        <v>8</v>
      </c>
      <c r="AA140" s="9">
        <v>1</v>
      </c>
      <c r="AB140" s="9">
        <v>67</v>
      </c>
      <c r="AC140" s="9" t="s">
        <v>1206</v>
      </c>
      <c r="AD140" s="6">
        <v>0</v>
      </c>
      <c r="AE140" s="9">
        <v>5</v>
      </c>
      <c r="AF140" s="81">
        <v>100</v>
      </c>
      <c r="AG140" s="209" t="s">
        <v>1014</v>
      </c>
      <c r="AH140" s="6" t="s">
        <v>1015</v>
      </c>
      <c r="AI140" s="119">
        <v>25</v>
      </c>
      <c r="AJ140" s="192" t="s">
        <v>1006</v>
      </c>
      <c r="AK140" s="9" t="s">
        <v>1007</v>
      </c>
      <c r="AL140" s="119">
        <v>25</v>
      </c>
      <c r="AM140" s="192" t="s">
        <v>1207</v>
      </c>
      <c r="AN140" s="9" t="s">
        <v>1015</v>
      </c>
      <c r="AO140" s="119">
        <v>25</v>
      </c>
      <c r="AP140" s="192" t="s">
        <v>1208</v>
      </c>
      <c r="AQ140" s="9" t="s">
        <v>1007</v>
      </c>
      <c r="AR140" s="81">
        <v>25</v>
      </c>
      <c r="AS140" s="192"/>
      <c r="AT140" s="9"/>
      <c r="AU140" s="119"/>
      <c r="AV140" s="84"/>
      <c r="AW140" s="9"/>
      <c r="AX140" s="119"/>
      <c r="AY140" s="192"/>
      <c r="AZ140" s="9"/>
      <c r="BA140" s="119"/>
      <c r="BB140" s="192"/>
      <c r="BC140" s="9"/>
      <c r="BD140" s="119"/>
      <c r="BE140" s="192"/>
      <c r="BF140" s="9"/>
      <c r="BG140" s="119"/>
    </row>
    <row r="141" spans="1:59" s="41" customFormat="1" ht="114.65" x14ac:dyDescent="0.25">
      <c r="A141" s="9">
        <v>106</v>
      </c>
      <c r="B141" s="124" t="s">
        <v>983</v>
      </c>
      <c r="C141" s="9"/>
      <c r="D141" s="6" t="s">
        <v>1209</v>
      </c>
      <c r="E141" s="2" t="s">
        <v>1210</v>
      </c>
      <c r="F141" s="1">
        <v>1339</v>
      </c>
      <c r="G141" s="78" t="s">
        <v>1211</v>
      </c>
      <c r="H141" s="9">
        <v>2007</v>
      </c>
      <c r="I141" s="78" t="s">
        <v>1212</v>
      </c>
      <c r="J141" s="141">
        <v>67200</v>
      </c>
      <c r="K141" s="78" t="s">
        <v>88</v>
      </c>
      <c r="L141" s="78" t="s">
        <v>1213</v>
      </c>
      <c r="M141" s="78" t="s">
        <v>1214</v>
      </c>
      <c r="N141" s="78" t="s">
        <v>1215</v>
      </c>
      <c r="O141" s="78" t="s">
        <v>1216</v>
      </c>
      <c r="P141" s="9" t="s">
        <v>1217</v>
      </c>
      <c r="Q141" s="6">
        <v>38.17</v>
      </c>
      <c r="R141" s="6">
        <v>7.91</v>
      </c>
      <c r="S141" s="6">
        <v>17.88</v>
      </c>
      <c r="T141" s="6">
        <v>12.38</v>
      </c>
      <c r="U141" s="6">
        <v>38.17</v>
      </c>
      <c r="V141" s="9">
        <v>100</v>
      </c>
      <c r="W141" s="9" t="s">
        <v>169</v>
      </c>
      <c r="X141" s="6" t="s">
        <v>992</v>
      </c>
      <c r="Y141" s="9">
        <v>6</v>
      </c>
      <c r="Z141" s="9">
        <v>1</v>
      </c>
      <c r="AA141" s="9">
        <v>5</v>
      </c>
      <c r="AB141" s="9">
        <v>63</v>
      </c>
      <c r="AC141" s="9" t="s">
        <v>1218</v>
      </c>
      <c r="AD141" s="6">
        <v>0</v>
      </c>
      <c r="AE141" s="9">
        <v>5</v>
      </c>
      <c r="AF141" s="81">
        <v>100</v>
      </c>
      <c r="AG141" s="209" t="s">
        <v>1209</v>
      </c>
      <c r="AH141" s="6" t="s">
        <v>1219</v>
      </c>
      <c r="AI141" s="119">
        <v>25</v>
      </c>
      <c r="AJ141" s="192" t="s">
        <v>1209</v>
      </c>
      <c r="AK141" s="9" t="s">
        <v>1219</v>
      </c>
      <c r="AL141" s="119">
        <v>25</v>
      </c>
      <c r="AM141" s="192" t="s">
        <v>1209</v>
      </c>
      <c r="AN141" s="9" t="s">
        <v>1219</v>
      </c>
      <c r="AO141" s="119">
        <v>25</v>
      </c>
      <c r="AP141" s="192" t="s">
        <v>1209</v>
      </c>
      <c r="AQ141" s="9" t="s">
        <v>1219</v>
      </c>
      <c r="AR141" s="81">
        <v>25</v>
      </c>
      <c r="AS141" s="192"/>
      <c r="AT141" s="9"/>
      <c r="AU141" s="119"/>
      <c r="AV141" s="84"/>
      <c r="AW141" s="9"/>
      <c r="AX141" s="119"/>
      <c r="AY141" s="192"/>
      <c r="AZ141" s="9"/>
      <c r="BA141" s="119"/>
      <c r="BB141" s="192"/>
      <c r="BC141" s="9"/>
      <c r="BD141" s="119"/>
      <c r="BE141" s="192"/>
      <c r="BF141" s="9"/>
      <c r="BG141" s="119"/>
    </row>
    <row r="142" spans="1:59" s="41" customFormat="1" ht="76.45" x14ac:dyDescent="0.25">
      <c r="A142" s="9">
        <v>106</v>
      </c>
      <c r="B142" s="124" t="s">
        <v>983</v>
      </c>
      <c r="C142" s="9"/>
      <c r="D142" s="6" t="s">
        <v>401</v>
      </c>
      <c r="E142" s="2" t="s">
        <v>1049</v>
      </c>
      <c r="F142" s="1">
        <v>4587</v>
      </c>
      <c r="G142" s="78" t="s">
        <v>1220</v>
      </c>
      <c r="H142" s="9">
        <v>2004</v>
      </c>
      <c r="I142" s="78" t="s">
        <v>1221</v>
      </c>
      <c r="J142" s="141">
        <v>52228.547988649647</v>
      </c>
      <c r="K142" s="78" t="s">
        <v>140</v>
      </c>
      <c r="L142" s="78" t="s">
        <v>1222</v>
      </c>
      <c r="M142" s="78" t="s">
        <v>1223</v>
      </c>
      <c r="N142" s="78" t="s">
        <v>1224</v>
      </c>
      <c r="O142" s="78" t="s">
        <v>1225</v>
      </c>
      <c r="P142" s="9">
        <v>41790</v>
      </c>
      <c r="Q142" s="6">
        <v>36.4</v>
      </c>
      <c r="R142" s="6">
        <v>6.14</v>
      </c>
      <c r="S142" s="6">
        <v>17.88</v>
      </c>
      <c r="T142" s="6">
        <v>12.38</v>
      </c>
      <c r="U142" s="6">
        <v>36.4</v>
      </c>
      <c r="V142" s="9">
        <v>100</v>
      </c>
      <c r="W142" s="9">
        <v>100</v>
      </c>
      <c r="X142" s="6" t="s">
        <v>992</v>
      </c>
      <c r="Y142" s="9">
        <v>6</v>
      </c>
      <c r="Z142" s="9">
        <v>3</v>
      </c>
      <c r="AA142" s="9">
        <v>4</v>
      </c>
      <c r="AB142" s="9">
        <v>44</v>
      </c>
      <c r="AC142" s="9" t="s">
        <v>1226</v>
      </c>
      <c r="AD142" s="6"/>
      <c r="AE142" s="9">
        <v>5</v>
      </c>
      <c r="AF142" s="81">
        <v>100</v>
      </c>
      <c r="AG142" s="209" t="s">
        <v>401</v>
      </c>
      <c r="AH142" s="6" t="s">
        <v>1058</v>
      </c>
      <c r="AI142" s="119">
        <v>25</v>
      </c>
      <c r="AJ142" s="192" t="s">
        <v>1060</v>
      </c>
      <c r="AK142" s="9" t="s">
        <v>1061</v>
      </c>
      <c r="AL142" s="119">
        <v>25</v>
      </c>
      <c r="AM142" s="192" t="s">
        <v>1227</v>
      </c>
      <c r="AN142" s="9" t="s">
        <v>1228</v>
      </c>
      <c r="AO142" s="119">
        <v>25</v>
      </c>
      <c r="AP142" s="192" t="s">
        <v>1060</v>
      </c>
      <c r="AQ142" s="9" t="s">
        <v>1061</v>
      </c>
      <c r="AR142" s="81">
        <v>25</v>
      </c>
      <c r="AS142" s="192"/>
      <c r="AT142" s="9"/>
      <c r="AU142" s="119"/>
      <c r="AV142" s="84"/>
      <c r="AW142" s="9"/>
      <c r="AX142" s="119"/>
      <c r="AY142" s="192"/>
      <c r="AZ142" s="9"/>
      <c r="BA142" s="119"/>
      <c r="BB142" s="192"/>
      <c r="BC142" s="9"/>
      <c r="BD142" s="119"/>
      <c r="BE142" s="192"/>
      <c r="BF142" s="9"/>
      <c r="BG142" s="119"/>
    </row>
    <row r="143" spans="1:59" s="41" customFormat="1" ht="76.45" x14ac:dyDescent="0.25">
      <c r="A143" s="9">
        <v>106</v>
      </c>
      <c r="B143" s="124" t="s">
        <v>983</v>
      </c>
      <c r="C143" s="9"/>
      <c r="D143" s="6" t="s">
        <v>401</v>
      </c>
      <c r="E143" s="2" t="s">
        <v>1049</v>
      </c>
      <c r="F143" s="1">
        <v>4587</v>
      </c>
      <c r="G143" s="78" t="s">
        <v>1229</v>
      </c>
      <c r="H143" s="9">
        <v>2002</v>
      </c>
      <c r="I143" s="78" t="s">
        <v>1230</v>
      </c>
      <c r="J143" s="141">
        <v>112852.05575029211</v>
      </c>
      <c r="K143" s="78" t="s">
        <v>147</v>
      </c>
      <c r="L143" s="78" t="s">
        <v>1231</v>
      </c>
      <c r="M143" s="78" t="s">
        <v>1232</v>
      </c>
      <c r="N143" s="78" t="s">
        <v>1233</v>
      </c>
      <c r="O143" s="78" t="s">
        <v>1234</v>
      </c>
      <c r="P143" s="9">
        <v>39264</v>
      </c>
      <c r="Q143" s="6">
        <v>43.54</v>
      </c>
      <c r="R143" s="6">
        <v>13.28</v>
      </c>
      <c r="S143" s="6">
        <v>17.88</v>
      </c>
      <c r="T143" s="6">
        <v>12.38</v>
      </c>
      <c r="U143" s="6">
        <v>43.54</v>
      </c>
      <c r="V143" s="9">
        <v>100</v>
      </c>
      <c r="W143" s="9">
        <v>100</v>
      </c>
      <c r="X143" s="6" t="s">
        <v>992</v>
      </c>
      <c r="Y143" s="9">
        <v>1</v>
      </c>
      <c r="Z143" s="9">
        <v>1</v>
      </c>
      <c r="AA143" s="9">
        <v>7</v>
      </c>
      <c r="AB143" s="9">
        <v>44</v>
      </c>
      <c r="AC143" s="9" t="s">
        <v>1235</v>
      </c>
      <c r="AD143" s="6"/>
      <c r="AE143" s="9">
        <v>5</v>
      </c>
      <c r="AF143" s="81">
        <v>100</v>
      </c>
      <c r="AG143" s="209" t="s">
        <v>401</v>
      </c>
      <c r="AH143" s="6" t="s">
        <v>1058</v>
      </c>
      <c r="AI143" s="119">
        <v>25</v>
      </c>
      <c r="AJ143" s="192" t="s">
        <v>1059</v>
      </c>
      <c r="AK143" s="9" t="s">
        <v>1049</v>
      </c>
      <c r="AL143" s="119">
        <v>25</v>
      </c>
      <c r="AM143" s="192" t="s">
        <v>1236</v>
      </c>
      <c r="AN143" s="9" t="s">
        <v>1061</v>
      </c>
      <c r="AO143" s="119">
        <v>25</v>
      </c>
      <c r="AP143" s="192" t="s">
        <v>1227</v>
      </c>
      <c r="AQ143" s="9" t="s">
        <v>1228</v>
      </c>
      <c r="AR143" s="81">
        <v>25</v>
      </c>
      <c r="AS143" s="192"/>
      <c r="AT143" s="9"/>
      <c r="AU143" s="119"/>
      <c r="AV143" s="84"/>
      <c r="AW143" s="9"/>
      <c r="AX143" s="119"/>
      <c r="AY143" s="192"/>
      <c r="AZ143" s="9"/>
      <c r="BA143" s="119"/>
      <c r="BB143" s="192"/>
      <c r="BC143" s="9"/>
      <c r="BD143" s="119"/>
      <c r="BE143" s="192"/>
      <c r="BF143" s="9"/>
      <c r="BG143" s="119"/>
    </row>
    <row r="144" spans="1:59" s="41" customFormat="1" ht="89.2" x14ac:dyDescent="0.25">
      <c r="A144" s="9">
        <v>106</v>
      </c>
      <c r="B144" s="124" t="s">
        <v>983</v>
      </c>
      <c r="C144" s="9"/>
      <c r="D144" s="6" t="s">
        <v>399</v>
      </c>
      <c r="E144" s="2" t="s">
        <v>1237</v>
      </c>
      <c r="F144" s="1" t="s">
        <v>1238</v>
      </c>
      <c r="G144" s="78" t="s">
        <v>1239</v>
      </c>
      <c r="H144" s="9">
        <v>2007</v>
      </c>
      <c r="I144" s="78" t="s">
        <v>1240</v>
      </c>
      <c r="J144" s="141">
        <v>141378</v>
      </c>
      <c r="K144" s="78" t="s">
        <v>88</v>
      </c>
      <c r="L144" s="78" t="s">
        <v>1241</v>
      </c>
      <c r="M144" s="78" t="s">
        <v>1242</v>
      </c>
      <c r="N144" s="78" t="s">
        <v>1243</v>
      </c>
      <c r="O144" s="78" t="s">
        <v>1244</v>
      </c>
      <c r="P144" s="9" t="s">
        <v>1245</v>
      </c>
      <c r="Q144" s="6">
        <v>46.89</v>
      </c>
      <c r="R144" s="6">
        <v>16.63</v>
      </c>
      <c r="S144" s="6">
        <v>17.88</v>
      </c>
      <c r="T144" s="6">
        <v>12.38</v>
      </c>
      <c r="U144" s="6">
        <v>46.89</v>
      </c>
      <c r="V144" s="9">
        <v>100</v>
      </c>
      <c r="W144" s="9">
        <v>0</v>
      </c>
      <c r="X144" s="6" t="s">
        <v>992</v>
      </c>
      <c r="Y144" s="9">
        <v>4</v>
      </c>
      <c r="Z144" s="9">
        <v>4</v>
      </c>
      <c r="AA144" s="9">
        <v>6</v>
      </c>
      <c r="AB144" s="9">
        <v>30</v>
      </c>
      <c r="AC144" s="9" t="s">
        <v>1246</v>
      </c>
      <c r="AD144" s="6"/>
      <c r="AE144" s="9">
        <v>5</v>
      </c>
      <c r="AF144" s="81">
        <v>100</v>
      </c>
      <c r="AG144" s="209" t="s">
        <v>399</v>
      </c>
      <c r="AH144" s="6" t="s">
        <v>994</v>
      </c>
      <c r="AI144" s="119">
        <v>100</v>
      </c>
      <c r="AJ144" s="192"/>
      <c r="AK144" s="9"/>
      <c r="AL144" s="119" t="s">
        <v>995</v>
      </c>
      <c r="AM144" s="192"/>
      <c r="AN144" s="9"/>
      <c r="AO144" s="119" t="s">
        <v>995</v>
      </c>
      <c r="AP144" s="192"/>
      <c r="AQ144" s="9"/>
      <c r="AR144" s="81" t="s">
        <v>995</v>
      </c>
      <c r="AS144" s="192"/>
      <c r="AT144" s="9"/>
      <c r="AU144" s="119"/>
      <c r="AV144" s="84"/>
      <c r="AW144" s="9"/>
      <c r="AX144" s="119"/>
      <c r="AY144" s="192"/>
      <c r="AZ144" s="9"/>
      <c r="BA144" s="119"/>
      <c r="BB144" s="192"/>
      <c r="BC144" s="9"/>
      <c r="BD144" s="119"/>
      <c r="BE144" s="192"/>
      <c r="BF144" s="9"/>
      <c r="BG144" s="119"/>
    </row>
    <row r="145" spans="1:59" s="41" customFormat="1" ht="63.7" x14ac:dyDescent="0.25">
      <c r="A145" s="9">
        <v>106</v>
      </c>
      <c r="B145" s="124" t="s">
        <v>983</v>
      </c>
      <c r="C145" s="9"/>
      <c r="D145" s="6" t="s">
        <v>57</v>
      </c>
      <c r="E145" s="2" t="s">
        <v>1247</v>
      </c>
      <c r="F145" s="1" t="s">
        <v>1248</v>
      </c>
      <c r="G145" s="78" t="s">
        <v>1249</v>
      </c>
      <c r="H145" s="9">
        <v>2002</v>
      </c>
      <c r="I145" s="78" t="s">
        <v>1250</v>
      </c>
      <c r="J145" s="141">
        <v>129196.9</v>
      </c>
      <c r="K145" s="78" t="s">
        <v>147</v>
      </c>
      <c r="L145" s="78" t="s">
        <v>988</v>
      </c>
      <c r="M145" s="78" t="s">
        <v>989</v>
      </c>
      <c r="N145" s="78" t="s">
        <v>1251</v>
      </c>
      <c r="O145" s="78" t="s">
        <v>1252</v>
      </c>
      <c r="P145" s="9">
        <v>39291</v>
      </c>
      <c r="Q145" s="6">
        <v>45.46</v>
      </c>
      <c r="R145" s="6">
        <v>15.2</v>
      </c>
      <c r="S145" s="6">
        <v>17.88</v>
      </c>
      <c r="T145" s="6">
        <v>12.38</v>
      </c>
      <c r="U145" s="6">
        <v>45.46</v>
      </c>
      <c r="V145" s="9">
        <v>100</v>
      </c>
      <c r="W145" s="9">
        <v>100</v>
      </c>
      <c r="X145" s="6" t="s">
        <v>992</v>
      </c>
      <c r="Y145" s="9">
        <v>3</v>
      </c>
      <c r="Z145" s="9">
        <v>1</v>
      </c>
      <c r="AA145" s="9">
        <v>3</v>
      </c>
      <c r="AB145" s="9">
        <v>44</v>
      </c>
      <c r="AC145" s="9" t="s">
        <v>1253</v>
      </c>
      <c r="AD145" s="6"/>
      <c r="AE145" s="9">
        <v>5</v>
      </c>
      <c r="AF145" s="81">
        <v>100</v>
      </c>
      <c r="AG145" s="209" t="s">
        <v>57</v>
      </c>
      <c r="AH145" s="6" t="s">
        <v>1069</v>
      </c>
      <c r="AI145" s="119">
        <v>100</v>
      </c>
      <c r="AJ145" s="192"/>
      <c r="AK145" s="9"/>
      <c r="AL145" s="119" t="s">
        <v>995</v>
      </c>
      <c r="AM145" s="192"/>
      <c r="AN145" s="9"/>
      <c r="AO145" s="119" t="s">
        <v>995</v>
      </c>
      <c r="AP145" s="192"/>
      <c r="AQ145" s="9"/>
      <c r="AR145" s="81" t="s">
        <v>995</v>
      </c>
      <c r="AS145" s="192"/>
      <c r="AT145" s="9"/>
      <c r="AU145" s="119"/>
      <c r="AV145" s="84"/>
      <c r="AW145" s="9"/>
      <c r="AX145" s="119"/>
      <c r="AY145" s="192"/>
      <c r="AZ145" s="9"/>
      <c r="BA145" s="119"/>
      <c r="BB145" s="192"/>
      <c r="BC145" s="9"/>
      <c r="BD145" s="119"/>
      <c r="BE145" s="192"/>
      <c r="BF145" s="9"/>
      <c r="BG145" s="119"/>
    </row>
    <row r="146" spans="1:59" s="41" customFormat="1" ht="203.85" x14ac:dyDescent="0.25">
      <c r="A146" s="9">
        <v>106</v>
      </c>
      <c r="B146" s="124" t="s">
        <v>983</v>
      </c>
      <c r="C146" s="9"/>
      <c r="D146" s="6" t="s">
        <v>1254</v>
      </c>
      <c r="E146" s="2" t="s">
        <v>1255</v>
      </c>
      <c r="F146" s="1">
        <v>9090</v>
      </c>
      <c r="G146" s="78" t="s">
        <v>1256</v>
      </c>
      <c r="H146" s="9">
        <v>2007</v>
      </c>
      <c r="I146" s="78" t="s">
        <v>1257</v>
      </c>
      <c r="J146" s="141">
        <v>52450</v>
      </c>
      <c r="K146" s="78" t="s">
        <v>88</v>
      </c>
      <c r="L146" s="78" t="s">
        <v>1258</v>
      </c>
      <c r="M146" s="78" t="s">
        <v>1259</v>
      </c>
      <c r="N146" s="78" t="s">
        <v>1260</v>
      </c>
      <c r="O146" s="78" t="s">
        <v>1261</v>
      </c>
      <c r="P146" s="9" t="s">
        <v>1262</v>
      </c>
      <c r="Q146" s="6">
        <v>36.43</v>
      </c>
      <c r="R146" s="6">
        <v>6.17</v>
      </c>
      <c r="S146" s="6">
        <v>17.88</v>
      </c>
      <c r="T146" s="6">
        <v>12.38</v>
      </c>
      <c r="U146" s="6">
        <v>36.43</v>
      </c>
      <c r="V146" s="9">
        <v>100</v>
      </c>
      <c r="W146" s="9" t="s">
        <v>169</v>
      </c>
      <c r="X146" s="6" t="s">
        <v>992</v>
      </c>
      <c r="Y146" s="9">
        <v>1</v>
      </c>
      <c r="Z146" s="9">
        <v>1</v>
      </c>
      <c r="AA146" s="9">
        <v>3</v>
      </c>
      <c r="AB146" s="9">
        <v>44</v>
      </c>
      <c r="AC146" s="9" t="s">
        <v>1263</v>
      </c>
      <c r="AD146" s="6"/>
      <c r="AE146" s="9">
        <v>5</v>
      </c>
      <c r="AF146" s="81">
        <v>100</v>
      </c>
      <c r="AG146" s="209" t="s">
        <v>1254</v>
      </c>
      <c r="AH146" s="6" t="s">
        <v>1264</v>
      </c>
      <c r="AI146" s="119">
        <v>25</v>
      </c>
      <c r="AJ146" s="192" t="s">
        <v>1265</v>
      </c>
      <c r="AK146" s="9" t="s">
        <v>1266</v>
      </c>
      <c r="AL146" s="119">
        <v>25</v>
      </c>
      <c r="AM146" s="192" t="s">
        <v>1267</v>
      </c>
      <c r="AN146" s="9" t="s">
        <v>1268</v>
      </c>
      <c r="AO146" s="119">
        <v>25</v>
      </c>
      <c r="AP146" s="192" t="s">
        <v>1269</v>
      </c>
      <c r="AQ146" s="9" t="s">
        <v>1255</v>
      </c>
      <c r="AR146" s="81">
        <v>25</v>
      </c>
      <c r="AS146" s="192"/>
      <c r="AT146" s="9"/>
      <c r="AU146" s="119"/>
      <c r="AV146" s="84"/>
      <c r="AW146" s="9"/>
      <c r="AX146" s="119"/>
      <c r="AY146" s="192"/>
      <c r="AZ146" s="9"/>
      <c r="BA146" s="119"/>
      <c r="BB146" s="192"/>
      <c r="BC146" s="9"/>
      <c r="BD146" s="119"/>
      <c r="BE146" s="192"/>
      <c r="BF146" s="9"/>
      <c r="BG146" s="119"/>
    </row>
    <row r="147" spans="1:59" s="41" customFormat="1" ht="114.65" x14ac:dyDescent="0.25">
      <c r="A147" s="9">
        <v>106</v>
      </c>
      <c r="B147" s="124" t="s">
        <v>983</v>
      </c>
      <c r="C147" s="9"/>
      <c r="D147" s="6" t="s">
        <v>1101</v>
      </c>
      <c r="E147" s="2" t="s">
        <v>1270</v>
      </c>
      <c r="F147" s="1">
        <v>3317</v>
      </c>
      <c r="G147" s="78" t="s">
        <v>1271</v>
      </c>
      <c r="H147" s="9">
        <v>2012</v>
      </c>
      <c r="I147" s="78" t="s">
        <v>1272</v>
      </c>
      <c r="J147" s="141">
        <v>144840</v>
      </c>
      <c r="K147" s="78" t="s">
        <v>68</v>
      </c>
      <c r="L147" s="78" t="s">
        <v>1273</v>
      </c>
      <c r="M147" s="78" t="s">
        <v>1274</v>
      </c>
      <c r="N147" s="78" t="s">
        <v>1275</v>
      </c>
      <c r="O147" s="78" t="s">
        <v>1276</v>
      </c>
      <c r="P147" s="9" t="s">
        <v>1277</v>
      </c>
      <c r="Q147" s="6">
        <v>39.14</v>
      </c>
      <c r="R147" s="6">
        <v>17.04</v>
      </c>
      <c r="S147" s="6">
        <v>8</v>
      </c>
      <c r="T147" s="6">
        <v>14.1</v>
      </c>
      <c r="U147" s="6">
        <v>39.14</v>
      </c>
      <c r="V147" s="9">
        <v>100</v>
      </c>
      <c r="W147" s="9">
        <v>0</v>
      </c>
      <c r="X147" s="6" t="s">
        <v>992</v>
      </c>
      <c r="Y147" s="9">
        <v>3</v>
      </c>
      <c r="Z147" s="9">
        <v>2</v>
      </c>
      <c r="AA147" s="9">
        <v>3</v>
      </c>
      <c r="AB147" s="9">
        <v>44</v>
      </c>
      <c r="AC147" s="9" t="s">
        <v>1278</v>
      </c>
      <c r="AD147" s="6"/>
      <c r="AE147" s="9">
        <v>5</v>
      </c>
      <c r="AF147" s="81">
        <v>100</v>
      </c>
      <c r="AG147" s="209" t="s">
        <v>1101</v>
      </c>
      <c r="AH147" s="6" t="s">
        <v>1270</v>
      </c>
      <c r="AI147" s="119">
        <v>100</v>
      </c>
      <c r="AJ147" s="192"/>
      <c r="AK147" s="9"/>
      <c r="AL147" s="119"/>
      <c r="AM147" s="192"/>
      <c r="AN147" s="9"/>
      <c r="AO147" s="119"/>
      <c r="AP147" s="192"/>
      <c r="AQ147" s="9"/>
      <c r="AR147" s="81"/>
      <c r="AS147" s="192"/>
      <c r="AT147" s="9"/>
      <c r="AU147" s="119"/>
      <c r="AV147" s="84"/>
      <c r="AW147" s="9"/>
      <c r="AX147" s="119"/>
      <c r="AY147" s="192"/>
      <c r="AZ147" s="9"/>
      <c r="BA147" s="119"/>
      <c r="BB147" s="192"/>
      <c r="BC147" s="9"/>
      <c r="BD147" s="119"/>
      <c r="BE147" s="192"/>
      <c r="BF147" s="9"/>
      <c r="BG147" s="119"/>
    </row>
    <row r="148" spans="1:59" s="41" customFormat="1" ht="203.85" x14ac:dyDescent="0.25">
      <c r="A148" s="9">
        <v>106</v>
      </c>
      <c r="B148" s="124" t="s">
        <v>983</v>
      </c>
      <c r="C148" s="9"/>
      <c r="D148" s="6" t="s">
        <v>1006</v>
      </c>
      <c r="E148" s="2" t="s">
        <v>1279</v>
      </c>
      <c r="F148" s="1">
        <v>18801</v>
      </c>
      <c r="G148" s="78" t="s">
        <v>1280</v>
      </c>
      <c r="H148" s="9">
        <v>2010</v>
      </c>
      <c r="I148" s="78" t="s">
        <v>1281</v>
      </c>
      <c r="J148" s="141">
        <v>901938</v>
      </c>
      <c r="K148" s="78" t="s">
        <v>68</v>
      </c>
      <c r="L148" s="78" t="s">
        <v>1282</v>
      </c>
      <c r="M148" s="78" t="s">
        <v>1283</v>
      </c>
      <c r="N148" s="78" t="s">
        <v>1284</v>
      </c>
      <c r="O148" s="78" t="s">
        <v>1285</v>
      </c>
      <c r="P148" s="9" t="s">
        <v>1286</v>
      </c>
      <c r="Q148" s="6">
        <v>136.37</v>
      </c>
      <c r="R148" s="6">
        <v>106.11</v>
      </c>
      <c r="S148" s="6">
        <v>17.88</v>
      </c>
      <c r="T148" s="6">
        <v>12.38</v>
      </c>
      <c r="U148" s="6">
        <v>136.37</v>
      </c>
      <c r="V148" s="9">
        <v>100</v>
      </c>
      <c r="W148" s="9" t="s">
        <v>169</v>
      </c>
      <c r="X148" s="6" t="s">
        <v>992</v>
      </c>
      <c r="Y148" s="9">
        <v>4</v>
      </c>
      <c r="Z148" s="9">
        <v>6</v>
      </c>
      <c r="AA148" s="9">
        <v>3</v>
      </c>
      <c r="AB148" s="9">
        <v>11</v>
      </c>
      <c r="AC148" s="9" t="s">
        <v>1287</v>
      </c>
      <c r="AD148" s="6"/>
      <c r="AE148" s="9">
        <v>5</v>
      </c>
      <c r="AF148" s="81">
        <v>100</v>
      </c>
      <c r="AG148" s="209"/>
      <c r="AH148" s="6" t="s">
        <v>1005</v>
      </c>
      <c r="AI148" s="119" t="s">
        <v>995</v>
      </c>
      <c r="AJ148" s="192"/>
      <c r="AK148" s="9"/>
      <c r="AL148" s="119"/>
      <c r="AM148" s="192"/>
      <c r="AN148" s="9"/>
      <c r="AO148" s="119"/>
      <c r="AP148" s="192"/>
      <c r="AQ148" s="9"/>
      <c r="AR148" s="81"/>
      <c r="AS148" s="192"/>
      <c r="AT148" s="9"/>
      <c r="AU148" s="119"/>
      <c r="AV148" s="84"/>
      <c r="AW148" s="9"/>
      <c r="AX148" s="119"/>
      <c r="AY148" s="192"/>
      <c r="AZ148" s="9"/>
      <c r="BA148" s="119"/>
      <c r="BB148" s="192"/>
      <c r="BC148" s="9"/>
      <c r="BD148" s="119"/>
      <c r="BE148" s="192"/>
      <c r="BF148" s="9"/>
      <c r="BG148" s="119"/>
    </row>
    <row r="149" spans="1:59" s="41" customFormat="1" ht="293" x14ac:dyDescent="0.25">
      <c r="A149" s="9">
        <v>106</v>
      </c>
      <c r="B149" s="124" t="s">
        <v>983</v>
      </c>
      <c r="C149" s="9"/>
      <c r="D149" s="6" t="s">
        <v>1254</v>
      </c>
      <c r="E149" s="2" t="s">
        <v>1288</v>
      </c>
      <c r="F149" s="1">
        <v>15703</v>
      </c>
      <c r="G149" s="78" t="s">
        <v>1289</v>
      </c>
      <c r="H149" s="9">
        <v>2011</v>
      </c>
      <c r="I149" s="78" t="s">
        <v>1290</v>
      </c>
      <c r="J149" s="141">
        <v>690000</v>
      </c>
      <c r="K149" s="78" t="s">
        <v>68</v>
      </c>
      <c r="L149" s="78" t="s">
        <v>1291</v>
      </c>
      <c r="M149" s="78" t="s">
        <v>1292</v>
      </c>
      <c r="N149" s="78" t="s">
        <v>1293</v>
      </c>
      <c r="O149" s="78" t="s">
        <v>1294</v>
      </c>
      <c r="P149" s="9" t="s">
        <v>1295</v>
      </c>
      <c r="Q149" s="6">
        <v>100.60647058823528</v>
      </c>
      <c r="R149" s="6">
        <v>81.17647058823529</v>
      </c>
      <c r="S149" s="6">
        <v>5.33</v>
      </c>
      <c r="T149" s="6">
        <v>14.1</v>
      </c>
      <c r="U149" s="6">
        <v>100.60647058823528</v>
      </c>
      <c r="V149" s="9">
        <v>100</v>
      </c>
      <c r="W149" s="9"/>
      <c r="X149" s="6" t="s">
        <v>992</v>
      </c>
      <c r="Y149" s="9">
        <v>3</v>
      </c>
      <c r="Z149" s="9">
        <v>2</v>
      </c>
      <c r="AA149" s="9">
        <v>1</v>
      </c>
      <c r="AB149" s="9">
        <v>44</v>
      </c>
      <c r="AC149" s="9" t="s">
        <v>1296</v>
      </c>
      <c r="AD149" s="6"/>
      <c r="AE149" s="9">
        <v>5</v>
      </c>
      <c r="AF149" s="81">
        <v>100</v>
      </c>
      <c r="AG149" s="209" t="s">
        <v>1254</v>
      </c>
      <c r="AH149" s="6" t="s">
        <v>1264</v>
      </c>
      <c r="AI149" s="119">
        <v>20</v>
      </c>
      <c r="AJ149" s="192" t="s">
        <v>1297</v>
      </c>
      <c r="AK149" s="9" t="s">
        <v>1288</v>
      </c>
      <c r="AL149" s="119">
        <v>20</v>
      </c>
      <c r="AM149" s="192" t="s">
        <v>1298</v>
      </c>
      <c r="AN149" s="9" t="s">
        <v>1264</v>
      </c>
      <c r="AO149" s="119">
        <v>20</v>
      </c>
      <c r="AP149" s="192" t="s">
        <v>1299</v>
      </c>
      <c r="AQ149" s="9" t="s">
        <v>1300</v>
      </c>
      <c r="AR149" s="81">
        <v>20</v>
      </c>
      <c r="AS149" s="192" t="s">
        <v>1301</v>
      </c>
      <c r="AT149" s="9" t="s">
        <v>1302</v>
      </c>
      <c r="AU149" s="119">
        <v>20</v>
      </c>
      <c r="AV149" s="84"/>
      <c r="AW149" s="9"/>
      <c r="AX149" s="119"/>
      <c r="AY149" s="192"/>
      <c r="AZ149" s="9"/>
      <c r="BA149" s="119"/>
      <c r="BB149" s="192"/>
      <c r="BC149" s="9"/>
      <c r="BD149" s="119"/>
      <c r="BE149" s="192"/>
      <c r="BF149" s="9"/>
      <c r="BG149" s="119"/>
    </row>
    <row r="150" spans="1:59" s="41" customFormat="1" ht="152.9" x14ac:dyDescent="0.25">
      <c r="A150" s="9">
        <v>106</v>
      </c>
      <c r="B150" s="124" t="s">
        <v>983</v>
      </c>
      <c r="C150" s="9"/>
      <c r="D150" s="6" t="s">
        <v>1116</v>
      </c>
      <c r="E150" s="2" t="s">
        <v>1117</v>
      </c>
      <c r="F150" s="1">
        <v>5027</v>
      </c>
      <c r="G150" s="78" t="s">
        <v>1303</v>
      </c>
      <c r="H150" s="9">
        <v>2006</v>
      </c>
      <c r="I150" s="78" t="s">
        <v>1304</v>
      </c>
      <c r="J150" s="141">
        <v>806123.70989818068</v>
      </c>
      <c r="K150" s="78" t="s">
        <v>140</v>
      </c>
      <c r="L150" s="78" t="s">
        <v>1120</v>
      </c>
      <c r="M150" s="78" t="s">
        <v>1121</v>
      </c>
      <c r="N150" s="78" t="s">
        <v>1305</v>
      </c>
      <c r="O150" s="78" t="s">
        <v>1306</v>
      </c>
      <c r="P150" s="9">
        <v>43149</v>
      </c>
      <c r="Q150" s="6">
        <v>125.1</v>
      </c>
      <c r="R150" s="6">
        <v>94.84</v>
      </c>
      <c r="S150" s="6">
        <v>17.88</v>
      </c>
      <c r="T150" s="6">
        <v>12.38</v>
      </c>
      <c r="U150" s="6">
        <v>125.1</v>
      </c>
      <c r="V150" s="9">
        <v>100</v>
      </c>
      <c r="W150" s="9">
        <v>100</v>
      </c>
      <c r="X150" s="6" t="s">
        <v>992</v>
      </c>
      <c r="Y150" s="9">
        <v>3</v>
      </c>
      <c r="Z150" s="9">
        <v>2</v>
      </c>
      <c r="AA150" s="9">
        <v>3</v>
      </c>
      <c r="AB150" s="9">
        <v>32</v>
      </c>
      <c r="AC150" s="9" t="s">
        <v>1307</v>
      </c>
      <c r="AD150" s="6"/>
      <c r="AE150" s="9">
        <v>5</v>
      </c>
      <c r="AF150" s="81">
        <v>100</v>
      </c>
      <c r="AG150" s="209" t="s">
        <v>1308</v>
      </c>
      <c r="AH150" s="6" t="s">
        <v>1005</v>
      </c>
      <c r="AI150" s="119">
        <v>25</v>
      </c>
      <c r="AJ150" s="192" t="s">
        <v>1309</v>
      </c>
      <c r="AK150" s="9"/>
      <c r="AL150" s="119">
        <v>25</v>
      </c>
      <c r="AM150" s="192" t="s">
        <v>1310</v>
      </c>
      <c r="AN150" s="9" t="s">
        <v>1311</v>
      </c>
      <c r="AO150" s="119">
        <v>25</v>
      </c>
      <c r="AP150" s="192" t="s">
        <v>1312</v>
      </c>
      <c r="AQ150" s="9" t="s">
        <v>1005</v>
      </c>
      <c r="AR150" s="81">
        <v>25</v>
      </c>
      <c r="AS150" s="192"/>
      <c r="AT150" s="9"/>
      <c r="AU150" s="119"/>
      <c r="AV150" s="84"/>
      <c r="AW150" s="9"/>
      <c r="AX150" s="119"/>
      <c r="AY150" s="192"/>
      <c r="AZ150" s="9"/>
      <c r="BA150" s="119"/>
      <c r="BB150" s="192"/>
      <c r="BC150" s="9"/>
      <c r="BD150" s="119"/>
      <c r="BE150" s="192"/>
      <c r="BF150" s="9"/>
      <c r="BG150" s="119"/>
    </row>
    <row r="151" spans="1:59" s="41" customFormat="1" ht="89.2" x14ac:dyDescent="0.25">
      <c r="A151" s="9">
        <v>106</v>
      </c>
      <c r="B151" s="124" t="s">
        <v>983</v>
      </c>
      <c r="C151" s="9"/>
      <c r="D151" s="6" t="s">
        <v>1116</v>
      </c>
      <c r="E151" s="2" t="s">
        <v>1313</v>
      </c>
      <c r="F151" s="1">
        <v>8314</v>
      </c>
      <c r="G151" s="78" t="s">
        <v>1314</v>
      </c>
      <c r="H151" s="9">
        <v>2010</v>
      </c>
      <c r="I151" s="78" t="s">
        <v>1315</v>
      </c>
      <c r="J151" s="141">
        <v>191069</v>
      </c>
      <c r="K151" s="78" t="s">
        <v>68</v>
      </c>
      <c r="L151" s="78" t="s">
        <v>1316</v>
      </c>
      <c r="M151" s="78" t="s">
        <v>1317</v>
      </c>
      <c r="N151" s="78" t="s">
        <v>1318</v>
      </c>
      <c r="O151" s="78" t="s">
        <v>1319</v>
      </c>
      <c r="P151" s="9" t="s">
        <v>1320</v>
      </c>
      <c r="Q151" s="6">
        <v>52.74</v>
      </c>
      <c r="R151" s="6">
        <v>22.48</v>
      </c>
      <c r="S151" s="6">
        <v>17.88</v>
      </c>
      <c r="T151" s="6">
        <v>12.38</v>
      </c>
      <c r="U151" s="6">
        <v>52.74</v>
      </c>
      <c r="V151" s="9">
        <v>100</v>
      </c>
      <c r="W151" s="9" t="s">
        <v>169</v>
      </c>
      <c r="X151" s="6" t="s">
        <v>992</v>
      </c>
      <c r="Y151" s="9">
        <v>1</v>
      </c>
      <c r="Z151" s="9">
        <v>8</v>
      </c>
      <c r="AA151" s="9">
        <v>1</v>
      </c>
      <c r="AB151" s="9">
        <v>32</v>
      </c>
      <c r="AC151" s="9" t="s">
        <v>1321</v>
      </c>
      <c r="AD151" s="6"/>
      <c r="AE151" s="9">
        <v>5</v>
      </c>
      <c r="AF151" s="81">
        <v>100</v>
      </c>
      <c r="AG151" s="209"/>
      <c r="AH151" s="6" t="s">
        <v>1005</v>
      </c>
      <c r="AI151" s="119" t="s">
        <v>995</v>
      </c>
      <c r="AJ151" s="192"/>
      <c r="AK151" s="9"/>
      <c r="AL151" s="119"/>
      <c r="AM151" s="192"/>
      <c r="AN151" s="9"/>
      <c r="AO151" s="119"/>
      <c r="AP151" s="192"/>
      <c r="AQ151" s="9"/>
      <c r="AR151" s="81"/>
      <c r="AS151" s="192"/>
      <c r="AT151" s="9"/>
      <c r="AU151" s="119"/>
      <c r="AV151" s="84"/>
      <c r="AW151" s="9"/>
      <c r="AX151" s="119"/>
      <c r="AY151" s="192"/>
      <c r="AZ151" s="9"/>
      <c r="BA151" s="119"/>
      <c r="BB151" s="192"/>
      <c r="BC151" s="9"/>
      <c r="BD151" s="119"/>
      <c r="BE151" s="192"/>
      <c r="BF151" s="9"/>
      <c r="BG151" s="119"/>
    </row>
    <row r="152" spans="1:59" s="41" customFormat="1" ht="63.7" x14ac:dyDescent="0.25">
      <c r="A152" s="9">
        <v>106</v>
      </c>
      <c r="B152" s="124" t="s">
        <v>983</v>
      </c>
      <c r="C152" s="9"/>
      <c r="D152" s="6" t="s">
        <v>1019</v>
      </c>
      <c r="E152" s="2" t="s">
        <v>1322</v>
      </c>
      <c r="F152" s="1">
        <v>4763</v>
      </c>
      <c r="G152" s="78" t="s">
        <v>1323</v>
      </c>
      <c r="H152" s="9">
        <v>2004</v>
      </c>
      <c r="I152" s="78" t="s">
        <v>1324</v>
      </c>
      <c r="J152" s="141">
        <v>43886.045568352536</v>
      </c>
      <c r="K152" s="78" t="s">
        <v>140</v>
      </c>
      <c r="L152" s="78" t="s">
        <v>1325</v>
      </c>
      <c r="M152" s="78" t="s">
        <v>1326</v>
      </c>
      <c r="N152" s="78" t="s">
        <v>1327</v>
      </c>
      <c r="O152" s="78" t="s">
        <v>1328</v>
      </c>
      <c r="P152" s="9">
        <v>41206</v>
      </c>
      <c r="Q152" s="6">
        <v>35.42</v>
      </c>
      <c r="R152" s="6">
        <v>5.16</v>
      </c>
      <c r="S152" s="6">
        <v>17.88</v>
      </c>
      <c r="T152" s="6">
        <v>12.38</v>
      </c>
      <c r="U152" s="6">
        <v>35.42</v>
      </c>
      <c r="V152" s="9">
        <v>100</v>
      </c>
      <c r="W152" s="9">
        <v>100</v>
      </c>
      <c r="X152" s="6" t="s">
        <v>992</v>
      </c>
      <c r="Y152" s="9">
        <v>4</v>
      </c>
      <c r="Z152" s="9">
        <v>2</v>
      </c>
      <c r="AA152" s="9">
        <v>3</v>
      </c>
      <c r="AB152" s="9">
        <v>30</v>
      </c>
      <c r="AC152" s="9" t="s">
        <v>1329</v>
      </c>
      <c r="AD152" s="6">
        <v>0</v>
      </c>
      <c r="AE152" s="9">
        <v>5</v>
      </c>
      <c r="AF152" s="81">
        <v>100</v>
      </c>
      <c r="AG152" s="209" t="s">
        <v>1019</v>
      </c>
      <c r="AH152" s="6" t="s">
        <v>1322</v>
      </c>
      <c r="AI152" s="119">
        <v>50</v>
      </c>
      <c r="AJ152" s="192" t="s">
        <v>1330</v>
      </c>
      <c r="AK152" s="9" t="s">
        <v>1331</v>
      </c>
      <c r="AL152" s="119">
        <v>50</v>
      </c>
      <c r="AM152" s="192"/>
      <c r="AN152" s="9"/>
      <c r="AO152" s="119" t="s">
        <v>995</v>
      </c>
      <c r="AP152" s="192"/>
      <c r="AQ152" s="9"/>
      <c r="AR152" s="81" t="s">
        <v>995</v>
      </c>
      <c r="AS152" s="192"/>
      <c r="AT152" s="9"/>
      <c r="AU152" s="119"/>
      <c r="AV152" s="84"/>
      <c r="AW152" s="9"/>
      <c r="AX152" s="119"/>
      <c r="AY152" s="192"/>
      <c r="AZ152" s="9"/>
      <c r="BA152" s="119"/>
      <c r="BB152" s="192"/>
      <c r="BC152" s="9"/>
      <c r="BD152" s="119"/>
      <c r="BE152" s="192"/>
      <c r="BF152" s="9"/>
      <c r="BG152" s="119"/>
    </row>
    <row r="153" spans="1:59" s="41" customFormat="1" ht="89.2" x14ac:dyDescent="0.25">
      <c r="A153" s="9">
        <v>106</v>
      </c>
      <c r="B153" s="124" t="s">
        <v>983</v>
      </c>
      <c r="C153" s="9"/>
      <c r="D153" s="6" t="s">
        <v>1116</v>
      </c>
      <c r="E153" s="2" t="s">
        <v>1117</v>
      </c>
      <c r="F153" s="1">
        <v>5027</v>
      </c>
      <c r="G153" s="78" t="s">
        <v>1332</v>
      </c>
      <c r="H153" s="9">
        <v>2003</v>
      </c>
      <c r="I153" s="78" t="s">
        <v>1333</v>
      </c>
      <c r="J153" s="141">
        <v>70881.63</v>
      </c>
      <c r="K153" s="78" t="s">
        <v>147</v>
      </c>
      <c r="L153" s="78" t="s">
        <v>1334</v>
      </c>
      <c r="M153" s="78" t="s">
        <v>1335</v>
      </c>
      <c r="N153" s="78" t="s">
        <v>1336</v>
      </c>
      <c r="O153" s="78" t="s">
        <v>1337</v>
      </c>
      <c r="P153" s="9">
        <v>39601</v>
      </c>
      <c r="Q153" s="6">
        <v>38.6</v>
      </c>
      <c r="R153" s="6">
        <v>8.34</v>
      </c>
      <c r="S153" s="6">
        <v>17.88</v>
      </c>
      <c r="T153" s="6">
        <v>12.38</v>
      </c>
      <c r="U153" s="6">
        <v>38.6</v>
      </c>
      <c r="V153" s="9">
        <v>100</v>
      </c>
      <c r="W153" s="9">
        <v>100</v>
      </c>
      <c r="X153" s="6" t="s">
        <v>992</v>
      </c>
      <c r="Y153" s="9">
        <v>3</v>
      </c>
      <c r="Z153" s="9">
        <v>2</v>
      </c>
      <c r="AA153" s="9">
        <v>2</v>
      </c>
      <c r="AB153" s="9">
        <v>32</v>
      </c>
      <c r="AC153" s="9" t="s">
        <v>1338</v>
      </c>
      <c r="AD153" s="6"/>
      <c r="AE153" s="9">
        <v>5</v>
      </c>
      <c r="AF153" s="81">
        <v>100</v>
      </c>
      <c r="AG153" s="209" t="s">
        <v>1116</v>
      </c>
      <c r="AH153" s="6" t="s">
        <v>1117</v>
      </c>
      <c r="AI153" s="119">
        <v>25</v>
      </c>
      <c r="AJ153" s="192" t="s">
        <v>1339</v>
      </c>
      <c r="AK153" s="9" t="s">
        <v>1005</v>
      </c>
      <c r="AL153" s="119">
        <v>25</v>
      </c>
      <c r="AM153" s="192" t="s">
        <v>1340</v>
      </c>
      <c r="AN153" s="9" t="s">
        <v>1005</v>
      </c>
      <c r="AO153" s="119">
        <v>25</v>
      </c>
      <c r="AP153" s="192" t="s">
        <v>1341</v>
      </c>
      <c r="AQ153" s="9" t="s">
        <v>1005</v>
      </c>
      <c r="AR153" s="81">
        <v>25</v>
      </c>
      <c r="AS153" s="192"/>
      <c r="AT153" s="9"/>
      <c r="AU153" s="119"/>
      <c r="AV153" s="84"/>
      <c r="AW153" s="9"/>
      <c r="AX153" s="119"/>
      <c r="AY153" s="192"/>
      <c r="AZ153" s="9"/>
      <c r="BA153" s="119"/>
      <c r="BB153" s="192"/>
      <c r="BC153" s="9"/>
      <c r="BD153" s="119"/>
      <c r="BE153" s="192"/>
      <c r="BF153" s="9"/>
      <c r="BG153" s="119"/>
    </row>
    <row r="154" spans="1:59" s="41" customFormat="1" ht="76.45" x14ac:dyDescent="0.25">
      <c r="A154" s="9">
        <v>106</v>
      </c>
      <c r="B154" s="124" t="s">
        <v>983</v>
      </c>
      <c r="C154" s="9"/>
      <c r="D154" s="6" t="s">
        <v>1254</v>
      </c>
      <c r="E154" s="2" t="s">
        <v>1255</v>
      </c>
      <c r="F154" s="1">
        <v>9090</v>
      </c>
      <c r="G154" s="78" t="s">
        <v>1342</v>
      </c>
      <c r="H154" s="9">
        <v>2004</v>
      </c>
      <c r="I154" s="78" t="s">
        <v>1343</v>
      </c>
      <c r="J154" s="141">
        <v>62455.374228008688</v>
      </c>
      <c r="K154" s="78" t="s">
        <v>140</v>
      </c>
      <c r="L154" s="78" t="s">
        <v>1344</v>
      </c>
      <c r="M154" s="78" t="s">
        <v>1345</v>
      </c>
      <c r="N154" s="78" t="s">
        <v>1346</v>
      </c>
      <c r="O154" s="78" t="s">
        <v>1347</v>
      </c>
      <c r="P154" s="9" t="s">
        <v>1348</v>
      </c>
      <c r="Q154" s="6">
        <v>37.61</v>
      </c>
      <c r="R154" s="6">
        <v>7.35</v>
      </c>
      <c r="S154" s="6">
        <v>17.88</v>
      </c>
      <c r="T154" s="6">
        <v>12.38</v>
      </c>
      <c r="U154" s="6">
        <v>37.61</v>
      </c>
      <c r="V154" s="9">
        <v>100</v>
      </c>
      <c r="W154" s="9">
        <v>100</v>
      </c>
      <c r="X154" s="6" t="s">
        <v>992</v>
      </c>
      <c r="Y154" s="9">
        <v>3</v>
      </c>
      <c r="Z154" s="9">
        <v>10</v>
      </c>
      <c r="AA154" s="9">
        <v>4</v>
      </c>
      <c r="AB154" s="9">
        <v>44</v>
      </c>
      <c r="AC154" s="9" t="s">
        <v>1349</v>
      </c>
      <c r="AD154" s="6"/>
      <c r="AE154" s="9">
        <v>5</v>
      </c>
      <c r="AF154" s="81">
        <v>100</v>
      </c>
      <c r="AG154" s="209" t="s">
        <v>1254</v>
      </c>
      <c r="AH154" s="6" t="s">
        <v>1264</v>
      </c>
      <c r="AI154" s="119">
        <v>20</v>
      </c>
      <c r="AJ154" s="192" t="s">
        <v>1265</v>
      </c>
      <c r="AK154" s="9" t="s">
        <v>1266</v>
      </c>
      <c r="AL154" s="119">
        <v>20</v>
      </c>
      <c r="AM154" s="192" t="s">
        <v>1267</v>
      </c>
      <c r="AN154" s="9" t="s">
        <v>1268</v>
      </c>
      <c r="AO154" s="119">
        <v>20</v>
      </c>
      <c r="AP154" s="192" t="s">
        <v>1269</v>
      </c>
      <c r="AQ154" s="9" t="s">
        <v>1255</v>
      </c>
      <c r="AR154" s="81">
        <v>20</v>
      </c>
      <c r="AS154" s="192" t="s">
        <v>1350</v>
      </c>
      <c r="AT154" s="9" t="s">
        <v>1351</v>
      </c>
      <c r="AU154" s="119">
        <v>20</v>
      </c>
      <c r="AV154" s="84"/>
      <c r="AW154" s="9"/>
      <c r="AX154" s="119"/>
      <c r="AY154" s="192"/>
      <c r="AZ154" s="9"/>
      <c r="BA154" s="119"/>
      <c r="BB154" s="192"/>
      <c r="BC154" s="9"/>
      <c r="BD154" s="119"/>
      <c r="BE154" s="192"/>
      <c r="BF154" s="9"/>
      <c r="BG154" s="119"/>
    </row>
    <row r="155" spans="1:59" s="41" customFormat="1" ht="165.6" x14ac:dyDescent="0.25">
      <c r="A155" s="9">
        <v>106</v>
      </c>
      <c r="B155" s="124" t="s">
        <v>983</v>
      </c>
      <c r="C155" s="9"/>
      <c r="D155" s="6" t="s">
        <v>224</v>
      </c>
      <c r="E155" s="2" t="s">
        <v>1016</v>
      </c>
      <c r="F155" s="1">
        <v>412</v>
      </c>
      <c r="G155" s="78" t="s">
        <v>1352</v>
      </c>
      <c r="H155" s="9">
        <v>2008</v>
      </c>
      <c r="I155" s="78" t="s">
        <v>1353</v>
      </c>
      <c r="J155" s="141">
        <v>76263.839999999997</v>
      </c>
      <c r="K155" s="78" t="s">
        <v>88</v>
      </c>
      <c r="L155" s="78" t="s">
        <v>100</v>
      </c>
      <c r="M155" s="78" t="s">
        <v>1354</v>
      </c>
      <c r="N155" s="78" t="s">
        <v>1355</v>
      </c>
      <c r="O155" s="78" t="s">
        <v>1356</v>
      </c>
      <c r="P155" s="9" t="s">
        <v>1357</v>
      </c>
      <c r="Q155" s="6">
        <v>39.229999999999997</v>
      </c>
      <c r="R155" s="6">
        <v>8.9700000000000006</v>
      </c>
      <c r="S155" s="6">
        <v>17.88</v>
      </c>
      <c r="T155" s="6">
        <v>12.38</v>
      </c>
      <c r="U155" s="6">
        <v>39.229999999999997</v>
      </c>
      <c r="V155" s="9">
        <v>100</v>
      </c>
      <c r="W155" s="9">
        <v>100</v>
      </c>
      <c r="X155" s="6" t="s">
        <v>992</v>
      </c>
      <c r="Y155" s="9">
        <v>2</v>
      </c>
      <c r="Z155" s="9">
        <v>5</v>
      </c>
      <c r="AA155" s="9">
        <v>6</v>
      </c>
      <c r="AB155" s="9">
        <v>66</v>
      </c>
      <c r="AC155" s="9" t="s">
        <v>1358</v>
      </c>
      <c r="AD155" s="6"/>
      <c r="AE155" s="9">
        <v>5</v>
      </c>
      <c r="AF155" s="81">
        <v>100</v>
      </c>
      <c r="AG155" s="209" t="s">
        <v>224</v>
      </c>
      <c r="AH155" s="6" t="s">
        <v>1016</v>
      </c>
      <c r="AI155" s="119">
        <v>25</v>
      </c>
      <c r="AJ155" s="192" t="s">
        <v>1359</v>
      </c>
      <c r="AK155" s="9" t="s">
        <v>1016</v>
      </c>
      <c r="AL155" s="119">
        <v>25</v>
      </c>
      <c r="AM155" s="192" t="s">
        <v>1360</v>
      </c>
      <c r="AN155" s="9" t="s">
        <v>1361</v>
      </c>
      <c r="AO155" s="119">
        <v>25</v>
      </c>
      <c r="AP155" s="192" t="s">
        <v>1362</v>
      </c>
      <c r="AQ155" s="9" t="s">
        <v>1363</v>
      </c>
      <c r="AR155" s="81">
        <v>25</v>
      </c>
      <c r="AS155" s="192"/>
      <c r="AT155" s="9"/>
      <c r="AU155" s="119"/>
      <c r="AV155" s="84"/>
      <c r="AW155" s="9"/>
      <c r="AX155" s="119"/>
      <c r="AY155" s="192"/>
      <c r="AZ155" s="9"/>
      <c r="BA155" s="119"/>
      <c r="BB155" s="192"/>
      <c r="BC155" s="9"/>
      <c r="BD155" s="119"/>
      <c r="BE155" s="192"/>
      <c r="BF155" s="9"/>
      <c r="BG155" s="119"/>
    </row>
    <row r="156" spans="1:59" s="41" customFormat="1" ht="127.4" x14ac:dyDescent="0.25">
      <c r="A156" s="9">
        <v>106</v>
      </c>
      <c r="B156" s="124" t="s">
        <v>983</v>
      </c>
      <c r="C156" s="9"/>
      <c r="D156" s="6" t="s">
        <v>59</v>
      </c>
      <c r="E156" s="2" t="s">
        <v>60</v>
      </c>
      <c r="F156" s="1">
        <v>4355</v>
      </c>
      <c r="G156" s="78" t="s">
        <v>1364</v>
      </c>
      <c r="H156" s="9">
        <v>2007</v>
      </c>
      <c r="I156" s="78" t="s">
        <v>1365</v>
      </c>
      <c r="J156" s="141">
        <v>183609</v>
      </c>
      <c r="K156" s="78" t="s">
        <v>88</v>
      </c>
      <c r="L156" s="78" t="s">
        <v>1366</v>
      </c>
      <c r="M156" s="78" t="s">
        <v>1367</v>
      </c>
      <c r="N156" s="78" t="s">
        <v>1368</v>
      </c>
      <c r="O156" s="78" t="s">
        <v>1369</v>
      </c>
      <c r="P156" s="9" t="s">
        <v>1370</v>
      </c>
      <c r="Q156" s="6">
        <v>51.86</v>
      </c>
      <c r="R156" s="6">
        <v>21.6</v>
      </c>
      <c r="S156" s="6">
        <v>17.88</v>
      </c>
      <c r="T156" s="6">
        <v>12.38</v>
      </c>
      <c r="U156" s="6">
        <v>51.86</v>
      </c>
      <c r="V156" s="9">
        <v>100</v>
      </c>
      <c r="W156" s="9">
        <v>0</v>
      </c>
      <c r="X156" s="6" t="s">
        <v>992</v>
      </c>
      <c r="Y156" s="9">
        <v>3</v>
      </c>
      <c r="Z156" s="9">
        <v>6</v>
      </c>
      <c r="AA156" s="9">
        <v>1</v>
      </c>
      <c r="AB156" s="9">
        <v>44</v>
      </c>
      <c r="AC156" s="9" t="s">
        <v>1371</v>
      </c>
      <c r="AD156" s="6"/>
      <c r="AE156" s="9">
        <v>5</v>
      </c>
      <c r="AF156" s="81">
        <v>100</v>
      </c>
      <c r="AG156" s="209" t="s">
        <v>59</v>
      </c>
      <c r="AH156" s="6" t="s">
        <v>60</v>
      </c>
      <c r="AI156" s="119">
        <v>25</v>
      </c>
      <c r="AJ156" s="192" t="s">
        <v>1372</v>
      </c>
      <c r="AK156" s="9" t="s">
        <v>1373</v>
      </c>
      <c r="AL156" s="119">
        <v>25</v>
      </c>
      <c r="AM156" s="192" t="s">
        <v>1374</v>
      </c>
      <c r="AN156" s="9" t="s">
        <v>1375</v>
      </c>
      <c r="AO156" s="119">
        <v>25</v>
      </c>
      <c r="AP156" s="192" t="s">
        <v>1376</v>
      </c>
      <c r="AQ156" s="9" t="s">
        <v>1377</v>
      </c>
      <c r="AR156" s="81">
        <v>25</v>
      </c>
      <c r="AS156" s="192"/>
      <c r="AT156" s="9"/>
      <c r="AU156" s="119"/>
      <c r="AV156" s="84"/>
      <c r="AW156" s="9"/>
      <c r="AX156" s="119"/>
      <c r="AY156" s="192"/>
      <c r="AZ156" s="9"/>
      <c r="BA156" s="119"/>
      <c r="BB156" s="192"/>
      <c r="BC156" s="9"/>
      <c r="BD156" s="119"/>
      <c r="BE156" s="192"/>
      <c r="BF156" s="9"/>
      <c r="BG156" s="119"/>
    </row>
    <row r="157" spans="1:59" s="41" customFormat="1" ht="216.55" x14ac:dyDescent="0.25">
      <c r="A157" s="9">
        <v>106</v>
      </c>
      <c r="B157" s="124" t="s">
        <v>983</v>
      </c>
      <c r="C157" s="9"/>
      <c r="D157" s="6" t="s">
        <v>1254</v>
      </c>
      <c r="E157" s="2" t="s">
        <v>1288</v>
      </c>
      <c r="F157" s="1">
        <v>15703</v>
      </c>
      <c r="G157" s="78" t="s">
        <v>1378</v>
      </c>
      <c r="H157" s="9">
        <v>2006</v>
      </c>
      <c r="I157" s="78" t="s">
        <v>1379</v>
      </c>
      <c r="J157" s="141">
        <v>45450</v>
      </c>
      <c r="K157" s="78" t="s">
        <v>140</v>
      </c>
      <c r="L157" s="78" t="s">
        <v>1380</v>
      </c>
      <c r="M157" s="78" t="s">
        <v>1381</v>
      </c>
      <c r="N157" s="78" t="s">
        <v>1382</v>
      </c>
      <c r="O157" s="78" t="s">
        <v>1383</v>
      </c>
      <c r="P157" s="9">
        <v>43990</v>
      </c>
      <c r="Q157" s="6">
        <v>35.61</v>
      </c>
      <c r="R157" s="6">
        <v>5.35</v>
      </c>
      <c r="S157" s="6">
        <v>17.88</v>
      </c>
      <c r="T157" s="6">
        <v>12.38</v>
      </c>
      <c r="U157" s="6">
        <v>35.61</v>
      </c>
      <c r="V157" s="9">
        <v>100</v>
      </c>
      <c r="W157" s="9">
        <v>100</v>
      </c>
      <c r="X157" s="6" t="s">
        <v>992</v>
      </c>
      <c r="Y157" s="9">
        <v>3</v>
      </c>
      <c r="Z157" s="9">
        <v>6</v>
      </c>
      <c r="AA157" s="9">
        <v>1</v>
      </c>
      <c r="AB157" s="9">
        <v>44</v>
      </c>
      <c r="AC157" s="9" t="s">
        <v>1384</v>
      </c>
      <c r="AD157" s="6"/>
      <c r="AE157" s="9">
        <v>5</v>
      </c>
      <c r="AF157" s="81">
        <v>100</v>
      </c>
      <c r="AG157" s="209" t="s">
        <v>1254</v>
      </c>
      <c r="AH157" s="6" t="s">
        <v>1264</v>
      </c>
      <c r="AI157" s="119">
        <v>25</v>
      </c>
      <c r="AJ157" s="192" t="s">
        <v>1297</v>
      </c>
      <c r="AK157" s="9" t="s">
        <v>1288</v>
      </c>
      <c r="AL157" s="119">
        <v>25</v>
      </c>
      <c r="AM157" s="192" t="s">
        <v>1298</v>
      </c>
      <c r="AN157" s="9" t="s">
        <v>1264</v>
      </c>
      <c r="AO157" s="119">
        <v>25</v>
      </c>
      <c r="AP157" s="192" t="s">
        <v>1299</v>
      </c>
      <c r="AQ157" s="9" t="s">
        <v>1300</v>
      </c>
      <c r="AR157" s="81">
        <v>25</v>
      </c>
      <c r="AS157" s="192"/>
      <c r="AT157" s="9"/>
      <c r="AU157" s="119"/>
      <c r="AV157" s="84"/>
      <c r="AW157" s="9"/>
      <c r="AX157" s="119"/>
      <c r="AY157" s="192"/>
      <c r="AZ157" s="9"/>
      <c r="BA157" s="119"/>
      <c r="BB157" s="192"/>
      <c r="BC157" s="9"/>
      <c r="BD157" s="119"/>
      <c r="BE157" s="192"/>
      <c r="BF157" s="9"/>
      <c r="BG157" s="119"/>
    </row>
    <row r="158" spans="1:59" s="41" customFormat="1" ht="76.45" x14ac:dyDescent="0.25">
      <c r="A158" s="9">
        <v>106</v>
      </c>
      <c r="B158" s="124" t="s">
        <v>983</v>
      </c>
      <c r="C158" s="9"/>
      <c r="D158" s="6" t="s">
        <v>1116</v>
      </c>
      <c r="E158" s="2" t="s">
        <v>1117</v>
      </c>
      <c r="F158" s="1">
        <v>5027</v>
      </c>
      <c r="G158" s="78" t="s">
        <v>1385</v>
      </c>
      <c r="H158" s="9">
        <v>2008</v>
      </c>
      <c r="I158" s="78" t="s">
        <v>1386</v>
      </c>
      <c r="J158" s="141">
        <v>51327</v>
      </c>
      <c r="K158" s="78" t="s">
        <v>88</v>
      </c>
      <c r="L158" s="78" t="s">
        <v>1120</v>
      </c>
      <c r="M158" s="78" t="s">
        <v>1131</v>
      </c>
      <c r="N158" s="78" t="s">
        <v>1387</v>
      </c>
      <c r="O158" s="78" t="s">
        <v>1388</v>
      </c>
      <c r="P158" s="9" t="s">
        <v>1389</v>
      </c>
      <c r="Q158" s="6">
        <v>36.299999999999997</v>
      </c>
      <c r="R158" s="6">
        <v>6.04</v>
      </c>
      <c r="S158" s="6">
        <v>17.88</v>
      </c>
      <c r="T158" s="6">
        <v>12.38</v>
      </c>
      <c r="U158" s="6">
        <v>36.299999999999997</v>
      </c>
      <c r="V158" s="9">
        <v>100</v>
      </c>
      <c r="W158" s="9">
        <v>40.008891615027274</v>
      </c>
      <c r="X158" s="6" t="s">
        <v>992</v>
      </c>
      <c r="Y158" s="9">
        <v>4</v>
      </c>
      <c r="Z158" s="9">
        <v>2</v>
      </c>
      <c r="AA158" s="9">
        <v>2</v>
      </c>
      <c r="AB158" s="9">
        <v>32</v>
      </c>
      <c r="AC158" s="9" t="s">
        <v>1390</v>
      </c>
      <c r="AD158" s="6"/>
      <c r="AE158" s="9">
        <v>5</v>
      </c>
      <c r="AF158" s="81">
        <v>100</v>
      </c>
      <c r="AG158" s="209" t="s">
        <v>1125</v>
      </c>
      <c r="AH158" s="6"/>
      <c r="AI158" s="119">
        <v>50</v>
      </c>
      <c r="AJ158" s="192" t="s">
        <v>1126</v>
      </c>
      <c r="AK158" s="9" t="s">
        <v>1005</v>
      </c>
      <c r="AL158" s="119">
        <v>50</v>
      </c>
      <c r="AM158" s="192"/>
      <c r="AN158" s="9"/>
      <c r="AO158" s="119" t="s">
        <v>995</v>
      </c>
      <c r="AP158" s="192"/>
      <c r="AQ158" s="9"/>
      <c r="AR158" s="81" t="s">
        <v>995</v>
      </c>
      <c r="AS158" s="192"/>
      <c r="AT158" s="9"/>
      <c r="AU158" s="119"/>
      <c r="AV158" s="84"/>
      <c r="AW158" s="9"/>
      <c r="AX158" s="119"/>
      <c r="AY158" s="192"/>
      <c r="AZ158" s="9"/>
      <c r="BA158" s="119"/>
      <c r="BB158" s="192"/>
      <c r="BC158" s="9"/>
      <c r="BD158" s="119"/>
      <c r="BE158" s="192"/>
      <c r="BF158" s="9"/>
      <c r="BG158" s="119"/>
    </row>
    <row r="159" spans="1:59" s="41" customFormat="1" ht="63.7" x14ac:dyDescent="0.25">
      <c r="A159" s="9">
        <v>106</v>
      </c>
      <c r="B159" s="124" t="s">
        <v>983</v>
      </c>
      <c r="C159" s="9"/>
      <c r="D159" s="6" t="s">
        <v>1019</v>
      </c>
      <c r="E159" s="2" t="s">
        <v>1322</v>
      </c>
      <c r="F159" s="1">
        <v>4763</v>
      </c>
      <c r="G159" s="78" t="s">
        <v>1391</v>
      </c>
      <c r="H159" s="9">
        <v>2002</v>
      </c>
      <c r="I159" s="78" t="s">
        <v>1392</v>
      </c>
      <c r="J159" s="141">
        <v>63209.419921548993</v>
      </c>
      <c r="K159" s="78" t="s">
        <v>147</v>
      </c>
      <c r="L159" s="78" t="s">
        <v>1325</v>
      </c>
      <c r="M159" s="78" t="s">
        <v>1326</v>
      </c>
      <c r="N159" s="78" t="s">
        <v>1327</v>
      </c>
      <c r="O159" s="78" t="s">
        <v>1328</v>
      </c>
      <c r="P159" s="9">
        <v>39109</v>
      </c>
      <c r="Q159" s="6">
        <v>37.700000000000003</v>
      </c>
      <c r="R159" s="6">
        <v>7.44</v>
      </c>
      <c r="S159" s="6">
        <v>17.88</v>
      </c>
      <c r="T159" s="6">
        <v>12.38</v>
      </c>
      <c r="U159" s="6">
        <v>37.700000000000003</v>
      </c>
      <c r="V159" s="9">
        <v>100</v>
      </c>
      <c r="W159" s="9">
        <v>100</v>
      </c>
      <c r="X159" s="6" t="s">
        <v>992</v>
      </c>
      <c r="Y159" s="9">
        <v>4</v>
      </c>
      <c r="Z159" s="9">
        <v>2</v>
      </c>
      <c r="AA159" s="9">
        <v>3</v>
      </c>
      <c r="AB159" s="9">
        <v>21</v>
      </c>
      <c r="AC159" s="9" t="s">
        <v>1393</v>
      </c>
      <c r="AD159" s="6">
        <v>0</v>
      </c>
      <c r="AE159" s="9">
        <v>5</v>
      </c>
      <c r="AF159" s="81">
        <v>100</v>
      </c>
      <c r="AG159" s="209" t="s">
        <v>1019</v>
      </c>
      <c r="AH159" s="6" t="s">
        <v>1322</v>
      </c>
      <c r="AI159" s="119">
        <v>50</v>
      </c>
      <c r="AJ159" s="192" t="s">
        <v>1330</v>
      </c>
      <c r="AK159" s="9" t="s">
        <v>1331</v>
      </c>
      <c r="AL159" s="119">
        <v>50</v>
      </c>
      <c r="AM159" s="192"/>
      <c r="AN159" s="9"/>
      <c r="AO159" s="119" t="s">
        <v>995</v>
      </c>
      <c r="AP159" s="192"/>
      <c r="AQ159" s="9"/>
      <c r="AR159" s="81" t="s">
        <v>995</v>
      </c>
      <c r="AS159" s="192"/>
      <c r="AT159" s="9"/>
      <c r="AU159" s="119"/>
      <c r="AV159" s="84"/>
      <c r="AW159" s="9"/>
      <c r="AX159" s="119"/>
      <c r="AY159" s="192"/>
      <c r="AZ159" s="9"/>
      <c r="BA159" s="119"/>
      <c r="BB159" s="192"/>
      <c r="BC159" s="9"/>
      <c r="BD159" s="119"/>
      <c r="BE159" s="192"/>
      <c r="BF159" s="9"/>
      <c r="BG159" s="119"/>
    </row>
    <row r="160" spans="1:59" s="41" customFormat="1" ht="114.65" x14ac:dyDescent="0.25">
      <c r="A160" s="9">
        <v>106</v>
      </c>
      <c r="B160" s="124" t="s">
        <v>983</v>
      </c>
      <c r="C160" s="9"/>
      <c r="D160" s="6" t="s">
        <v>1006</v>
      </c>
      <c r="E160" s="2" t="s">
        <v>1007</v>
      </c>
      <c r="F160" s="1">
        <v>7561</v>
      </c>
      <c r="G160" s="78" t="s">
        <v>1394</v>
      </c>
      <c r="H160" s="9">
        <v>2006</v>
      </c>
      <c r="I160" s="78" t="s">
        <v>1394</v>
      </c>
      <c r="J160" s="141">
        <v>93769.75463194793</v>
      </c>
      <c r="K160" s="78" t="s">
        <v>140</v>
      </c>
      <c r="L160" s="78" t="s">
        <v>1010</v>
      </c>
      <c r="M160" s="78" t="s">
        <v>1395</v>
      </c>
      <c r="N160" s="78" t="s">
        <v>1396</v>
      </c>
      <c r="O160" s="78"/>
      <c r="P160" s="9">
        <v>40973</v>
      </c>
      <c r="Q160" s="6">
        <v>41.29</v>
      </c>
      <c r="R160" s="6">
        <v>11.03</v>
      </c>
      <c r="S160" s="6">
        <v>17.88</v>
      </c>
      <c r="T160" s="6">
        <v>12.38</v>
      </c>
      <c r="U160" s="6">
        <v>41.29</v>
      </c>
      <c r="V160" s="9">
        <v>100</v>
      </c>
      <c r="W160" s="9">
        <v>100</v>
      </c>
      <c r="X160" s="6" t="s">
        <v>992</v>
      </c>
      <c r="Y160" s="9">
        <v>4</v>
      </c>
      <c r="Z160" s="9">
        <v>6</v>
      </c>
      <c r="AA160" s="9">
        <v>3</v>
      </c>
      <c r="AB160" s="9">
        <v>66</v>
      </c>
      <c r="AC160" s="9" t="s">
        <v>1397</v>
      </c>
      <c r="AD160" s="6">
        <v>0</v>
      </c>
      <c r="AE160" s="9">
        <v>5</v>
      </c>
      <c r="AF160" s="81">
        <v>100</v>
      </c>
      <c r="AG160" s="209" t="s">
        <v>1006</v>
      </c>
      <c r="AH160" s="6" t="s">
        <v>1007</v>
      </c>
      <c r="AI160" s="119">
        <v>25</v>
      </c>
      <c r="AJ160" s="192" t="s">
        <v>1014</v>
      </c>
      <c r="AK160" s="9" t="s">
        <v>1015</v>
      </c>
      <c r="AL160" s="119">
        <v>25</v>
      </c>
      <c r="AM160" s="192" t="s">
        <v>224</v>
      </c>
      <c r="AN160" s="9" t="s">
        <v>1016</v>
      </c>
      <c r="AO160" s="119">
        <v>25</v>
      </c>
      <c r="AP160" s="192" t="s">
        <v>1017</v>
      </c>
      <c r="AQ160" s="9" t="s">
        <v>1018</v>
      </c>
      <c r="AR160" s="81">
        <v>25</v>
      </c>
      <c r="AS160" s="192"/>
      <c r="AT160" s="9"/>
      <c r="AU160" s="119"/>
      <c r="AV160" s="84"/>
      <c r="AW160" s="9"/>
      <c r="AX160" s="119"/>
      <c r="AY160" s="192"/>
      <c r="AZ160" s="9"/>
      <c r="BA160" s="119"/>
      <c r="BB160" s="192"/>
      <c r="BC160" s="9"/>
      <c r="BD160" s="119"/>
      <c r="BE160" s="192"/>
      <c r="BF160" s="9"/>
      <c r="BG160" s="119"/>
    </row>
    <row r="161" spans="1:59" s="41" customFormat="1" ht="89.2" x14ac:dyDescent="0.25">
      <c r="A161" s="9">
        <v>106</v>
      </c>
      <c r="B161" s="124" t="s">
        <v>983</v>
      </c>
      <c r="C161" s="9"/>
      <c r="D161" s="6" t="s">
        <v>399</v>
      </c>
      <c r="E161" s="2" t="s">
        <v>1237</v>
      </c>
      <c r="F161" s="1" t="s">
        <v>1238</v>
      </c>
      <c r="G161" s="78" t="s">
        <v>1398</v>
      </c>
      <c r="H161" s="9">
        <v>2010</v>
      </c>
      <c r="I161" s="78" t="s">
        <v>1399</v>
      </c>
      <c r="J161" s="141">
        <v>149933</v>
      </c>
      <c r="K161" s="78" t="s">
        <v>68</v>
      </c>
      <c r="L161" s="78" t="s">
        <v>1400</v>
      </c>
      <c r="M161" s="78" t="s">
        <v>1401</v>
      </c>
      <c r="N161" s="78" t="s">
        <v>1402</v>
      </c>
      <c r="O161" s="78" t="s">
        <v>1403</v>
      </c>
      <c r="P161" s="9" t="s">
        <v>1404</v>
      </c>
      <c r="Q161" s="6">
        <v>47.9</v>
      </c>
      <c r="R161" s="6">
        <v>17.64</v>
      </c>
      <c r="S161" s="6">
        <v>17.88</v>
      </c>
      <c r="T161" s="6">
        <v>12.38</v>
      </c>
      <c r="U161" s="6">
        <v>47.9</v>
      </c>
      <c r="V161" s="9">
        <v>100</v>
      </c>
      <c r="W161" s="9" t="s">
        <v>169</v>
      </c>
      <c r="X161" s="6" t="s">
        <v>992</v>
      </c>
      <c r="Y161" s="9">
        <v>4</v>
      </c>
      <c r="Z161" s="9">
        <v>4</v>
      </c>
      <c r="AA161" s="9">
        <v>6</v>
      </c>
      <c r="AB161" s="9">
        <v>30</v>
      </c>
      <c r="AC161" s="9" t="s">
        <v>1405</v>
      </c>
      <c r="AD161" s="6"/>
      <c r="AE161" s="9">
        <v>5</v>
      </c>
      <c r="AF161" s="81">
        <v>100</v>
      </c>
      <c r="AG161" s="209"/>
      <c r="AH161" s="6" t="s">
        <v>1005</v>
      </c>
      <c r="AI161" s="119" t="s">
        <v>995</v>
      </c>
      <c r="AJ161" s="192"/>
      <c r="AK161" s="9"/>
      <c r="AL161" s="119"/>
      <c r="AM161" s="192"/>
      <c r="AN161" s="9"/>
      <c r="AO161" s="119"/>
      <c r="AP161" s="192"/>
      <c r="AQ161" s="9"/>
      <c r="AR161" s="81"/>
      <c r="AS161" s="192"/>
      <c r="AT161" s="9"/>
      <c r="AU161" s="119"/>
      <c r="AV161" s="84"/>
      <c r="AW161" s="9"/>
      <c r="AX161" s="119"/>
      <c r="AY161" s="192"/>
      <c r="AZ161" s="9"/>
      <c r="BA161" s="119"/>
      <c r="BB161" s="192"/>
      <c r="BC161" s="9"/>
      <c r="BD161" s="119"/>
      <c r="BE161" s="192"/>
      <c r="BF161" s="9"/>
      <c r="BG161" s="119"/>
    </row>
    <row r="162" spans="1:59" s="41" customFormat="1" ht="152.9" x14ac:dyDescent="0.25">
      <c r="A162" s="9">
        <v>106</v>
      </c>
      <c r="B162" s="124" t="s">
        <v>983</v>
      </c>
      <c r="C162" s="9"/>
      <c r="D162" s="6" t="s">
        <v>1019</v>
      </c>
      <c r="E162" s="2" t="s">
        <v>1406</v>
      </c>
      <c r="F162" s="1">
        <v>7525</v>
      </c>
      <c r="G162" s="78" t="s">
        <v>1407</v>
      </c>
      <c r="H162" s="9">
        <v>2009</v>
      </c>
      <c r="I162" s="78" t="s">
        <v>1408</v>
      </c>
      <c r="J162" s="141">
        <v>139812</v>
      </c>
      <c r="K162" s="78" t="s">
        <v>68</v>
      </c>
      <c r="L162" s="78" t="s">
        <v>1409</v>
      </c>
      <c r="M162" s="78" t="s">
        <v>1410</v>
      </c>
      <c r="N162" s="78" t="s">
        <v>1411</v>
      </c>
      <c r="O162" s="78" t="s">
        <v>1412</v>
      </c>
      <c r="P162" s="9" t="s">
        <v>1413</v>
      </c>
      <c r="Q162" s="6">
        <v>46.71</v>
      </c>
      <c r="R162" s="6">
        <v>16.45</v>
      </c>
      <c r="S162" s="6">
        <v>17.88</v>
      </c>
      <c r="T162" s="6">
        <v>12.38</v>
      </c>
      <c r="U162" s="6">
        <v>46.71</v>
      </c>
      <c r="V162" s="9">
        <v>100</v>
      </c>
      <c r="W162" s="9" t="s">
        <v>169</v>
      </c>
      <c r="X162" s="6" t="s">
        <v>992</v>
      </c>
      <c r="Y162" s="9">
        <v>6</v>
      </c>
      <c r="Z162" s="9">
        <v>6</v>
      </c>
      <c r="AA162" s="9">
        <v>6</v>
      </c>
      <c r="AB162" s="9">
        <v>14</v>
      </c>
      <c r="AC162" s="9" t="s">
        <v>1414</v>
      </c>
      <c r="AD162" s="6"/>
      <c r="AE162" s="9">
        <v>4</v>
      </c>
      <c r="AF162" s="81">
        <v>100</v>
      </c>
      <c r="AG162" s="209"/>
      <c r="AH162" s="6" t="s">
        <v>1005</v>
      </c>
      <c r="AI162" s="119" t="s">
        <v>995</v>
      </c>
      <c r="AJ162" s="192"/>
      <c r="AK162" s="9"/>
      <c r="AL162" s="119"/>
      <c r="AM162" s="192"/>
      <c r="AN162" s="9"/>
      <c r="AO162" s="119"/>
      <c r="AP162" s="192"/>
      <c r="AQ162" s="9"/>
      <c r="AR162" s="81"/>
      <c r="AS162" s="192"/>
      <c r="AT162" s="9"/>
      <c r="AU162" s="119"/>
      <c r="AV162" s="84"/>
      <c r="AW162" s="9"/>
      <c r="AX162" s="119"/>
      <c r="AY162" s="192"/>
      <c r="AZ162" s="9"/>
      <c r="BA162" s="119"/>
      <c r="BB162" s="192"/>
      <c r="BC162" s="9"/>
      <c r="BD162" s="119"/>
      <c r="BE162" s="192"/>
      <c r="BF162" s="9"/>
      <c r="BG162" s="119"/>
    </row>
    <row r="163" spans="1:59" s="41" customFormat="1" ht="76.45" x14ac:dyDescent="0.25">
      <c r="A163" s="9">
        <v>106</v>
      </c>
      <c r="B163" s="124" t="s">
        <v>983</v>
      </c>
      <c r="C163" s="9"/>
      <c r="D163" s="6" t="s">
        <v>1141</v>
      </c>
      <c r="E163" s="2" t="s">
        <v>1415</v>
      </c>
      <c r="F163" s="1">
        <v>1100</v>
      </c>
      <c r="G163" s="78" t="s">
        <v>1416</v>
      </c>
      <c r="H163" s="9">
        <v>2012</v>
      </c>
      <c r="I163" s="78" t="s">
        <v>1417</v>
      </c>
      <c r="J163" s="141">
        <v>134912</v>
      </c>
      <c r="K163" s="78" t="s">
        <v>68</v>
      </c>
      <c r="L163" s="78" t="s">
        <v>1418</v>
      </c>
      <c r="M163" s="78" t="s">
        <v>1419</v>
      </c>
      <c r="N163" s="78" t="s">
        <v>1420</v>
      </c>
      <c r="O163" s="78" t="s">
        <v>1421</v>
      </c>
      <c r="P163" s="9" t="s">
        <v>1422</v>
      </c>
      <c r="Q163" s="6">
        <v>38.262</v>
      </c>
      <c r="R163" s="6">
        <v>15.872000000000002</v>
      </c>
      <c r="S163" s="6">
        <v>8.2899999999999991</v>
      </c>
      <c r="T163" s="6">
        <v>14.1</v>
      </c>
      <c r="U163" s="6">
        <v>38.262</v>
      </c>
      <c r="V163" s="9">
        <v>100</v>
      </c>
      <c r="W163" s="9" t="s">
        <v>169</v>
      </c>
      <c r="X163" s="6" t="s">
        <v>992</v>
      </c>
      <c r="Y163" s="9">
        <v>6</v>
      </c>
      <c r="Z163" s="9">
        <v>1</v>
      </c>
      <c r="AA163" s="9">
        <v>1</v>
      </c>
      <c r="AB163" s="9">
        <v>12</v>
      </c>
      <c r="AC163" s="9" t="s">
        <v>1423</v>
      </c>
      <c r="AD163" s="6">
        <v>0</v>
      </c>
      <c r="AE163" s="9">
        <v>4</v>
      </c>
      <c r="AF163" s="81">
        <v>100</v>
      </c>
      <c r="AG163" s="209" t="s">
        <v>1424</v>
      </c>
      <c r="AH163" s="6" t="s">
        <v>1142</v>
      </c>
      <c r="AI163" s="119">
        <v>40</v>
      </c>
      <c r="AJ163" s="192" t="s">
        <v>1425</v>
      </c>
      <c r="AK163" s="9" t="s">
        <v>1151</v>
      </c>
      <c r="AL163" s="119">
        <v>40</v>
      </c>
      <c r="AM163" s="192" t="s">
        <v>1426</v>
      </c>
      <c r="AN163" s="9" t="s">
        <v>1153</v>
      </c>
      <c r="AO163" s="119">
        <v>20</v>
      </c>
      <c r="AP163" s="192"/>
      <c r="AQ163" s="9"/>
      <c r="AR163" s="81"/>
      <c r="AS163" s="192"/>
      <c r="AT163" s="9"/>
      <c r="AU163" s="119"/>
      <c r="AV163" s="84"/>
      <c r="AW163" s="9"/>
      <c r="AX163" s="119"/>
      <c r="AY163" s="192"/>
      <c r="AZ163" s="9"/>
      <c r="BA163" s="119"/>
      <c r="BB163" s="192"/>
      <c r="BC163" s="9"/>
      <c r="BD163" s="119"/>
      <c r="BE163" s="192"/>
      <c r="BF163" s="9"/>
      <c r="BG163" s="119"/>
    </row>
    <row r="164" spans="1:59" s="41" customFormat="1" ht="63.7" x14ac:dyDescent="0.25">
      <c r="A164" s="9">
        <v>106</v>
      </c>
      <c r="B164" s="124" t="s">
        <v>983</v>
      </c>
      <c r="C164" s="9"/>
      <c r="D164" s="6" t="s">
        <v>1019</v>
      </c>
      <c r="E164" s="2" t="s">
        <v>1322</v>
      </c>
      <c r="F164" s="1">
        <v>4763</v>
      </c>
      <c r="G164" s="78" t="s">
        <v>1427</v>
      </c>
      <c r="H164" s="9">
        <v>2008</v>
      </c>
      <c r="I164" s="78" t="s">
        <v>1428</v>
      </c>
      <c r="J164" s="141">
        <v>700000</v>
      </c>
      <c r="K164" s="78" t="s">
        <v>88</v>
      </c>
      <c r="L164" s="78" t="s">
        <v>1325</v>
      </c>
      <c r="M164" s="78" t="s">
        <v>1326</v>
      </c>
      <c r="N164" s="78" t="s">
        <v>1429</v>
      </c>
      <c r="O164" s="78" t="s">
        <v>1430</v>
      </c>
      <c r="P164" s="9" t="s">
        <v>1431</v>
      </c>
      <c r="Q164" s="6">
        <v>112.61</v>
      </c>
      <c r="R164" s="6">
        <v>82.35</v>
      </c>
      <c r="S164" s="6">
        <v>17.88</v>
      </c>
      <c r="T164" s="6">
        <v>12.38</v>
      </c>
      <c r="U164" s="6">
        <v>112.61</v>
      </c>
      <c r="V164" s="9">
        <v>100</v>
      </c>
      <c r="W164" s="9">
        <v>34.9999706391568</v>
      </c>
      <c r="X164" s="6" t="s">
        <v>992</v>
      </c>
      <c r="Y164" s="9">
        <v>4</v>
      </c>
      <c r="Z164" s="9">
        <v>2</v>
      </c>
      <c r="AA164" s="9">
        <v>3</v>
      </c>
      <c r="AB164" s="9">
        <v>38</v>
      </c>
      <c r="AC164" s="9" t="s">
        <v>1432</v>
      </c>
      <c r="AD164" s="6">
        <v>0</v>
      </c>
      <c r="AE164" s="9">
        <v>5</v>
      </c>
      <c r="AF164" s="81">
        <v>100</v>
      </c>
      <c r="AG164" s="209" t="s">
        <v>1019</v>
      </c>
      <c r="AH164" s="6" t="s">
        <v>1322</v>
      </c>
      <c r="AI164" s="119">
        <v>100</v>
      </c>
      <c r="AJ164" s="192"/>
      <c r="AK164" s="9"/>
      <c r="AL164" s="119" t="s">
        <v>995</v>
      </c>
      <c r="AM164" s="192"/>
      <c r="AN164" s="9"/>
      <c r="AO164" s="119" t="s">
        <v>995</v>
      </c>
      <c r="AP164" s="192"/>
      <c r="AQ164" s="9"/>
      <c r="AR164" s="81" t="s">
        <v>995</v>
      </c>
      <c r="AS164" s="192"/>
      <c r="AT164" s="9"/>
      <c r="AU164" s="119"/>
      <c r="AV164" s="84"/>
      <c r="AW164" s="9"/>
      <c r="AX164" s="119"/>
      <c r="AY164" s="192"/>
      <c r="AZ164" s="9"/>
      <c r="BA164" s="119"/>
      <c r="BB164" s="192"/>
      <c r="BC164" s="9"/>
      <c r="BD164" s="119"/>
      <c r="BE164" s="192"/>
      <c r="BF164" s="9"/>
      <c r="BG164" s="119"/>
    </row>
    <row r="165" spans="1:59" s="41" customFormat="1" ht="63.7" x14ac:dyDescent="0.25">
      <c r="A165" s="9">
        <v>106</v>
      </c>
      <c r="B165" s="124" t="s">
        <v>983</v>
      </c>
      <c r="C165" s="9"/>
      <c r="D165" s="6" t="s">
        <v>1019</v>
      </c>
      <c r="E165" s="2" t="s">
        <v>1322</v>
      </c>
      <c r="F165" s="1">
        <v>4763</v>
      </c>
      <c r="G165" s="78" t="s">
        <v>1433</v>
      </c>
      <c r="H165" s="9">
        <v>2005</v>
      </c>
      <c r="I165" s="78" t="s">
        <v>1434</v>
      </c>
      <c r="J165" s="141">
        <v>43805.207811717577</v>
      </c>
      <c r="K165" s="78" t="s">
        <v>140</v>
      </c>
      <c r="L165" s="78" t="s">
        <v>1435</v>
      </c>
      <c r="M165" s="78" t="s">
        <v>1436</v>
      </c>
      <c r="N165" s="78" t="s">
        <v>1437</v>
      </c>
      <c r="O165" s="78" t="s">
        <v>1438</v>
      </c>
      <c r="P165" s="9">
        <v>42669</v>
      </c>
      <c r="Q165" s="6">
        <v>35.409999999999997</v>
      </c>
      <c r="R165" s="6">
        <v>5.15</v>
      </c>
      <c r="S165" s="6">
        <v>17.88</v>
      </c>
      <c r="T165" s="6">
        <v>12.38</v>
      </c>
      <c r="U165" s="6">
        <v>35.409999999999997</v>
      </c>
      <c r="V165" s="9">
        <v>100</v>
      </c>
      <c r="W165" s="9">
        <v>100</v>
      </c>
      <c r="X165" s="6" t="s">
        <v>992</v>
      </c>
      <c r="Y165" s="9">
        <v>6</v>
      </c>
      <c r="Z165" s="9">
        <v>1</v>
      </c>
      <c r="AA165" s="9">
        <v>5</v>
      </c>
      <c r="AB165" s="9">
        <v>14</v>
      </c>
      <c r="AC165" s="9" t="s">
        <v>1439</v>
      </c>
      <c r="AD165" s="6">
        <v>0</v>
      </c>
      <c r="AE165" s="9">
        <v>4</v>
      </c>
      <c r="AF165" s="81">
        <v>100</v>
      </c>
      <c r="AG165" s="209" t="s">
        <v>1019</v>
      </c>
      <c r="AH165" s="6" t="s">
        <v>1322</v>
      </c>
      <c r="AI165" s="119">
        <v>50</v>
      </c>
      <c r="AJ165" s="192" t="s">
        <v>1330</v>
      </c>
      <c r="AK165" s="9" t="s">
        <v>1331</v>
      </c>
      <c r="AL165" s="119">
        <v>50</v>
      </c>
      <c r="AM165" s="192"/>
      <c r="AN165" s="9"/>
      <c r="AO165" s="119" t="s">
        <v>995</v>
      </c>
      <c r="AP165" s="192"/>
      <c r="AQ165" s="9"/>
      <c r="AR165" s="81" t="s">
        <v>995</v>
      </c>
      <c r="AS165" s="192"/>
      <c r="AT165" s="9"/>
      <c r="AU165" s="119"/>
      <c r="AV165" s="84"/>
      <c r="AW165" s="9"/>
      <c r="AX165" s="119"/>
      <c r="AY165" s="192"/>
      <c r="AZ165" s="9"/>
      <c r="BA165" s="119"/>
      <c r="BB165" s="192"/>
      <c r="BC165" s="9"/>
      <c r="BD165" s="119"/>
      <c r="BE165" s="192"/>
      <c r="BF165" s="9"/>
      <c r="BG165" s="119"/>
    </row>
    <row r="166" spans="1:59" s="41" customFormat="1" ht="63.7" x14ac:dyDescent="0.25">
      <c r="A166" s="9">
        <v>106</v>
      </c>
      <c r="B166" s="124" t="s">
        <v>983</v>
      </c>
      <c r="C166" s="9"/>
      <c r="D166" s="6" t="s">
        <v>57</v>
      </c>
      <c r="E166" s="2" t="s">
        <v>996</v>
      </c>
      <c r="F166" s="1" t="s">
        <v>1440</v>
      </c>
      <c r="G166" s="78" t="s">
        <v>1441</v>
      </c>
      <c r="H166" s="9">
        <v>2002</v>
      </c>
      <c r="I166" s="78" t="s">
        <v>1442</v>
      </c>
      <c r="J166" s="141">
        <v>74577.23</v>
      </c>
      <c r="K166" s="78" t="s">
        <v>147</v>
      </c>
      <c r="L166" s="78" t="s">
        <v>988</v>
      </c>
      <c r="M166" s="78" t="s">
        <v>989</v>
      </c>
      <c r="N166" s="78" t="s">
        <v>1443</v>
      </c>
      <c r="O166" s="78" t="s">
        <v>1444</v>
      </c>
      <c r="P166" s="9">
        <v>38884</v>
      </c>
      <c r="Q166" s="6">
        <v>39.03</v>
      </c>
      <c r="R166" s="6">
        <v>8.77</v>
      </c>
      <c r="S166" s="6">
        <v>17.88</v>
      </c>
      <c r="T166" s="6">
        <v>12.38</v>
      </c>
      <c r="U166" s="6">
        <v>39.03</v>
      </c>
      <c r="V166" s="9">
        <v>100</v>
      </c>
      <c r="W166" s="9">
        <v>100</v>
      </c>
      <c r="X166" s="6" t="s">
        <v>992</v>
      </c>
      <c r="Y166" s="9">
        <v>1</v>
      </c>
      <c r="Z166" s="9">
        <v>7</v>
      </c>
      <c r="AA166" s="9">
        <v>4</v>
      </c>
      <c r="AB166" s="9">
        <v>4</v>
      </c>
      <c r="AC166" s="9" t="s">
        <v>1445</v>
      </c>
      <c r="AD166" s="6"/>
      <c r="AE166" s="9">
        <v>5</v>
      </c>
      <c r="AF166" s="81">
        <v>100</v>
      </c>
      <c r="AG166" s="209" t="s">
        <v>57</v>
      </c>
      <c r="AH166" s="6" t="s">
        <v>1069</v>
      </c>
      <c r="AI166" s="119">
        <v>100</v>
      </c>
      <c r="AJ166" s="192"/>
      <c r="AK166" s="9"/>
      <c r="AL166" s="119" t="s">
        <v>995</v>
      </c>
      <c r="AM166" s="192"/>
      <c r="AN166" s="9"/>
      <c r="AO166" s="119" t="s">
        <v>995</v>
      </c>
      <c r="AP166" s="192"/>
      <c r="AQ166" s="9"/>
      <c r="AR166" s="81" t="s">
        <v>995</v>
      </c>
      <c r="AS166" s="192"/>
      <c r="AT166" s="9"/>
      <c r="AU166" s="119"/>
      <c r="AV166" s="84"/>
      <c r="AW166" s="9"/>
      <c r="AX166" s="119"/>
      <c r="AY166" s="192"/>
      <c r="AZ166" s="9"/>
      <c r="BA166" s="119"/>
      <c r="BB166" s="192"/>
      <c r="BC166" s="9"/>
      <c r="BD166" s="119"/>
      <c r="BE166" s="192"/>
      <c r="BF166" s="9"/>
      <c r="BG166" s="119"/>
    </row>
    <row r="167" spans="1:59" s="41" customFormat="1" ht="343.95" x14ac:dyDescent="0.25">
      <c r="A167" s="9">
        <v>106</v>
      </c>
      <c r="B167" s="124" t="s">
        <v>983</v>
      </c>
      <c r="C167" s="9"/>
      <c r="D167" s="6" t="s">
        <v>1254</v>
      </c>
      <c r="E167" s="2" t="s">
        <v>1288</v>
      </c>
      <c r="F167" s="1">
        <v>15703</v>
      </c>
      <c r="G167" s="78" t="s">
        <v>1446</v>
      </c>
      <c r="H167" s="9">
        <v>2007</v>
      </c>
      <c r="I167" s="78" t="s">
        <v>1447</v>
      </c>
      <c r="J167" s="141">
        <v>145260</v>
      </c>
      <c r="K167" s="78" t="s">
        <v>88</v>
      </c>
      <c r="L167" s="78" t="s">
        <v>1380</v>
      </c>
      <c r="M167" s="78" t="s">
        <v>1381</v>
      </c>
      <c r="N167" s="78" t="s">
        <v>1448</v>
      </c>
      <c r="O167" s="78" t="s">
        <v>1449</v>
      </c>
      <c r="P167" s="9" t="s">
        <v>1450</v>
      </c>
      <c r="Q167" s="6">
        <v>47.35</v>
      </c>
      <c r="R167" s="6">
        <v>17.09</v>
      </c>
      <c r="S167" s="6">
        <v>17.88</v>
      </c>
      <c r="T167" s="6">
        <v>12.38</v>
      </c>
      <c r="U167" s="6">
        <v>47.35</v>
      </c>
      <c r="V167" s="9">
        <v>100</v>
      </c>
      <c r="W167" s="9" t="s">
        <v>169</v>
      </c>
      <c r="X167" s="6" t="s">
        <v>992</v>
      </c>
      <c r="Y167" s="9">
        <v>1</v>
      </c>
      <c r="Z167" s="9">
        <v>1</v>
      </c>
      <c r="AA167" s="9">
        <v>1</v>
      </c>
      <c r="AB167" s="9">
        <v>44</v>
      </c>
      <c r="AC167" s="9" t="s">
        <v>1451</v>
      </c>
      <c r="AD167" s="6"/>
      <c r="AE167" s="9">
        <v>5</v>
      </c>
      <c r="AF167" s="81">
        <v>100</v>
      </c>
      <c r="AG167" s="209" t="s">
        <v>1254</v>
      </c>
      <c r="AH167" s="6" t="s">
        <v>1264</v>
      </c>
      <c r="AI167" s="119">
        <v>25</v>
      </c>
      <c r="AJ167" s="192" t="s">
        <v>1297</v>
      </c>
      <c r="AK167" s="9" t="s">
        <v>1288</v>
      </c>
      <c r="AL167" s="119">
        <v>25</v>
      </c>
      <c r="AM167" s="192" t="s">
        <v>1298</v>
      </c>
      <c r="AN167" s="9" t="s">
        <v>1264</v>
      </c>
      <c r="AO167" s="119">
        <v>25</v>
      </c>
      <c r="AP167" s="192" t="s">
        <v>1299</v>
      </c>
      <c r="AQ167" s="9" t="s">
        <v>1300</v>
      </c>
      <c r="AR167" s="81">
        <v>25</v>
      </c>
      <c r="AS167" s="192"/>
      <c r="AT167" s="9"/>
      <c r="AU167" s="119"/>
      <c r="AV167" s="84"/>
      <c r="AW167" s="9"/>
      <c r="AX167" s="119"/>
      <c r="AY167" s="192"/>
      <c r="AZ167" s="9"/>
      <c r="BA167" s="119"/>
      <c r="BB167" s="192"/>
      <c r="BC167" s="9"/>
      <c r="BD167" s="119"/>
      <c r="BE167" s="192"/>
      <c r="BF167" s="9"/>
      <c r="BG167" s="119"/>
    </row>
    <row r="168" spans="1:59" s="41" customFormat="1" ht="203.85" x14ac:dyDescent="0.25">
      <c r="A168" s="9">
        <v>106</v>
      </c>
      <c r="B168" s="124" t="s">
        <v>983</v>
      </c>
      <c r="C168" s="9"/>
      <c r="D168" s="6" t="s">
        <v>1254</v>
      </c>
      <c r="E168" s="2" t="s">
        <v>1255</v>
      </c>
      <c r="F168" s="1">
        <v>9090</v>
      </c>
      <c r="G168" s="78" t="s">
        <v>1452</v>
      </c>
      <c r="H168" s="9">
        <v>2002</v>
      </c>
      <c r="I168" s="78" t="s">
        <v>1453</v>
      </c>
      <c r="J168" s="141">
        <v>291252.25</v>
      </c>
      <c r="K168" s="78" t="s">
        <v>147</v>
      </c>
      <c r="L168" s="78" t="s">
        <v>1454</v>
      </c>
      <c r="M168" s="78" t="s">
        <v>1259</v>
      </c>
      <c r="N168" s="78" t="s">
        <v>1455</v>
      </c>
      <c r="O168" s="78" t="s">
        <v>1456</v>
      </c>
      <c r="P168" s="9" t="s">
        <v>1457</v>
      </c>
      <c r="Q168" s="6">
        <v>64.52</v>
      </c>
      <c r="R168" s="6">
        <v>34.26</v>
      </c>
      <c r="S168" s="6">
        <v>17.88</v>
      </c>
      <c r="T168" s="6">
        <v>12.38</v>
      </c>
      <c r="U168" s="6">
        <v>64.52</v>
      </c>
      <c r="V168" s="9">
        <v>100</v>
      </c>
      <c r="W168" s="9">
        <v>100</v>
      </c>
      <c r="X168" s="6" t="s">
        <v>992</v>
      </c>
      <c r="Y168" s="9">
        <v>1</v>
      </c>
      <c r="Z168" s="9">
        <v>1</v>
      </c>
      <c r="AA168" s="9">
        <v>3</v>
      </c>
      <c r="AB168" s="9">
        <v>44</v>
      </c>
      <c r="AC168" s="9" t="s">
        <v>1458</v>
      </c>
      <c r="AD168" s="6"/>
      <c r="AE168" s="9">
        <v>5</v>
      </c>
      <c r="AF168" s="81">
        <v>100</v>
      </c>
      <c r="AG168" s="209" t="s">
        <v>1254</v>
      </c>
      <c r="AH168" s="6" t="s">
        <v>1264</v>
      </c>
      <c r="AI168" s="119">
        <v>33</v>
      </c>
      <c r="AJ168" s="192" t="s">
        <v>1265</v>
      </c>
      <c r="AK168" s="9" t="s">
        <v>1266</v>
      </c>
      <c r="AL168" s="119">
        <v>33</v>
      </c>
      <c r="AM168" s="192" t="s">
        <v>1350</v>
      </c>
      <c r="AN168" s="9" t="s">
        <v>1351</v>
      </c>
      <c r="AO168" s="119">
        <v>33</v>
      </c>
      <c r="AP168" s="192"/>
      <c r="AQ168" s="9"/>
      <c r="AR168" s="81" t="s">
        <v>995</v>
      </c>
      <c r="AS168" s="192"/>
      <c r="AT168" s="9"/>
      <c r="AU168" s="119"/>
      <c r="AV168" s="84"/>
      <c r="AW168" s="9"/>
      <c r="AX168" s="119"/>
      <c r="AY168" s="192"/>
      <c r="AZ168" s="9"/>
      <c r="BA168" s="119"/>
      <c r="BB168" s="192"/>
      <c r="BC168" s="9"/>
      <c r="BD168" s="119"/>
      <c r="BE168" s="192"/>
      <c r="BF168" s="9"/>
      <c r="BG168" s="119"/>
    </row>
    <row r="169" spans="1:59" s="41" customFormat="1" ht="127.4" x14ac:dyDescent="0.25">
      <c r="A169" s="9">
        <v>106</v>
      </c>
      <c r="B169" s="124" t="s">
        <v>983</v>
      </c>
      <c r="C169" s="9"/>
      <c r="D169" s="6" t="s">
        <v>59</v>
      </c>
      <c r="E169" s="2" t="s">
        <v>1373</v>
      </c>
      <c r="F169" s="1">
        <v>3937</v>
      </c>
      <c r="G169" s="78" t="s">
        <v>1459</v>
      </c>
      <c r="H169" s="9">
        <v>2002</v>
      </c>
      <c r="I169" s="78" t="s">
        <v>1460</v>
      </c>
      <c r="J169" s="141">
        <v>53892.472041395427</v>
      </c>
      <c r="K169" s="78" t="s">
        <v>147</v>
      </c>
      <c r="L169" s="78" t="s">
        <v>1461</v>
      </c>
      <c r="M169" s="78" t="s">
        <v>1367</v>
      </c>
      <c r="N169" s="78" t="s">
        <v>1462</v>
      </c>
      <c r="O169" s="78" t="s">
        <v>1463</v>
      </c>
      <c r="P169" s="9">
        <v>39874</v>
      </c>
      <c r="Q169" s="6">
        <v>36.6</v>
      </c>
      <c r="R169" s="6">
        <v>6.34</v>
      </c>
      <c r="S169" s="6">
        <v>17.88</v>
      </c>
      <c r="T169" s="6">
        <v>12.38</v>
      </c>
      <c r="U169" s="6">
        <v>36.6</v>
      </c>
      <c r="V169" s="9">
        <v>100</v>
      </c>
      <c r="W169" s="9">
        <v>100</v>
      </c>
      <c r="X169" s="6" t="s">
        <v>992</v>
      </c>
      <c r="Y169" s="9">
        <v>1</v>
      </c>
      <c r="Z169" s="9">
        <v>3</v>
      </c>
      <c r="AA169" s="9">
        <v>1</v>
      </c>
      <c r="AB169" s="9">
        <v>44</v>
      </c>
      <c r="AC169" s="9" t="s">
        <v>1464</v>
      </c>
      <c r="AD169" s="6"/>
      <c r="AE169" s="9">
        <v>5</v>
      </c>
      <c r="AF169" s="81">
        <v>100</v>
      </c>
      <c r="AG169" s="209" t="s">
        <v>59</v>
      </c>
      <c r="AH169" s="6" t="s">
        <v>60</v>
      </c>
      <c r="AI169" s="119">
        <v>25</v>
      </c>
      <c r="AJ169" s="192" t="s">
        <v>1372</v>
      </c>
      <c r="AK169" s="9" t="s">
        <v>1373</v>
      </c>
      <c r="AL169" s="119">
        <v>25</v>
      </c>
      <c r="AM169" s="192" t="s">
        <v>1465</v>
      </c>
      <c r="AN169" s="9" t="s">
        <v>60</v>
      </c>
      <c r="AO169" s="119">
        <v>25</v>
      </c>
      <c r="AP169" s="192" t="s">
        <v>1466</v>
      </c>
      <c r="AQ169" s="9" t="s">
        <v>1467</v>
      </c>
      <c r="AR169" s="81">
        <v>25</v>
      </c>
      <c r="AS169" s="192"/>
      <c r="AT169" s="9"/>
      <c r="AU169" s="119"/>
      <c r="AV169" s="84"/>
      <c r="AW169" s="9"/>
      <c r="AX169" s="119"/>
      <c r="AY169" s="192"/>
      <c r="AZ169" s="9"/>
      <c r="BA169" s="119"/>
      <c r="BB169" s="192"/>
      <c r="BC169" s="9"/>
      <c r="BD169" s="119"/>
      <c r="BE169" s="192"/>
      <c r="BF169" s="9"/>
      <c r="BG169" s="119"/>
    </row>
    <row r="170" spans="1:59" s="41" customFormat="1" ht="63.7" x14ac:dyDescent="0.25">
      <c r="A170" s="9">
        <v>106</v>
      </c>
      <c r="B170" s="124" t="s">
        <v>983</v>
      </c>
      <c r="C170" s="9"/>
      <c r="D170" s="6" t="s">
        <v>57</v>
      </c>
      <c r="E170" s="2" t="s">
        <v>1468</v>
      </c>
      <c r="F170" s="1" t="s">
        <v>1469</v>
      </c>
      <c r="G170" s="78" t="s">
        <v>1470</v>
      </c>
      <c r="H170" s="9">
        <v>2005</v>
      </c>
      <c r="I170" s="78" t="s">
        <v>1471</v>
      </c>
      <c r="J170" s="141">
        <v>214015.54</v>
      </c>
      <c r="K170" s="78" t="s">
        <v>140</v>
      </c>
      <c r="L170" s="78" t="s">
        <v>988</v>
      </c>
      <c r="M170" s="78" t="s">
        <v>989</v>
      </c>
      <c r="N170" s="78" t="s">
        <v>1066</v>
      </c>
      <c r="O170" s="78" t="s">
        <v>1067</v>
      </c>
      <c r="P170" s="9">
        <v>43705</v>
      </c>
      <c r="Q170" s="6">
        <v>55.44</v>
      </c>
      <c r="R170" s="6">
        <v>25.18</v>
      </c>
      <c r="S170" s="6">
        <v>17.88</v>
      </c>
      <c r="T170" s="6">
        <v>12.38</v>
      </c>
      <c r="U170" s="6">
        <v>55.44</v>
      </c>
      <c r="V170" s="9">
        <v>100</v>
      </c>
      <c r="W170" s="9">
        <v>100</v>
      </c>
      <c r="X170" s="6" t="s">
        <v>992</v>
      </c>
      <c r="Y170" s="9">
        <v>3</v>
      </c>
      <c r="Z170" s="9">
        <v>1</v>
      </c>
      <c r="AA170" s="9">
        <v>5</v>
      </c>
      <c r="AB170" s="9">
        <v>44</v>
      </c>
      <c r="AC170" s="9" t="s">
        <v>1472</v>
      </c>
      <c r="AD170" s="6"/>
      <c r="AE170" s="9">
        <v>5</v>
      </c>
      <c r="AF170" s="81">
        <v>100</v>
      </c>
      <c r="AG170" s="209" t="s">
        <v>57</v>
      </c>
      <c r="AH170" s="6" t="s">
        <v>1069</v>
      </c>
      <c r="AI170" s="119">
        <v>100</v>
      </c>
      <c r="AJ170" s="192"/>
      <c r="AK170" s="9" t="s">
        <v>1005</v>
      </c>
      <c r="AL170" s="119" t="s">
        <v>995</v>
      </c>
      <c r="AM170" s="192"/>
      <c r="AN170" s="9"/>
      <c r="AO170" s="119" t="s">
        <v>995</v>
      </c>
      <c r="AP170" s="192"/>
      <c r="AQ170" s="9"/>
      <c r="AR170" s="81" t="s">
        <v>995</v>
      </c>
      <c r="AS170" s="192"/>
      <c r="AT170" s="9"/>
      <c r="AU170" s="119"/>
      <c r="AV170" s="84"/>
      <c r="AW170" s="9"/>
      <c r="AX170" s="119"/>
      <c r="AY170" s="192"/>
      <c r="AZ170" s="9"/>
      <c r="BA170" s="119"/>
      <c r="BB170" s="192"/>
      <c r="BC170" s="9"/>
      <c r="BD170" s="119"/>
      <c r="BE170" s="192"/>
      <c r="BF170" s="9"/>
      <c r="BG170" s="119"/>
    </row>
    <row r="171" spans="1:59" s="41" customFormat="1" ht="101.95" x14ac:dyDescent="0.25">
      <c r="A171" s="9">
        <v>106</v>
      </c>
      <c r="B171" s="124" t="s">
        <v>983</v>
      </c>
      <c r="C171" s="9"/>
      <c r="D171" s="6" t="s">
        <v>1473</v>
      </c>
      <c r="E171" s="2" t="s">
        <v>1474</v>
      </c>
      <c r="F171" s="1">
        <v>3323</v>
      </c>
      <c r="G171" s="78" t="s">
        <v>1475</v>
      </c>
      <c r="H171" s="9">
        <v>2010</v>
      </c>
      <c r="I171" s="78" t="s">
        <v>1476</v>
      </c>
      <c r="J171" s="141">
        <v>91925</v>
      </c>
      <c r="K171" s="78" t="s">
        <v>68</v>
      </c>
      <c r="L171" s="78" t="s">
        <v>1477</v>
      </c>
      <c r="M171" s="78" t="s">
        <v>1478</v>
      </c>
      <c r="N171" s="78" t="s">
        <v>1479</v>
      </c>
      <c r="O171" s="78" t="s">
        <v>1480</v>
      </c>
      <c r="P171" s="9" t="s">
        <v>1481</v>
      </c>
      <c r="Q171" s="6">
        <v>41.07</v>
      </c>
      <c r="R171" s="6">
        <v>10.81</v>
      </c>
      <c r="S171" s="6">
        <v>17.88</v>
      </c>
      <c r="T171" s="6">
        <v>12.38</v>
      </c>
      <c r="U171" s="6">
        <v>41.07</v>
      </c>
      <c r="V171" s="9">
        <v>100</v>
      </c>
      <c r="W171" s="9" t="s">
        <v>169</v>
      </c>
      <c r="X171" s="6" t="s">
        <v>992</v>
      </c>
      <c r="Y171" s="9">
        <v>6</v>
      </c>
      <c r="Z171" s="9">
        <v>1</v>
      </c>
      <c r="AA171" s="9">
        <v>5</v>
      </c>
      <c r="AB171" s="9">
        <v>59</v>
      </c>
      <c r="AC171" s="9" t="s">
        <v>1482</v>
      </c>
      <c r="AD171" s="6"/>
      <c r="AE171" s="9">
        <v>5</v>
      </c>
      <c r="AF171" s="81">
        <v>100</v>
      </c>
      <c r="AG171" s="209"/>
      <c r="AH171" s="6" t="s">
        <v>1005</v>
      </c>
      <c r="AI171" s="119" t="s">
        <v>995</v>
      </c>
      <c r="AJ171" s="192"/>
      <c r="AK171" s="9"/>
      <c r="AL171" s="119"/>
      <c r="AM171" s="192"/>
      <c r="AN171" s="9"/>
      <c r="AO171" s="119"/>
      <c r="AP171" s="192"/>
      <c r="AQ171" s="9"/>
      <c r="AR171" s="81"/>
      <c r="AS171" s="192"/>
      <c r="AT171" s="9"/>
      <c r="AU171" s="119"/>
      <c r="AV171" s="84"/>
      <c r="AW171" s="9"/>
      <c r="AX171" s="119"/>
      <c r="AY171" s="192"/>
      <c r="AZ171" s="9"/>
      <c r="BA171" s="119"/>
      <c r="BB171" s="192"/>
      <c r="BC171" s="9"/>
      <c r="BD171" s="119"/>
      <c r="BE171" s="192"/>
      <c r="BF171" s="9"/>
      <c r="BG171" s="119"/>
    </row>
    <row r="172" spans="1:59" s="41" customFormat="1" ht="89.2" x14ac:dyDescent="0.25">
      <c r="A172" s="9">
        <v>106</v>
      </c>
      <c r="B172" s="124" t="s">
        <v>983</v>
      </c>
      <c r="C172" s="9"/>
      <c r="D172" s="6" t="s">
        <v>224</v>
      </c>
      <c r="E172" s="2" t="s">
        <v>1016</v>
      </c>
      <c r="F172" s="1">
        <v>412</v>
      </c>
      <c r="G172" s="78" t="s">
        <v>1483</v>
      </c>
      <c r="H172" s="9">
        <v>2010</v>
      </c>
      <c r="I172" s="78" t="s">
        <v>1484</v>
      </c>
      <c r="J172" s="141">
        <v>209563.86</v>
      </c>
      <c r="K172" s="78" t="s">
        <v>68</v>
      </c>
      <c r="L172" s="78" t="s">
        <v>1485</v>
      </c>
      <c r="M172" s="78" t="s">
        <v>1486</v>
      </c>
      <c r="N172" s="78" t="s">
        <v>1487</v>
      </c>
      <c r="O172" s="78" t="s">
        <v>1488</v>
      </c>
      <c r="P172" s="9" t="s">
        <v>1489</v>
      </c>
      <c r="Q172" s="6">
        <v>54.91</v>
      </c>
      <c r="R172" s="6">
        <v>24.65</v>
      </c>
      <c r="S172" s="6">
        <v>17.88</v>
      </c>
      <c r="T172" s="6">
        <v>12.38</v>
      </c>
      <c r="U172" s="6">
        <v>54.91</v>
      </c>
      <c r="V172" s="9">
        <v>100</v>
      </c>
      <c r="W172" s="9" t="s">
        <v>169</v>
      </c>
      <c r="X172" s="6" t="s">
        <v>992</v>
      </c>
      <c r="Y172" s="9">
        <v>4</v>
      </c>
      <c r="Z172" s="9">
        <v>7</v>
      </c>
      <c r="AA172" s="9">
        <v>5</v>
      </c>
      <c r="AB172" s="9">
        <v>66</v>
      </c>
      <c r="AC172" s="9" t="s">
        <v>1490</v>
      </c>
      <c r="AD172" s="6"/>
      <c r="AE172" s="9">
        <v>5</v>
      </c>
      <c r="AF172" s="81">
        <v>100</v>
      </c>
      <c r="AG172" s="209"/>
      <c r="AH172" s="6" t="s">
        <v>1005</v>
      </c>
      <c r="AI172" s="119" t="s">
        <v>995</v>
      </c>
      <c r="AJ172" s="192"/>
      <c r="AK172" s="9"/>
      <c r="AL172" s="119"/>
      <c r="AM172" s="192"/>
      <c r="AN172" s="9"/>
      <c r="AO172" s="119"/>
      <c r="AP172" s="192"/>
      <c r="AQ172" s="9"/>
      <c r="AR172" s="81"/>
      <c r="AS172" s="192"/>
      <c r="AT172" s="9"/>
      <c r="AU172" s="119"/>
      <c r="AV172" s="84"/>
      <c r="AW172" s="9"/>
      <c r="AX172" s="119"/>
      <c r="AY172" s="192"/>
      <c r="AZ172" s="9"/>
      <c r="BA172" s="119"/>
      <c r="BB172" s="192"/>
      <c r="BC172" s="9"/>
      <c r="BD172" s="119"/>
      <c r="BE172" s="192"/>
      <c r="BF172" s="9"/>
      <c r="BG172" s="119"/>
    </row>
    <row r="173" spans="1:59" s="41" customFormat="1" ht="293" x14ac:dyDescent="0.25">
      <c r="A173" s="9">
        <v>106</v>
      </c>
      <c r="B173" s="124" t="s">
        <v>983</v>
      </c>
      <c r="C173" s="9"/>
      <c r="D173" s="6" t="s">
        <v>1473</v>
      </c>
      <c r="E173" s="2" t="s">
        <v>1491</v>
      </c>
      <c r="F173" s="1">
        <v>8949</v>
      </c>
      <c r="G173" s="78" t="s">
        <v>1492</v>
      </c>
      <c r="H173" s="9">
        <v>2008</v>
      </c>
      <c r="I173" s="78" t="s">
        <v>1493</v>
      </c>
      <c r="J173" s="141">
        <v>148000</v>
      </c>
      <c r="K173" s="78" t="s">
        <v>88</v>
      </c>
      <c r="L173" s="78" t="s">
        <v>1494</v>
      </c>
      <c r="M173" s="78" t="s">
        <v>1495</v>
      </c>
      <c r="N173" s="78" t="s">
        <v>1496</v>
      </c>
      <c r="O173" s="78" t="s">
        <v>1497</v>
      </c>
      <c r="P173" s="9" t="s">
        <v>1498</v>
      </c>
      <c r="Q173" s="6">
        <v>73.790000000000006</v>
      </c>
      <c r="R173" s="6">
        <v>43.53</v>
      </c>
      <c r="S173" s="6">
        <v>17.88</v>
      </c>
      <c r="T173" s="6">
        <v>12.38</v>
      </c>
      <c r="U173" s="6">
        <v>73.790000000000006</v>
      </c>
      <c r="V173" s="9">
        <v>100</v>
      </c>
      <c r="W173" s="9">
        <v>0</v>
      </c>
      <c r="X173" s="6" t="s">
        <v>992</v>
      </c>
      <c r="Y173" s="9">
        <v>6</v>
      </c>
      <c r="Z173" s="9">
        <v>1</v>
      </c>
      <c r="AA173" s="9">
        <v>5</v>
      </c>
      <c r="AB173" s="9">
        <v>25</v>
      </c>
      <c r="AC173" s="9" t="s">
        <v>1499</v>
      </c>
      <c r="AD173" s="6"/>
      <c r="AE173" s="9">
        <v>4</v>
      </c>
      <c r="AF173" s="81">
        <v>100</v>
      </c>
      <c r="AG173" s="209" t="s">
        <v>1500</v>
      </c>
      <c r="AH173" s="6" t="s">
        <v>1005</v>
      </c>
      <c r="AI173" s="119">
        <v>25</v>
      </c>
      <c r="AJ173" s="192" t="s">
        <v>1501</v>
      </c>
      <c r="AK173" s="9" t="s">
        <v>1005</v>
      </c>
      <c r="AL173" s="119">
        <v>25</v>
      </c>
      <c r="AM173" s="192" t="s">
        <v>1502</v>
      </c>
      <c r="AN173" s="9" t="s">
        <v>1005</v>
      </c>
      <c r="AO173" s="119">
        <v>25</v>
      </c>
      <c r="AP173" s="192" t="s">
        <v>1503</v>
      </c>
      <c r="AQ173" s="9" t="s">
        <v>1005</v>
      </c>
      <c r="AR173" s="81">
        <v>25</v>
      </c>
      <c r="AS173" s="192"/>
      <c r="AT173" s="9"/>
      <c r="AU173" s="119"/>
      <c r="AV173" s="84"/>
      <c r="AW173" s="9"/>
      <c r="AX173" s="119"/>
      <c r="AY173" s="192"/>
      <c r="AZ173" s="9"/>
      <c r="BA173" s="119"/>
      <c r="BB173" s="192"/>
      <c r="BC173" s="9"/>
      <c r="BD173" s="119"/>
      <c r="BE173" s="192"/>
      <c r="BF173" s="9"/>
      <c r="BG173" s="119"/>
    </row>
    <row r="174" spans="1:59" s="41" customFormat="1" ht="152.9" x14ac:dyDescent="0.25">
      <c r="A174" s="9">
        <v>106</v>
      </c>
      <c r="B174" s="124" t="s">
        <v>983</v>
      </c>
      <c r="C174" s="9"/>
      <c r="D174" s="6" t="s">
        <v>1154</v>
      </c>
      <c r="E174" s="2" t="s">
        <v>1155</v>
      </c>
      <c r="F174" s="1">
        <v>3332</v>
      </c>
      <c r="G174" s="78" t="s">
        <v>1504</v>
      </c>
      <c r="H174" s="9">
        <v>2004</v>
      </c>
      <c r="I174" s="78" t="s">
        <v>1505</v>
      </c>
      <c r="J174" s="141">
        <v>92262.75</v>
      </c>
      <c r="K174" s="78" t="s">
        <v>147</v>
      </c>
      <c r="L174" s="78" t="s">
        <v>1506</v>
      </c>
      <c r="M174" s="78" t="s">
        <v>1507</v>
      </c>
      <c r="N174" s="78" t="s">
        <v>1508</v>
      </c>
      <c r="O174" s="78" t="s">
        <v>1509</v>
      </c>
      <c r="P174" s="9">
        <v>36658</v>
      </c>
      <c r="Q174" s="6">
        <v>41.11</v>
      </c>
      <c r="R174" s="6">
        <v>10.85</v>
      </c>
      <c r="S174" s="6">
        <v>17.88</v>
      </c>
      <c r="T174" s="6">
        <v>12.38</v>
      </c>
      <c r="U174" s="6">
        <v>41.11</v>
      </c>
      <c r="V174" s="9">
        <v>100</v>
      </c>
      <c r="W174" s="9" t="s">
        <v>169</v>
      </c>
      <c r="X174" s="6" t="s">
        <v>992</v>
      </c>
      <c r="Y174" s="9">
        <v>4</v>
      </c>
      <c r="Z174" s="9">
        <v>3</v>
      </c>
      <c r="AA174" s="9">
        <v>2</v>
      </c>
      <c r="AB174" s="9">
        <v>46</v>
      </c>
      <c r="AC174" s="9" t="s">
        <v>1510</v>
      </c>
      <c r="AD174" s="6"/>
      <c r="AE174" s="9">
        <v>5</v>
      </c>
      <c r="AF174" s="81">
        <v>100</v>
      </c>
      <c r="AG174" s="209" t="s">
        <v>1511</v>
      </c>
      <c r="AH174" s="6" t="s">
        <v>1005</v>
      </c>
      <c r="AI174" s="119">
        <v>100</v>
      </c>
      <c r="AJ174" s="192"/>
      <c r="AK174" s="9"/>
      <c r="AL174" s="119" t="s">
        <v>995</v>
      </c>
      <c r="AM174" s="192"/>
      <c r="AN174" s="9"/>
      <c r="AO174" s="119" t="s">
        <v>995</v>
      </c>
      <c r="AP174" s="192"/>
      <c r="AQ174" s="9"/>
      <c r="AR174" s="81" t="s">
        <v>995</v>
      </c>
      <c r="AS174" s="192"/>
      <c r="AT174" s="9"/>
      <c r="AU174" s="119"/>
      <c r="AV174" s="84"/>
      <c r="AW174" s="9"/>
      <c r="AX174" s="119"/>
      <c r="AY174" s="192"/>
      <c r="AZ174" s="9"/>
      <c r="BA174" s="119"/>
      <c r="BB174" s="192"/>
      <c r="BC174" s="9"/>
      <c r="BD174" s="119"/>
      <c r="BE174" s="192"/>
      <c r="BF174" s="9"/>
      <c r="BG174" s="119"/>
    </row>
    <row r="175" spans="1:59" s="41" customFormat="1" ht="63.7" x14ac:dyDescent="0.25">
      <c r="A175" s="9">
        <v>106</v>
      </c>
      <c r="B175" s="124" t="s">
        <v>983</v>
      </c>
      <c r="C175" s="9"/>
      <c r="D175" s="6" t="s">
        <v>1116</v>
      </c>
      <c r="E175" s="2" t="s">
        <v>1512</v>
      </c>
      <c r="F175" s="1">
        <v>12315</v>
      </c>
      <c r="G175" s="78" t="s">
        <v>1513</v>
      </c>
      <c r="H175" s="9">
        <v>2010</v>
      </c>
      <c r="I175" s="78" t="s">
        <v>1514</v>
      </c>
      <c r="J175" s="141">
        <v>149885.1</v>
      </c>
      <c r="K175" s="78" t="s">
        <v>68</v>
      </c>
      <c r="L175" s="78" t="s">
        <v>1515</v>
      </c>
      <c r="M175" s="78" t="s">
        <v>1516</v>
      </c>
      <c r="N175" s="78" t="s">
        <v>1517</v>
      </c>
      <c r="O175" s="78" t="s">
        <v>1518</v>
      </c>
      <c r="P175" s="9" t="s">
        <v>1519</v>
      </c>
      <c r="Q175" s="6">
        <v>48.47</v>
      </c>
      <c r="R175" s="6">
        <v>18.21</v>
      </c>
      <c r="S175" s="6">
        <v>17.88</v>
      </c>
      <c r="T175" s="6">
        <v>12.38</v>
      </c>
      <c r="U175" s="6">
        <v>48.47</v>
      </c>
      <c r="V175" s="9">
        <v>100</v>
      </c>
      <c r="W175" s="9" t="s">
        <v>169</v>
      </c>
      <c r="X175" s="6" t="s">
        <v>992</v>
      </c>
      <c r="Y175" s="9">
        <v>3</v>
      </c>
      <c r="Z175" s="9">
        <v>2</v>
      </c>
      <c r="AA175" s="9">
        <v>3</v>
      </c>
      <c r="AB175" s="9">
        <v>4</v>
      </c>
      <c r="AC175" s="9" t="s">
        <v>1520</v>
      </c>
      <c r="AD175" s="6"/>
      <c r="AE175" s="9">
        <v>5</v>
      </c>
      <c r="AF175" s="81">
        <v>100</v>
      </c>
      <c r="AG175" s="209"/>
      <c r="AH175" s="6" t="s">
        <v>1005</v>
      </c>
      <c r="AI175" s="119" t="s">
        <v>995</v>
      </c>
      <c r="AJ175" s="192"/>
      <c r="AK175" s="9"/>
      <c r="AL175" s="119"/>
      <c r="AM175" s="192"/>
      <c r="AN175" s="9"/>
      <c r="AO175" s="119"/>
      <c r="AP175" s="192"/>
      <c r="AQ175" s="9"/>
      <c r="AR175" s="81"/>
      <c r="AS175" s="192"/>
      <c r="AT175" s="9"/>
      <c r="AU175" s="119"/>
      <c r="AV175" s="84"/>
      <c r="AW175" s="9"/>
      <c r="AX175" s="119"/>
      <c r="AY175" s="192"/>
      <c r="AZ175" s="9"/>
      <c r="BA175" s="119"/>
      <c r="BB175" s="192"/>
      <c r="BC175" s="9"/>
      <c r="BD175" s="119"/>
      <c r="BE175" s="192"/>
      <c r="BF175" s="9"/>
      <c r="BG175" s="119"/>
    </row>
    <row r="176" spans="1:59" s="41" customFormat="1" ht="63.7" x14ac:dyDescent="0.25">
      <c r="A176" s="9">
        <v>106</v>
      </c>
      <c r="B176" s="124" t="s">
        <v>983</v>
      </c>
      <c r="C176" s="9"/>
      <c r="D176" s="6" t="s">
        <v>1254</v>
      </c>
      <c r="E176" s="2" t="s">
        <v>1255</v>
      </c>
      <c r="F176" s="1">
        <v>9090</v>
      </c>
      <c r="G176" s="78" t="s">
        <v>1521</v>
      </c>
      <c r="H176" s="9">
        <v>2007</v>
      </c>
      <c r="I176" s="78" t="s">
        <v>1522</v>
      </c>
      <c r="J176" s="141">
        <v>52406</v>
      </c>
      <c r="K176" s="78" t="s">
        <v>88</v>
      </c>
      <c r="L176" s="78" t="s">
        <v>1344</v>
      </c>
      <c r="M176" s="78" t="s">
        <v>1523</v>
      </c>
      <c r="N176" s="78" t="s">
        <v>1524</v>
      </c>
      <c r="O176" s="78" t="s">
        <v>1525</v>
      </c>
      <c r="P176" s="9" t="s">
        <v>1526</v>
      </c>
      <c r="Q176" s="6">
        <v>36.43</v>
      </c>
      <c r="R176" s="6">
        <v>6.17</v>
      </c>
      <c r="S176" s="6">
        <v>17.88</v>
      </c>
      <c r="T176" s="6">
        <v>12.38</v>
      </c>
      <c r="U176" s="6">
        <v>36.43</v>
      </c>
      <c r="V176" s="9">
        <v>100</v>
      </c>
      <c r="W176" s="9" t="s">
        <v>169</v>
      </c>
      <c r="X176" s="6" t="s">
        <v>992</v>
      </c>
      <c r="Y176" s="9">
        <v>1</v>
      </c>
      <c r="Z176" s="9">
        <v>6</v>
      </c>
      <c r="AA176" s="9">
        <v>2</v>
      </c>
      <c r="AB176" s="9">
        <v>44</v>
      </c>
      <c r="AC176" s="9" t="s">
        <v>1527</v>
      </c>
      <c r="AD176" s="6"/>
      <c r="AE176" s="9">
        <v>5</v>
      </c>
      <c r="AF176" s="81">
        <v>100</v>
      </c>
      <c r="AG176" s="209" t="s">
        <v>1254</v>
      </c>
      <c r="AH176" s="6" t="s">
        <v>1264</v>
      </c>
      <c r="AI176" s="119">
        <v>20</v>
      </c>
      <c r="AJ176" s="192" t="s">
        <v>1265</v>
      </c>
      <c r="AK176" s="9" t="s">
        <v>1266</v>
      </c>
      <c r="AL176" s="119">
        <v>20</v>
      </c>
      <c r="AM176" s="192" t="s">
        <v>1267</v>
      </c>
      <c r="AN176" s="9" t="s">
        <v>1268</v>
      </c>
      <c r="AO176" s="119">
        <v>20</v>
      </c>
      <c r="AP176" s="192" t="s">
        <v>1269</v>
      </c>
      <c r="AQ176" s="9" t="s">
        <v>1255</v>
      </c>
      <c r="AR176" s="81">
        <v>20</v>
      </c>
      <c r="AS176" s="192" t="s">
        <v>1528</v>
      </c>
      <c r="AT176" s="9" t="s">
        <v>1529</v>
      </c>
      <c r="AU176" s="119">
        <v>20</v>
      </c>
      <c r="AV176" s="84"/>
      <c r="AW176" s="9"/>
      <c r="AX176" s="119"/>
      <c r="AY176" s="192"/>
      <c r="AZ176" s="9"/>
      <c r="BA176" s="119"/>
      <c r="BB176" s="192"/>
      <c r="BC176" s="9"/>
      <c r="BD176" s="119"/>
      <c r="BE176" s="192"/>
      <c r="BF176" s="9"/>
      <c r="BG176" s="119"/>
    </row>
    <row r="177" spans="1:59" s="41" customFormat="1" ht="63.7" x14ac:dyDescent="0.25">
      <c r="A177" s="9">
        <v>106</v>
      </c>
      <c r="B177" s="124" t="s">
        <v>983</v>
      </c>
      <c r="C177" s="9"/>
      <c r="D177" s="6" t="s">
        <v>398</v>
      </c>
      <c r="E177" s="2" t="s">
        <v>1530</v>
      </c>
      <c r="F177" s="1">
        <v>8012</v>
      </c>
      <c r="G177" s="78" t="s">
        <v>1531</v>
      </c>
      <c r="H177" s="9">
        <v>2002</v>
      </c>
      <c r="I177" s="78" t="s">
        <v>1532</v>
      </c>
      <c r="J177" s="141">
        <v>134161.38</v>
      </c>
      <c r="K177" s="78" t="s">
        <v>147</v>
      </c>
      <c r="L177" s="78" t="s">
        <v>1533</v>
      </c>
      <c r="M177" s="78" t="s">
        <v>1534</v>
      </c>
      <c r="N177" s="78" t="s">
        <v>1535</v>
      </c>
      <c r="O177" s="78" t="s">
        <v>1536</v>
      </c>
      <c r="P177" s="9">
        <v>38402</v>
      </c>
      <c r="Q177" s="6">
        <v>46.04</v>
      </c>
      <c r="R177" s="6">
        <v>15.78</v>
      </c>
      <c r="S177" s="6">
        <v>17.88</v>
      </c>
      <c r="T177" s="6">
        <v>12.38</v>
      </c>
      <c r="U177" s="6">
        <v>46.04</v>
      </c>
      <c r="V177" s="9">
        <v>100</v>
      </c>
      <c r="W177" s="9">
        <v>100</v>
      </c>
      <c r="X177" s="6" t="s">
        <v>992</v>
      </c>
      <c r="Y177" s="9">
        <v>3</v>
      </c>
      <c r="Z177" s="9">
        <v>8</v>
      </c>
      <c r="AA177" s="9">
        <v>1</v>
      </c>
      <c r="AB177" s="9">
        <v>4</v>
      </c>
      <c r="AC177" s="9" t="s">
        <v>1537</v>
      </c>
      <c r="AD177" s="6"/>
      <c r="AE177" s="9">
        <v>5</v>
      </c>
      <c r="AF177" s="81">
        <v>100</v>
      </c>
      <c r="AG177" s="209" t="s">
        <v>398</v>
      </c>
      <c r="AH177" s="6" t="s">
        <v>1530</v>
      </c>
      <c r="AI177" s="119">
        <v>25</v>
      </c>
      <c r="AJ177" s="192" t="s">
        <v>1538</v>
      </c>
      <c r="AK177" s="9" t="s">
        <v>1539</v>
      </c>
      <c r="AL177" s="119">
        <v>25</v>
      </c>
      <c r="AM177" s="192" t="s">
        <v>1540</v>
      </c>
      <c r="AN177" s="9" t="s">
        <v>1530</v>
      </c>
      <c r="AO177" s="119">
        <v>25</v>
      </c>
      <c r="AP177" s="192" t="s">
        <v>1541</v>
      </c>
      <c r="AQ177" s="9" t="s">
        <v>697</v>
      </c>
      <c r="AR177" s="81">
        <v>25</v>
      </c>
      <c r="AS177" s="192"/>
      <c r="AT177" s="9"/>
      <c r="AU177" s="119"/>
      <c r="AV177" s="84"/>
      <c r="AW177" s="9"/>
      <c r="AX177" s="119"/>
      <c r="AY177" s="192"/>
      <c r="AZ177" s="9"/>
      <c r="BA177" s="119"/>
      <c r="BB177" s="192"/>
      <c r="BC177" s="9"/>
      <c r="BD177" s="119"/>
      <c r="BE177" s="192"/>
      <c r="BF177" s="9"/>
      <c r="BG177" s="119"/>
    </row>
    <row r="178" spans="1:59" s="41" customFormat="1" ht="63.7" x14ac:dyDescent="0.25">
      <c r="A178" s="9">
        <v>106</v>
      </c>
      <c r="B178" s="124" t="s">
        <v>983</v>
      </c>
      <c r="C178" s="9"/>
      <c r="D178" s="6" t="s">
        <v>1006</v>
      </c>
      <c r="E178" s="2" t="s">
        <v>1007</v>
      </c>
      <c r="F178" s="1">
        <v>7561</v>
      </c>
      <c r="G178" s="78" t="s">
        <v>1542</v>
      </c>
      <c r="H178" s="9">
        <v>2002</v>
      </c>
      <c r="I178" s="78" t="s">
        <v>1543</v>
      </c>
      <c r="J178" s="141">
        <v>39944.910866299448</v>
      </c>
      <c r="K178" s="78" t="s">
        <v>147</v>
      </c>
      <c r="L178" s="78" t="s">
        <v>1544</v>
      </c>
      <c r="M178" s="78" t="s">
        <v>1545</v>
      </c>
      <c r="N178" s="78" t="s">
        <v>1546</v>
      </c>
      <c r="O178" s="78"/>
      <c r="P178" s="9">
        <v>39167</v>
      </c>
      <c r="Q178" s="6">
        <v>34.96</v>
      </c>
      <c r="R178" s="6">
        <v>4.7</v>
      </c>
      <c r="S178" s="6">
        <v>17.88</v>
      </c>
      <c r="T178" s="6">
        <v>12.38</v>
      </c>
      <c r="U178" s="6">
        <v>34.96</v>
      </c>
      <c r="V178" s="9">
        <v>100</v>
      </c>
      <c r="W178" s="9">
        <v>100</v>
      </c>
      <c r="X178" s="6" t="s">
        <v>992</v>
      </c>
      <c r="Y178" s="9">
        <v>2</v>
      </c>
      <c r="Z178" s="9">
        <v>2</v>
      </c>
      <c r="AA178" s="9">
        <v>2</v>
      </c>
      <c r="AB178" s="9">
        <v>4</v>
      </c>
      <c r="AC178" s="9" t="s">
        <v>1547</v>
      </c>
      <c r="AD178" s="6">
        <v>0</v>
      </c>
      <c r="AE178" s="9">
        <v>5</v>
      </c>
      <c r="AF178" s="81">
        <v>100</v>
      </c>
      <c r="AG178" s="209" t="s">
        <v>1006</v>
      </c>
      <c r="AH178" s="6" t="s">
        <v>1007</v>
      </c>
      <c r="AI178" s="119">
        <v>25</v>
      </c>
      <c r="AJ178" s="192" t="s">
        <v>1014</v>
      </c>
      <c r="AK178" s="9" t="s">
        <v>1015</v>
      </c>
      <c r="AL178" s="119">
        <v>25</v>
      </c>
      <c r="AM178" s="192" t="s">
        <v>1548</v>
      </c>
      <c r="AN178" s="9" t="s">
        <v>1007</v>
      </c>
      <c r="AO178" s="119">
        <v>25</v>
      </c>
      <c r="AP178" s="192" t="s">
        <v>1549</v>
      </c>
      <c r="AQ178" s="9" t="s">
        <v>1279</v>
      </c>
      <c r="AR178" s="81">
        <v>25</v>
      </c>
      <c r="AS178" s="192"/>
      <c r="AT178" s="9"/>
      <c r="AU178" s="119"/>
      <c r="AV178" s="84"/>
      <c r="AW178" s="9"/>
      <c r="AX178" s="119"/>
      <c r="AY178" s="192"/>
      <c r="AZ178" s="9"/>
      <c r="BA178" s="119"/>
      <c r="BB178" s="192"/>
      <c r="BC178" s="9"/>
      <c r="BD178" s="119"/>
      <c r="BE178" s="192"/>
      <c r="BF178" s="9"/>
      <c r="BG178" s="119"/>
    </row>
    <row r="179" spans="1:59" s="41" customFormat="1" ht="409.6" x14ac:dyDescent="0.25">
      <c r="A179" s="9">
        <v>106</v>
      </c>
      <c r="B179" s="124" t="s">
        <v>983</v>
      </c>
      <c r="C179" s="9"/>
      <c r="D179" s="6" t="s">
        <v>1006</v>
      </c>
      <c r="E179" s="2" t="s">
        <v>1007</v>
      </c>
      <c r="F179" s="1">
        <v>7561</v>
      </c>
      <c r="G179" s="78" t="s">
        <v>1550</v>
      </c>
      <c r="H179" s="9">
        <v>2003</v>
      </c>
      <c r="I179" s="78" t="s">
        <v>1551</v>
      </c>
      <c r="J179" s="141">
        <v>49824.93</v>
      </c>
      <c r="K179" s="78" t="s">
        <v>147</v>
      </c>
      <c r="L179" s="78" t="s">
        <v>1552</v>
      </c>
      <c r="M179" s="78" t="s">
        <v>1553</v>
      </c>
      <c r="N179" s="78" t="s">
        <v>1554</v>
      </c>
      <c r="O179" s="78" t="s">
        <v>1555</v>
      </c>
      <c r="P179" s="9">
        <v>37061</v>
      </c>
      <c r="Q179" s="6">
        <v>36.119999999999997</v>
      </c>
      <c r="R179" s="6">
        <v>5.86</v>
      </c>
      <c r="S179" s="6">
        <v>17.88</v>
      </c>
      <c r="T179" s="6">
        <v>12.38</v>
      </c>
      <c r="U179" s="6">
        <v>36.119999999999997</v>
      </c>
      <c r="V179" s="9">
        <v>100</v>
      </c>
      <c r="W179" s="9">
        <v>100</v>
      </c>
      <c r="X179" s="6" t="s">
        <v>992</v>
      </c>
      <c r="Y179" s="9">
        <v>2</v>
      </c>
      <c r="Z179" s="9">
        <v>5</v>
      </c>
      <c r="AA179" s="9">
        <v>4</v>
      </c>
      <c r="AB179" s="9">
        <v>11</v>
      </c>
      <c r="AC179" s="9" t="s">
        <v>1556</v>
      </c>
      <c r="AD179" s="6">
        <v>0</v>
      </c>
      <c r="AE179" s="9">
        <v>5</v>
      </c>
      <c r="AF179" s="81">
        <v>100</v>
      </c>
      <c r="AG179" s="209" t="s">
        <v>1006</v>
      </c>
      <c r="AH179" s="6" t="s">
        <v>1007</v>
      </c>
      <c r="AI179" s="119">
        <v>25</v>
      </c>
      <c r="AJ179" s="192" t="s">
        <v>1014</v>
      </c>
      <c r="AK179" s="9" t="s">
        <v>1015</v>
      </c>
      <c r="AL179" s="119">
        <v>25</v>
      </c>
      <c r="AM179" s="192" t="s">
        <v>1548</v>
      </c>
      <c r="AN179" s="9" t="s">
        <v>1007</v>
      </c>
      <c r="AO179" s="119">
        <v>25</v>
      </c>
      <c r="AP179" s="192" t="s">
        <v>224</v>
      </c>
      <c r="AQ179" s="9" t="s">
        <v>1016</v>
      </c>
      <c r="AR179" s="81">
        <v>25</v>
      </c>
      <c r="AS179" s="192"/>
      <c r="AT179" s="9"/>
      <c r="AU179" s="119"/>
      <c r="AV179" s="84"/>
      <c r="AW179" s="9"/>
      <c r="AX179" s="119"/>
      <c r="AY179" s="192"/>
      <c r="AZ179" s="9"/>
      <c r="BA179" s="119"/>
      <c r="BB179" s="192"/>
      <c r="BC179" s="9"/>
      <c r="BD179" s="119"/>
      <c r="BE179" s="192"/>
      <c r="BF179" s="9"/>
      <c r="BG179" s="119"/>
    </row>
    <row r="180" spans="1:59" s="41" customFormat="1" ht="114.65" x14ac:dyDescent="0.25">
      <c r="A180" s="9">
        <v>106</v>
      </c>
      <c r="B180" s="124" t="s">
        <v>983</v>
      </c>
      <c r="C180" s="9"/>
      <c r="D180" s="6" t="s">
        <v>1070</v>
      </c>
      <c r="E180" s="2" t="s">
        <v>1071</v>
      </c>
      <c r="F180" s="1">
        <v>2830</v>
      </c>
      <c r="G180" s="78" t="s">
        <v>1557</v>
      </c>
      <c r="H180" s="9">
        <v>2004</v>
      </c>
      <c r="I180" s="78" t="s">
        <v>1558</v>
      </c>
      <c r="J180" s="141">
        <v>55467.402729093643</v>
      </c>
      <c r="K180" s="78" t="s">
        <v>140</v>
      </c>
      <c r="L180" s="78" t="s">
        <v>1074</v>
      </c>
      <c r="M180" s="78" t="s">
        <v>1075</v>
      </c>
      <c r="N180" s="78" t="s">
        <v>1559</v>
      </c>
      <c r="O180" s="78" t="s">
        <v>1560</v>
      </c>
      <c r="P180" s="9">
        <v>41202</v>
      </c>
      <c r="Q180" s="6">
        <v>36.79</v>
      </c>
      <c r="R180" s="6">
        <v>6.53</v>
      </c>
      <c r="S180" s="6">
        <v>17.88</v>
      </c>
      <c r="T180" s="6">
        <v>12.38</v>
      </c>
      <c r="U180" s="6">
        <v>36.79</v>
      </c>
      <c r="V180" s="9">
        <v>100</v>
      </c>
      <c r="W180" s="9">
        <v>100</v>
      </c>
      <c r="X180" s="6" t="s">
        <v>992</v>
      </c>
      <c r="Y180" s="9">
        <v>6</v>
      </c>
      <c r="Z180" s="9">
        <v>1</v>
      </c>
      <c r="AA180" s="9">
        <v>5</v>
      </c>
      <c r="AB180" s="9">
        <v>1</v>
      </c>
      <c r="AC180" s="9" t="s">
        <v>1561</v>
      </c>
      <c r="AD180" s="6"/>
      <c r="AE180" s="9">
        <v>5</v>
      </c>
      <c r="AF180" s="81">
        <v>100</v>
      </c>
      <c r="AG180" s="209" t="s">
        <v>1080</v>
      </c>
      <c r="AH180" s="6" t="s">
        <v>1081</v>
      </c>
      <c r="AI180" s="119">
        <v>25</v>
      </c>
      <c r="AJ180" s="192" t="s">
        <v>1562</v>
      </c>
      <c r="AK180" s="9" t="s">
        <v>1563</v>
      </c>
      <c r="AL180" s="119">
        <v>25</v>
      </c>
      <c r="AM180" s="192" t="s">
        <v>1564</v>
      </c>
      <c r="AN180" s="9" t="s">
        <v>1081</v>
      </c>
      <c r="AO180" s="119">
        <v>25</v>
      </c>
      <c r="AP180" s="192" t="s">
        <v>1565</v>
      </c>
      <c r="AQ180" s="9" t="s">
        <v>1071</v>
      </c>
      <c r="AR180" s="81">
        <v>25</v>
      </c>
      <c r="AS180" s="192"/>
      <c r="AT180" s="9"/>
      <c r="AU180" s="119"/>
      <c r="AV180" s="84"/>
      <c r="AW180" s="9"/>
      <c r="AX180" s="119"/>
      <c r="AY180" s="192"/>
      <c r="AZ180" s="9"/>
      <c r="BA180" s="119"/>
      <c r="BB180" s="192"/>
      <c r="BC180" s="9"/>
      <c r="BD180" s="119"/>
      <c r="BE180" s="192"/>
      <c r="BF180" s="9"/>
      <c r="BG180" s="119"/>
    </row>
    <row r="181" spans="1:59" s="41" customFormat="1" ht="114.65" x14ac:dyDescent="0.25">
      <c r="A181" s="9">
        <v>106</v>
      </c>
      <c r="B181" s="124" t="s">
        <v>983</v>
      </c>
      <c r="C181" s="9"/>
      <c r="D181" s="6" t="s">
        <v>1070</v>
      </c>
      <c r="E181" s="2" t="s">
        <v>1071</v>
      </c>
      <c r="F181" s="1">
        <v>2830</v>
      </c>
      <c r="G181" s="78" t="s">
        <v>1566</v>
      </c>
      <c r="H181" s="9">
        <v>2002</v>
      </c>
      <c r="I181" s="78" t="s">
        <v>1567</v>
      </c>
      <c r="J181" s="141">
        <v>45971.96</v>
      </c>
      <c r="K181" s="78" t="s">
        <v>147</v>
      </c>
      <c r="L181" s="78" t="s">
        <v>1074</v>
      </c>
      <c r="M181" s="78" t="s">
        <v>1075</v>
      </c>
      <c r="N181" s="78" t="s">
        <v>1568</v>
      </c>
      <c r="O181" s="78" t="s">
        <v>1569</v>
      </c>
      <c r="P181" s="9" t="s">
        <v>1570</v>
      </c>
      <c r="Q181" s="6">
        <v>43.78</v>
      </c>
      <c r="R181" s="6">
        <v>13.52</v>
      </c>
      <c r="S181" s="6">
        <v>17.88</v>
      </c>
      <c r="T181" s="6">
        <v>12.38</v>
      </c>
      <c r="U181" s="6">
        <v>43.78</v>
      </c>
      <c r="V181" s="9">
        <v>100</v>
      </c>
      <c r="W181" s="9">
        <v>100</v>
      </c>
      <c r="X181" s="6" t="s">
        <v>992</v>
      </c>
      <c r="Y181" s="9">
        <v>6</v>
      </c>
      <c r="Z181" s="9">
        <v>4</v>
      </c>
      <c r="AA181" s="9"/>
      <c r="AB181" s="9">
        <v>46</v>
      </c>
      <c r="AC181" s="9" t="s">
        <v>1571</v>
      </c>
      <c r="AD181" s="6"/>
      <c r="AE181" s="9">
        <v>5</v>
      </c>
      <c r="AF181" s="81">
        <v>100</v>
      </c>
      <c r="AG181" s="209" t="s">
        <v>7573</v>
      </c>
      <c r="AH181" s="6" t="s">
        <v>1071</v>
      </c>
      <c r="AI181" s="119">
        <v>33</v>
      </c>
      <c r="AJ181" s="192" t="s">
        <v>1070</v>
      </c>
      <c r="AK181" s="9" t="s">
        <v>1081</v>
      </c>
      <c r="AL181" s="119">
        <v>33</v>
      </c>
      <c r="AM181" s="192" t="s">
        <v>1572</v>
      </c>
      <c r="AN181" s="9" t="s">
        <v>1071</v>
      </c>
      <c r="AO181" s="119">
        <v>33</v>
      </c>
      <c r="AP181" s="192"/>
      <c r="AQ181" s="9"/>
      <c r="AR181" s="81" t="s">
        <v>995</v>
      </c>
      <c r="AS181" s="192"/>
      <c r="AT181" s="9"/>
      <c r="AU181" s="119"/>
      <c r="AV181" s="84"/>
      <c r="AW181" s="9"/>
      <c r="AX181" s="119"/>
      <c r="AY181" s="192"/>
      <c r="AZ181" s="9"/>
      <c r="BA181" s="119"/>
      <c r="BB181" s="192"/>
      <c r="BC181" s="9"/>
      <c r="BD181" s="119"/>
      <c r="BE181" s="192"/>
      <c r="BF181" s="9"/>
      <c r="BG181" s="119"/>
    </row>
    <row r="182" spans="1:59" s="41" customFormat="1" ht="127.4" x14ac:dyDescent="0.25">
      <c r="A182" s="9">
        <v>106</v>
      </c>
      <c r="B182" s="124" t="s">
        <v>983</v>
      </c>
      <c r="C182" s="9"/>
      <c r="D182" s="6" t="s">
        <v>1573</v>
      </c>
      <c r="E182" s="2" t="s">
        <v>1574</v>
      </c>
      <c r="F182" s="1">
        <v>8501</v>
      </c>
      <c r="G182" s="78" t="s">
        <v>1575</v>
      </c>
      <c r="H182" s="9">
        <v>2011</v>
      </c>
      <c r="I182" s="78" t="s">
        <v>1576</v>
      </c>
      <c r="J182" s="141">
        <v>120704.79</v>
      </c>
      <c r="K182" s="78" t="s">
        <v>68</v>
      </c>
      <c r="L182" s="78" t="s">
        <v>1577</v>
      </c>
      <c r="M182" s="78" t="s">
        <v>1578</v>
      </c>
      <c r="N182" s="78" t="s">
        <v>1579</v>
      </c>
      <c r="O182" s="78" t="s">
        <v>1580</v>
      </c>
      <c r="P182" s="9" t="s">
        <v>1581</v>
      </c>
      <c r="Q182" s="6">
        <v>34.290563529411763</v>
      </c>
      <c r="R182" s="6">
        <v>14.200563529411763</v>
      </c>
      <c r="S182" s="6">
        <v>5.99</v>
      </c>
      <c r="T182" s="6">
        <v>14.1</v>
      </c>
      <c r="U182" s="6">
        <v>34.290563529411763</v>
      </c>
      <c r="V182" s="9">
        <v>100</v>
      </c>
      <c r="W182" s="9" t="s">
        <v>169</v>
      </c>
      <c r="X182" s="6" t="s">
        <v>992</v>
      </c>
      <c r="Y182" s="9">
        <v>6</v>
      </c>
      <c r="Z182" s="9">
        <v>1</v>
      </c>
      <c r="AA182" s="9">
        <v>5</v>
      </c>
      <c r="AB182" s="9">
        <v>14</v>
      </c>
      <c r="AC182" s="9" t="s">
        <v>1582</v>
      </c>
      <c r="AD182" s="6"/>
      <c r="AE182" s="9">
        <v>4</v>
      </c>
      <c r="AF182" s="81">
        <v>100</v>
      </c>
      <c r="AG182" s="209" t="s">
        <v>1573</v>
      </c>
      <c r="AH182" s="6" t="s">
        <v>1574</v>
      </c>
      <c r="AI182" s="119">
        <v>25</v>
      </c>
      <c r="AJ182" s="192" t="s">
        <v>1583</v>
      </c>
      <c r="AK182" s="9" t="s">
        <v>1584</v>
      </c>
      <c r="AL182" s="119">
        <v>25</v>
      </c>
      <c r="AM182" s="192" t="s">
        <v>1585</v>
      </c>
      <c r="AN182" s="9" t="s">
        <v>1586</v>
      </c>
      <c r="AO182" s="119">
        <v>25</v>
      </c>
      <c r="AP182" s="192" t="s">
        <v>1587</v>
      </c>
      <c r="AQ182" s="9" t="s">
        <v>1588</v>
      </c>
      <c r="AR182" s="81">
        <v>25</v>
      </c>
      <c r="AS182" s="192"/>
      <c r="AT182" s="9"/>
      <c r="AU182" s="119"/>
      <c r="AV182" s="84"/>
      <c r="AW182" s="9"/>
      <c r="AX182" s="119"/>
      <c r="AY182" s="192"/>
      <c r="AZ182" s="9"/>
      <c r="BA182" s="119"/>
      <c r="BB182" s="192"/>
      <c r="BC182" s="9"/>
      <c r="BD182" s="119"/>
      <c r="BE182" s="192"/>
      <c r="BF182" s="9"/>
      <c r="BG182" s="119"/>
    </row>
    <row r="183" spans="1:59" s="41" customFormat="1" ht="293" x14ac:dyDescent="0.25">
      <c r="A183" s="9">
        <v>106</v>
      </c>
      <c r="B183" s="124" t="s">
        <v>983</v>
      </c>
      <c r="C183" s="9"/>
      <c r="D183" s="6" t="s">
        <v>1573</v>
      </c>
      <c r="E183" s="2" t="s">
        <v>1589</v>
      </c>
      <c r="F183" s="1">
        <v>2275</v>
      </c>
      <c r="G183" s="78" t="s">
        <v>1590</v>
      </c>
      <c r="H183" s="9">
        <v>2003</v>
      </c>
      <c r="I183" s="78" t="s">
        <v>1591</v>
      </c>
      <c r="J183" s="141">
        <v>89787.63</v>
      </c>
      <c r="K183" s="78" t="s">
        <v>147</v>
      </c>
      <c r="L183" s="78" t="s">
        <v>1592</v>
      </c>
      <c r="M183" s="78" t="s">
        <v>1593</v>
      </c>
      <c r="N183" s="78" t="s">
        <v>1594</v>
      </c>
      <c r="O183" s="78" t="s">
        <v>1595</v>
      </c>
      <c r="P183" s="9">
        <v>38457</v>
      </c>
      <c r="Q183" s="6">
        <v>40.82</v>
      </c>
      <c r="R183" s="6">
        <v>10.56</v>
      </c>
      <c r="S183" s="6">
        <v>17.88</v>
      </c>
      <c r="T183" s="6">
        <v>12.38</v>
      </c>
      <c r="U183" s="6">
        <v>40.82</v>
      </c>
      <c r="V183" s="9">
        <v>100</v>
      </c>
      <c r="W183" s="9" t="s">
        <v>169</v>
      </c>
      <c r="X183" s="6" t="s">
        <v>992</v>
      </c>
      <c r="Y183" s="9">
        <v>6</v>
      </c>
      <c r="Z183" s="9">
        <v>1</v>
      </c>
      <c r="AA183" s="9">
        <v>3</v>
      </c>
      <c r="AB183" s="9">
        <v>14</v>
      </c>
      <c r="AC183" s="9" t="s">
        <v>1596</v>
      </c>
      <c r="AD183" s="6">
        <v>0</v>
      </c>
      <c r="AE183" s="9">
        <v>4</v>
      </c>
      <c r="AF183" s="81">
        <v>100</v>
      </c>
      <c r="AG183" s="209" t="s">
        <v>1573</v>
      </c>
      <c r="AH183" s="6" t="s">
        <v>1589</v>
      </c>
      <c r="AI183" s="119">
        <v>25</v>
      </c>
      <c r="AJ183" s="192" t="s">
        <v>1597</v>
      </c>
      <c r="AK183" s="9" t="s">
        <v>1574</v>
      </c>
      <c r="AL183" s="119">
        <v>25</v>
      </c>
      <c r="AM183" s="192" t="s">
        <v>1598</v>
      </c>
      <c r="AN183" s="9" t="s">
        <v>1599</v>
      </c>
      <c r="AO183" s="119">
        <v>25</v>
      </c>
      <c r="AP183" s="192" t="s">
        <v>1600</v>
      </c>
      <c r="AQ183" s="9" t="s">
        <v>1574</v>
      </c>
      <c r="AR183" s="81">
        <v>25</v>
      </c>
      <c r="AS183" s="192"/>
      <c r="AT183" s="9"/>
      <c r="AU183" s="119"/>
      <c r="AV183" s="84"/>
      <c r="AW183" s="9"/>
      <c r="AX183" s="119"/>
      <c r="AY183" s="192"/>
      <c r="AZ183" s="9"/>
      <c r="BA183" s="119"/>
      <c r="BB183" s="192"/>
      <c r="BC183" s="9"/>
      <c r="BD183" s="119"/>
      <c r="BE183" s="192"/>
      <c r="BF183" s="9"/>
      <c r="BG183" s="119"/>
    </row>
    <row r="184" spans="1:59" s="41" customFormat="1" ht="293" x14ac:dyDescent="0.25">
      <c r="A184" s="9">
        <v>106</v>
      </c>
      <c r="B184" s="124" t="s">
        <v>983</v>
      </c>
      <c r="C184" s="9"/>
      <c r="D184" s="6" t="s">
        <v>1573</v>
      </c>
      <c r="E184" s="2" t="s">
        <v>1574</v>
      </c>
      <c r="F184" s="1">
        <v>8501</v>
      </c>
      <c r="G184" s="78" t="s">
        <v>1601</v>
      </c>
      <c r="H184" s="9">
        <v>2004</v>
      </c>
      <c r="I184" s="78" t="s">
        <v>1602</v>
      </c>
      <c r="J184" s="141">
        <v>103792.37</v>
      </c>
      <c r="K184" s="78" t="s">
        <v>140</v>
      </c>
      <c r="L184" s="78" t="s">
        <v>1592</v>
      </c>
      <c r="M184" s="78" t="s">
        <v>1593</v>
      </c>
      <c r="N184" s="78" t="s">
        <v>1603</v>
      </c>
      <c r="O184" s="78" t="s">
        <v>1604</v>
      </c>
      <c r="P184" s="9">
        <v>35911</v>
      </c>
      <c r="Q184" s="6">
        <v>42.47</v>
      </c>
      <c r="R184" s="6">
        <v>12.21</v>
      </c>
      <c r="S184" s="6">
        <v>17.88</v>
      </c>
      <c r="T184" s="6">
        <v>12.38</v>
      </c>
      <c r="U184" s="6">
        <v>42.47</v>
      </c>
      <c r="V184" s="9">
        <v>100</v>
      </c>
      <c r="W184" s="9">
        <v>100</v>
      </c>
      <c r="X184" s="6" t="s">
        <v>992</v>
      </c>
      <c r="Y184" s="9">
        <v>6</v>
      </c>
      <c r="Z184" s="9">
        <v>1</v>
      </c>
      <c r="AA184" s="9">
        <v>4</v>
      </c>
      <c r="AB184" s="9">
        <v>14</v>
      </c>
      <c r="AC184" s="9" t="s">
        <v>1605</v>
      </c>
      <c r="AD184" s="6">
        <v>0</v>
      </c>
      <c r="AE184" s="9">
        <v>4</v>
      </c>
      <c r="AF184" s="81">
        <v>100</v>
      </c>
      <c r="AG184" s="209" t="s">
        <v>1573</v>
      </c>
      <c r="AH184" s="6" t="s">
        <v>1589</v>
      </c>
      <c r="AI184" s="119">
        <v>25</v>
      </c>
      <c r="AJ184" s="192" t="s">
        <v>1606</v>
      </c>
      <c r="AK184" s="9" t="s">
        <v>1574</v>
      </c>
      <c r="AL184" s="119">
        <v>25</v>
      </c>
      <c r="AM184" s="192" t="s">
        <v>1607</v>
      </c>
      <c r="AN184" s="9" t="s">
        <v>1574</v>
      </c>
      <c r="AO184" s="119">
        <v>25</v>
      </c>
      <c r="AP184" s="192" t="s">
        <v>1608</v>
      </c>
      <c r="AQ184" s="9" t="s">
        <v>1574</v>
      </c>
      <c r="AR184" s="81">
        <v>25</v>
      </c>
      <c r="AS184" s="192"/>
      <c r="AT184" s="9"/>
      <c r="AU184" s="119"/>
      <c r="AV184" s="84"/>
      <c r="AW184" s="9"/>
      <c r="AX184" s="119"/>
      <c r="AY184" s="192"/>
      <c r="AZ184" s="9"/>
      <c r="BA184" s="119"/>
      <c r="BB184" s="192"/>
      <c r="BC184" s="9"/>
      <c r="BD184" s="119"/>
      <c r="BE184" s="192"/>
      <c r="BF184" s="9"/>
      <c r="BG184" s="119"/>
    </row>
    <row r="185" spans="1:59" s="41" customFormat="1" ht="127.4" x14ac:dyDescent="0.25">
      <c r="A185" s="9">
        <v>106</v>
      </c>
      <c r="B185" s="124" t="s">
        <v>983</v>
      </c>
      <c r="C185" s="9"/>
      <c r="D185" s="6" t="s">
        <v>1473</v>
      </c>
      <c r="E185" s="2" t="s">
        <v>1491</v>
      </c>
      <c r="F185" s="1">
        <v>8949</v>
      </c>
      <c r="G185" s="78" t="s">
        <v>1609</v>
      </c>
      <c r="H185" s="9">
        <v>2004</v>
      </c>
      <c r="I185" s="78" t="s">
        <v>1610</v>
      </c>
      <c r="J185" s="141">
        <v>118827.26840260392</v>
      </c>
      <c r="K185" s="78" t="s">
        <v>140</v>
      </c>
      <c r="L185" s="78" t="s">
        <v>1611</v>
      </c>
      <c r="M185" s="78" t="s">
        <v>1612</v>
      </c>
      <c r="N185" s="78" t="s">
        <v>1613</v>
      </c>
      <c r="O185" s="78" t="s">
        <v>1614</v>
      </c>
      <c r="P185" s="9">
        <v>40973</v>
      </c>
      <c r="Q185" s="6">
        <v>44.24</v>
      </c>
      <c r="R185" s="6">
        <v>13.98</v>
      </c>
      <c r="S185" s="6">
        <v>17.88</v>
      </c>
      <c r="T185" s="6">
        <v>12.38</v>
      </c>
      <c r="U185" s="6">
        <v>44.24</v>
      </c>
      <c r="V185" s="9">
        <v>100</v>
      </c>
      <c r="W185" s="9">
        <v>100</v>
      </c>
      <c r="X185" s="6" t="s">
        <v>992</v>
      </c>
      <c r="Y185" s="9">
        <v>6</v>
      </c>
      <c r="Z185" s="9">
        <v>1</v>
      </c>
      <c r="AA185" s="9">
        <v>5</v>
      </c>
      <c r="AB185" s="9">
        <v>63</v>
      </c>
      <c r="AC185" s="9" t="s">
        <v>1615</v>
      </c>
      <c r="AD185" s="6"/>
      <c r="AE185" s="9">
        <v>4</v>
      </c>
      <c r="AF185" s="81">
        <v>100</v>
      </c>
      <c r="AG185" s="209" t="s">
        <v>1616</v>
      </c>
      <c r="AH185" s="6" t="s">
        <v>1005</v>
      </c>
      <c r="AI185" s="119">
        <v>25</v>
      </c>
      <c r="AJ185" s="192" t="s">
        <v>1617</v>
      </c>
      <c r="AK185" s="9" t="s">
        <v>1618</v>
      </c>
      <c r="AL185" s="119">
        <v>25</v>
      </c>
      <c r="AM185" s="192" t="s">
        <v>1619</v>
      </c>
      <c r="AN185" s="9" t="s">
        <v>1005</v>
      </c>
      <c r="AO185" s="119">
        <v>25</v>
      </c>
      <c r="AP185" s="192" t="s">
        <v>1620</v>
      </c>
      <c r="AQ185" s="9" t="s">
        <v>1005</v>
      </c>
      <c r="AR185" s="81">
        <v>25</v>
      </c>
      <c r="AS185" s="192"/>
      <c r="AT185" s="9"/>
      <c r="AU185" s="119"/>
      <c r="AV185" s="84"/>
      <c r="AW185" s="9"/>
      <c r="AX185" s="119"/>
      <c r="AY185" s="192"/>
      <c r="AZ185" s="9"/>
      <c r="BA185" s="119"/>
      <c r="BB185" s="192"/>
      <c r="BC185" s="9"/>
      <c r="BD185" s="119"/>
      <c r="BE185" s="192"/>
      <c r="BF185" s="9"/>
      <c r="BG185" s="119"/>
    </row>
    <row r="186" spans="1:59" s="41" customFormat="1" ht="343.95" x14ac:dyDescent="0.25">
      <c r="A186" s="9">
        <v>106</v>
      </c>
      <c r="B186" s="124" t="s">
        <v>983</v>
      </c>
      <c r="C186" s="9"/>
      <c r="D186" s="6" t="s">
        <v>1621</v>
      </c>
      <c r="E186" s="2" t="s">
        <v>1622</v>
      </c>
      <c r="F186" s="1">
        <v>19910</v>
      </c>
      <c r="G186" s="78" t="s">
        <v>1623</v>
      </c>
      <c r="H186" s="9">
        <v>2007</v>
      </c>
      <c r="I186" s="78" t="s">
        <v>1624</v>
      </c>
      <c r="J186" s="141">
        <v>100000</v>
      </c>
      <c r="K186" s="78" t="s">
        <v>88</v>
      </c>
      <c r="L186" s="78" t="s">
        <v>1625</v>
      </c>
      <c r="M186" s="78" t="s">
        <v>1626</v>
      </c>
      <c r="N186" s="78" t="s">
        <v>1627</v>
      </c>
      <c r="O186" s="78" t="s">
        <v>1628</v>
      </c>
      <c r="P186" s="9" t="s">
        <v>1629</v>
      </c>
      <c r="Q186" s="6">
        <v>59.67</v>
      </c>
      <c r="R186" s="6">
        <v>29.41</v>
      </c>
      <c r="S186" s="6">
        <v>17.88</v>
      </c>
      <c r="T186" s="6">
        <v>12.38</v>
      </c>
      <c r="U186" s="6">
        <v>59.67</v>
      </c>
      <c r="V186" s="9">
        <v>100</v>
      </c>
      <c r="W186" s="9">
        <v>100</v>
      </c>
      <c r="X186" s="6" t="s">
        <v>992</v>
      </c>
      <c r="Y186" s="9">
        <v>6</v>
      </c>
      <c r="Z186" s="9">
        <v>1</v>
      </c>
      <c r="AA186" s="9">
        <v>4</v>
      </c>
      <c r="AB186" s="9">
        <v>14</v>
      </c>
      <c r="AC186" s="9" t="s">
        <v>1630</v>
      </c>
      <c r="AD186" s="6"/>
      <c r="AE186" s="9">
        <v>4</v>
      </c>
      <c r="AF186" s="81">
        <v>100</v>
      </c>
      <c r="AG186" s="209" t="s">
        <v>1631</v>
      </c>
      <c r="AH186" s="6" t="s">
        <v>1005</v>
      </c>
      <c r="AI186" s="119">
        <v>25</v>
      </c>
      <c r="AJ186" s="192" t="s">
        <v>1632</v>
      </c>
      <c r="AK186" s="9" t="s">
        <v>1005</v>
      </c>
      <c r="AL186" s="119">
        <v>25</v>
      </c>
      <c r="AM186" s="192" t="s">
        <v>1633</v>
      </c>
      <c r="AN186" s="9" t="s">
        <v>1005</v>
      </c>
      <c r="AO186" s="119">
        <v>25</v>
      </c>
      <c r="AP186" s="192" t="s">
        <v>1634</v>
      </c>
      <c r="AQ186" s="9" t="s">
        <v>1622</v>
      </c>
      <c r="AR186" s="81">
        <v>25</v>
      </c>
      <c r="AS186" s="192"/>
      <c r="AT186" s="9"/>
      <c r="AU186" s="119"/>
      <c r="AV186" s="84"/>
      <c r="AW186" s="9"/>
      <c r="AX186" s="119"/>
      <c r="AY186" s="192"/>
      <c r="AZ186" s="9"/>
      <c r="BA186" s="119"/>
      <c r="BB186" s="192"/>
      <c r="BC186" s="9"/>
      <c r="BD186" s="119"/>
      <c r="BE186" s="192"/>
      <c r="BF186" s="9"/>
      <c r="BG186" s="119"/>
    </row>
    <row r="187" spans="1:59" s="41" customFormat="1" ht="242.05" x14ac:dyDescent="0.25">
      <c r="A187" s="9">
        <v>106</v>
      </c>
      <c r="B187" s="124" t="s">
        <v>983</v>
      </c>
      <c r="C187" s="9"/>
      <c r="D187" s="6" t="s">
        <v>1621</v>
      </c>
      <c r="E187" s="2" t="s">
        <v>1635</v>
      </c>
      <c r="F187" s="1">
        <v>12057</v>
      </c>
      <c r="G187" s="78" t="s">
        <v>1623</v>
      </c>
      <c r="H187" s="9">
        <v>2010</v>
      </c>
      <c r="I187" s="78" t="s">
        <v>1636</v>
      </c>
      <c r="J187" s="141">
        <v>179400</v>
      </c>
      <c r="K187" s="78" t="s">
        <v>68</v>
      </c>
      <c r="L187" s="78" t="s">
        <v>1637</v>
      </c>
      <c r="M187" s="78" t="s">
        <v>1638</v>
      </c>
      <c r="N187" s="78" t="s">
        <v>1639</v>
      </c>
      <c r="O187" s="78" t="s">
        <v>1640</v>
      </c>
      <c r="P187" s="9" t="s">
        <v>1641</v>
      </c>
      <c r="Q187" s="6">
        <v>51.37</v>
      </c>
      <c r="R187" s="6">
        <v>21.11</v>
      </c>
      <c r="S187" s="6">
        <v>17.88</v>
      </c>
      <c r="T187" s="6">
        <v>12.38</v>
      </c>
      <c r="U187" s="6">
        <v>51.37</v>
      </c>
      <c r="V187" s="9">
        <v>100</v>
      </c>
      <c r="W187" s="9" t="s">
        <v>169</v>
      </c>
      <c r="X187" s="6" t="s">
        <v>992</v>
      </c>
      <c r="Y187" s="9">
        <v>6</v>
      </c>
      <c r="Z187" s="9">
        <v>1</v>
      </c>
      <c r="AA187" s="9">
        <v>4</v>
      </c>
      <c r="AB187" s="9">
        <v>14</v>
      </c>
      <c r="AC187" s="9" t="s">
        <v>1642</v>
      </c>
      <c r="AD187" s="6"/>
      <c r="AE187" s="9">
        <v>4</v>
      </c>
      <c r="AF187" s="81">
        <v>100</v>
      </c>
      <c r="AG187" s="209"/>
      <c r="AH187" s="6" t="s">
        <v>1005</v>
      </c>
      <c r="AI187" s="119" t="s">
        <v>995</v>
      </c>
      <c r="AJ187" s="192"/>
      <c r="AK187" s="9"/>
      <c r="AL187" s="119"/>
      <c r="AM187" s="192"/>
      <c r="AN187" s="9"/>
      <c r="AO187" s="119"/>
      <c r="AP187" s="192"/>
      <c r="AQ187" s="9"/>
      <c r="AR187" s="81"/>
      <c r="AS187" s="192"/>
      <c r="AT187" s="9"/>
      <c r="AU187" s="119"/>
      <c r="AV187" s="84"/>
      <c r="AW187" s="9"/>
      <c r="AX187" s="119"/>
      <c r="AY187" s="192"/>
      <c r="AZ187" s="9"/>
      <c r="BA187" s="119"/>
      <c r="BB187" s="192"/>
      <c r="BC187" s="9"/>
      <c r="BD187" s="119"/>
      <c r="BE187" s="192"/>
      <c r="BF187" s="9"/>
      <c r="BG187" s="119"/>
    </row>
    <row r="188" spans="1:59" s="41" customFormat="1" ht="127.4" x14ac:dyDescent="0.25">
      <c r="A188" s="9">
        <v>106</v>
      </c>
      <c r="B188" s="124" t="s">
        <v>983</v>
      </c>
      <c r="C188" s="9"/>
      <c r="D188" s="6" t="s">
        <v>1101</v>
      </c>
      <c r="E188" s="2" t="s">
        <v>1270</v>
      </c>
      <c r="F188" s="1">
        <v>3317</v>
      </c>
      <c r="G188" s="78" t="s">
        <v>1643</v>
      </c>
      <c r="H188" s="9">
        <v>2010</v>
      </c>
      <c r="I188" s="78" t="s">
        <v>1644</v>
      </c>
      <c r="J188" s="141">
        <v>133200</v>
      </c>
      <c r="K188" s="78" t="s">
        <v>68</v>
      </c>
      <c r="L188" s="78" t="s">
        <v>1645</v>
      </c>
      <c r="M188" s="78" t="s">
        <v>1646</v>
      </c>
      <c r="N188" s="78" t="s">
        <v>1647</v>
      </c>
      <c r="O188" s="78" t="s">
        <v>1648</v>
      </c>
      <c r="P188" s="9" t="s">
        <v>1649</v>
      </c>
      <c r="Q188" s="6">
        <v>45.93</v>
      </c>
      <c r="R188" s="6">
        <v>15.67</v>
      </c>
      <c r="S188" s="6">
        <v>17.88</v>
      </c>
      <c r="T188" s="6">
        <v>12.38</v>
      </c>
      <c r="U188" s="6">
        <v>45.93</v>
      </c>
      <c r="V188" s="9">
        <v>100</v>
      </c>
      <c r="W188" s="9" t="s">
        <v>169</v>
      </c>
      <c r="X188" s="6" t="s">
        <v>992</v>
      </c>
      <c r="Y188" s="9">
        <v>3</v>
      </c>
      <c r="Z188" s="9">
        <v>1</v>
      </c>
      <c r="AA188" s="9">
        <v>1</v>
      </c>
      <c r="AB188" s="9">
        <v>4</v>
      </c>
      <c r="AC188" s="9" t="s">
        <v>1650</v>
      </c>
      <c r="AD188" s="6"/>
      <c r="AE188" s="9">
        <v>5</v>
      </c>
      <c r="AF188" s="81">
        <v>100</v>
      </c>
      <c r="AG188" s="209"/>
      <c r="AH188" s="6" t="s">
        <v>1005</v>
      </c>
      <c r="AI188" s="119" t="s">
        <v>995</v>
      </c>
      <c r="AJ188" s="192"/>
      <c r="AK188" s="9"/>
      <c r="AL188" s="119"/>
      <c r="AM188" s="192"/>
      <c r="AN188" s="9"/>
      <c r="AO188" s="119"/>
      <c r="AP188" s="192"/>
      <c r="AQ188" s="9"/>
      <c r="AR188" s="81"/>
      <c r="AS188" s="192"/>
      <c r="AT188" s="9"/>
      <c r="AU188" s="119"/>
      <c r="AV188" s="84"/>
      <c r="AW188" s="9"/>
      <c r="AX188" s="119"/>
      <c r="AY188" s="192"/>
      <c r="AZ188" s="9"/>
      <c r="BA188" s="119"/>
      <c r="BB188" s="192"/>
      <c r="BC188" s="9"/>
      <c r="BD188" s="119"/>
      <c r="BE188" s="192"/>
      <c r="BF188" s="9"/>
      <c r="BG188" s="119"/>
    </row>
    <row r="189" spans="1:59" s="41" customFormat="1" ht="178.35" x14ac:dyDescent="0.25">
      <c r="A189" s="9">
        <v>106</v>
      </c>
      <c r="B189" s="124" t="s">
        <v>983</v>
      </c>
      <c r="C189" s="9"/>
      <c r="D189" s="6" t="s">
        <v>1651</v>
      </c>
      <c r="E189" s="2" t="s">
        <v>1652</v>
      </c>
      <c r="F189" s="1">
        <v>6875</v>
      </c>
      <c r="G189" s="78" t="s">
        <v>1653</v>
      </c>
      <c r="H189" s="9">
        <v>2004</v>
      </c>
      <c r="I189" s="78" t="s">
        <v>1654</v>
      </c>
      <c r="J189" s="141">
        <v>53344.084752128198</v>
      </c>
      <c r="K189" s="78" t="s">
        <v>140</v>
      </c>
      <c r="L189" s="78" t="s">
        <v>1655</v>
      </c>
      <c r="M189" s="78" t="s">
        <v>1656</v>
      </c>
      <c r="N189" s="78" t="s">
        <v>1657</v>
      </c>
      <c r="O189" s="78" t="s">
        <v>1658</v>
      </c>
      <c r="P189" s="9">
        <v>41068</v>
      </c>
      <c r="Q189" s="6">
        <v>36.54</v>
      </c>
      <c r="R189" s="6">
        <v>6.28</v>
      </c>
      <c r="S189" s="6">
        <v>17.88</v>
      </c>
      <c r="T189" s="6">
        <v>12.38</v>
      </c>
      <c r="U189" s="6">
        <v>36.54</v>
      </c>
      <c r="V189" s="9">
        <v>100</v>
      </c>
      <c r="W189" s="9">
        <v>100</v>
      </c>
      <c r="X189" s="6" t="s">
        <v>992</v>
      </c>
      <c r="Y189" s="9">
        <v>6</v>
      </c>
      <c r="Z189" s="9">
        <v>1</v>
      </c>
      <c r="AA189" s="9">
        <v>4</v>
      </c>
      <c r="AB189" s="9">
        <v>25</v>
      </c>
      <c r="AC189" s="9" t="s">
        <v>1659</v>
      </c>
      <c r="AD189" s="6"/>
      <c r="AE189" s="9">
        <v>4</v>
      </c>
      <c r="AF189" s="81">
        <v>100</v>
      </c>
      <c r="AG189" s="209" t="s">
        <v>1651</v>
      </c>
      <c r="AH189" s="6" t="s">
        <v>1652</v>
      </c>
      <c r="AI189" s="119">
        <v>20</v>
      </c>
      <c r="AJ189" s="192" t="s">
        <v>1660</v>
      </c>
      <c r="AK189" s="9" t="s">
        <v>1661</v>
      </c>
      <c r="AL189" s="119">
        <v>20</v>
      </c>
      <c r="AM189" s="192" t="s">
        <v>1662</v>
      </c>
      <c r="AN189" s="9" t="s">
        <v>1005</v>
      </c>
      <c r="AO189" s="119">
        <v>20</v>
      </c>
      <c r="AP189" s="192" t="s">
        <v>1663</v>
      </c>
      <c r="AQ189" s="9" t="s">
        <v>1005</v>
      </c>
      <c r="AR189" s="81">
        <v>20</v>
      </c>
      <c r="AS189" s="192" t="s">
        <v>1664</v>
      </c>
      <c r="AT189" s="9" t="s">
        <v>1005</v>
      </c>
      <c r="AU189" s="119">
        <v>20</v>
      </c>
      <c r="AV189" s="84"/>
      <c r="AW189" s="9"/>
      <c r="AX189" s="119"/>
      <c r="AY189" s="192"/>
      <c r="AZ189" s="9"/>
      <c r="BA189" s="119"/>
      <c r="BB189" s="192"/>
      <c r="BC189" s="9"/>
      <c r="BD189" s="119"/>
      <c r="BE189" s="192"/>
      <c r="BF189" s="9"/>
      <c r="BG189" s="119"/>
    </row>
    <row r="190" spans="1:59" s="41" customFormat="1" ht="101.95" x14ac:dyDescent="0.25">
      <c r="A190" s="9">
        <v>106</v>
      </c>
      <c r="B190" s="124" t="s">
        <v>983</v>
      </c>
      <c r="C190" s="9"/>
      <c r="D190" s="6" t="s">
        <v>1101</v>
      </c>
      <c r="E190" s="2" t="s">
        <v>1102</v>
      </c>
      <c r="F190" s="1">
        <v>2757</v>
      </c>
      <c r="G190" s="78" t="s">
        <v>1665</v>
      </c>
      <c r="H190" s="9">
        <v>2007</v>
      </c>
      <c r="I190" s="78" t="s">
        <v>1666</v>
      </c>
      <c r="J190" s="141">
        <v>52000</v>
      </c>
      <c r="K190" s="78" t="s">
        <v>88</v>
      </c>
      <c r="L190" s="78" t="s">
        <v>1667</v>
      </c>
      <c r="M190" s="78" t="s">
        <v>1668</v>
      </c>
      <c r="N190" s="78" t="s">
        <v>1669</v>
      </c>
      <c r="O190" s="78" t="s">
        <v>1670</v>
      </c>
      <c r="P190" s="9" t="s">
        <v>1671</v>
      </c>
      <c r="Q190" s="6">
        <v>36.380000000000003</v>
      </c>
      <c r="R190" s="6">
        <v>6.12</v>
      </c>
      <c r="S190" s="6">
        <v>17.88</v>
      </c>
      <c r="T190" s="6">
        <v>12.38</v>
      </c>
      <c r="U190" s="6">
        <v>36.380000000000003</v>
      </c>
      <c r="V190" s="9">
        <v>100</v>
      </c>
      <c r="W190" s="9" t="s">
        <v>169</v>
      </c>
      <c r="X190" s="6" t="s">
        <v>992</v>
      </c>
      <c r="Y190" s="9">
        <v>3</v>
      </c>
      <c r="Z190" s="9">
        <v>8</v>
      </c>
      <c r="AA190" s="9">
        <v>1</v>
      </c>
      <c r="AB190" s="9">
        <v>4</v>
      </c>
      <c r="AC190" s="9" t="s">
        <v>1672</v>
      </c>
      <c r="AD190" s="6"/>
      <c r="AE190" s="9">
        <v>5</v>
      </c>
      <c r="AF190" s="81">
        <v>100</v>
      </c>
      <c r="AG190" s="209" t="s">
        <v>1112</v>
      </c>
      <c r="AH190" s="6" t="s">
        <v>1111</v>
      </c>
      <c r="AI190" s="119">
        <v>50</v>
      </c>
      <c r="AJ190" s="192" t="s">
        <v>1115</v>
      </c>
      <c r="AK190" s="9" t="s">
        <v>1114</v>
      </c>
      <c r="AL190" s="119">
        <v>50</v>
      </c>
      <c r="AM190" s="192"/>
      <c r="AN190" s="9"/>
      <c r="AO190" s="119" t="s">
        <v>995</v>
      </c>
      <c r="AP190" s="192"/>
      <c r="AQ190" s="9"/>
      <c r="AR190" s="81" t="s">
        <v>995</v>
      </c>
      <c r="AS190" s="192"/>
      <c r="AT190" s="9"/>
      <c r="AU190" s="119"/>
      <c r="AV190" s="84"/>
      <c r="AW190" s="9"/>
      <c r="AX190" s="119"/>
      <c r="AY190" s="192"/>
      <c r="AZ190" s="9"/>
      <c r="BA190" s="119"/>
      <c r="BB190" s="192"/>
      <c r="BC190" s="9"/>
      <c r="BD190" s="119"/>
      <c r="BE190" s="192"/>
      <c r="BF190" s="9"/>
      <c r="BG190" s="119"/>
    </row>
    <row r="191" spans="1:59" s="41" customFormat="1" ht="165.6" x14ac:dyDescent="0.25">
      <c r="A191" s="9">
        <v>106</v>
      </c>
      <c r="B191" s="124" t="s">
        <v>983</v>
      </c>
      <c r="C191" s="9"/>
      <c r="D191" s="6" t="s">
        <v>1673</v>
      </c>
      <c r="E191" s="2" t="s">
        <v>1674</v>
      </c>
      <c r="F191" s="1">
        <v>17165</v>
      </c>
      <c r="G191" s="78" t="s">
        <v>1675</v>
      </c>
      <c r="H191" s="9">
        <v>2005</v>
      </c>
      <c r="I191" s="78" t="s">
        <v>1676</v>
      </c>
      <c r="J191" s="141">
        <v>62618.404523451849</v>
      </c>
      <c r="K191" s="78" t="s">
        <v>140</v>
      </c>
      <c r="L191" s="78" t="s">
        <v>1677</v>
      </c>
      <c r="M191" s="78" t="s">
        <v>1678</v>
      </c>
      <c r="N191" s="78" t="s">
        <v>1679</v>
      </c>
      <c r="O191" s="78" t="s">
        <v>1680</v>
      </c>
      <c r="P191" s="9" t="s">
        <v>1681</v>
      </c>
      <c r="Q191" s="6">
        <v>37.630000000000003</v>
      </c>
      <c r="R191" s="6">
        <v>7.37</v>
      </c>
      <c r="S191" s="6">
        <v>17.88</v>
      </c>
      <c r="T191" s="6">
        <v>12.38</v>
      </c>
      <c r="U191" s="6">
        <v>37.630000000000003</v>
      </c>
      <c r="V191" s="9">
        <v>100</v>
      </c>
      <c r="W191" s="9">
        <v>100</v>
      </c>
      <c r="X191" s="6" t="s">
        <v>992</v>
      </c>
      <c r="Y191" s="9">
        <v>3</v>
      </c>
      <c r="Z191" s="9">
        <v>10</v>
      </c>
      <c r="AA191" s="9">
        <v>2</v>
      </c>
      <c r="AB191" s="9">
        <v>44</v>
      </c>
      <c r="AC191" s="9" t="s">
        <v>1682</v>
      </c>
      <c r="AD191" s="6"/>
      <c r="AE191" s="9">
        <v>5</v>
      </c>
      <c r="AF191" s="81">
        <v>100</v>
      </c>
      <c r="AG191" s="209" t="s">
        <v>1673</v>
      </c>
      <c r="AH191" s="6" t="s">
        <v>1683</v>
      </c>
      <c r="AI191" s="119">
        <v>50</v>
      </c>
      <c r="AJ191" s="192" t="s">
        <v>1684</v>
      </c>
      <c r="AK191" s="9" t="s">
        <v>1685</v>
      </c>
      <c r="AL191" s="119">
        <v>50</v>
      </c>
      <c r="AM191" s="192"/>
      <c r="AN191" s="9"/>
      <c r="AO191" s="119" t="s">
        <v>995</v>
      </c>
      <c r="AP191" s="192"/>
      <c r="AQ191" s="9"/>
      <c r="AR191" s="81" t="s">
        <v>995</v>
      </c>
      <c r="AS191" s="192"/>
      <c r="AT191" s="9"/>
      <c r="AU191" s="119"/>
      <c r="AV191" s="84"/>
      <c r="AW191" s="9"/>
      <c r="AX191" s="119"/>
      <c r="AY191" s="192"/>
      <c r="AZ191" s="9"/>
      <c r="BA191" s="119"/>
      <c r="BB191" s="192"/>
      <c r="BC191" s="9"/>
      <c r="BD191" s="119"/>
      <c r="BE191" s="192"/>
      <c r="BF191" s="9"/>
      <c r="BG191" s="119"/>
    </row>
    <row r="192" spans="1:59" s="41" customFormat="1" ht="89.2" x14ac:dyDescent="0.25">
      <c r="A192" s="9">
        <v>106</v>
      </c>
      <c r="B192" s="124" t="s">
        <v>983</v>
      </c>
      <c r="C192" s="9"/>
      <c r="D192" s="6" t="s">
        <v>399</v>
      </c>
      <c r="E192" s="2" t="s">
        <v>984</v>
      </c>
      <c r="F192" s="1" t="s">
        <v>985</v>
      </c>
      <c r="G192" s="78" t="s">
        <v>1686</v>
      </c>
      <c r="H192" s="9">
        <v>2007</v>
      </c>
      <c r="I192" s="78" t="s">
        <v>1687</v>
      </c>
      <c r="J192" s="141">
        <v>115000</v>
      </c>
      <c r="K192" s="78" t="s">
        <v>88</v>
      </c>
      <c r="L192" s="78" t="s">
        <v>988</v>
      </c>
      <c r="M192" s="78" t="s">
        <v>989</v>
      </c>
      <c r="N192" s="78" t="s">
        <v>1688</v>
      </c>
      <c r="O192" s="78" t="s">
        <v>1689</v>
      </c>
      <c r="P192" s="9" t="s">
        <v>1690</v>
      </c>
      <c r="Q192" s="6">
        <v>43.79</v>
      </c>
      <c r="R192" s="6">
        <v>13.53</v>
      </c>
      <c r="S192" s="6">
        <v>17.88</v>
      </c>
      <c r="T192" s="6">
        <v>12.38</v>
      </c>
      <c r="U192" s="6">
        <v>43.79</v>
      </c>
      <c r="V192" s="9">
        <v>100</v>
      </c>
      <c r="W192" s="9" t="s">
        <v>169</v>
      </c>
      <c r="X192" s="6" t="s">
        <v>992</v>
      </c>
      <c r="Y192" s="9">
        <v>1</v>
      </c>
      <c r="Z192" s="9">
        <v>2</v>
      </c>
      <c r="AA192" s="9">
        <v>3</v>
      </c>
      <c r="AB192" s="9">
        <v>44</v>
      </c>
      <c r="AC192" s="9" t="s">
        <v>1691</v>
      </c>
      <c r="AD192" s="6"/>
      <c r="AE192" s="9">
        <v>5</v>
      </c>
      <c r="AF192" s="81">
        <v>100</v>
      </c>
      <c r="AG192" s="209" t="s">
        <v>399</v>
      </c>
      <c r="AH192" s="6" t="s">
        <v>994</v>
      </c>
      <c r="AI192" s="119">
        <v>100</v>
      </c>
      <c r="AJ192" s="192"/>
      <c r="AK192" s="9"/>
      <c r="AL192" s="119" t="s">
        <v>995</v>
      </c>
      <c r="AM192" s="192"/>
      <c r="AN192" s="9"/>
      <c r="AO192" s="119" t="s">
        <v>995</v>
      </c>
      <c r="AP192" s="192"/>
      <c r="AQ192" s="9"/>
      <c r="AR192" s="81" t="s">
        <v>995</v>
      </c>
      <c r="AS192" s="192"/>
      <c r="AT192" s="9"/>
      <c r="AU192" s="119"/>
      <c r="AV192" s="84"/>
      <c r="AW192" s="9"/>
      <c r="AX192" s="119"/>
      <c r="AY192" s="192"/>
      <c r="AZ192" s="9"/>
      <c r="BA192" s="119"/>
      <c r="BB192" s="192"/>
      <c r="BC192" s="9"/>
      <c r="BD192" s="119"/>
      <c r="BE192" s="192"/>
      <c r="BF192" s="9"/>
      <c r="BG192" s="119"/>
    </row>
    <row r="193" spans="1:59" s="41" customFormat="1" ht="178.35" x14ac:dyDescent="0.25">
      <c r="A193" s="9">
        <v>106</v>
      </c>
      <c r="B193" s="124" t="s">
        <v>983</v>
      </c>
      <c r="C193" s="9"/>
      <c r="D193" s="6" t="s">
        <v>1692</v>
      </c>
      <c r="E193" s="2" t="s">
        <v>1693</v>
      </c>
      <c r="F193" s="1" t="s">
        <v>1694</v>
      </c>
      <c r="G193" s="78" t="s">
        <v>1695</v>
      </c>
      <c r="H193" s="9">
        <v>2008</v>
      </c>
      <c r="I193" s="78" t="s">
        <v>1696</v>
      </c>
      <c r="J193" s="141">
        <v>320000</v>
      </c>
      <c r="K193" s="78" t="s">
        <v>88</v>
      </c>
      <c r="L193" s="78" t="s">
        <v>1697</v>
      </c>
      <c r="M193" s="78" t="s">
        <v>1089</v>
      </c>
      <c r="N193" s="78" t="s">
        <v>1698</v>
      </c>
      <c r="O193" s="78" t="s">
        <v>1699</v>
      </c>
      <c r="P193" s="9" t="s">
        <v>1700</v>
      </c>
      <c r="Q193" s="6">
        <v>67.91</v>
      </c>
      <c r="R193" s="6">
        <v>37.65</v>
      </c>
      <c r="S193" s="6">
        <v>17.88</v>
      </c>
      <c r="T193" s="6">
        <v>12.38</v>
      </c>
      <c r="U193" s="6">
        <v>67.91</v>
      </c>
      <c r="V193" s="9">
        <v>100</v>
      </c>
      <c r="W193" s="9">
        <v>100</v>
      </c>
      <c r="X193" s="6" t="s">
        <v>992</v>
      </c>
      <c r="Y193" s="9">
        <v>3</v>
      </c>
      <c r="Z193" s="9">
        <v>1</v>
      </c>
      <c r="AA193" s="9">
        <v>4</v>
      </c>
      <c r="AB193" s="9">
        <v>30</v>
      </c>
      <c r="AC193" s="9" t="s">
        <v>1701</v>
      </c>
      <c r="AD193" s="6"/>
      <c r="AE193" s="9">
        <v>5</v>
      </c>
      <c r="AF193" s="81">
        <v>100</v>
      </c>
      <c r="AG193" s="209" t="s">
        <v>1084</v>
      </c>
      <c r="AH193" s="6" t="s">
        <v>1093</v>
      </c>
      <c r="AI193" s="119">
        <v>50</v>
      </c>
      <c r="AJ193" s="192" t="s">
        <v>1094</v>
      </c>
      <c r="AK193" s="9" t="s">
        <v>1095</v>
      </c>
      <c r="AL193" s="119">
        <v>50</v>
      </c>
      <c r="AM193" s="192"/>
      <c r="AN193" s="9"/>
      <c r="AO193" s="119" t="s">
        <v>995</v>
      </c>
      <c r="AP193" s="192"/>
      <c r="AQ193" s="9"/>
      <c r="AR193" s="81" t="s">
        <v>995</v>
      </c>
      <c r="AS193" s="192"/>
      <c r="AT193" s="9"/>
      <c r="AU193" s="119"/>
      <c r="AV193" s="84"/>
      <c r="AW193" s="9"/>
      <c r="AX193" s="119"/>
      <c r="AY193" s="192"/>
      <c r="AZ193" s="9"/>
      <c r="BA193" s="119"/>
      <c r="BB193" s="192"/>
      <c r="BC193" s="9"/>
      <c r="BD193" s="119"/>
      <c r="BE193" s="192"/>
      <c r="BF193" s="9"/>
      <c r="BG193" s="119"/>
    </row>
    <row r="194" spans="1:59" s="41" customFormat="1" ht="331.2" x14ac:dyDescent="0.25">
      <c r="A194" s="9">
        <v>106</v>
      </c>
      <c r="B194" s="124" t="s">
        <v>983</v>
      </c>
      <c r="C194" s="9"/>
      <c r="D194" s="6" t="s">
        <v>399</v>
      </c>
      <c r="E194" s="2" t="s">
        <v>1702</v>
      </c>
      <c r="F194" s="1" t="s">
        <v>1703</v>
      </c>
      <c r="G194" s="78" t="s">
        <v>1704</v>
      </c>
      <c r="H194" s="9">
        <v>2007</v>
      </c>
      <c r="I194" s="78" t="s">
        <v>1705</v>
      </c>
      <c r="J194" s="141">
        <v>147200</v>
      </c>
      <c r="K194" s="78" t="s">
        <v>88</v>
      </c>
      <c r="L194" s="78" t="s">
        <v>1706</v>
      </c>
      <c r="M194" s="78" t="s">
        <v>1242</v>
      </c>
      <c r="N194" s="78" t="s">
        <v>1707</v>
      </c>
      <c r="O194" s="78" t="s">
        <v>1708</v>
      </c>
      <c r="P194" s="9" t="s">
        <v>1709</v>
      </c>
      <c r="Q194" s="6">
        <v>47.58</v>
      </c>
      <c r="R194" s="6">
        <v>17.32</v>
      </c>
      <c r="S194" s="6">
        <v>17.88</v>
      </c>
      <c r="T194" s="6">
        <v>12.38</v>
      </c>
      <c r="U194" s="6">
        <v>47.58</v>
      </c>
      <c r="V194" s="9">
        <v>100</v>
      </c>
      <c r="W194" s="9" t="s">
        <v>169</v>
      </c>
      <c r="X194" s="6" t="s">
        <v>992</v>
      </c>
      <c r="Y194" s="9">
        <v>3</v>
      </c>
      <c r="Z194" s="9">
        <v>1</v>
      </c>
      <c r="AA194" s="9">
        <v>7</v>
      </c>
      <c r="AB194" s="9">
        <v>11</v>
      </c>
      <c r="AC194" s="176" t="s">
        <v>7635</v>
      </c>
      <c r="AD194" s="6"/>
      <c r="AE194" s="9">
        <v>5</v>
      </c>
      <c r="AF194" s="81">
        <v>100</v>
      </c>
      <c r="AG194" s="209" t="s">
        <v>1710</v>
      </c>
      <c r="AH194" s="6" t="s">
        <v>1702</v>
      </c>
      <c r="AI194" s="119">
        <v>25</v>
      </c>
      <c r="AJ194" s="192" t="s">
        <v>1711</v>
      </c>
      <c r="AK194" s="9" t="s">
        <v>1702</v>
      </c>
      <c r="AL194" s="119">
        <v>25</v>
      </c>
      <c r="AM194" s="192" t="s">
        <v>1712</v>
      </c>
      <c r="AN194" s="9" t="s">
        <v>1713</v>
      </c>
      <c r="AO194" s="119">
        <v>25</v>
      </c>
      <c r="AP194" s="192" t="s">
        <v>1714</v>
      </c>
      <c r="AQ194" s="9" t="s">
        <v>1715</v>
      </c>
      <c r="AR194" s="81">
        <v>25</v>
      </c>
      <c r="AS194" s="192"/>
      <c r="AT194" s="9"/>
      <c r="AU194" s="119"/>
      <c r="AV194" s="84"/>
      <c r="AW194" s="9"/>
      <c r="AX194" s="119"/>
      <c r="AY194" s="192"/>
      <c r="AZ194" s="9"/>
      <c r="BA194" s="119"/>
      <c r="BB194" s="192"/>
      <c r="BC194" s="9"/>
      <c r="BD194" s="119"/>
      <c r="BE194" s="192"/>
      <c r="BF194" s="9"/>
      <c r="BG194" s="119"/>
    </row>
    <row r="195" spans="1:59" s="41" customFormat="1" ht="63.7" x14ac:dyDescent="0.25">
      <c r="A195" s="9">
        <v>106</v>
      </c>
      <c r="B195" s="124" t="s">
        <v>983</v>
      </c>
      <c r="C195" s="9"/>
      <c r="D195" s="6" t="s">
        <v>1116</v>
      </c>
      <c r="E195" s="2" t="s">
        <v>1117</v>
      </c>
      <c r="F195" s="1">
        <v>5027</v>
      </c>
      <c r="G195" s="78" t="s">
        <v>1716</v>
      </c>
      <c r="H195" s="9">
        <v>2008</v>
      </c>
      <c r="I195" s="78" t="s">
        <v>1717</v>
      </c>
      <c r="J195" s="141">
        <v>58444</v>
      </c>
      <c r="K195" s="78" t="s">
        <v>88</v>
      </c>
      <c r="L195" s="78" t="s">
        <v>1120</v>
      </c>
      <c r="M195" s="78" t="s">
        <v>1121</v>
      </c>
      <c r="N195" s="78" t="s">
        <v>1718</v>
      </c>
      <c r="O195" s="78" t="s">
        <v>1719</v>
      </c>
      <c r="P195" s="9" t="s">
        <v>1720</v>
      </c>
      <c r="Q195" s="6">
        <v>37.14</v>
      </c>
      <c r="R195" s="6">
        <v>6.88</v>
      </c>
      <c r="S195" s="6">
        <v>17.88</v>
      </c>
      <c r="T195" s="6">
        <v>12.38</v>
      </c>
      <c r="U195" s="6">
        <v>37.14</v>
      </c>
      <c r="V195" s="9">
        <v>100</v>
      </c>
      <c r="W195" s="9" t="s">
        <v>169</v>
      </c>
      <c r="X195" s="6" t="s">
        <v>992</v>
      </c>
      <c r="Y195" s="9">
        <v>3</v>
      </c>
      <c r="Z195" s="9">
        <v>2</v>
      </c>
      <c r="AA195" s="9">
        <v>2</v>
      </c>
      <c r="AB195" s="9">
        <v>32</v>
      </c>
      <c r="AC195" s="9" t="s">
        <v>1721</v>
      </c>
      <c r="AD195" s="6"/>
      <c r="AE195" s="9">
        <v>5</v>
      </c>
      <c r="AF195" s="81">
        <v>100</v>
      </c>
      <c r="AG195" s="209" t="s">
        <v>1722</v>
      </c>
      <c r="AH195" s="6" t="s">
        <v>1723</v>
      </c>
      <c r="AI195" s="119">
        <v>50</v>
      </c>
      <c r="AJ195" s="192" t="s">
        <v>1116</v>
      </c>
      <c r="AK195" s="9" t="s">
        <v>1117</v>
      </c>
      <c r="AL195" s="119">
        <v>50</v>
      </c>
      <c r="AM195" s="192"/>
      <c r="AN195" s="9"/>
      <c r="AO195" s="119" t="s">
        <v>995</v>
      </c>
      <c r="AP195" s="192"/>
      <c r="AQ195" s="9"/>
      <c r="AR195" s="81" t="s">
        <v>995</v>
      </c>
      <c r="AS195" s="192"/>
      <c r="AT195" s="9"/>
      <c r="AU195" s="119"/>
      <c r="AV195" s="84"/>
      <c r="AW195" s="9"/>
      <c r="AX195" s="119"/>
      <c r="AY195" s="192"/>
      <c r="AZ195" s="9"/>
      <c r="BA195" s="119"/>
      <c r="BB195" s="192"/>
      <c r="BC195" s="9"/>
      <c r="BD195" s="119"/>
      <c r="BE195" s="192"/>
      <c r="BF195" s="9"/>
      <c r="BG195" s="119"/>
    </row>
    <row r="196" spans="1:59" s="41" customFormat="1" ht="89.2" x14ac:dyDescent="0.25">
      <c r="A196" s="9">
        <v>106</v>
      </c>
      <c r="B196" s="124" t="s">
        <v>983</v>
      </c>
      <c r="C196" s="9"/>
      <c r="D196" s="6" t="s">
        <v>1094</v>
      </c>
      <c r="E196" s="2" t="s">
        <v>1095</v>
      </c>
      <c r="F196" s="1">
        <v>3470</v>
      </c>
      <c r="G196" s="78" t="s">
        <v>1724</v>
      </c>
      <c r="H196" s="9">
        <v>2011</v>
      </c>
      <c r="I196" s="78" t="s">
        <v>1725</v>
      </c>
      <c r="J196" s="141">
        <v>216802.64</v>
      </c>
      <c r="K196" s="78" t="s">
        <v>68</v>
      </c>
      <c r="L196" s="78" t="s">
        <v>1088</v>
      </c>
      <c r="M196" s="78" t="s">
        <v>1089</v>
      </c>
      <c r="N196" s="78" t="s">
        <v>1726</v>
      </c>
      <c r="O196" s="78" t="s">
        <v>1727</v>
      </c>
      <c r="P196" s="9" t="s">
        <v>1728</v>
      </c>
      <c r="Q196" s="6">
        <v>45.066192941176475</v>
      </c>
      <c r="R196" s="6">
        <v>25.506192941176472</v>
      </c>
      <c r="S196" s="6">
        <v>5.46</v>
      </c>
      <c r="T196" s="6">
        <v>14.1</v>
      </c>
      <c r="U196" s="6">
        <v>45.066192941176475</v>
      </c>
      <c r="V196" s="9">
        <v>100</v>
      </c>
      <c r="W196" s="9">
        <v>0</v>
      </c>
      <c r="X196" s="6" t="s">
        <v>992</v>
      </c>
      <c r="Y196" s="9">
        <v>3</v>
      </c>
      <c r="Z196" s="9">
        <v>1</v>
      </c>
      <c r="AA196" s="9">
        <v>4</v>
      </c>
      <c r="AB196" s="9">
        <v>30</v>
      </c>
      <c r="AC196" s="9" t="s">
        <v>1729</v>
      </c>
      <c r="AD196" s="6"/>
      <c r="AE196" s="9">
        <v>5</v>
      </c>
      <c r="AF196" s="81">
        <v>100</v>
      </c>
      <c r="AG196" s="209" t="s">
        <v>1094</v>
      </c>
      <c r="AH196" s="6" t="s">
        <v>1095</v>
      </c>
      <c r="AI196" s="119">
        <v>50</v>
      </c>
      <c r="AJ196" s="192" t="s">
        <v>1084</v>
      </c>
      <c r="AK196" s="9" t="s">
        <v>1093</v>
      </c>
      <c r="AL196" s="119">
        <v>50</v>
      </c>
      <c r="AM196" s="192"/>
      <c r="AN196" s="9"/>
      <c r="AO196" s="119"/>
      <c r="AP196" s="192"/>
      <c r="AQ196" s="9"/>
      <c r="AR196" s="81"/>
      <c r="AS196" s="192"/>
      <c r="AT196" s="9"/>
      <c r="AU196" s="119"/>
      <c r="AV196" s="84"/>
      <c r="AW196" s="9"/>
      <c r="AX196" s="119"/>
      <c r="AY196" s="192"/>
      <c r="AZ196" s="9"/>
      <c r="BA196" s="119"/>
      <c r="BB196" s="192"/>
      <c r="BC196" s="9"/>
      <c r="BD196" s="119"/>
      <c r="BE196" s="192"/>
      <c r="BF196" s="9"/>
      <c r="BG196" s="119"/>
    </row>
    <row r="197" spans="1:59" s="41" customFormat="1" ht="267.55" x14ac:dyDescent="0.25">
      <c r="A197" s="9">
        <v>106</v>
      </c>
      <c r="B197" s="124" t="s">
        <v>983</v>
      </c>
      <c r="C197" s="9"/>
      <c r="D197" s="6" t="s">
        <v>399</v>
      </c>
      <c r="E197" s="2" t="s">
        <v>1702</v>
      </c>
      <c r="F197" s="1" t="s">
        <v>1703</v>
      </c>
      <c r="G197" s="78" t="s">
        <v>1730</v>
      </c>
      <c r="H197" s="9">
        <v>2007</v>
      </c>
      <c r="I197" s="78" t="s">
        <v>1731</v>
      </c>
      <c r="J197" s="141">
        <v>89750</v>
      </c>
      <c r="K197" s="78" t="s">
        <v>88</v>
      </c>
      <c r="L197" s="78" t="s">
        <v>1706</v>
      </c>
      <c r="M197" s="78" t="s">
        <v>1242</v>
      </c>
      <c r="N197" s="78" t="s">
        <v>1732</v>
      </c>
      <c r="O197" s="78" t="s">
        <v>1733</v>
      </c>
      <c r="P197" s="9" t="s">
        <v>1734</v>
      </c>
      <c r="Q197" s="6">
        <v>40.82</v>
      </c>
      <c r="R197" s="6">
        <v>10.56</v>
      </c>
      <c r="S197" s="6">
        <v>17.88</v>
      </c>
      <c r="T197" s="6">
        <v>12.38</v>
      </c>
      <c r="U197" s="6">
        <v>40.82</v>
      </c>
      <c r="V197" s="9">
        <v>100</v>
      </c>
      <c r="W197" s="9">
        <v>100</v>
      </c>
      <c r="X197" s="6" t="s">
        <v>992</v>
      </c>
      <c r="Y197" s="9">
        <v>2</v>
      </c>
      <c r="Z197" s="9">
        <v>1</v>
      </c>
      <c r="AA197" s="9">
        <v>1</v>
      </c>
      <c r="AB197" s="9">
        <v>11</v>
      </c>
      <c r="AC197" s="9" t="s">
        <v>1735</v>
      </c>
      <c r="AD197" s="6"/>
      <c r="AE197" s="9">
        <v>5</v>
      </c>
      <c r="AF197" s="81">
        <v>100</v>
      </c>
      <c r="AG197" s="209" t="s">
        <v>1710</v>
      </c>
      <c r="AH197" s="6" t="s">
        <v>1702</v>
      </c>
      <c r="AI197" s="119">
        <v>50</v>
      </c>
      <c r="AJ197" s="192" t="s">
        <v>1711</v>
      </c>
      <c r="AK197" s="9" t="s">
        <v>1702</v>
      </c>
      <c r="AL197" s="119">
        <v>50</v>
      </c>
      <c r="AM197" s="192"/>
      <c r="AN197" s="9"/>
      <c r="AO197" s="119" t="s">
        <v>995</v>
      </c>
      <c r="AP197" s="192"/>
      <c r="AQ197" s="9"/>
      <c r="AR197" s="81" t="s">
        <v>995</v>
      </c>
      <c r="AS197" s="192"/>
      <c r="AT197" s="9"/>
      <c r="AU197" s="119"/>
      <c r="AV197" s="84"/>
      <c r="AW197" s="9"/>
      <c r="AX197" s="119"/>
      <c r="AY197" s="192"/>
      <c r="AZ197" s="9"/>
      <c r="BA197" s="119"/>
      <c r="BB197" s="192"/>
      <c r="BC197" s="9"/>
      <c r="BD197" s="119"/>
      <c r="BE197" s="192"/>
      <c r="BF197" s="9"/>
      <c r="BG197" s="119"/>
    </row>
    <row r="198" spans="1:59" s="41" customFormat="1" ht="63.7" x14ac:dyDescent="0.25">
      <c r="A198" s="9">
        <v>106</v>
      </c>
      <c r="B198" s="124" t="s">
        <v>983</v>
      </c>
      <c r="C198" s="9"/>
      <c r="D198" s="6" t="s">
        <v>1084</v>
      </c>
      <c r="E198" s="2" t="s">
        <v>1736</v>
      </c>
      <c r="F198" s="1">
        <v>11241</v>
      </c>
      <c r="G198" s="78" t="s">
        <v>1737</v>
      </c>
      <c r="H198" s="9">
        <v>2010</v>
      </c>
      <c r="I198" s="78" t="s">
        <v>1738</v>
      </c>
      <c r="J198" s="141">
        <v>167988</v>
      </c>
      <c r="K198" s="78" t="s">
        <v>68</v>
      </c>
      <c r="L198" s="78" t="s">
        <v>1739</v>
      </c>
      <c r="M198" s="78" t="s">
        <v>1740</v>
      </c>
      <c r="N198" s="78" t="s">
        <v>1741</v>
      </c>
      <c r="O198" s="78" t="s">
        <v>1742</v>
      </c>
      <c r="P198" s="9" t="s">
        <v>1743</v>
      </c>
      <c r="Q198" s="6">
        <v>50.02</v>
      </c>
      <c r="R198" s="6">
        <v>19.760000000000002</v>
      </c>
      <c r="S198" s="6">
        <v>17.88</v>
      </c>
      <c r="T198" s="6">
        <v>12.38</v>
      </c>
      <c r="U198" s="6">
        <v>50.02</v>
      </c>
      <c r="V198" s="9">
        <v>100</v>
      </c>
      <c r="W198" s="9" t="s">
        <v>169</v>
      </c>
      <c r="X198" s="6" t="s">
        <v>992</v>
      </c>
      <c r="Y198" s="9">
        <v>3</v>
      </c>
      <c r="Z198" s="9">
        <v>1</v>
      </c>
      <c r="AA198" s="9">
        <v>4</v>
      </c>
      <c r="AB198" s="9">
        <v>30</v>
      </c>
      <c r="AC198" s="9" t="s">
        <v>1744</v>
      </c>
      <c r="AD198" s="6"/>
      <c r="AE198" s="9">
        <v>5</v>
      </c>
      <c r="AF198" s="81">
        <v>100</v>
      </c>
      <c r="AG198" s="209"/>
      <c r="AH198" s="6" t="s">
        <v>1005</v>
      </c>
      <c r="AI198" s="119" t="s">
        <v>995</v>
      </c>
      <c r="AJ198" s="192"/>
      <c r="AK198" s="9"/>
      <c r="AL198" s="119"/>
      <c r="AM198" s="192"/>
      <c r="AN198" s="9"/>
      <c r="AO198" s="119"/>
      <c r="AP198" s="192"/>
      <c r="AQ198" s="9"/>
      <c r="AR198" s="81"/>
      <c r="AS198" s="192"/>
      <c r="AT198" s="9"/>
      <c r="AU198" s="119"/>
      <c r="AV198" s="84"/>
      <c r="AW198" s="9"/>
      <c r="AX198" s="119"/>
      <c r="AY198" s="192"/>
      <c r="AZ198" s="9"/>
      <c r="BA198" s="119"/>
      <c r="BB198" s="192"/>
      <c r="BC198" s="9"/>
      <c r="BD198" s="119"/>
      <c r="BE198" s="192"/>
      <c r="BF198" s="9"/>
      <c r="BG198" s="119"/>
    </row>
    <row r="199" spans="1:59" s="41" customFormat="1" ht="114.65" x14ac:dyDescent="0.25">
      <c r="A199" s="9">
        <v>106</v>
      </c>
      <c r="B199" s="124" t="s">
        <v>983</v>
      </c>
      <c r="C199" s="9"/>
      <c r="D199" s="6" t="s">
        <v>1006</v>
      </c>
      <c r="E199" s="2" t="s">
        <v>1007</v>
      </c>
      <c r="F199" s="1">
        <v>7561</v>
      </c>
      <c r="G199" s="78" t="s">
        <v>1745</v>
      </c>
      <c r="H199" s="9">
        <v>2008</v>
      </c>
      <c r="I199" s="78" t="s">
        <v>1746</v>
      </c>
      <c r="J199" s="141">
        <v>263938</v>
      </c>
      <c r="K199" s="78" t="s">
        <v>88</v>
      </c>
      <c r="L199" s="78" t="s">
        <v>1202</v>
      </c>
      <c r="M199" s="78" t="s">
        <v>1747</v>
      </c>
      <c r="N199" s="78" t="s">
        <v>1748</v>
      </c>
      <c r="O199" s="78" t="s">
        <v>1749</v>
      </c>
      <c r="P199" s="9" t="s">
        <v>1750</v>
      </c>
      <c r="Q199" s="6">
        <v>61.31</v>
      </c>
      <c r="R199" s="6">
        <v>31.05</v>
      </c>
      <c r="S199" s="6">
        <v>17.88</v>
      </c>
      <c r="T199" s="6">
        <v>12.38</v>
      </c>
      <c r="U199" s="6">
        <v>61.31</v>
      </c>
      <c r="V199" s="9">
        <v>100</v>
      </c>
      <c r="W199" s="9">
        <v>100</v>
      </c>
      <c r="X199" s="6" t="s">
        <v>992</v>
      </c>
      <c r="Y199" s="9">
        <v>3</v>
      </c>
      <c r="Z199" s="9">
        <v>11</v>
      </c>
      <c r="AA199" s="9">
        <v>6</v>
      </c>
      <c r="AB199" s="9">
        <v>66</v>
      </c>
      <c r="AC199" s="9" t="s">
        <v>1751</v>
      </c>
      <c r="AD199" s="6">
        <v>0</v>
      </c>
      <c r="AE199" s="9">
        <v>5</v>
      </c>
      <c r="AF199" s="81">
        <v>100</v>
      </c>
      <c r="AG199" s="209" t="s">
        <v>1014</v>
      </c>
      <c r="AH199" s="6" t="s">
        <v>1015</v>
      </c>
      <c r="AI199" s="119">
        <v>25</v>
      </c>
      <c r="AJ199" s="192" t="s">
        <v>1006</v>
      </c>
      <c r="AK199" s="9" t="s">
        <v>1007</v>
      </c>
      <c r="AL199" s="119">
        <v>25</v>
      </c>
      <c r="AM199" s="192" t="s">
        <v>1207</v>
      </c>
      <c r="AN199" s="9" t="s">
        <v>1015</v>
      </c>
      <c r="AO199" s="119">
        <v>25</v>
      </c>
      <c r="AP199" s="192" t="s">
        <v>1208</v>
      </c>
      <c r="AQ199" s="9" t="s">
        <v>1007</v>
      </c>
      <c r="AR199" s="81">
        <v>25</v>
      </c>
      <c r="AS199" s="192"/>
      <c r="AT199" s="9"/>
      <c r="AU199" s="119"/>
      <c r="AV199" s="84"/>
      <c r="AW199" s="9"/>
      <c r="AX199" s="119"/>
      <c r="AY199" s="192"/>
      <c r="AZ199" s="9"/>
      <c r="BA199" s="119"/>
      <c r="BB199" s="192"/>
      <c r="BC199" s="9"/>
      <c r="BD199" s="119"/>
      <c r="BE199" s="192"/>
      <c r="BF199" s="9"/>
      <c r="BG199" s="119"/>
    </row>
    <row r="200" spans="1:59" s="41" customFormat="1" ht="76.45" x14ac:dyDescent="0.25">
      <c r="A200" s="9">
        <v>106</v>
      </c>
      <c r="B200" s="124" t="s">
        <v>983</v>
      </c>
      <c r="C200" s="9"/>
      <c r="D200" s="6" t="s">
        <v>399</v>
      </c>
      <c r="E200" s="2" t="s">
        <v>1752</v>
      </c>
      <c r="F200" s="1">
        <v>15644</v>
      </c>
      <c r="G200" s="78" t="s">
        <v>1753</v>
      </c>
      <c r="H200" s="9">
        <v>2007</v>
      </c>
      <c r="I200" s="78" t="s">
        <v>1754</v>
      </c>
      <c r="J200" s="141">
        <v>65087</v>
      </c>
      <c r="K200" s="78" t="s">
        <v>88</v>
      </c>
      <c r="L200" s="78" t="s">
        <v>1706</v>
      </c>
      <c r="M200" s="78" t="s">
        <v>1242</v>
      </c>
      <c r="N200" s="78" t="s">
        <v>1755</v>
      </c>
      <c r="O200" s="78" t="s">
        <v>1756</v>
      </c>
      <c r="P200" s="9" t="s">
        <v>1757</v>
      </c>
      <c r="Q200" s="6">
        <v>37.92</v>
      </c>
      <c r="R200" s="6">
        <v>7.66</v>
      </c>
      <c r="S200" s="6">
        <v>17.88</v>
      </c>
      <c r="T200" s="6">
        <v>12.38</v>
      </c>
      <c r="U200" s="6">
        <v>37.92</v>
      </c>
      <c r="V200" s="9">
        <v>100</v>
      </c>
      <c r="W200" s="9" t="s">
        <v>169</v>
      </c>
      <c r="X200" s="6" t="s">
        <v>992</v>
      </c>
      <c r="Y200" s="9">
        <v>4</v>
      </c>
      <c r="Z200" s="9">
        <v>2</v>
      </c>
      <c r="AA200" s="9">
        <v>3</v>
      </c>
      <c r="AB200" s="9">
        <v>44</v>
      </c>
      <c r="AC200" s="9" t="s">
        <v>1758</v>
      </c>
      <c r="AD200" s="6"/>
      <c r="AE200" s="9">
        <v>5</v>
      </c>
      <c r="AF200" s="81">
        <v>100</v>
      </c>
      <c r="AG200" s="209" t="s">
        <v>57</v>
      </c>
      <c r="AH200" s="6" t="s">
        <v>1069</v>
      </c>
      <c r="AI200" s="119">
        <v>33</v>
      </c>
      <c r="AJ200" s="192" t="s">
        <v>1759</v>
      </c>
      <c r="AK200" s="9" t="s">
        <v>1752</v>
      </c>
      <c r="AL200" s="119">
        <v>33</v>
      </c>
      <c r="AM200" s="192" t="s">
        <v>1760</v>
      </c>
      <c r="AN200" s="9" t="s">
        <v>1761</v>
      </c>
      <c r="AO200" s="119">
        <v>33</v>
      </c>
      <c r="AP200" s="192"/>
      <c r="AQ200" s="9"/>
      <c r="AR200" s="81" t="s">
        <v>995</v>
      </c>
      <c r="AS200" s="192"/>
      <c r="AT200" s="9"/>
      <c r="AU200" s="119"/>
      <c r="AV200" s="84"/>
      <c r="AW200" s="9"/>
      <c r="AX200" s="119"/>
      <c r="AY200" s="192"/>
      <c r="AZ200" s="9"/>
      <c r="BA200" s="119"/>
      <c r="BB200" s="192"/>
      <c r="BC200" s="9"/>
      <c r="BD200" s="119"/>
      <c r="BE200" s="192"/>
      <c r="BF200" s="9"/>
      <c r="BG200" s="119"/>
    </row>
    <row r="201" spans="1:59" s="41" customFormat="1" ht="305.75" x14ac:dyDescent="0.25">
      <c r="A201" s="9">
        <v>106</v>
      </c>
      <c r="B201" s="124" t="s">
        <v>983</v>
      </c>
      <c r="C201" s="9"/>
      <c r="D201" s="6" t="s">
        <v>1006</v>
      </c>
      <c r="E201" s="2" t="s">
        <v>1007</v>
      </c>
      <c r="F201" s="1">
        <v>7561</v>
      </c>
      <c r="G201" s="78" t="s">
        <v>1762</v>
      </c>
      <c r="H201" s="9">
        <v>2005</v>
      </c>
      <c r="I201" s="78" t="s">
        <v>1763</v>
      </c>
      <c r="J201" s="141">
        <v>163744.12</v>
      </c>
      <c r="K201" s="78" t="s">
        <v>140</v>
      </c>
      <c r="L201" s="78" t="s">
        <v>1764</v>
      </c>
      <c r="M201" s="78" t="s">
        <v>1765</v>
      </c>
      <c r="N201" s="78" t="s">
        <v>1766</v>
      </c>
      <c r="O201" s="78"/>
      <c r="P201" s="9">
        <v>44952</v>
      </c>
      <c r="Q201" s="6">
        <v>49.52</v>
      </c>
      <c r="R201" s="6">
        <v>19.260000000000002</v>
      </c>
      <c r="S201" s="6">
        <v>17.88</v>
      </c>
      <c r="T201" s="6">
        <v>12.38</v>
      </c>
      <c r="U201" s="6">
        <v>49.52</v>
      </c>
      <c r="V201" s="9">
        <v>100</v>
      </c>
      <c r="W201" s="9">
        <v>100</v>
      </c>
      <c r="X201" s="6" t="s">
        <v>992</v>
      </c>
      <c r="Y201" s="9">
        <v>2</v>
      </c>
      <c r="Z201" s="9">
        <v>5</v>
      </c>
      <c r="AA201" s="9">
        <v>1</v>
      </c>
      <c r="AB201" s="9">
        <v>67</v>
      </c>
      <c r="AC201" s="9" t="s">
        <v>1767</v>
      </c>
      <c r="AD201" s="6">
        <v>0</v>
      </c>
      <c r="AE201" s="9">
        <v>5</v>
      </c>
      <c r="AF201" s="81">
        <v>100</v>
      </c>
      <c r="AG201" s="209" t="s">
        <v>1006</v>
      </c>
      <c r="AH201" s="6" t="s">
        <v>1007</v>
      </c>
      <c r="AI201" s="119">
        <v>25</v>
      </c>
      <c r="AJ201" s="192" t="s">
        <v>1014</v>
      </c>
      <c r="AK201" s="9" t="s">
        <v>1015</v>
      </c>
      <c r="AL201" s="119">
        <v>25</v>
      </c>
      <c r="AM201" s="192" t="s">
        <v>224</v>
      </c>
      <c r="AN201" s="9" t="s">
        <v>1016</v>
      </c>
      <c r="AO201" s="119">
        <v>25</v>
      </c>
      <c r="AP201" s="192" t="s">
        <v>1017</v>
      </c>
      <c r="AQ201" s="9" t="s">
        <v>1018</v>
      </c>
      <c r="AR201" s="81">
        <v>25</v>
      </c>
      <c r="AS201" s="192"/>
      <c r="AT201" s="9"/>
      <c r="AU201" s="119"/>
      <c r="AV201" s="84"/>
      <c r="AW201" s="9"/>
      <c r="AX201" s="119"/>
      <c r="AY201" s="192"/>
      <c r="AZ201" s="9"/>
      <c r="BA201" s="119"/>
      <c r="BB201" s="192"/>
      <c r="BC201" s="9"/>
      <c r="BD201" s="119"/>
      <c r="BE201" s="192"/>
      <c r="BF201" s="9"/>
      <c r="BG201" s="119"/>
    </row>
    <row r="202" spans="1:59" s="41" customFormat="1" ht="152.9" x14ac:dyDescent="0.25">
      <c r="A202" s="9">
        <v>106</v>
      </c>
      <c r="B202" s="124" t="s">
        <v>983</v>
      </c>
      <c r="C202" s="9"/>
      <c r="D202" s="6" t="s">
        <v>1019</v>
      </c>
      <c r="E202" s="2" t="s">
        <v>1768</v>
      </c>
      <c r="F202" s="1">
        <v>8725</v>
      </c>
      <c r="G202" s="78" t="s">
        <v>1769</v>
      </c>
      <c r="H202" s="9">
        <v>2011</v>
      </c>
      <c r="I202" s="78" t="s">
        <v>1770</v>
      </c>
      <c r="J202" s="141">
        <v>905347.69</v>
      </c>
      <c r="K202" s="78" t="s">
        <v>68</v>
      </c>
      <c r="L202" s="78" t="s">
        <v>1771</v>
      </c>
      <c r="M202" s="78" t="s">
        <v>1772</v>
      </c>
      <c r="N202" s="78" t="s">
        <v>1773</v>
      </c>
      <c r="O202" s="78" t="s">
        <v>1774</v>
      </c>
      <c r="P202" s="9" t="s">
        <v>1775</v>
      </c>
      <c r="Q202" s="6">
        <v>125.91149294117646</v>
      </c>
      <c r="R202" s="6">
        <v>106.51149294117647</v>
      </c>
      <c r="S202" s="6">
        <v>5.3</v>
      </c>
      <c r="T202" s="6">
        <v>14.1</v>
      </c>
      <c r="U202" s="6">
        <v>125.91149294117646</v>
      </c>
      <c r="V202" s="9">
        <v>100</v>
      </c>
      <c r="W202" s="9">
        <v>0</v>
      </c>
      <c r="X202" s="6" t="s">
        <v>992</v>
      </c>
      <c r="Y202" s="9">
        <v>4</v>
      </c>
      <c r="Z202" s="9">
        <v>2</v>
      </c>
      <c r="AA202" s="9"/>
      <c r="AB202" s="9">
        <v>41</v>
      </c>
      <c r="AC202" s="9" t="s">
        <v>1776</v>
      </c>
      <c r="AD202" s="6"/>
      <c r="AE202" s="9">
        <v>5</v>
      </c>
      <c r="AF202" s="81">
        <v>100</v>
      </c>
      <c r="AG202" s="209" t="s">
        <v>1019</v>
      </c>
      <c r="AH202" s="6" t="s">
        <v>1322</v>
      </c>
      <c r="AI202" s="119">
        <v>100</v>
      </c>
      <c r="AJ202" s="192"/>
      <c r="AK202" s="9"/>
      <c r="AL202" s="119"/>
      <c r="AM202" s="192"/>
      <c r="AN202" s="9"/>
      <c r="AO202" s="119"/>
      <c r="AP202" s="192"/>
      <c r="AQ202" s="9"/>
      <c r="AR202" s="81"/>
      <c r="AS202" s="192"/>
      <c r="AT202" s="9"/>
      <c r="AU202" s="119"/>
      <c r="AV202" s="84"/>
      <c r="AW202" s="9"/>
      <c r="AX202" s="119"/>
      <c r="AY202" s="192"/>
      <c r="AZ202" s="9"/>
      <c r="BA202" s="119"/>
      <c r="BB202" s="192"/>
      <c r="BC202" s="9"/>
      <c r="BD202" s="119"/>
      <c r="BE202" s="192"/>
      <c r="BF202" s="9"/>
      <c r="BG202" s="119"/>
    </row>
    <row r="203" spans="1:59" s="41" customFormat="1" ht="63.7" x14ac:dyDescent="0.25">
      <c r="A203" s="9">
        <v>106</v>
      </c>
      <c r="B203" s="124" t="s">
        <v>983</v>
      </c>
      <c r="C203" s="9"/>
      <c r="D203" s="6" t="s">
        <v>1019</v>
      </c>
      <c r="E203" s="2" t="s">
        <v>1322</v>
      </c>
      <c r="F203" s="1">
        <v>4763</v>
      </c>
      <c r="G203" s="78" t="s">
        <v>1777</v>
      </c>
      <c r="H203" s="9">
        <v>2003</v>
      </c>
      <c r="I203" s="78" t="s">
        <v>1778</v>
      </c>
      <c r="J203" s="141">
        <v>83616.47</v>
      </c>
      <c r="K203" s="78" t="s">
        <v>147</v>
      </c>
      <c r="L203" s="78" t="s">
        <v>1435</v>
      </c>
      <c r="M203" s="78" t="s">
        <v>1436</v>
      </c>
      <c r="N203" s="78" t="s">
        <v>1437</v>
      </c>
      <c r="O203" s="78" t="s">
        <v>1438</v>
      </c>
      <c r="P203" s="9">
        <v>39887</v>
      </c>
      <c r="Q203" s="6">
        <v>40.1</v>
      </c>
      <c r="R203" s="6">
        <v>9.84</v>
      </c>
      <c r="S203" s="6">
        <v>17.88</v>
      </c>
      <c r="T203" s="6">
        <v>12.38</v>
      </c>
      <c r="U203" s="6">
        <v>40.1</v>
      </c>
      <c r="V203" s="9">
        <v>100</v>
      </c>
      <c r="W203" s="9">
        <v>100</v>
      </c>
      <c r="X203" s="6" t="s">
        <v>992</v>
      </c>
      <c r="Y203" s="9">
        <v>6</v>
      </c>
      <c r="Z203" s="9">
        <v>1</v>
      </c>
      <c r="AA203" s="9">
        <v>5</v>
      </c>
      <c r="AB203" s="9">
        <v>14</v>
      </c>
      <c r="AC203" s="9" t="s">
        <v>1779</v>
      </c>
      <c r="AD203" s="6">
        <v>0</v>
      </c>
      <c r="AE203" s="9">
        <v>4</v>
      </c>
      <c r="AF203" s="81">
        <v>100</v>
      </c>
      <c r="AG203" s="209" t="s">
        <v>1019</v>
      </c>
      <c r="AH203" s="6" t="s">
        <v>1322</v>
      </c>
      <c r="AI203" s="119">
        <v>50</v>
      </c>
      <c r="AJ203" s="192" t="s">
        <v>1330</v>
      </c>
      <c r="AK203" s="9" t="s">
        <v>1331</v>
      </c>
      <c r="AL203" s="119">
        <v>50</v>
      </c>
      <c r="AM203" s="192"/>
      <c r="AN203" s="9"/>
      <c r="AO203" s="119" t="s">
        <v>995</v>
      </c>
      <c r="AP203" s="192"/>
      <c r="AQ203" s="9"/>
      <c r="AR203" s="81" t="s">
        <v>995</v>
      </c>
      <c r="AS203" s="192"/>
      <c r="AT203" s="9"/>
      <c r="AU203" s="119"/>
      <c r="AV203" s="84"/>
      <c r="AW203" s="9"/>
      <c r="AX203" s="119"/>
      <c r="AY203" s="192"/>
      <c r="AZ203" s="9"/>
      <c r="BA203" s="119"/>
      <c r="BB203" s="192"/>
      <c r="BC203" s="9"/>
      <c r="BD203" s="119"/>
      <c r="BE203" s="192"/>
      <c r="BF203" s="9"/>
      <c r="BG203" s="119"/>
    </row>
    <row r="204" spans="1:59" s="41" customFormat="1" ht="63.7" x14ac:dyDescent="0.25">
      <c r="A204" s="9">
        <v>106</v>
      </c>
      <c r="B204" s="124" t="s">
        <v>983</v>
      </c>
      <c r="C204" s="9"/>
      <c r="D204" s="6" t="s">
        <v>1019</v>
      </c>
      <c r="E204" s="2" t="s">
        <v>1322</v>
      </c>
      <c r="F204" s="1">
        <v>4763</v>
      </c>
      <c r="G204" s="78" t="s">
        <v>1780</v>
      </c>
      <c r="H204" s="9">
        <v>2007</v>
      </c>
      <c r="I204" s="78" t="s">
        <v>1781</v>
      </c>
      <c r="J204" s="141">
        <v>140000</v>
      </c>
      <c r="K204" s="78" t="s">
        <v>88</v>
      </c>
      <c r="L204" s="78" t="s">
        <v>1782</v>
      </c>
      <c r="M204" s="78" t="s">
        <v>1783</v>
      </c>
      <c r="N204" s="78" t="s">
        <v>1437</v>
      </c>
      <c r="O204" s="78" t="s">
        <v>1438</v>
      </c>
      <c r="P204" s="9" t="s">
        <v>1784</v>
      </c>
      <c r="Q204" s="6">
        <v>46.73</v>
      </c>
      <c r="R204" s="6">
        <v>16.47</v>
      </c>
      <c r="S204" s="6">
        <v>17.88</v>
      </c>
      <c r="T204" s="6">
        <v>12.38</v>
      </c>
      <c r="U204" s="6">
        <v>46.73</v>
      </c>
      <c r="V204" s="9">
        <v>100</v>
      </c>
      <c r="W204" s="9" t="s">
        <v>169</v>
      </c>
      <c r="X204" s="6" t="s">
        <v>992</v>
      </c>
      <c r="Y204" s="9">
        <v>6</v>
      </c>
      <c r="Z204" s="9">
        <v>1</v>
      </c>
      <c r="AA204" s="9">
        <v>5</v>
      </c>
      <c r="AB204" s="9">
        <v>14</v>
      </c>
      <c r="AC204" s="9" t="s">
        <v>1785</v>
      </c>
      <c r="AD204" s="6"/>
      <c r="AE204" s="9">
        <v>4</v>
      </c>
      <c r="AF204" s="81">
        <v>100</v>
      </c>
      <c r="AG204" s="209" t="s">
        <v>1019</v>
      </c>
      <c r="AH204" s="6" t="s">
        <v>1322</v>
      </c>
      <c r="AI204" s="119">
        <v>50</v>
      </c>
      <c r="AJ204" s="192" t="s">
        <v>1330</v>
      </c>
      <c r="AK204" s="9" t="s">
        <v>1331</v>
      </c>
      <c r="AL204" s="119">
        <v>50</v>
      </c>
      <c r="AM204" s="192"/>
      <c r="AN204" s="9"/>
      <c r="AO204" s="119" t="s">
        <v>995</v>
      </c>
      <c r="AP204" s="192"/>
      <c r="AQ204" s="9"/>
      <c r="AR204" s="81" t="s">
        <v>995</v>
      </c>
      <c r="AS204" s="192"/>
      <c r="AT204" s="9"/>
      <c r="AU204" s="119"/>
      <c r="AV204" s="84"/>
      <c r="AW204" s="9"/>
      <c r="AX204" s="119"/>
      <c r="AY204" s="192"/>
      <c r="AZ204" s="9"/>
      <c r="BA204" s="119"/>
      <c r="BB204" s="192"/>
      <c r="BC204" s="9"/>
      <c r="BD204" s="119"/>
      <c r="BE204" s="192"/>
      <c r="BF204" s="9"/>
      <c r="BG204" s="119"/>
    </row>
    <row r="205" spans="1:59" s="41" customFormat="1" ht="89.2" x14ac:dyDescent="0.25">
      <c r="A205" s="9">
        <v>106</v>
      </c>
      <c r="B205" s="124" t="s">
        <v>983</v>
      </c>
      <c r="C205" s="9"/>
      <c r="D205" s="6" t="s">
        <v>1084</v>
      </c>
      <c r="E205" s="2" t="s">
        <v>1085</v>
      </c>
      <c r="F205" s="1">
        <v>4540</v>
      </c>
      <c r="G205" s="78" t="s">
        <v>1786</v>
      </c>
      <c r="H205" s="9">
        <v>2004</v>
      </c>
      <c r="I205" s="78" t="s">
        <v>1787</v>
      </c>
      <c r="J205" s="141">
        <v>150337.82227507929</v>
      </c>
      <c r="K205" s="78" t="s">
        <v>140</v>
      </c>
      <c r="L205" s="78" t="s">
        <v>1088</v>
      </c>
      <c r="M205" s="78" t="s">
        <v>1089</v>
      </c>
      <c r="N205" s="78" t="s">
        <v>1788</v>
      </c>
      <c r="O205" s="78" t="s">
        <v>1789</v>
      </c>
      <c r="P205" s="9">
        <v>43591</v>
      </c>
      <c r="Q205" s="6">
        <v>47.95</v>
      </c>
      <c r="R205" s="6">
        <v>17.690000000000001</v>
      </c>
      <c r="S205" s="6">
        <v>17.88</v>
      </c>
      <c r="T205" s="6">
        <v>12.38</v>
      </c>
      <c r="U205" s="6">
        <v>47.95</v>
      </c>
      <c r="V205" s="9">
        <v>100</v>
      </c>
      <c r="W205" s="9">
        <v>100</v>
      </c>
      <c r="X205" s="6" t="s">
        <v>992</v>
      </c>
      <c r="Y205" s="9">
        <v>3</v>
      </c>
      <c r="Z205" s="9">
        <v>6</v>
      </c>
      <c r="AA205" s="9">
        <v>1</v>
      </c>
      <c r="AB205" s="9">
        <v>30</v>
      </c>
      <c r="AC205" s="9" t="s">
        <v>1790</v>
      </c>
      <c r="AD205" s="6"/>
      <c r="AE205" s="9">
        <v>5</v>
      </c>
      <c r="AF205" s="81">
        <v>100</v>
      </c>
      <c r="AG205" s="209" t="s">
        <v>1084</v>
      </c>
      <c r="AH205" s="6" t="s">
        <v>1093</v>
      </c>
      <c r="AI205" s="119">
        <v>50</v>
      </c>
      <c r="AJ205" s="192" t="s">
        <v>1094</v>
      </c>
      <c r="AK205" s="9" t="s">
        <v>1095</v>
      </c>
      <c r="AL205" s="119">
        <v>50</v>
      </c>
      <c r="AM205" s="192"/>
      <c r="AN205" s="9"/>
      <c r="AO205" s="119" t="s">
        <v>995</v>
      </c>
      <c r="AP205" s="192"/>
      <c r="AQ205" s="9"/>
      <c r="AR205" s="81" t="s">
        <v>995</v>
      </c>
      <c r="AS205" s="192"/>
      <c r="AT205" s="9"/>
      <c r="AU205" s="119"/>
      <c r="AV205" s="84"/>
      <c r="AW205" s="9"/>
      <c r="AX205" s="119"/>
      <c r="AY205" s="192"/>
      <c r="AZ205" s="9"/>
      <c r="BA205" s="119"/>
      <c r="BB205" s="192"/>
      <c r="BC205" s="9"/>
      <c r="BD205" s="119"/>
      <c r="BE205" s="192"/>
      <c r="BF205" s="9"/>
      <c r="BG205" s="119"/>
    </row>
    <row r="206" spans="1:59" s="41" customFormat="1" ht="140.15" x14ac:dyDescent="0.25">
      <c r="A206" s="9">
        <v>106</v>
      </c>
      <c r="B206" s="124" t="s">
        <v>983</v>
      </c>
      <c r="C206" s="9"/>
      <c r="D206" s="6" t="s">
        <v>1154</v>
      </c>
      <c r="E206" s="2" t="s">
        <v>1155</v>
      </c>
      <c r="F206" s="1">
        <v>3332</v>
      </c>
      <c r="G206" s="78" t="s">
        <v>1791</v>
      </c>
      <c r="H206" s="9">
        <v>2002</v>
      </c>
      <c r="I206" s="78" t="s">
        <v>1792</v>
      </c>
      <c r="J206" s="141">
        <v>65181.46</v>
      </c>
      <c r="K206" s="78" t="s">
        <v>147</v>
      </c>
      <c r="L206" s="78" t="s">
        <v>1793</v>
      </c>
      <c r="M206" s="78" t="s">
        <v>1159</v>
      </c>
      <c r="N206" s="78" t="s">
        <v>1794</v>
      </c>
      <c r="O206" s="78" t="s">
        <v>1795</v>
      </c>
      <c r="P206" s="9">
        <v>38926</v>
      </c>
      <c r="Q206" s="6">
        <v>37.93</v>
      </c>
      <c r="R206" s="6">
        <v>7.67</v>
      </c>
      <c r="S206" s="6">
        <v>17.88</v>
      </c>
      <c r="T206" s="6">
        <v>12.38</v>
      </c>
      <c r="U206" s="6">
        <v>37.93</v>
      </c>
      <c r="V206" s="9">
        <v>100</v>
      </c>
      <c r="W206" s="9">
        <v>100</v>
      </c>
      <c r="X206" s="6" t="s">
        <v>992</v>
      </c>
      <c r="Y206" s="9">
        <v>6</v>
      </c>
      <c r="Z206" s="9">
        <v>3</v>
      </c>
      <c r="AA206" s="9">
        <v>1</v>
      </c>
      <c r="AB206" s="9">
        <v>46</v>
      </c>
      <c r="AC206" s="9" t="s">
        <v>1796</v>
      </c>
      <c r="AD206" s="6"/>
      <c r="AE206" s="9">
        <v>5</v>
      </c>
      <c r="AF206" s="81">
        <v>100</v>
      </c>
      <c r="AG206" s="209" t="s">
        <v>1797</v>
      </c>
      <c r="AH206" s="6" t="s">
        <v>1005</v>
      </c>
      <c r="AI206" s="119">
        <v>25</v>
      </c>
      <c r="AJ206" s="192" t="s">
        <v>1798</v>
      </c>
      <c r="AK206" s="9" t="s">
        <v>1005</v>
      </c>
      <c r="AL206" s="119">
        <v>25</v>
      </c>
      <c r="AM206" s="192" t="s">
        <v>1799</v>
      </c>
      <c r="AN206" s="9" t="s">
        <v>1800</v>
      </c>
      <c r="AO206" s="119">
        <v>25</v>
      </c>
      <c r="AP206" s="192" t="s">
        <v>1801</v>
      </c>
      <c r="AQ206" s="9" t="s">
        <v>1155</v>
      </c>
      <c r="AR206" s="81">
        <v>25</v>
      </c>
      <c r="AS206" s="192"/>
      <c r="AT206" s="9"/>
      <c r="AU206" s="119"/>
      <c r="AV206" s="84"/>
      <c r="AW206" s="9"/>
      <c r="AX206" s="119"/>
      <c r="AY206" s="192"/>
      <c r="AZ206" s="9"/>
      <c r="BA206" s="119"/>
      <c r="BB206" s="192"/>
      <c r="BC206" s="9"/>
      <c r="BD206" s="119"/>
      <c r="BE206" s="192"/>
      <c r="BF206" s="9"/>
      <c r="BG206" s="119"/>
    </row>
    <row r="207" spans="1:59" s="41" customFormat="1" ht="63.7" x14ac:dyDescent="0.25">
      <c r="A207" s="9">
        <v>106</v>
      </c>
      <c r="B207" s="124" t="s">
        <v>983</v>
      </c>
      <c r="C207" s="9"/>
      <c r="D207" s="6" t="s">
        <v>61</v>
      </c>
      <c r="E207" s="2" t="s">
        <v>1802</v>
      </c>
      <c r="F207" s="1">
        <v>15148</v>
      </c>
      <c r="G207" s="78" t="s">
        <v>1803</v>
      </c>
      <c r="H207" s="9">
        <v>2003</v>
      </c>
      <c r="I207" s="78" t="s">
        <v>1804</v>
      </c>
      <c r="J207" s="141">
        <v>130782.84</v>
      </c>
      <c r="K207" s="78" t="s">
        <v>147</v>
      </c>
      <c r="L207" s="78" t="s">
        <v>1805</v>
      </c>
      <c r="M207" s="78" t="s">
        <v>1806</v>
      </c>
      <c r="N207" s="78" t="s">
        <v>1807</v>
      </c>
      <c r="O207" s="78" t="s">
        <v>1808</v>
      </c>
      <c r="P207" s="9">
        <v>36637</v>
      </c>
      <c r="Q207" s="6">
        <v>45.65</v>
      </c>
      <c r="R207" s="6">
        <v>15.39</v>
      </c>
      <c r="S207" s="6">
        <v>17.88</v>
      </c>
      <c r="T207" s="6">
        <v>12.38</v>
      </c>
      <c r="U207" s="6">
        <v>45.65</v>
      </c>
      <c r="V207" s="9">
        <v>100</v>
      </c>
      <c r="W207" s="9">
        <v>100</v>
      </c>
      <c r="X207" s="6" t="s">
        <v>992</v>
      </c>
      <c r="Y207" s="9">
        <v>4</v>
      </c>
      <c r="Z207" s="9">
        <v>2</v>
      </c>
      <c r="AA207" s="9">
        <v>2</v>
      </c>
      <c r="AB207" s="9">
        <v>4</v>
      </c>
      <c r="AC207" s="9" t="s">
        <v>1809</v>
      </c>
      <c r="AD207" s="6"/>
      <c r="AE207" s="9">
        <v>5</v>
      </c>
      <c r="AF207" s="81">
        <v>100</v>
      </c>
      <c r="AG207" s="209" t="s">
        <v>61</v>
      </c>
      <c r="AH207" s="6" t="s">
        <v>1810</v>
      </c>
      <c r="AI207" s="119">
        <v>25</v>
      </c>
      <c r="AJ207" s="192" t="s">
        <v>1811</v>
      </c>
      <c r="AK207" s="9" t="s">
        <v>62</v>
      </c>
      <c r="AL207" s="119">
        <v>25</v>
      </c>
      <c r="AM207" s="192" t="s">
        <v>1812</v>
      </c>
      <c r="AN207" s="9" t="s">
        <v>1005</v>
      </c>
      <c r="AO207" s="119">
        <v>25</v>
      </c>
      <c r="AP207" s="192" t="s">
        <v>1813</v>
      </c>
      <c r="AQ207" s="9" t="s">
        <v>1005</v>
      </c>
      <c r="AR207" s="81">
        <v>25</v>
      </c>
      <c r="AS207" s="192"/>
      <c r="AT207" s="9"/>
      <c r="AU207" s="119"/>
      <c r="AV207" s="84"/>
      <c r="AW207" s="9"/>
      <c r="AX207" s="119"/>
      <c r="AY207" s="192"/>
      <c r="AZ207" s="9"/>
      <c r="BA207" s="119"/>
      <c r="BB207" s="192"/>
      <c r="BC207" s="9"/>
      <c r="BD207" s="119"/>
      <c r="BE207" s="192"/>
      <c r="BF207" s="9"/>
      <c r="BG207" s="119"/>
    </row>
    <row r="208" spans="1:59" s="41" customFormat="1" ht="178.35" x14ac:dyDescent="0.25">
      <c r="A208" s="9">
        <v>106</v>
      </c>
      <c r="B208" s="124" t="s">
        <v>983</v>
      </c>
      <c r="C208" s="9"/>
      <c r="D208" s="6" t="s">
        <v>399</v>
      </c>
      <c r="E208" s="2" t="s">
        <v>1814</v>
      </c>
      <c r="F208" s="1" t="s">
        <v>1815</v>
      </c>
      <c r="G208" s="78" t="s">
        <v>1816</v>
      </c>
      <c r="H208" s="9">
        <v>2008</v>
      </c>
      <c r="I208" s="78" t="s">
        <v>1817</v>
      </c>
      <c r="J208" s="141">
        <v>667668</v>
      </c>
      <c r="K208" s="78" t="s">
        <v>88</v>
      </c>
      <c r="L208" s="78" t="s">
        <v>1706</v>
      </c>
      <c r="M208" s="78" t="s">
        <v>1242</v>
      </c>
      <c r="N208" s="78" t="s">
        <v>1818</v>
      </c>
      <c r="O208" s="78" t="s">
        <v>1819</v>
      </c>
      <c r="P208" s="9" t="s">
        <v>1820</v>
      </c>
      <c r="Q208" s="6">
        <v>108.81</v>
      </c>
      <c r="R208" s="6">
        <v>78.55</v>
      </c>
      <c r="S208" s="6">
        <v>17.88</v>
      </c>
      <c r="T208" s="6">
        <v>12.38</v>
      </c>
      <c r="U208" s="6">
        <v>108.81</v>
      </c>
      <c r="V208" s="9">
        <v>100</v>
      </c>
      <c r="W208" s="9" t="s">
        <v>169</v>
      </c>
      <c r="X208" s="6" t="s">
        <v>992</v>
      </c>
      <c r="Y208" s="9">
        <v>3</v>
      </c>
      <c r="Z208" s="9">
        <v>1</v>
      </c>
      <c r="AA208" s="9">
        <v>3</v>
      </c>
      <c r="AB208" s="9">
        <v>4</v>
      </c>
      <c r="AC208" s="9" t="s">
        <v>1821</v>
      </c>
      <c r="AD208" s="6"/>
      <c r="AE208" s="9">
        <v>5</v>
      </c>
      <c r="AF208" s="81">
        <v>100</v>
      </c>
      <c r="AG208" s="209" t="s">
        <v>57</v>
      </c>
      <c r="AH208" s="6" t="s">
        <v>1069</v>
      </c>
      <c r="AI208" s="119">
        <v>100</v>
      </c>
      <c r="AJ208" s="192"/>
      <c r="AK208" s="9"/>
      <c r="AL208" s="119" t="s">
        <v>995</v>
      </c>
      <c r="AM208" s="192"/>
      <c r="AN208" s="9"/>
      <c r="AO208" s="119" t="s">
        <v>995</v>
      </c>
      <c r="AP208" s="192"/>
      <c r="AQ208" s="9"/>
      <c r="AR208" s="81" t="s">
        <v>995</v>
      </c>
      <c r="AS208" s="192"/>
      <c r="AT208" s="9"/>
      <c r="AU208" s="119"/>
      <c r="AV208" s="84"/>
      <c r="AW208" s="9"/>
      <c r="AX208" s="119"/>
      <c r="AY208" s="192"/>
      <c r="AZ208" s="9"/>
      <c r="BA208" s="119"/>
      <c r="BB208" s="192"/>
      <c r="BC208" s="9"/>
      <c r="BD208" s="119"/>
      <c r="BE208" s="192"/>
      <c r="BF208" s="9"/>
      <c r="BG208" s="119"/>
    </row>
    <row r="209" spans="1:59" s="41" customFormat="1" ht="114.65" x14ac:dyDescent="0.25">
      <c r="A209" s="9">
        <v>106</v>
      </c>
      <c r="B209" s="124" t="s">
        <v>983</v>
      </c>
      <c r="C209" s="9"/>
      <c r="D209" s="6" t="s">
        <v>59</v>
      </c>
      <c r="E209" s="2" t="s">
        <v>1822</v>
      </c>
      <c r="F209" s="1">
        <v>2556</v>
      </c>
      <c r="G209" s="78" t="s">
        <v>1823</v>
      </c>
      <c r="H209" s="9">
        <v>2007</v>
      </c>
      <c r="I209" s="78" t="s">
        <v>1824</v>
      </c>
      <c r="J209" s="141">
        <v>62593.9</v>
      </c>
      <c r="K209" s="78" t="s">
        <v>88</v>
      </c>
      <c r="L209" s="78" t="s">
        <v>1366</v>
      </c>
      <c r="M209" s="78" t="s">
        <v>1367</v>
      </c>
      <c r="N209" s="78" t="s">
        <v>1825</v>
      </c>
      <c r="O209" s="78" t="s">
        <v>1826</v>
      </c>
      <c r="P209" s="9" t="s">
        <v>1827</v>
      </c>
      <c r="Q209" s="6">
        <v>37.619999999999997</v>
      </c>
      <c r="R209" s="6">
        <v>7.36</v>
      </c>
      <c r="S209" s="6">
        <v>17.88</v>
      </c>
      <c r="T209" s="6">
        <v>12.38</v>
      </c>
      <c r="U209" s="6">
        <v>37.619999999999997</v>
      </c>
      <c r="V209" s="9">
        <v>100</v>
      </c>
      <c r="W209" s="9" t="s">
        <v>169</v>
      </c>
      <c r="X209" s="6" t="s">
        <v>992</v>
      </c>
      <c r="Y209" s="9">
        <v>3</v>
      </c>
      <c r="Z209" s="9">
        <v>4</v>
      </c>
      <c r="AA209" s="9">
        <v>3</v>
      </c>
      <c r="AB209" s="9">
        <v>44</v>
      </c>
      <c r="AC209" s="9" t="s">
        <v>1701</v>
      </c>
      <c r="AD209" s="6"/>
      <c r="AE209" s="9">
        <v>5</v>
      </c>
      <c r="AF209" s="81">
        <v>100</v>
      </c>
      <c r="AG209" s="209" t="s">
        <v>59</v>
      </c>
      <c r="AH209" s="6" t="s">
        <v>60</v>
      </c>
      <c r="AI209" s="119">
        <v>25</v>
      </c>
      <c r="AJ209" s="192" t="s">
        <v>1374</v>
      </c>
      <c r="AK209" s="9" t="s">
        <v>1375</v>
      </c>
      <c r="AL209" s="119">
        <v>25</v>
      </c>
      <c r="AM209" s="192" t="s">
        <v>1828</v>
      </c>
      <c r="AN209" s="9" t="s">
        <v>1829</v>
      </c>
      <c r="AO209" s="119">
        <v>25</v>
      </c>
      <c r="AP209" s="192" t="s">
        <v>1376</v>
      </c>
      <c r="AQ209" s="9" t="s">
        <v>1377</v>
      </c>
      <c r="AR209" s="81">
        <v>25</v>
      </c>
      <c r="AS209" s="192"/>
      <c r="AT209" s="9"/>
      <c r="AU209" s="119"/>
      <c r="AV209" s="84"/>
      <c r="AW209" s="9"/>
      <c r="AX209" s="119"/>
      <c r="AY209" s="192"/>
      <c r="AZ209" s="9"/>
      <c r="BA209" s="119"/>
      <c r="BB209" s="192"/>
      <c r="BC209" s="9"/>
      <c r="BD209" s="119"/>
      <c r="BE209" s="192"/>
      <c r="BF209" s="9"/>
      <c r="BG209" s="119"/>
    </row>
    <row r="210" spans="1:59" s="41" customFormat="1" ht="165.6" x14ac:dyDescent="0.25">
      <c r="A210" s="9">
        <v>106</v>
      </c>
      <c r="B210" s="124" t="s">
        <v>983</v>
      </c>
      <c r="C210" s="9"/>
      <c r="D210" s="6" t="s">
        <v>59</v>
      </c>
      <c r="E210" s="2" t="s">
        <v>1373</v>
      </c>
      <c r="F210" s="1">
        <v>3937</v>
      </c>
      <c r="G210" s="78" t="s">
        <v>1830</v>
      </c>
      <c r="H210" s="9">
        <v>2008</v>
      </c>
      <c r="I210" s="78" t="s">
        <v>1831</v>
      </c>
      <c r="J210" s="141">
        <v>676014</v>
      </c>
      <c r="K210" s="78" t="s">
        <v>88</v>
      </c>
      <c r="L210" s="78" t="s">
        <v>1366</v>
      </c>
      <c r="M210" s="78" t="s">
        <v>1367</v>
      </c>
      <c r="N210" s="78" t="s">
        <v>1832</v>
      </c>
      <c r="O210" s="78" t="s">
        <v>1833</v>
      </c>
      <c r="P210" s="9" t="s">
        <v>1834</v>
      </c>
      <c r="Q210" s="6">
        <v>109.79</v>
      </c>
      <c r="R210" s="6">
        <v>79.53</v>
      </c>
      <c r="S210" s="6">
        <v>17.88</v>
      </c>
      <c r="T210" s="6">
        <v>12.38</v>
      </c>
      <c r="U210" s="6">
        <v>109.79</v>
      </c>
      <c r="V210" s="9">
        <v>100</v>
      </c>
      <c r="W210" s="9">
        <v>18.333493619272001</v>
      </c>
      <c r="X210" s="6" t="s">
        <v>992</v>
      </c>
      <c r="Y210" s="9">
        <v>3</v>
      </c>
      <c r="Z210" s="9">
        <v>5</v>
      </c>
      <c r="AA210" s="9">
        <v>1</v>
      </c>
      <c r="AB210" s="9">
        <v>44</v>
      </c>
      <c r="AC210" s="9" t="s">
        <v>1835</v>
      </c>
      <c r="AD210" s="6"/>
      <c r="AE210" s="9">
        <v>5</v>
      </c>
      <c r="AF210" s="81">
        <v>100</v>
      </c>
      <c r="AG210" s="209" t="s">
        <v>59</v>
      </c>
      <c r="AH210" s="6" t="s">
        <v>60</v>
      </c>
      <c r="AI210" s="119">
        <v>25</v>
      </c>
      <c r="AJ210" s="192" t="s">
        <v>1372</v>
      </c>
      <c r="AK210" s="9" t="s">
        <v>1373</v>
      </c>
      <c r="AL210" s="119">
        <v>25</v>
      </c>
      <c r="AM210" s="192" t="s">
        <v>1465</v>
      </c>
      <c r="AN210" s="9" t="s">
        <v>60</v>
      </c>
      <c r="AO210" s="119">
        <v>25</v>
      </c>
      <c r="AP210" s="192" t="s">
        <v>1376</v>
      </c>
      <c r="AQ210" s="9" t="s">
        <v>1377</v>
      </c>
      <c r="AR210" s="81">
        <v>25</v>
      </c>
      <c r="AS210" s="192"/>
      <c r="AT210" s="9"/>
      <c r="AU210" s="119"/>
      <c r="AV210" s="84"/>
      <c r="AW210" s="9"/>
      <c r="AX210" s="119"/>
      <c r="AY210" s="192"/>
      <c r="AZ210" s="9"/>
      <c r="BA210" s="119"/>
      <c r="BB210" s="192"/>
      <c r="BC210" s="9"/>
      <c r="BD210" s="119"/>
      <c r="BE210" s="192"/>
      <c r="BF210" s="9"/>
      <c r="BG210" s="119"/>
    </row>
    <row r="211" spans="1:59" s="41" customFormat="1" ht="63.7" x14ac:dyDescent="0.25">
      <c r="A211" s="9">
        <v>106</v>
      </c>
      <c r="B211" s="124" t="s">
        <v>983</v>
      </c>
      <c r="C211" s="9"/>
      <c r="D211" s="6" t="s">
        <v>57</v>
      </c>
      <c r="E211" s="2" t="s">
        <v>400</v>
      </c>
      <c r="F211" s="1" t="s">
        <v>1836</v>
      </c>
      <c r="G211" s="78" t="s">
        <v>1837</v>
      </c>
      <c r="H211" s="9">
        <v>2005</v>
      </c>
      <c r="I211" s="78" t="s">
        <v>1838</v>
      </c>
      <c r="J211" s="141">
        <v>210353.14638624605</v>
      </c>
      <c r="K211" s="78" t="s">
        <v>140</v>
      </c>
      <c r="L211" s="78" t="s">
        <v>988</v>
      </c>
      <c r="M211" s="78" t="s">
        <v>989</v>
      </c>
      <c r="N211" s="78" t="s">
        <v>1839</v>
      </c>
      <c r="O211" s="78" t="s">
        <v>1840</v>
      </c>
      <c r="P211" s="9">
        <v>43890</v>
      </c>
      <c r="Q211" s="6">
        <v>55.01</v>
      </c>
      <c r="R211" s="6">
        <v>24.75</v>
      </c>
      <c r="S211" s="6">
        <v>17.88</v>
      </c>
      <c r="T211" s="6">
        <v>12.38</v>
      </c>
      <c r="U211" s="6">
        <v>55.01</v>
      </c>
      <c r="V211" s="9">
        <v>100</v>
      </c>
      <c r="W211" s="9">
        <v>100</v>
      </c>
      <c r="X211" s="6" t="s">
        <v>992</v>
      </c>
      <c r="Y211" s="9">
        <v>3</v>
      </c>
      <c r="Z211" s="9">
        <v>5</v>
      </c>
      <c r="AA211" s="9">
        <v>1</v>
      </c>
      <c r="AB211" s="9">
        <v>44</v>
      </c>
      <c r="AC211" s="9" t="s">
        <v>1841</v>
      </c>
      <c r="AD211" s="6"/>
      <c r="AE211" s="9">
        <v>5</v>
      </c>
      <c r="AF211" s="81">
        <v>100</v>
      </c>
      <c r="AG211" s="209" t="s">
        <v>399</v>
      </c>
      <c r="AH211" s="6" t="s">
        <v>994</v>
      </c>
      <c r="AI211" s="119">
        <v>25</v>
      </c>
      <c r="AJ211" s="192" t="s">
        <v>1842</v>
      </c>
      <c r="AK211" s="9" t="s">
        <v>1005</v>
      </c>
      <c r="AL211" s="119">
        <v>25</v>
      </c>
      <c r="AM211" s="192" t="s">
        <v>1843</v>
      </c>
      <c r="AN211" s="9" t="s">
        <v>1005</v>
      </c>
      <c r="AO211" s="119">
        <v>25</v>
      </c>
      <c r="AP211" s="192" t="s">
        <v>1844</v>
      </c>
      <c r="AQ211" s="9" t="s">
        <v>1005</v>
      </c>
      <c r="AR211" s="81">
        <v>25</v>
      </c>
      <c r="AS211" s="192"/>
      <c r="AT211" s="9"/>
      <c r="AU211" s="119"/>
      <c r="AV211" s="84"/>
      <c r="AW211" s="9"/>
      <c r="AX211" s="119"/>
      <c r="AY211" s="192"/>
      <c r="AZ211" s="9"/>
      <c r="BA211" s="119"/>
      <c r="BB211" s="192"/>
      <c r="BC211" s="9"/>
      <c r="BD211" s="119"/>
      <c r="BE211" s="192"/>
      <c r="BF211" s="9"/>
      <c r="BG211" s="119"/>
    </row>
    <row r="212" spans="1:59" s="41" customFormat="1" ht="305.75" x14ac:dyDescent="0.25">
      <c r="A212" s="9">
        <v>106</v>
      </c>
      <c r="B212" s="124" t="s">
        <v>983</v>
      </c>
      <c r="C212" s="9"/>
      <c r="D212" s="6" t="s">
        <v>1254</v>
      </c>
      <c r="E212" s="2" t="s">
        <v>1288</v>
      </c>
      <c r="F212" s="1">
        <v>15703</v>
      </c>
      <c r="G212" s="78" t="s">
        <v>1845</v>
      </c>
      <c r="H212" s="9">
        <v>2005</v>
      </c>
      <c r="I212" s="78" t="s">
        <v>1846</v>
      </c>
      <c r="J212" s="141">
        <v>395000</v>
      </c>
      <c r="K212" s="78" t="s">
        <v>1847</v>
      </c>
      <c r="L212" s="78" t="s">
        <v>1380</v>
      </c>
      <c r="M212" s="78" t="s">
        <v>1381</v>
      </c>
      <c r="N212" s="78" t="s">
        <v>1848</v>
      </c>
      <c r="O212" s="78" t="s">
        <v>1849</v>
      </c>
      <c r="P212" s="9">
        <v>41908</v>
      </c>
      <c r="Q212" s="6">
        <v>76.73</v>
      </c>
      <c r="R212" s="6">
        <v>46.47</v>
      </c>
      <c r="S212" s="6">
        <v>17.88</v>
      </c>
      <c r="T212" s="6">
        <v>12.38</v>
      </c>
      <c r="U212" s="6">
        <v>76.73</v>
      </c>
      <c r="V212" s="9">
        <v>100</v>
      </c>
      <c r="W212" s="9">
        <v>100</v>
      </c>
      <c r="X212" s="6" t="s">
        <v>992</v>
      </c>
      <c r="Y212" s="9">
        <v>3</v>
      </c>
      <c r="Z212" s="9">
        <v>1</v>
      </c>
      <c r="AA212" s="9">
        <v>6</v>
      </c>
      <c r="AB212" s="9">
        <v>44</v>
      </c>
      <c r="AC212" s="9" t="s">
        <v>1850</v>
      </c>
      <c r="AD212" s="6"/>
      <c r="AE212" s="9">
        <v>5</v>
      </c>
      <c r="AF212" s="81">
        <v>100</v>
      </c>
      <c r="AG212" s="209" t="s">
        <v>1254</v>
      </c>
      <c r="AH212" s="6" t="s">
        <v>1264</v>
      </c>
      <c r="AI212" s="119">
        <v>25</v>
      </c>
      <c r="AJ212" s="192" t="s">
        <v>1297</v>
      </c>
      <c r="AK212" s="9" t="s">
        <v>1288</v>
      </c>
      <c r="AL212" s="119">
        <v>25</v>
      </c>
      <c r="AM212" s="192" t="s">
        <v>1298</v>
      </c>
      <c r="AN212" s="9" t="s">
        <v>1264</v>
      </c>
      <c r="AO212" s="119">
        <v>25</v>
      </c>
      <c r="AP212" s="192" t="s">
        <v>1299</v>
      </c>
      <c r="AQ212" s="9" t="s">
        <v>1300</v>
      </c>
      <c r="AR212" s="81">
        <v>25</v>
      </c>
      <c r="AS212" s="192"/>
      <c r="AT212" s="9"/>
      <c r="AU212" s="119"/>
      <c r="AV212" s="84"/>
      <c r="AW212" s="9"/>
      <c r="AX212" s="119"/>
      <c r="AY212" s="192"/>
      <c r="AZ212" s="9"/>
      <c r="BA212" s="119"/>
      <c r="BB212" s="192"/>
      <c r="BC212" s="9"/>
      <c r="BD212" s="119"/>
      <c r="BE212" s="192"/>
      <c r="BF212" s="9"/>
      <c r="BG212" s="119"/>
    </row>
    <row r="213" spans="1:59" s="41" customFormat="1" ht="89.2" x14ac:dyDescent="0.25">
      <c r="A213" s="9">
        <v>106</v>
      </c>
      <c r="B213" s="124" t="s">
        <v>983</v>
      </c>
      <c r="C213" s="9"/>
      <c r="D213" s="6" t="s">
        <v>1673</v>
      </c>
      <c r="E213" s="2" t="s">
        <v>1683</v>
      </c>
      <c r="F213" s="1">
        <v>3477</v>
      </c>
      <c r="G213" s="78" t="s">
        <v>1851</v>
      </c>
      <c r="H213" s="9">
        <v>2002</v>
      </c>
      <c r="I213" s="78" t="s">
        <v>1852</v>
      </c>
      <c r="J213" s="141">
        <v>72502</v>
      </c>
      <c r="K213" s="78" t="s">
        <v>49</v>
      </c>
      <c r="L213" s="78" t="s">
        <v>1677</v>
      </c>
      <c r="M213" s="78" t="s">
        <v>1853</v>
      </c>
      <c r="N213" s="78" t="s">
        <v>1854</v>
      </c>
      <c r="O213" s="78" t="s">
        <v>1855</v>
      </c>
      <c r="P213" s="9" t="s">
        <v>1856</v>
      </c>
      <c r="Q213" s="6">
        <v>38.79</v>
      </c>
      <c r="R213" s="6">
        <v>8.5299999999999994</v>
      </c>
      <c r="S213" s="6">
        <v>17.88</v>
      </c>
      <c r="T213" s="6">
        <v>12.38</v>
      </c>
      <c r="U213" s="6">
        <v>38.79</v>
      </c>
      <c r="V213" s="9">
        <v>100</v>
      </c>
      <c r="W213" s="9">
        <v>100</v>
      </c>
      <c r="X213" s="6" t="s">
        <v>992</v>
      </c>
      <c r="Y213" s="9">
        <v>3</v>
      </c>
      <c r="Z213" s="9">
        <v>7</v>
      </c>
      <c r="AA213" s="9">
        <v>1</v>
      </c>
      <c r="AB213" s="9">
        <v>44</v>
      </c>
      <c r="AC213" s="9" t="s">
        <v>1857</v>
      </c>
      <c r="AD213" s="6"/>
      <c r="AE213" s="9">
        <v>5</v>
      </c>
      <c r="AF213" s="81">
        <v>100</v>
      </c>
      <c r="AG213" s="209" t="s">
        <v>1673</v>
      </c>
      <c r="AH213" s="6" t="s">
        <v>1683</v>
      </c>
      <c r="AI213" s="119">
        <v>50</v>
      </c>
      <c r="AJ213" s="192" t="s">
        <v>1684</v>
      </c>
      <c r="AK213" s="9" t="s">
        <v>1685</v>
      </c>
      <c r="AL213" s="119">
        <v>50</v>
      </c>
      <c r="AM213" s="192"/>
      <c r="AN213" s="9"/>
      <c r="AO213" s="119" t="s">
        <v>995</v>
      </c>
      <c r="AP213" s="192"/>
      <c r="AQ213" s="9"/>
      <c r="AR213" s="81" t="s">
        <v>995</v>
      </c>
      <c r="AS213" s="192"/>
      <c r="AT213" s="9"/>
      <c r="AU213" s="119"/>
      <c r="AV213" s="84"/>
      <c r="AW213" s="9"/>
      <c r="AX213" s="119"/>
      <c r="AY213" s="192"/>
      <c r="AZ213" s="9"/>
      <c r="BA213" s="119"/>
      <c r="BB213" s="192"/>
      <c r="BC213" s="9"/>
      <c r="BD213" s="119"/>
      <c r="BE213" s="192"/>
      <c r="BF213" s="9"/>
      <c r="BG213" s="119"/>
    </row>
    <row r="214" spans="1:59" s="41" customFormat="1" ht="101.95" x14ac:dyDescent="0.25">
      <c r="A214" s="9">
        <v>106</v>
      </c>
      <c r="B214" s="124" t="s">
        <v>983</v>
      </c>
      <c r="C214" s="9"/>
      <c r="D214" s="6"/>
      <c r="E214" s="2" t="s">
        <v>1858</v>
      </c>
      <c r="F214" s="1">
        <v>3392</v>
      </c>
      <c r="G214" s="78" t="s">
        <v>1859</v>
      </c>
      <c r="H214" s="9">
        <v>2015</v>
      </c>
      <c r="I214" s="78" t="s">
        <v>1860</v>
      </c>
      <c r="J214" s="141">
        <v>90616.23</v>
      </c>
      <c r="K214" s="78" t="s">
        <v>283</v>
      </c>
      <c r="L214" s="78" t="s">
        <v>1861</v>
      </c>
      <c r="M214" s="78" t="s">
        <v>1862</v>
      </c>
      <c r="N214" s="78" t="s">
        <v>1863</v>
      </c>
      <c r="O214" s="78" t="s">
        <v>1864</v>
      </c>
      <c r="P214" s="9" t="s">
        <v>1865</v>
      </c>
      <c r="Q214" s="6" t="s">
        <v>1866</v>
      </c>
      <c r="R214" s="6" t="s">
        <v>1867</v>
      </c>
      <c r="S214" s="6" t="s">
        <v>1868</v>
      </c>
      <c r="T214" s="6" t="s">
        <v>1868</v>
      </c>
      <c r="U214" s="6" t="s">
        <v>1866</v>
      </c>
      <c r="V214" s="9">
        <v>100</v>
      </c>
      <c r="W214" s="9">
        <v>0</v>
      </c>
      <c r="X214" s="6" t="s">
        <v>992</v>
      </c>
      <c r="Y214" s="9">
        <v>6</v>
      </c>
      <c r="Z214" s="9">
        <v>1</v>
      </c>
      <c r="AA214" s="9">
        <v>4</v>
      </c>
      <c r="AB214" s="9">
        <v>14</v>
      </c>
      <c r="AC214" s="9" t="s">
        <v>1869</v>
      </c>
      <c r="AD214" s="6"/>
      <c r="AE214" s="9">
        <v>5</v>
      </c>
      <c r="AF214" s="81">
        <v>100</v>
      </c>
      <c r="AG214" s="209" t="s">
        <v>1870</v>
      </c>
      <c r="AH214" s="6" t="s">
        <v>1871</v>
      </c>
      <c r="AI214" s="119">
        <v>10</v>
      </c>
      <c r="AJ214" s="192" t="s">
        <v>1872</v>
      </c>
      <c r="AK214" s="9" t="s">
        <v>1873</v>
      </c>
      <c r="AL214" s="119">
        <v>60</v>
      </c>
      <c r="AM214" s="192" t="s">
        <v>1874</v>
      </c>
      <c r="AN214" s="9" t="s">
        <v>1873</v>
      </c>
      <c r="AO214" s="119">
        <v>10</v>
      </c>
      <c r="AP214" s="192" t="s">
        <v>1875</v>
      </c>
      <c r="AQ214" s="9" t="s">
        <v>1876</v>
      </c>
      <c r="AR214" s="81">
        <v>10</v>
      </c>
      <c r="AS214" s="192" t="s">
        <v>1877</v>
      </c>
      <c r="AT214" s="9" t="s">
        <v>1878</v>
      </c>
      <c r="AU214" s="119">
        <v>10</v>
      </c>
      <c r="AV214" s="84"/>
      <c r="AW214" s="9"/>
      <c r="AX214" s="119"/>
      <c r="AY214" s="192"/>
      <c r="AZ214" s="9"/>
      <c r="BA214" s="119"/>
      <c r="BB214" s="192"/>
      <c r="BC214" s="9"/>
      <c r="BD214" s="119"/>
      <c r="BE214" s="192"/>
      <c r="BF214" s="9"/>
      <c r="BG214" s="119"/>
    </row>
    <row r="215" spans="1:59" s="41" customFormat="1" ht="191.1" x14ac:dyDescent="0.25">
      <c r="A215" s="9">
        <v>106</v>
      </c>
      <c r="B215" s="124" t="s">
        <v>983</v>
      </c>
      <c r="C215" s="9"/>
      <c r="D215" s="6"/>
      <c r="E215" s="2" t="s">
        <v>1879</v>
      </c>
      <c r="F215" s="1">
        <v>3841</v>
      </c>
      <c r="G215" s="78" t="s">
        <v>1859</v>
      </c>
      <c r="H215" s="9">
        <v>2015</v>
      </c>
      <c r="I215" s="78" t="s">
        <v>1880</v>
      </c>
      <c r="J215" s="141">
        <v>35678.17</v>
      </c>
      <c r="K215" s="78" t="s">
        <v>283</v>
      </c>
      <c r="L215" s="78" t="s">
        <v>1881</v>
      </c>
      <c r="M215" s="78" t="s">
        <v>1882</v>
      </c>
      <c r="N215" s="78" t="s">
        <v>1883</v>
      </c>
      <c r="O215" s="78" t="s">
        <v>1884</v>
      </c>
      <c r="P215" s="9" t="s">
        <v>1885</v>
      </c>
      <c r="Q215" s="6" t="s">
        <v>1886</v>
      </c>
      <c r="R215" s="6" t="s">
        <v>1887</v>
      </c>
      <c r="S215" s="6" t="s">
        <v>1888</v>
      </c>
      <c r="T215" s="6" t="s">
        <v>1888</v>
      </c>
      <c r="U215" s="6" t="s">
        <v>1889</v>
      </c>
      <c r="V215" s="9">
        <v>100</v>
      </c>
      <c r="W215" s="9"/>
      <c r="X215" s="6" t="s">
        <v>992</v>
      </c>
      <c r="Y215" s="9">
        <v>6</v>
      </c>
      <c r="Z215" s="9">
        <v>1</v>
      </c>
      <c r="AA215" s="9">
        <v>4</v>
      </c>
      <c r="AB215" s="9">
        <v>14</v>
      </c>
      <c r="AC215" s="9" t="s">
        <v>1869</v>
      </c>
      <c r="AD215" s="6"/>
      <c r="AE215" s="9">
        <v>3</v>
      </c>
      <c r="AF215" s="81">
        <v>100</v>
      </c>
      <c r="AG215" s="209" t="s">
        <v>1621</v>
      </c>
      <c r="AH215" s="6" t="s">
        <v>1890</v>
      </c>
      <c r="AI215" s="119">
        <v>50</v>
      </c>
      <c r="AJ215" s="192" t="s">
        <v>1891</v>
      </c>
      <c r="AK215" s="9" t="s">
        <v>1892</v>
      </c>
      <c r="AL215" s="119">
        <v>25</v>
      </c>
      <c r="AM215" s="192" t="s">
        <v>1893</v>
      </c>
      <c r="AN215" s="9" t="s">
        <v>1894</v>
      </c>
      <c r="AO215" s="119">
        <v>25</v>
      </c>
      <c r="AP215" s="192"/>
      <c r="AQ215" s="9"/>
      <c r="AR215" s="81"/>
      <c r="AS215" s="192"/>
      <c r="AT215" s="9"/>
      <c r="AU215" s="119"/>
      <c r="AV215" s="84"/>
      <c r="AW215" s="9"/>
      <c r="AX215" s="119"/>
      <c r="AY215" s="192"/>
      <c r="AZ215" s="9"/>
      <c r="BA215" s="119"/>
      <c r="BB215" s="192"/>
      <c r="BC215" s="9"/>
      <c r="BD215" s="119"/>
      <c r="BE215" s="192"/>
      <c r="BF215" s="9"/>
      <c r="BG215" s="119"/>
    </row>
    <row r="216" spans="1:59" s="41" customFormat="1" ht="191.1" x14ac:dyDescent="0.25">
      <c r="A216" s="9">
        <v>106</v>
      </c>
      <c r="B216" s="124" t="s">
        <v>983</v>
      </c>
      <c r="C216" s="9"/>
      <c r="D216" s="6"/>
      <c r="E216" s="2" t="s">
        <v>1879</v>
      </c>
      <c r="F216" s="1">
        <v>3841</v>
      </c>
      <c r="G216" s="78" t="s">
        <v>1859</v>
      </c>
      <c r="H216" s="9">
        <v>2015</v>
      </c>
      <c r="I216" s="78" t="s">
        <v>1880</v>
      </c>
      <c r="J216" s="141">
        <v>145543.56</v>
      </c>
      <c r="K216" s="78" t="s">
        <v>283</v>
      </c>
      <c r="L216" s="78" t="s">
        <v>1881</v>
      </c>
      <c r="M216" s="78" t="s">
        <v>1882</v>
      </c>
      <c r="N216" s="78" t="s">
        <v>1883</v>
      </c>
      <c r="O216" s="78" t="s">
        <v>1884</v>
      </c>
      <c r="P216" s="9" t="s">
        <v>1895</v>
      </c>
      <c r="Q216" s="6" t="s">
        <v>1886</v>
      </c>
      <c r="R216" s="6" t="s">
        <v>1887</v>
      </c>
      <c r="S216" s="6" t="s">
        <v>1888</v>
      </c>
      <c r="T216" s="6" t="s">
        <v>1888</v>
      </c>
      <c r="U216" s="6" t="s">
        <v>1889</v>
      </c>
      <c r="V216" s="9">
        <v>100</v>
      </c>
      <c r="W216" s="9"/>
      <c r="X216" s="6" t="s">
        <v>992</v>
      </c>
      <c r="Y216" s="9">
        <v>6</v>
      </c>
      <c r="Z216" s="9">
        <v>1</v>
      </c>
      <c r="AA216" s="9">
        <v>4</v>
      </c>
      <c r="AB216" s="9">
        <v>14</v>
      </c>
      <c r="AC216" s="9" t="s">
        <v>1896</v>
      </c>
      <c r="AD216" s="6"/>
      <c r="AE216" s="9">
        <v>3</v>
      </c>
      <c r="AF216" s="81">
        <v>100</v>
      </c>
      <c r="AG216" s="209" t="s">
        <v>1621</v>
      </c>
      <c r="AH216" s="6" t="s">
        <v>1890</v>
      </c>
      <c r="AI216" s="119">
        <v>50</v>
      </c>
      <c r="AJ216" s="192" t="s">
        <v>1891</v>
      </c>
      <c r="AK216" s="9" t="s">
        <v>1892</v>
      </c>
      <c r="AL216" s="119">
        <v>25</v>
      </c>
      <c r="AM216" s="192" t="s">
        <v>1893</v>
      </c>
      <c r="AN216" s="9" t="s">
        <v>1894</v>
      </c>
      <c r="AO216" s="119">
        <v>25</v>
      </c>
      <c r="AP216" s="192"/>
      <c r="AQ216" s="9"/>
      <c r="AR216" s="81"/>
      <c r="AS216" s="192"/>
      <c r="AT216" s="9"/>
      <c r="AU216" s="119"/>
      <c r="AV216" s="84"/>
      <c r="AW216" s="9"/>
      <c r="AX216" s="119"/>
      <c r="AY216" s="192"/>
      <c r="AZ216" s="9"/>
      <c r="BA216" s="119"/>
      <c r="BB216" s="192"/>
      <c r="BC216" s="9"/>
      <c r="BD216" s="119"/>
      <c r="BE216" s="192"/>
      <c r="BF216" s="9"/>
      <c r="BG216" s="119"/>
    </row>
    <row r="217" spans="1:59" s="41" customFormat="1" ht="127.4" x14ac:dyDescent="0.25">
      <c r="A217" s="9">
        <v>106</v>
      </c>
      <c r="B217" s="124" t="s">
        <v>983</v>
      </c>
      <c r="C217" s="9"/>
      <c r="D217" s="6" t="s">
        <v>1254</v>
      </c>
      <c r="E217" s="2" t="s">
        <v>1898</v>
      </c>
      <c r="F217" s="1">
        <v>3044</v>
      </c>
      <c r="G217" s="78" t="s">
        <v>1899</v>
      </c>
      <c r="H217" s="9">
        <v>2016</v>
      </c>
      <c r="I217" s="78" t="s">
        <v>1900</v>
      </c>
      <c r="J217" s="141">
        <v>102550.8</v>
      </c>
      <c r="K217" s="78" t="s">
        <v>283</v>
      </c>
      <c r="L217" s="78" t="s">
        <v>1901</v>
      </c>
      <c r="M217" s="78" t="s">
        <v>1902</v>
      </c>
      <c r="N217" s="78" t="s">
        <v>1903</v>
      </c>
      <c r="O217" s="78" t="s">
        <v>1904</v>
      </c>
      <c r="P217" s="9" t="s">
        <v>1905</v>
      </c>
      <c r="Q217" s="6">
        <v>12.06</v>
      </c>
      <c r="R217" s="6">
        <v>0.18</v>
      </c>
      <c r="S217" s="6">
        <v>17.88</v>
      </c>
      <c r="T217" s="6">
        <v>12.38</v>
      </c>
      <c r="U217" s="6">
        <v>12.06</v>
      </c>
      <c r="V217" s="9">
        <v>100</v>
      </c>
      <c r="W217" s="9"/>
      <c r="X217" s="6" t="s">
        <v>992</v>
      </c>
      <c r="Y217" s="9">
        <v>3</v>
      </c>
      <c r="Z217" s="9">
        <v>10</v>
      </c>
      <c r="AA217" s="9">
        <v>5</v>
      </c>
      <c r="AB217" s="9">
        <v>44</v>
      </c>
      <c r="AC217" s="9" t="s">
        <v>1906</v>
      </c>
      <c r="AD217" s="6"/>
      <c r="AE217" s="9">
        <v>5</v>
      </c>
      <c r="AF217" s="81">
        <v>100</v>
      </c>
      <c r="AG217" s="209" t="s">
        <v>1897</v>
      </c>
      <c r="AH217" s="6" t="s">
        <v>1907</v>
      </c>
      <c r="AI217" s="119">
        <v>50</v>
      </c>
      <c r="AJ217" s="192" t="s">
        <v>1908</v>
      </c>
      <c r="AK217" s="9" t="s">
        <v>1909</v>
      </c>
      <c r="AL217" s="119">
        <v>50</v>
      </c>
      <c r="AM217" s="192"/>
      <c r="AN217" s="9"/>
      <c r="AO217" s="119"/>
      <c r="AP217" s="192"/>
      <c r="AQ217" s="9"/>
      <c r="AR217" s="81"/>
      <c r="AS217" s="192"/>
      <c r="AT217" s="9"/>
      <c r="AU217" s="119"/>
      <c r="AV217" s="84"/>
      <c r="AW217" s="9"/>
      <c r="AX217" s="119"/>
      <c r="AY217" s="192"/>
      <c r="AZ217" s="9"/>
      <c r="BA217" s="119"/>
      <c r="BB217" s="192"/>
      <c r="BC217" s="9"/>
      <c r="BD217" s="119"/>
      <c r="BE217" s="192"/>
      <c r="BF217" s="9"/>
      <c r="BG217" s="119"/>
    </row>
    <row r="218" spans="1:59" s="41" customFormat="1" ht="127.4" x14ac:dyDescent="0.25">
      <c r="A218" s="9">
        <v>106</v>
      </c>
      <c r="B218" s="124" t="s">
        <v>983</v>
      </c>
      <c r="C218" s="9"/>
      <c r="D218" s="6" t="s">
        <v>1254</v>
      </c>
      <c r="E218" s="2" t="s">
        <v>1898</v>
      </c>
      <c r="F218" s="1">
        <v>3044</v>
      </c>
      <c r="G218" s="78" t="s">
        <v>1910</v>
      </c>
      <c r="H218" s="9">
        <v>2016</v>
      </c>
      <c r="I218" s="78" t="s">
        <v>1911</v>
      </c>
      <c r="J218" s="141">
        <v>57560.88</v>
      </c>
      <c r="K218" s="78" t="s">
        <v>283</v>
      </c>
      <c r="L218" s="78" t="s">
        <v>1912</v>
      </c>
      <c r="M218" s="78" t="s">
        <v>1913</v>
      </c>
      <c r="N218" s="78" t="s">
        <v>1914</v>
      </c>
      <c r="O218" s="78" t="s">
        <v>1915</v>
      </c>
      <c r="P218" s="9" t="s">
        <v>1916</v>
      </c>
      <c r="Q218" s="6">
        <v>6.77</v>
      </c>
      <c r="R218" s="6">
        <v>0.23</v>
      </c>
      <c r="S218" s="6">
        <v>17.88</v>
      </c>
      <c r="T218" s="6">
        <v>12.38</v>
      </c>
      <c r="U218" s="6">
        <v>6.77</v>
      </c>
      <c r="V218" s="9">
        <v>100</v>
      </c>
      <c r="W218" s="9"/>
      <c r="X218" s="6" t="s">
        <v>992</v>
      </c>
      <c r="Y218" s="9">
        <v>3</v>
      </c>
      <c r="Z218" s="9">
        <v>4</v>
      </c>
      <c r="AA218" s="9">
        <v>4</v>
      </c>
      <c r="AB218" s="9">
        <v>44</v>
      </c>
      <c r="AC218" s="9" t="s">
        <v>1917</v>
      </c>
      <c r="AD218" s="6"/>
      <c r="AE218" s="9">
        <v>5</v>
      </c>
      <c r="AF218" s="81">
        <v>100</v>
      </c>
      <c r="AG218" s="209" t="s">
        <v>1897</v>
      </c>
      <c r="AH218" s="6" t="s">
        <v>1907</v>
      </c>
      <c r="AI218" s="119">
        <v>50</v>
      </c>
      <c r="AJ218" s="192" t="s">
        <v>1918</v>
      </c>
      <c r="AK218" s="9" t="s">
        <v>1255</v>
      </c>
      <c r="AL218" s="119">
        <v>25</v>
      </c>
      <c r="AM218" s="192" t="s">
        <v>1919</v>
      </c>
      <c r="AN218" s="9" t="s">
        <v>1907</v>
      </c>
      <c r="AO218" s="119">
        <v>25</v>
      </c>
      <c r="AP218" s="192"/>
      <c r="AQ218" s="9"/>
      <c r="AR218" s="81"/>
      <c r="AS218" s="192"/>
      <c r="AT218" s="9"/>
      <c r="AU218" s="119"/>
      <c r="AV218" s="84"/>
      <c r="AW218" s="9"/>
      <c r="AX218" s="119"/>
      <c r="AY218" s="192"/>
      <c r="AZ218" s="9"/>
      <c r="BA218" s="119"/>
      <c r="BB218" s="192"/>
      <c r="BC218" s="9"/>
      <c r="BD218" s="119"/>
      <c r="BE218" s="192"/>
      <c r="BF218" s="9"/>
      <c r="BG218" s="119"/>
    </row>
    <row r="219" spans="1:59" s="41" customFormat="1" ht="127.4" x14ac:dyDescent="0.25">
      <c r="A219" s="9">
        <v>106</v>
      </c>
      <c r="B219" s="124" t="s">
        <v>983</v>
      </c>
      <c r="C219" s="9"/>
      <c r="D219" s="6" t="s">
        <v>1006</v>
      </c>
      <c r="E219" s="2" t="s">
        <v>1920</v>
      </c>
      <c r="F219" s="1">
        <v>3776</v>
      </c>
      <c r="G219" s="78" t="s">
        <v>1921</v>
      </c>
      <c r="H219" s="9">
        <v>2016</v>
      </c>
      <c r="I219" s="78" t="s">
        <v>1922</v>
      </c>
      <c r="J219" s="141">
        <v>291214</v>
      </c>
      <c r="K219" s="78" t="s">
        <v>283</v>
      </c>
      <c r="L219" s="78" t="s">
        <v>1923</v>
      </c>
      <c r="M219" s="78" t="s">
        <v>1924</v>
      </c>
      <c r="N219" s="78" t="s">
        <v>1925</v>
      </c>
      <c r="O219" s="78" t="s">
        <v>1926</v>
      </c>
      <c r="P219" s="9" t="s">
        <v>1927</v>
      </c>
      <c r="Q219" s="6">
        <v>57.29</v>
      </c>
      <c r="R219" s="6">
        <v>27.033000000000001</v>
      </c>
      <c r="S219" s="6">
        <v>17.88</v>
      </c>
      <c r="T219" s="6">
        <v>12.38</v>
      </c>
      <c r="U219" s="6">
        <v>57.29</v>
      </c>
      <c r="V219" s="9">
        <v>100</v>
      </c>
      <c r="W219" s="9"/>
      <c r="X219" s="6" t="s">
        <v>992</v>
      </c>
      <c r="Y219" s="9">
        <v>4</v>
      </c>
      <c r="Z219" s="9">
        <v>5</v>
      </c>
      <c r="AA219" s="9">
        <v>4</v>
      </c>
      <c r="AB219" s="9">
        <v>10</v>
      </c>
      <c r="AC219" s="9" t="s">
        <v>1928</v>
      </c>
      <c r="AD219" s="6"/>
      <c r="AE219" s="9">
        <v>5</v>
      </c>
      <c r="AF219" s="81">
        <v>100</v>
      </c>
      <c r="AG219" s="209" t="s">
        <v>1006</v>
      </c>
      <c r="AH219" s="6" t="s">
        <v>1929</v>
      </c>
      <c r="AI219" s="119">
        <v>75</v>
      </c>
      <c r="AJ219" s="192" t="s">
        <v>1930</v>
      </c>
      <c r="AK219" s="9" t="s">
        <v>1007</v>
      </c>
      <c r="AL219" s="119">
        <v>25</v>
      </c>
      <c r="AM219" s="192"/>
      <c r="AN219" s="9"/>
      <c r="AO219" s="119"/>
      <c r="AP219" s="192"/>
      <c r="AQ219" s="9"/>
      <c r="AR219" s="81"/>
      <c r="AS219" s="192"/>
      <c r="AT219" s="9"/>
      <c r="AU219" s="119"/>
      <c r="AV219" s="84"/>
      <c r="AW219" s="9"/>
      <c r="AX219" s="119"/>
      <c r="AY219" s="192"/>
      <c r="AZ219" s="9"/>
      <c r="BA219" s="119"/>
      <c r="BB219" s="192"/>
      <c r="BC219" s="9"/>
      <c r="BD219" s="119"/>
      <c r="BE219" s="192"/>
      <c r="BF219" s="9"/>
      <c r="BG219" s="119"/>
    </row>
    <row r="220" spans="1:59" s="41" customFormat="1" ht="89.2" x14ac:dyDescent="0.25">
      <c r="A220" s="9">
        <v>106</v>
      </c>
      <c r="B220" s="124" t="s">
        <v>983</v>
      </c>
      <c r="C220" s="9"/>
      <c r="D220" s="6" t="s">
        <v>1473</v>
      </c>
      <c r="E220" s="2" t="s">
        <v>1931</v>
      </c>
      <c r="F220" s="1">
        <v>3323</v>
      </c>
      <c r="G220" s="78" t="s">
        <v>1932</v>
      </c>
      <c r="H220" s="9">
        <v>2016</v>
      </c>
      <c r="I220" s="78" t="s">
        <v>1933</v>
      </c>
      <c r="J220" s="141">
        <v>134300</v>
      </c>
      <c r="K220" s="78" t="s">
        <v>283</v>
      </c>
      <c r="L220" s="78" t="s">
        <v>1934</v>
      </c>
      <c r="M220" s="78" t="s">
        <v>1935</v>
      </c>
      <c r="N220" s="78" t="s">
        <v>1936</v>
      </c>
      <c r="O220" s="78" t="s">
        <v>1937</v>
      </c>
      <c r="P220" s="9">
        <v>60632</v>
      </c>
      <c r="Q220" s="6">
        <v>41.07</v>
      </c>
      <c r="R220" s="6">
        <v>10.81</v>
      </c>
      <c r="S220" s="6">
        <v>17.88</v>
      </c>
      <c r="T220" s="6">
        <v>12.38</v>
      </c>
      <c r="U220" s="6">
        <v>41.07</v>
      </c>
      <c r="V220" s="9">
        <v>100</v>
      </c>
      <c r="W220" s="9"/>
      <c r="X220" s="6" t="s">
        <v>992</v>
      </c>
      <c r="Y220" s="9">
        <v>6</v>
      </c>
      <c r="Z220" s="9" t="s">
        <v>1938</v>
      </c>
      <c r="AA220" s="9" t="s">
        <v>1939</v>
      </c>
      <c r="AB220" s="9">
        <v>25</v>
      </c>
      <c r="AC220" s="9" t="s">
        <v>1940</v>
      </c>
      <c r="AD220" s="6"/>
      <c r="AE220" s="9">
        <v>4</v>
      </c>
      <c r="AF220" s="81">
        <v>100</v>
      </c>
      <c r="AG220" s="209" t="s">
        <v>1473</v>
      </c>
      <c r="AH220" s="6" t="s">
        <v>1941</v>
      </c>
      <c r="AI220" s="119"/>
      <c r="AJ220" s="192"/>
      <c r="AK220" s="9"/>
      <c r="AL220" s="119"/>
      <c r="AM220" s="192"/>
      <c r="AN220" s="9"/>
      <c r="AO220" s="119"/>
      <c r="AP220" s="192"/>
      <c r="AQ220" s="9"/>
      <c r="AR220" s="81"/>
      <c r="AS220" s="192"/>
      <c r="AT220" s="9"/>
      <c r="AU220" s="119"/>
      <c r="AV220" s="84"/>
      <c r="AW220" s="9"/>
      <c r="AX220" s="119"/>
      <c r="AY220" s="192"/>
      <c r="AZ220" s="9"/>
      <c r="BA220" s="119"/>
      <c r="BB220" s="192"/>
      <c r="BC220" s="9"/>
      <c r="BD220" s="119"/>
      <c r="BE220" s="192"/>
      <c r="BF220" s="9"/>
      <c r="BG220" s="119"/>
    </row>
    <row r="221" spans="1:59" s="41" customFormat="1" ht="165.6" x14ac:dyDescent="0.25">
      <c r="A221" s="9">
        <v>106</v>
      </c>
      <c r="B221" s="124" t="s">
        <v>983</v>
      </c>
      <c r="C221" s="9"/>
      <c r="D221" s="6"/>
      <c r="E221" s="2" t="s">
        <v>1943</v>
      </c>
      <c r="F221" s="1"/>
      <c r="G221" s="78" t="s">
        <v>1944</v>
      </c>
      <c r="H221" s="9">
        <v>2016</v>
      </c>
      <c r="I221" s="78" t="s">
        <v>1945</v>
      </c>
      <c r="J221" s="141">
        <v>91820.86</v>
      </c>
      <c r="K221" s="78" t="s">
        <v>7634</v>
      </c>
      <c r="L221" s="78" t="s">
        <v>1946</v>
      </c>
      <c r="M221" s="78" t="s">
        <v>1947</v>
      </c>
      <c r="N221" s="78" t="s">
        <v>1948</v>
      </c>
      <c r="O221" s="78" t="s">
        <v>1949</v>
      </c>
      <c r="P221" s="9">
        <v>60865</v>
      </c>
      <c r="Q221" s="6">
        <v>10.8</v>
      </c>
      <c r="R221" s="6">
        <v>0.7</v>
      </c>
      <c r="S221" s="6">
        <v>17.88</v>
      </c>
      <c r="T221" s="6">
        <v>12.38</v>
      </c>
      <c r="U221" s="6">
        <v>10.8</v>
      </c>
      <c r="V221" s="9">
        <v>100</v>
      </c>
      <c r="W221" s="9"/>
      <c r="X221" s="6" t="s">
        <v>992</v>
      </c>
      <c r="Y221" s="9"/>
      <c r="Z221" s="9"/>
      <c r="AA221" s="9"/>
      <c r="AB221" s="9"/>
      <c r="AC221" s="9" t="s">
        <v>1950</v>
      </c>
      <c r="AD221" s="6"/>
      <c r="AE221" s="9">
        <v>5</v>
      </c>
      <c r="AF221" s="81">
        <v>100</v>
      </c>
      <c r="AG221" s="209" t="s">
        <v>1942</v>
      </c>
      <c r="AH221" s="6" t="s">
        <v>1951</v>
      </c>
      <c r="AI221" s="119">
        <v>100</v>
      </c>
      <c r="AJ221" s="192"/>
      <c r="AK221" s="9"/>
      <c r="AL221" s="119"/>
      <c r="AM221" s="192"/>
      <c r="AN221" s="9"/>
      <c r="AO221" s="119"/>
      <c r="AP221" s="192"/>
      <c r="AQ221" s="9"/>
      <c r="AR221" s="81"/>
      <c r="AS221" s="192"/>
      <c r="AT221" s="9"/>
      <c r="AU221" s="119"/>
      <c r="AV221" s="84"/>
      <c r="AW221" s="9"/>
      <c r="AX221" s="119"/>
      <c r="AY221" s="192"/>
      <c r="AZ221" s="9"/>
      <c r="BA221" s="119"/>
      <c r="BB221" s="192"/>
      <c r="BC221" s="9"/>
      <c r="BD221" s="119"/>
      <c r="BE221" s="192"/>
      <c r="BF221" s="9"/>
      <c r="BG221" s="119"/>
    </row>
    <row r="222" spans="1:59" s="41" customFormat="1" ht="242.05" x14ac:dyDescent="0.25">
      <c r="A222" s="9">
        <v>106</v>
      </c>
      <c r="B222" s="124" t="s">
        <v>983</v>
      </c>
      <c r="C222" s="9"/>
      <c r="D222" s="6" t="s">
        <v>57</v>
      </c>
      <c r="E222" s="2" t="s">
        <v>1952</v>
      </c>
      <c r="F222" s="1">
        <v>3939</v>
      </c>
      <c r="G222" s="78" t="s">
        <v>1953</v>
      </c>
      <c r="H222" s="9">
        <v>2016</v>
      </c>
      <c r="I222" s="78" t="s">
        <v>1954</v>
      </c>
      <c r="J222" s="141">
        <v>639376</v>
      </c>
      <c r="K222" s="78" t="s">
        <v>7634</v>
      </c>
      <c r="L222" s="78" t="s">
        <v>1955</v>
      </c>
      <c r="M222" s="78" t="s">
        <v>1956</v>
      </c>
      <c r="N222" s="78" t="s">
        <v>1957</v>
      </c>
      <c r="O222" s="78" t="s">
        <v>1958</v>
      </c>
      <c r="P222" s="9">
        <v>60901</v>
      </c>
      <c r="Q222" s="6">
        <v>120</v>
      </c>
      <c r="R222" s="6">
        <v>49</v>
      </c>
      <c r="S222" s="6">
        <v>53.73</v>
      </c>
      <c r="T222" s="6">
        <v>17.27</v>
      </c>
      <c r="U222" s="6">
        <v>120</v>
      </c>
      <c r="V222" s="9">
        <v>100</v>
      </c>
      <c r="W222" s="9">
        <v>13</v>
      </c>
      <c r="X222" s="6" t="s">
        <v>992</v>
      </c>
      <c r="Y222" s="9">
        <v>3</v>
      </c>
      <c r="Z222" s="9">
        <v>9</v>
      </c>
      <c r="AA222" s="9">
        <v>2</v>
      </c>
      <c r="AB222" s="9">
        <v>44</v>
      </c>
      <c r="AC222" s="9" t="s">
        <v>1959</v>
      </c>
      <c r="AD222" s="6" t="s">
        <v>755</v>
      </c>
      <c r="AE222" s="9" t="s">
        <v>1960</v>
      </c>
      <c r="AF222" s="81" t="s">
        <v>1961</v>
      </c>
      <c r="AG222" s="209" t="s">
        <v>57</v>
      </c>
      <c r="AH222" s="6" t="s">
        <v>1962</v>
      </c>
      <c r="AI222" s="119">
        <v>75</v>
      </c>
      <c r="AJ222" s="192" t="s">
        <v>1963</v>
      </c>
      <c r="AK222" s="9" t="s">
        <v>1964</v>
      </c>
      <c r="AL222" s="119">
        <v>25</v>
      </c>
      <c r="AM222" s="192"/>
      <c r="AN222" s="9"/>
      <c r="AO222" s="119"/>
      <c r="AP222" s="192"/>
      <c r="AQ222" s="9"/>
      <c r="AR222" s="81"/>
      <c r="AS222" s="192"/>
      <c r="AT222" s="9"/>
      <c r="AU222" s="119"/>
      <c r="AV222" s="84"/>
      <c r="AW222" s="9"/>
      <c r="AX222" s="119"/>
      <c r="AY222" s="192"/>
      <c r="AZ222" s="9"/>
      <c r="BA222" s="119"/>
      <c r="BB222" s="192"/>
      <c r="BC222" s="9"/>
      <c r="BD222" s="119"/>
      <c r="BE222" s="192"/>
      <c r="BF222" s="9"/>
      <c r="BG222" s="119"/>
    </row>
    <row r="223" spans="1:59" s="41" customFormat="1" ht="152.9" x14ac:dyDescent="0.25">
      <c r="A223" s="9">
        <v>106</v>
      </c>
      <c r="B223" s="124" t="s">
        <v>983</v>
      </c>
      <c r="C223" s="9"/>
      <c r="D223" s="6"/>
      <c r="E223" s="2" t="s">
        <v>1965</v>
      </c>
      <c r="F223" s="1">
        <v>2794</v>
      </c>
      <c r="G223" s="78" t="s">
        <v>1966</v>
      </c>
      <c r="H223" s="9">
        <v>2016</v>
      </c>
      <c r="I223" s="78" t="s">
        <v>1408</v>
      </c>
      <c r="J223" s="141">
        <v>250000</v>
      </c>
      <c r="K223" s="78" t="s">
        <v>7634</v>
      </c>
      <c r="L223" s="78" t="s">
        <v>1409</v>
      </c>
      <c r="M223" s="78" t="s">
        <v>1410</v>
      </c>
      <c r="N223" s="78" t="s">
        <v>1411</v>
      </c>
      <c r="O223" s="78" t="s">
        <v>1412</v>
      </c>
      <c r="P223" s="9" t="s">
        <v>1967</v>
      </c>
      <c r="Q223" s="6">
        <v>46.71</v>
      </c>
      <c r="R223" s="6">
        <v>16.45</v>
      </c>
      <c r="S223" s="6">
        <v>17.88</v>
      </c>
      <c r="T223" s="6">
        <v>12.38</v>
      </c>
      <c r="U223" s="6">
        <v>46.71</v>
      </c>
      <c r="V223" s="9">
        <v>100</v>
      </c>
      <c r="W223" s="9" t="s">
        <v>169</v>
      </c>
      <c r="X223" s="6" t="s">
        <v>992</v>
      </c>
      <c r="Y223" s="9">
        <v>6</v>
      </c>
      <c r="Z223" s="9">
        <v>6</v>
      </c>
      <c r="AA223" s="9">
        <v>6</v>
      </c>
      <c r="AB223" s="9">
        <v>14</v>
      </c>
      <c r="AC223" s="9" t="s">
        <v>1968</v>
      </c>
      <c r="AD223" s="6"/>
      <c r="AE223" s="9">
        <v>4</v>
      </c>
      <c r="AF223" s="81">
        <v>100</v>
      </c>
      <c r="AG223" s="209"/>
      <c r="AH223" s="6" t="s">
        <v>1005</v>
      </c>
      <c r="AI223" s="119" t="s">
        <v>995</v>
      </c>
      <c r="AJ223" s="192"/>
      <c r="AK223" s="9"/>
      <c r="AL223" s="119"/>
      <c r="AM223" s="192"/>
      <c r="AN223" s="9"/>
      <c r="AO223" s="119"/>
      <c r="AP223" s="192"/>
      <c r="AQ223" s="9"/>
      <c r="AR223" s="81"/>
      <c r="AS223" s="192"/>
      <c r="AT223" s="9"/>
      <c r="AU223" s="119"/>
      <c r="AV223" s="84"/>
      <c r="AW223" s="9"/>
      <c r="AX223" s="119"/>
      <c r="AY223" s="192"/>
      <c r="AZ223" s="9"/>
      <c r="BA223" s="119"/>
      <c r="BB223" s="192"/>
      <c r="BC223" s="9"/>
      <c r="BD223" s="119"/>
      <c r="BE223" s="192"/>
      <c r="BF223" s="9"/>
      <c r="BG223" s="119"/>
    </row>
    <row r="224" spans="1:59" s="41" customFormat="1" ht="127.4" x14ac:dyDescent="0.25">
      <c r="A224" s="9">
        <v>206</v>
      </c>
      <c r="B224" s="124" t="s">
        <v>1969</v>
      </c>
      <c r="C224" s="9">
        <v>13</v>
      </c>
      <c r="D224" s="6"/>
      <c r="E224" s="2" t="s">
        <v>1970</v>
      </c>
      <c r="F224" s="1" t="s">
        <v>1971</v>
      </c>
      <c r="G224" s="78" t="s">
        <v>1972</v>
      </c>
      <c r="H224" s="9">
        <v>2002</v>
      </c>
      <c r="I224" s="78" t="s">
        <v>1973</v>
      </c>
      <c r="J224" s="141">
        <v>108113.86000000002</v>
      </c>
      <c r="K224" s="78" t="s">
        <v>140</v>
      </c>
      <c r="L224" s="78" t="s">
        <v>1974</v>
      </c>
      <c r="M224" s="78" t="s">
        <v>1975</v>
      </c>
      <c r="N224" s="78" t="s">
        <v>1976</v>
      </c>
      <c r="O224" s="78" t="s">
        <v>1977</v>
      </c>
      <c r="P224" s="9" t="s">
        <v>1978</v>
      </c>
      <c r="Q224" s="6">
        <v>164.08</v>
      </c>
      <c r="R224" s="6">
        <v>12.719277647058826</v>
      </c>
      <c r="S224" s="6">
        <v>131.1</v>
      </c>
      <c r="T224" s="6">
        <v>56.84</v>
      </c>
      <c r="U224" s="6">
        <v>200.65927764705881</v>
      </c>
      <c r="V224" s="9">
        <v>100</v>
      </c>
      <c r="W224" s="9">
        <v>100</v>
      </c>
      <c r="X224" s="6" t="s">
        <v>1979</v>
      </c>
      <c r="Y224" s="9">
        <v>3</v>
      </c>
      <c r="Z224" s="9">
        <v>10</v>
      </c>
      <c r="AA224" s="9">
        <v>4</v>
      </c>
      <c r="AB224" s="9">
        <v>60</v>
      </c>
      <c r="AC224" s="9">
        <v>1</v>
      </c>
      <c r="AD224" s="6">
        <v>0</v>
      </c>
      <c r="AE224" s="9">
        <v>5</v>
      </c>
      <c r="AF224" s="81">
        <v>100</v>
      </c>
      <c r="AG224" s="209" t="s">
        <v>1980</v>
      </c>
      <c r="AH224" s="6" t="s">
        <v>1970</v>
      </c>
      <c r="AI224" s="119">
        <v>100</v>
      </c>
      <c r="AJ224" s="192"/>
      <c r="AK224" s="9"/>
      <c r="AL224" s="119"/>
      <c r="AM224" s="192"/>
      <c r="AN224" s="9"/>
      <c r="AO224" s="119"/>
      <c r="AP224" s="192"/>
      <c r="AQ224" s="9"/>
      <c r="AR224" s="81"/>
      <c r="AS224" s="192"/>
      <c r="AT224" s="9"/>
      <c r="AU224" s="119"/>
      <c r="AV224" s="84"/>
      <c r="AW224" s="9"/>
      <c r="AX224" s="119"/>
      <c r="AY224" s="192"/>
      <c r="AZ224" s="9"/>
      <c r="BA224" s="119"/>
      <c r="BB224" s="192"/>
      <c r="BC224" s="9"/>
      <c r="BD224" s="119"/>
      <c r="BE224" s="192"/>
      <c r="BF224" s="9"/>
      <c r="BG224" s="119"/>
    </row>
    <row r="225" spans="1:59" s="41" customFormat="1" ht="76.45" x14ac:dyDescent="0.25">
      <c r="A225" s="9">
        <v>206</v>
      </c>
      <c r="B225" s="124" t="s">
        <v>1969</v>
      </c>
      <c r="C225" s="9">
        <v>12</v>
      </c>
      <c r="D225" s="6"/>
      <c r="E225" s="2" t="s">
        <v>1981</v>
      </c>
      <c r="F225" s="1" t="s">
        <v>1982</v>
      </c>
      <c r="G225" s="78" t="s">
        <v>1983</v>
      </c>
      <c r="H225" s="9">
        <v>2002</v>
      </c>
      <c r="I225" s="78" t="s">
        <v>1984</v>
      </c>
      <c r="J225" s="141">
        <v>47876.650000000096</v>
      </c>
      <c r="K225" s="78" t="s">
        <v>5649</v>
      </c>
      <c r="L225" s="78" t="s">
        <v>1985</v>
      </c>
      <c r="M225" s="78" t="s">
        <v>1986</v>
      </c>
      <c r="N225" s="78" t="s">
        <v>1987</v>
      </c>
      <c r="O225" s="78" t="s">
        <v>1988</v>
      </c>
      <c r="P225" s="9" t="s">
        <v>1989</v>
      </c>
      <c r="Q225" s="6">
        <v>149.14000000000001</v>
      </c>
      <c r="R225" s="6">
        <v>5.6325470588235413</v>
      </c>
      <c r="S225" s="6">
        <v>75</v>
      </c>
      <c r="T225" s="6">
        <v>98</v>
      </c>
      <c r="U225" s="6">
        <v>178.63254705882355</v>
      </c>
      <c r="V225" s="9">
        <v>100</v>
      </c>
      <c r="W225" s="9">
        <v>100</v>
      </c>
      <c r="X225" s="6" t="s">
        <v>1979</v>
      </c>
      <c r="Y225" s="9">
        <v>3</v>
      </c>
      <c r="Z225" s="9">
        <v>1</v>
      </c>
      <c r="AA225" s="9">
        <v>6</v>
      </c>
      <c r="AB225" s="9">
        <v>60</v>
      </c>
      <c r="AC225" s="9"/>
      <c r="AD225" s="6">
        <v>0</v>
      </c>
      <c r="AE225" s="9">
        <v>5</v>
      </c>
      <c r="AF225" s="81">
        <v>100</v>
      </c>
      <c r="AG225" s="209" t="s">
        <v>1990</v>
      </c>
      <c r="AH225" s="6" t="s">
        <v>1981</v>
      </c>
      <c r="AI225" s="119">
        <v>100</v>
      </c>
      <c r="AJ225" s="192"/>
      <c r="AK225" s="9"/>
      <c r="AL225" s="119"/>
      <c r="AM225" s="192"/>
      <c r="AN225" s="9"/>
      <c r="AO225" s="119"/>
      <c r="AP225" s="192"/>
      <c r="AQ225" s="9"/>
      <c r="AR225" s="81"/>
      <c r="AS225" s="192"/>
      <c r="AT225" s="9"/>
      <c r="AU225" s="119"/>
      <c r="AV225" s="84"/>
      <c r="AW225" s="9"/>
      <c r="AX225" s="119"/>
      <c r="AY225" s="192"/>
      <c r="AZ225" s="9"/>
      <c r="BA225" s="119"/>
      <c r="BB225" s="192"/>
      <c r="BC225" s="9"/>
      <c r="BD225" s="119"/>
      <c r="BE225" s="192"/>
      <c r="BF225" s="9"/>
      <c r="BG225" s="119"/>
    </row>
    <row r="226" spans="1:59" s="41" customFormat="1" ht="127.4" x14ac:dyDescent="0.25">
      <c r="A226" s="9">
        <v>206</v>
      </c>
      <c r="B226" s="124" t="s">
        <v>1969</v>
      </c>
      <c r="C226" s="9">
        <v>12</v>
      </c>
      <c r="D226" s="6"/>
      <c r="E226" s="2" t="s">
        <v>1981</v>
      </c>
      <c r="F226" s="1" t="s">
        <v>1991</v>
      </c>
      <c r="G226" s="78" t="s">
        <v>1992</v>
      </c>
      <c r="H226" s="9">
        <v>2004</v>
      </c>
      <c r="I226" s="78" t="s">
        <v>1993</v>
      </c>
      <c r="J226" s="141">
        <v>719182.75</v>
      </c>
      <c r="K226" s="78" t="s">
        <v>147</v>
      </c>
      <c r="L226" s="78" t="s">
        <v>1985</v>
      </c>
      <c r="M226" s="78" t="s">
        <v>1986</v>
      </c>
      <c r="N226" s="78" t="s">
        <v>1994</v>
      </c>
      <c r="O226" s="78" t="s">
        <v>1995</v>
      </c>
      <c r="P226" s="9" t="s">
        <v>1996</v>
      </c>
      <c r="Q226" s="6">
        <v>149.14000000000001</v>
      </c>
      <c r="R226" s="6">
        <v>84.609735294117641</v>
      </c>
      <c r="S226" s="6">
        <v>75</v>
      </c>
      <c r="T226" s="6">
        <v>98</v>
      </c>
      <c r="U226" s="6">
        <v>257.60973529411763</v>
      </c>
      <c r="V226" s="9">
        <v>100</v>
      </c>
      <c r="W226" s="9">
        <v>100</v>
      </c>
      <c r="X226" s="6" t="s">
        <v>1979</v>
      </c>
      <c r="Y226" s="9">
        <v>3</v>
      </c>
      <c r="Z226" s="9">
        <v>5</v>
      </c>
      <c r="AA226" s="9">
        <v>1</v>
      </c>
      <c r="AB226" s="9">
        <v>60</v>
      </c>
      <c r="AC226" s="9">
        <v>2</v>
      </c>
      <c r="AD226" s="6">
        <v>0</v>
      </c>
      <c r="AE226" s="9">
        <v>5</v>
      </c>
      <c r="AF226" s="81">
        <v>100</v>
      </c>
      <c r="AG226" s="209" t="s">
        <v>1990</v>
      </c>
      <c r="AH226" s="6" t="s">
        <v>1981</v>
      </c>
      <c r="AI226" s="119">
        <v>90</v>
      </c>
      <c r="AJ226" s="192"/>
      <c r="AK226" s="9"/>
      <c r="AL226" s="119"/>
      <c r="AM226" s="192"/>
      <c r="AN226" s="9"/>
      <c r="AO226" s="119"/>
      <c r="AP226" s="192"/>
      <c r="AQ226" s="9"/>
      <c r="AR226" s="81"/>
      <c r="AS226" s="192" t="s">
        <v>1997</v>
      </c>
      <c r="AT226" s="9" t="s">
        <v>1998</v>
      </c>
      <c r="AU226" s="119">
        <v>10</v>
      </c>
      <c r="AV226" s="84"/>
      <c r="AW226" s="9"/>
      <c r="AX226" s="119"/>
      <c r="AY226" s="192"/>
      <c r="AZ226" s="9"/>
      <c r="BA226" s="119"/>
      <c r="BB226" s="192"/>
      <c r="BC226" s="9"/>
      <c r="BD226" s="119"/>
      <c r="BE226" s="192"/>
      <c r="BF226" s="9"/>
      <c r="BG226" s="119"/>
    </row>
    <row r="227" spans="1:59" s="41" customFormat="1" ht="254.8" x14ac:dyDescent="0.25">
      <c r="A227" s="9">
        <v>206</v>
      </c>
      <c r="B227" s="124" t="s">
        <v>1969</v>
      </c>
      <c r="C227" s="9">
        <v>15</v>
      </c>
      <c r="D227" s="6"/>
      <c r="E227" s="2" t="s">
        <v>1999</v>
      </c>
      <c r="F227" s="1" t="s">
        <v>2000</v>
      </c>
      <c r="G227" s="78" t="s">
        <v>2001</v>
      </c>
      <c r="H227" s="9">
        <v>2004</v>
      </c>
      <c r="I227" s="78" t="s">
        <v>2002</v>
      </c>
      <c r="J227" s="141">
        <v>27442.26</v>
      </c>
      <c r="K227" s="78" t="s">
        <v>147</v>
      </c>
      <c r="L227" s="78" t="s">
        <v>2003</v>
      </c>
      <c r="M227" s="78" t="s">
        <v>2004</v>
      </c>
      <c r="N227" s="78" t="s">
        <v>2005</v>
      </c>
      <c r="O227" s="78" t="s">
        <v>2006</v>
      </c>
      <c r="P227" s="9" t="s">
        <v>2007</v>
      </c>
      <c r="Q227" s="6">
        <v>36.14</v>
      </c>
      <c r="R227" s="6">
        <v>3.228501176470588</v>
      </c>
      <c r="S227" s="6">
        <v>16</v>
      </c>
      <c r="T227" s="6">
        <v>44</v>
      </c>
      <c r="U227" s="6">
        <v>63.228501176470587</v>
      </c>
      <c r="V227" s="9">
        <v>100</v>
      </c>
      <c r="W227" s="9">
        <v>100</v>
      </c>
      <c r="X227" s="6" t="s">
        <v>1979</v>
      </c>
      <c r="Y227" s="9">
        <v>2</v>
      </c>
      <c r="Z227" s="9">
        <v>5</v>
      </c>
      <c r="AA227" s="9">
        <v>6</v>
      </c>
      <c r="AB227" s="9">
        <v>60</v>
      </c>
      <c r="AC227" s="9">
        <v>3</v>
      </c>
      <c r="AD227" s="6">
        <v>0</v>
      </c>
      <c r="AE227" s="9">
        <v>5</v>
      </c>
      <c r="AF227" s="81">
        <v>100</v>
      </c>
      <c r="AG227" s="209" t="s">
        <v>2008</v>
      </c>
      <c r="AH227" s="6" t="s">
        <v>1999</v>
      </c>
      <c r="AI227" s="119">
        <v>100</v>
      </c>
      <c r="AJ227" s="192"/>
      <c r="AK227" s="9"/>
      <c r="AL227" s="119"/>
      <c r="AM227" s="192"/>
      <c r="AN227" s="9"/>
      <c r="AO227" s="119"/>
      <c r="AP227" s="192"/>
      <c r="AQ227" s="9"/>
      <c r="AR227" s="81"/>
      <c r="AS227" s="192"/>
      <c r="AT227" s="9"/>
      <c r="AU227" s="119"/>
      <c r="AV227" s="84"/>
      <c r="AW227" s="9"/>
      <c r="AX227" s="119"/>
      <c r="AY227" s="192"/>
      <c r="AZ227" s="9"/>
      <c r="BA227" s="119"/>
      <c r="BB227" s="192"/>
      <c r="BC227" s="9"/>
      <c r="BD227" s="119"/>
      <c r="BE227" s="192"/>
      <c r="BF227" s="9"/>
      <c r="BG227" s="119"/>
    </row>
    <row r="228" spans="1:59" s="41" customFormat="1" ht="76.45" x14ac:dyDescent="0.25">
      <c r="A228" s="9">
        <v>206</v>
      </c>
      <c r="B228" s="124" t="s">
        <v>1969</v>
      </c>
      <c r="C228" s="9">
        <v>12</v>
      </c>
      <c r="D228" s="6"/>
      <c r="E228" s="2" t="s">
        <v>1981</v>
      </c>
      <c r="F228" s="1" t="s">
        <v>1991</v>
      </c>
      <c r="G228" s="78" t="s">
        <v>2009</v>
      </c>
      <c r="H228" s="9">
        <v>2005</v>
      </c>
      <c r="I228" s="78" t="s">
        <v>2010</v>
      </c>
      <c r="J228" s="141">
        <v>20379.09</v>
      </c>
      <c r="K228" s="78" t="s">
        <v>629</v>
      </c>
      <c r="L228" s="78" t="s">
        <v>1985</v>
      </c>
      <c r="M228" s="78" t="s">
        <v>1986</v>
      </c>
      <c r="N228" s="78" t="s">
        <v>2011</v>
      </c>
      <c r="O228" s="78" t="s">
        <v>2012</v>
      </c>
      <c r="P228" s="9" t="s">
        <v>2013</v>
      </c>
      <c r="Q228" s="6">
        <v>18.14</v>
      </c>
      <c r="R228" s="6">
        <v>2.3975400000000002</v>
      </c>
      <c r="S228" s="6">
        <v>24</v>
      </c>
      <c r="T228" s="6">
        <v>18</v>
      </c>
      <c r="U228" s="6">
        <v>44.397539999999999</v>
      </c>
      <c r="V228" s="9">
        <v>100</v>
      </c>
      <c r="W228" s="9">
        <v>100</v>
      </c>
      <c r="X228" s="6" t="s">
        <v>1979</v>
      </c>
      <c r="Y228" s="9">
        <v>1</v>
      </c>
      <c r="Z228" s="9">
        <v>5</v>
      </c>
      <c r="AA228" s="9">
        <v>2</v>
      </c>
      <c r="AB228" s="9">
        <v>60</v>
      </c>
      <c r="AC228" s="9"/>
      <c r="AD228" s="6">
        <v>0</v>
      </c>
      <c r="AE228" s="9">
        <v>5</v>
      </c>
      <c r="AF228" s="81">
        <v>100</v>
      </c>
      <c r="AG228" s="209" t="s">
        <v>1990</v>
      </c>
      <c r="AH228" s="6" t="s">
        <v>1981</v>
      </c>
      <c r="AI228" s="119">
        <v>70</v>
      </c>
      <c r="AJ228" s="192"/>
      <c r="AK228" s="9"/>
      <c r="AL228" s="119"/>
      <c r="AM228" s="192"/>
      <c r="AN228" s="9"/>
      <c r="AO228" s="119"/>
      <c r="AP228" s="192"/>
      <c r="AQ228" s="9"/>
      <c r="AR228" s="81"/>
      <c r="AS228" s="192" t="s">
        <v>2014</v>
      </c>
      <c r="AT228" s="9" t="s">
        <v>1998</v>
      </c>
      <c r="AU228" s="119">
        <v>30</v>
      </c>
      <c r="AV228" s="84"/>
      <c r="AW228" s="9"/>
      <c r="AX228" s="119"/>
      <c r="AY228" s="192"/>
      <c r="AZ228" s="9"/>
      <c r="BA228" s="119"/>
      <c r="BB228" s="192"/>
      <c r="BC228" s="9"/>
      <c r="BD228" s="119"/>
      <c r="BE228" s="192"/>
      <c r="BF228" s="9"/>
      <c r="BG228" s="119"/>
    </row>
    <row r="229" spans="1:59" s="41" customFormat="1" ht="76.45" x14ac:dyDescent="0.25">
      <c r="A229" s="9">
        <v>206</v>
      </c>
      <c r="B229" s="124" t="s">
        <v>1969</v>
      </c>
      <c r="C229" s="9">
        <v>15</v>
      </c>
      <c r="D229" s="6"/>
      <c r="E229" s="2" t="s">
        <v>1999</v>
      </c>
      <c r="F229" s="1" t="s">
        <v>2000</v>
      </c>
      <c r="G229" s="78" t="s">
        <v>2015</v>
      </c>
      <c r="H229" s="9">
        <v>2004</v>
      </c>
      <c r="I229" s="78" t="s">
        <v>2016</v>
      </c>
      <c r="J229" s="141">
        <v>30447.68</v>
      </c>
      <c r="K229" s="78" t="s">
        <v>5649</v>
      </c>
      <c r="L229" s="78" t="s">
        <v>2003</v>
      </c>
      <c r="M229" s="78" t="s">
        <v>2004</v>
      </c>
      <c r="N229" s="78" t="s">
        <v>2017</v>
      </c>
      <c r="O229" s="78" t="s">
        <v>2018</v>
      </c>
      <c r="P229" s="9" t="s">
        <v>2019</v>
      </c>
      <c r="Q229" s="6">
        <v>26.140000000000008</v>
      </c>
      <c r="R229" s="6">
        <v>3.5820799999999999</v>
      </c>
      <c r="S229" s="6">
        <v>15</v>
      </c>
      <c r="T229" s="6">
        <v>35</v>
      </c>
      <c r="U229" s="6">
        <v>53.582080000000005</v>
      </c>
      <c r="V229" s="9">
        <v>100</v>
      </c>
      <c r="W229" s="9">
        <v>100</v>
      </c>
      <c r="X229" s="6" t="s">
        <v>1979</v>
      </c>
      <c r="Y229" s="9">
        <v>1</v>
      </c>
      <c r="Z229" s="9">
        <v>2</v>
      </c>
      <c r="AA229" s="9">
        <v>3</v>
      </c>
      <c r="AB229" s="9">
        <v>60</v>
      </c>
      <c r="AC229" s="9"/>
      <c r="AD229" s="6">
        <v>0</v>
      </c>
      <c r="AE229" s="9">
        <v>5</v>
      </c>
      <c r="AF229" s="81">
        <v>100</v>
      </c>
      <c r="AG229" s="209" t="s">
        <v>2008</v>
      </c>
      <c r="AH229" s="6" t="s">
        <v>1999</v>
      </c>
      <c r="AI229" s="119">
        <v>100</v>
      </c>
      <c r="AJ229" s="192"/>
      <c r="AK229" s="9"/>
      <c r="AL229" s="119"/>
      <c r="AM229" s="192"/>
      <c r="AN229" s="9"/>
      <c r="AO229" s="119"/>
      <c r="AP229" s="192"/>
      <c r="AQ229" s="9"/>
      <c r="AR229" s="81"/>
      <c r="AS229" s="192"/>
      <c r="AT229" s="9"/>
      <c r="AU229" s="119"/>
      <c r="AV229" s="84"/>
      <c r="AW229" s="9"/>
      <c r="AX229" s="119"/>
      <c r="AY229" s="192"/>
      <c r="AZ229" s="9"/>
      <c r="BA229" s="119"/>
      <c r="BB229" s="192"/>
      <c r="BC229" s="9"/>
      <c r="BD229" s="119"/>
      <c r="BE229" s="192"/>
      <c r="BF229" s="9"/>
      <c r="BG229" s="119"/>
    </row>
    <row r="230" spans="1:59" s="41" customFormat="1" ht="76.45" x14ac:dyDescent="0.25">
      <c r="A230" s="9">
        <v>206</v>
      </c>
      <c r="B230" s="124" t="s">
        <v>1969</v>
      </c>
      <c r="C230" s="9">
        <v>12</v>
      </c>
      <c r="D230" s="6"/>
      <c r="E230" s="2" t="s">
        <v>1981</v>
      </c>
      <c r="F230" s="1" t="s">
        <v>1991</v>
      </c>
      <c r="G230" s="78" t="s">
        <v>2020</v>
      </c>
      <c r="H230" s="9">
        <v>2005</v>
      </c>
      <c r="I230" s="78" t="s">
        <v>2021</v>
      </c>
      <c r="J230" s="141">
        <v>96356.93</v>
      </c>
      <c r="K230" s="78" t="s">
        <v>140</v>
      </c>
      <c r="L230" s="78" t="s">
        <v>2022</v>
      </c>
      <c r="M230" s="78" t="s">
        <v>2023</v>
      </c>
      <c r="N230" s="78" t="s">
        <v>2024</v>
      </c>
      <c r="O230" s="78" t="s">
        <v>2025</v>
      </c>
      <c r="P230" s="9" t="s">
        <v>2026</v>
      </c>
      <c r="Q230" s="6">
        <v>26.14</v>
      </c>
      <c r="R230" s="6">
        <v>11.336109411764705</v>
      </c>
      <c r="S230" s="6">
        <v>35</v>
      </c>
      <c r="T230" s="6">
        <v>15</v>
      </c>
      <c r="U230" s="6">
        <v>61.336109411764703</v>
      </c>
      <c r="V230" s="9">
        <v>100</v>
      </c>
      <c r="W230" s="9">
        <v>100</v>
      </c>
      <c r="X230" s="6" t="s">
        <v>1979</v>
      </c>
      <c r="Y230" s="9">
        <v>1</v>
      </c>
      <c r="Z230" s="9">
        <v>1</v>
      </c>
      <c r="AA230" s="9">
        <v>3</v>
      </c>
      <c r="AB230" s="9">
        <v>60</v>
      </c>
      <c r="AC230" s="9">
        <v>4</v>
      </c>
      <c r="AD230" s="6">
        <v>0</v>
      </c>
      <c r="AE230" s="9">
        <v>5</v>
      </c>
      <c r="AF230" s="81">
        <v>100</v>
      </c>
      <c r="AG230" s="209" t="s">
        <v>1990</v>
      </c>
      <c r="AH230" s="6" t="s">
        <v>1981</v>
      </c>
      <c r="AI230" s="119">
        <v>100</v>
      </c>
      <c r="AJ230" s="192"/>
      <c r="AK230" s="9"/>
      <c r="AL230" s="119"/>
      <c r="AM230" s="192"/>
      <c r="AN230" s="9"/>
      <c r="AO230" s="119"/>
      <c r="AP230" s="192"/>
      <c r="AQ230" s="9"/>
      <c r="AR230" s="81"/>
      <c r="AS230" s="192"/>
      <c r="AT230" s="9"/>
      <c r="AU230" s="119"/>
      <c r="AV230" s="84"/>
      <c r="AW230" s="9"/>
      <c r="AX230" s="119"/>
      <c r="AY230" s="192"/>
      <c r="AZ230" s="9"/>
      <c r="BA230" s="119"/>
      <c r="BB230" s="192"/>
      <c r="BC230" s="9"/>
      <c r="BD230" s="119"/>
      <c r="BE230" s="192"/>
      <c r="BF230" s="9"/>
      <c r="BG230" s="119"/>
    </row>
    <row r="231" spans="1:59" s="41" customFormat="1" ht="76.45" x14ac:dyDescent="0.25">
      <c r="A231" s="9">
        <v>206</v>
      </c>
      <c r="B231" s="124" t="s">
        <v>1969</v>
      </c>
      <c r="C231" s="9">
        <v>15</v>
      </c>
      <c r="D231" s="6"/>
      <c r="E231" s="2" t="s">
        <v>1999</v>
      </c>
      <c r="F231" s="1" t="s">
        <v>2027</v>
      </c>
      <c r="G231" s="78" t="s">
        <v>2028</v>
      </c>
      <c r="H231" s="9">
        <v>2005</v>
      </c>
      <c r="I231" s="78" t="s">
        <v>2029</v>
      </c>
      <c r="J231" s="141">
        <v>20916.47</v>
      </c>
      <c r="K231" s="78" t="s">
        <v>5649</v>
      </c>
      <c r="L231" s="78" t="s">
        <v>2022</v>
      </c>
      <c r="M231" s="78" t="s">
        <v>2023</v>
      </c>
      <c r="N231" s="78" t="s">
        <v>2030</v>
      </c>
      <c r="O231" s="78" t="s">
        <v>2031</v>
      </c>
      <c r="P231" s="9" t="s">
        <v>2032</v>
      </c>
      <c r="Q231" s="6">
        <v>26.139999999999993</v>
      </c>
      <c r="R231" s="6">
        <v>2.4607611764705881</v>
      </c>
      <c r="S231" s="6">
        <v>17</v>
      </c>
      <c r="T231" s="6">
        <v>33</v>
      </c>
      <c r="U231" s="6">
        <v>52.460761176470584</v>
      </c>
      <c r="V231" s="9">
        <v>100</v>
      </c>
      <c r="W231" s="9">
        <v>100</v>
      </c>
      <c r="X231" s="6" t="s">
        <v>1979</v>
      </c>
      <c r="Y231" s="9">
        <v>2</v>
      </c>
      <c r="Z231" s="9">
        <v>5</v>
      </c>
      <c r="AA231" s="9">
        <v>6</v>
      </c>
      <c r="AB231" s="9">
        <v>60</v>
      </c>
      <c r="AC231" s="9"/>
      <c r="AD231" s="6">
        <v>0</v>
      </c>
      <c r="AE231" s="9">
        <v>5</v>
      </c>
      <c r="AF231" s="81">
        <v>100</v>
      </c>
      <c r="AG231" s="209" t="s">
        <v>2008</v>
      </c>
      <c r="AH231" s="6" t="s">
        <v>1999</v>
      </c>
      <c r="AI231" s="119">
        <v>100</v>
      </c>
      <c r="AJ231" s="192"/>
      <c r="AK231" s="9"/>
      <c r="AL231" s="119"/>
      <c r="AM231" s="192"/>
      <c r="AN231" s="9"/>
      <c r="AO231" s="119"/>
      <c r="AP231" s="192"/>
      <c r="AQ231" s="9"/>
      <c r="AR231" s="81"/>
      <c r="AS231" s="192"/>
      <c r="AT231" s="9"/>
      <c r="AU231" s="119"/>
      <c r="AV231" s="84"/>
      <c r="AW231" s="9"/>
      <c r="AX231" s="119"/>
      <c r="AY231" s="192"/>
      <c r="AZ231" s="9"/>
      <c r="BA231" s="119"/>
      <c r="BB231" s="192"/>
      <c r="BC231" s="9"/>
      <c r="BD231" s="119"/>
      <c r="BE231" s="192"/>
      <c r="BF231" s="9"/>
      <c r="BG231" s="119"/>
    </row>
    <row r="232" spans="1:59" s="41" customFormat="1" ht="76.45" x14ac:dyDescent="0.25">
      <c r="A232" s="9">
        <v>206</v>
      </c>
      <c r="B232" s="124" t="s">
        <v>1969</v>
      </c>
      <c r="C232" s="9">
        <v>12</v>
      </c>
      <c r="D232" s="6"/>
      <c r="E232" s="2" t="s">
        <v>1981</v>
      </c>
      <c r="F232" s="1" t="s">
        <v>1982</v>
      </c>
      <c r="G232" s="78" t="s">
        <v>2033</v>
      </c>
      <c r="H232" s="9">
        <v>2008</v>
      </c>
      <c r="I232" s="78" t="s">
        <v>2033</v>
      </c>
      <c r="J232" s="141">
        <v>103032</v>
      </c>
      <c r="K232" s="78" t="s">
        <v>629</v>
      </c>
      <c r="L232" s="78" t="s">
        <v>2022</v>
      </c>
      <c r="M232" s="78" t="s">
        <v>2023</v>
      </c>
      <c r="N232" s="78" t="s">
        <v>2034</v>
      </c>
      <c r="O232" s="78" t="s">
        <v>2035</v>
      </c>
      <c r="P232" s="9" t="s">
        <v>2036</v>
      </c>
      <c r="Q232" s="6">
        <v>19.14</v>
      </c>
      <c r="R232" s="6">
        <v>12.121411764705883</v>
      </c>
      <c r="S232" s="6">
        <v>23</v>
      </c>
      <c r="T232" s="6">
        <v>20</v>
      </c>
      <c r="U232" s="6">
        <v>55.121411764705883</v>
      </c>
      <c r="V232" s="9">
        <v>100</v>
      </c>
      <c r="W232" s="9">
        <v>100</v>
      </c>
      <c r="X232" s="6" t="s">
        <v>1979</v>
      </c>
      <c r="Y232" s="9">
        <v>1</v>
      </c>
      <c r="Z232" s="9">
        <v>5</v>
      </c>
      <c r="AA232" s="9">
        <v>2</v>
      </c>
      <c r="AB232" s="9">
        <v>60</v>
      </c>
      <c r="AC232" s="9"/>
      <c r="AD232" s="6">
        <v>0</v>
      </c>
      <c r="AE232" s="9">
        <v>5</v>
      </c>
      <c r="AF232" s="81">
        <v>100</v>
      </c>
      <c r="AG232" s="209" t="s">
        <v>1990</v>
      </c>
      <c r="AH232" s="6" t="s">
        <v>1981</v>
      </c>
      <c r="AI232" s="119">
        <v>100</v>
      </c>
      <c r="AJ232" s="192"/>
      <c r="AK232" s="9"/>
      <c r="AL232" s="119"/>
      <c r="AM232" s="192"/>
      <c r="AN232" s="9"/>
      <c r="AO232" s="119"/>
      <c r="AP232" s="192"/>
      <c r="AQ232" s="9"/>
      <c r="AR232" s="81"/>
      <c r="AS232" s="192"/>
      <c r="AT232" s="9"/>
      <c r="AU232" s="119"/>
      <c r="AV232" s="84"/>
      <c r="AW232" s="9"/>
      <c r="AX232" s="119"/>
      <c r="AY232" s="192"/>
      <c r="AZ232" s="9"/>
      <c r="BA232" s="119"/>
      <c r="BB232" s="192"/>
      <c r="BC232" s="9"/>
      <c r="BD232" s="119"/>
      <c r="BE232" s="192"/>
      <c r="BF232" s="9"/>
      <c r="BG232" s="119"/>
    </row>
    <row r="233" spans="1:59" s="41" customFormat="1" ht="76.45" x14ac:dyDescent="0.25">
      <c r="A233" s="9">
        <v>206</v>
      </c>
      <c r="B233" s="124" t="s">
        <v>1969</v>
      </c>
      <c r="C233" s="9">
        <v>12</v>
      </c>
      <c r="D233" s="6"/>
      <c r="E233" s="2" t="s">
        <v>1981</v>
      </c>
      <c r="F233" s="1" t="s">
        <v>1982</v>
      </c>
      <c r="G233" s="78" t="s">
        <v>2037</v>
      </c>
      <c r="H233" s="9">
        <v>2008</v>
      </c>
      <c r="I233" s="78" t="s">
        <v>2037</v>
      </c>
      <c r="J233" s="141">
        <v>156168</v>
      </c>
      <c r="K233" s="78" t="s">
        <v>629</v>
      </c>
      <c r="L233" s="78" t="s">
        <v>2022</v>
      </c>
      <c r="M233" s="78" t="s">
        <v>2023</v>
      </c>
      <c r="N233" s="78" t="s">
        <v>2034</v>
      </c>
      <c r="O233" s="78" t="s">
        <v>2035</v>
      </c>
      <c r="P233" s="9" t="s">
        <v>2038</v>
      </c>
      <c r="Q233" s="6">
        <v>20.14</v>
      </c>
      <c r="R233" s="6">
        <v>18.372705882352939</v>
      </c>
      <c r="S233" s="6">
        <v>24</v>
      </c>
      <c r="T233" s="6">
        <v>20</v>
      </c>
      <c r="U233" s="6">
        <v>62.372705882352939</v>
      </c>
      <c r="V233" s="9">
        <v>100</v>
      </c>
      <c r="W233" s="9">
        <v>100</v>
      </c>
      <c r="X233" s="6" t="s">
        <v>1979</v>
      </c>
      <c r="Y233" s="9">
        <v>1</v>
      </c>
      <c r="Z233" s="9">
        <v>5</v>
      </c>
      <c r="AA233" s="9">
        <v>2</v>
      </c>
      <c r="AB233" s="9">
        <v>60</v>
      </c>
      <c r="AC233" s="9"/>
      <c r="AD233" s="6">
        <v>0</v>
      </c>
      <c r="AE233" s="9">
        <v>5</v>
      </c>
      <c r="AF233" s="81">
        <v>100</v>
      </c>
      <c r="AG233" s="209" t="s">
        <v>1990</v>
      </c>
      <c r="AH233" s="6" t="s">
        <v>1981</v>
      </c>
      <c r="AI233" s="119">
        <v>100</v>
      </c>
      <c r="AJ233" s="192"/>
      <c r="AK233" s="9"/>
      <c r="AL233" s="119"/>
      <c r="AM233" s="192"/>
      <c r="AN233" s="9"/>
      <c r="AO233" s="119"/>
      <c r="AP233" s="192"/>
      <c r="AQ233" s="9"/>
      <c r="AR233" s="81"/>
      <c r="AS233" s="192"/>
      <c r="AT233" s="9"/>
      <c r="AU233" s="119"/>
      <c r="AV233" s="84"/>
      <c r="AW233" s="9"/>
      <c r="AX233" s="119"/>
      <c r="AY233" s="192"/>
      <c r="AZ233" s="9"/>
      <c r="BA233" s="119"/>
      <c r="BB233" s="192"/>
      <c r="BC233" s="9"/>
      <c r="BD233" s="119"/>
      <c r="BE233" s="192"/>
      <c r="BF233" s="9"/>
      <c r="BG233" s="119"/>
    </row>
    <row r="234" spans="1:59" s="41" customFormat="1" ht="101.95" x14ac:dyDescent="0.25">
      <c r="A234" s="9">
        <v>206</v>
      </c>
      <c r="B234" s="124" t="s">
        <v>1969</v>
      </c>
      <c r="C234" s="9">
        <v>13</v>
      </c>
      <c r="D234" s="6"/>
      <c r="E234" s="2" t="s">
        <v>1970</v>
      </c>
      <c r="F234" s="1" t="s">
        <v>1971</v>
      </c>
      <c r="G234" s="78" t="s">
        <v>2039</v>
      </c>
      <c r="H234" s="9">
        <v>2008</v>
      </c>
      <c r="I234" s="78" t="s">
        <v>2040</v>
      </c>
      <c r="J234" s="141">
        <v>210216.82</v>
      </c>
      <c r="K234" s="78" t="s">
        <v>88</v>
      </c>
      <c r="L234" s="78" t="s">
        <v>2041</v>
      </c>
      <c r="M234" s="78" t="s">
        <v>2042</v>
      </c>
      <c r="N234" s="78" t="s">
        <v>2043</v>
      </c>
      <c r="O234" s="78" t="s">
        <v>2044</v>
      </c>
      <c r="P234" s="9" t="s">
        <v>2045</v>
      </c>
      <c r="Q234" s="6">
        <v>129.14000000000001</v>
      </c>
      <c r="R234" s="6">
        <v>24.731390588235296</v>
      </c>
      <c r="S234" s="6">
        <v>131</v>
      </c>
      <c r="T234" s="6">
        <v>22</v>
      </c>
      <c r="U234" s="6">
        <v>177.73139058823529</v>
      </c>
      <c r="V234" s="9">
        <v>100</v>
      </c>
      <c r="W234" s="9">
        <v>100</v>
      </c>
      <c r="X234" s="6" t="s">
        <v>1979</v>
      </c>
      <c r="Y234" s="9">
        <v>3</v>
      </c>
      <c r="Z234" s="9">
        <v>10</v>
      </c>
      <c r="AA234" s="9">
        <v>4</v>
      </c>
      <c r="AB234" s="9">
        <v>60</v>
      </c>
      <c r="AC234" s="9">
        <v>5</v>
      </c>
      <c r="AD234" s="6">
        <v>0</v>
      </c>
      <c r="AE234" s="9">
        <v>5</v>
      </c>
      <c r="AF234" s="81">
        <v>100</v>
      </c>
      <c r="AG234" s="209" t="s">
        <v>1980</v>
      </c>
      <c r="AH234" s="6" t="s">
        <v>1970</v>
      </c>
      <c r="AI234" s="119">
        <v>100</v>
      </c>
      <c r="AJ234" s="192"/>
      <c r="AK234" s="9"/>
      <c r="AL234" s="119"/>
      <c r="AM234" s="192"/>
      <c r="AN234" s="9"/>
      <c r="AO234" s="119"/>
      <c r="AP234" s="192"/>
      <c r="AQ234" s="9"/>
      <c r="AR234" s="81"/>
      <c r="AS234" s="192"/>
      <c r="AT234" s="9"/>
      <c r="AU234" s="119"/>
      <c r="AV234" s="84"/>
      <c r="AW234" s="9"/>
      <c r="AX234" s="119"/>
      <c r="AY234" s="192"/>
      <c r="AZ234" s="9"/>
      <c r="BA234" s="119"/>
      <c r="BB234" s="192"/>
      <c r="BC234" s="9"/>
      <c r="BD234" s="119"/>
      <c r="BE234" s="192"/>
      <c r="BF234" s="9"/>
      <c r="BG234" s="119"/>
    </row>
    <row r="235" spans="1:59" s="41" customFormat="1" ht="76.45" x14ac:dyDescent="0.25">
      <c r="A235" s="9">
        <v>206</v>
      </c>
      <c r="B235" s="124" t="s">
        <v>1969</v>
      </c>
      <c r="C235" s="9">
        <v>13</v>
      </c>
      <c r="D235" s="6"/>
      <c r="E235" s="2" t="s">
        <v>1970</v>
      </c>
      <c r="F235" s="1" t="s">
        <v>2046</v>
      </c>
      <c r="G235" s="78" t="s">
        <v>2047</v>
      </c>
      <c r="H235" s="9">
        <v>2009</v>
      </c>
      <c r="I235" s="78" t="s">
        <v>2048</v>
      </c>
      <c r="J235" s="141">
        <v>44033.91</v>
      </c>
      <c r="K235" s="78" t="s">
        <v>5649</v>
      </c>
      <c r="L235" s="78" t="s">
        <v>2022</v>
      </c>
      <c r="M235" s="78" t="s">
        <v>2023</v>
      </c>
      <c r="N235" s="78" t="s">
        <v>2049</v>
      </c>
      <c r="O235" s="78" t="s">
        <v>2050</v>
      </c>
      <c r="P235" s="9" t="s">
        <v>2051</v>
      </c>
      <c r="Q235" s="6">
        <v>65.140000000000015</v>
      </c>
      <c r="R235" s="6">
        <v>5.180460000000001</v>
      </c>
      <c r="S235" s="6">
        <v>11</v>
      </c>
      <c r="T235" s="6">
        <v>78</v>
      </c>
      <c r="U235" s="6">
        <v>94.180459999999997</v>
      </c>
      <c r="V235" s="9">
        <v>100</v>
      </c>
      <c r="W235" s="9">
        <v>100</v>
      </c>
      <c r="X235" s="6" t="s">
        <v>1979</v>
      </c>
      <c r="Y235" s="9">
        <v>3</v>
      </c>
      <c r="Z235" s="9">
        <v>10</v>
      </c>
      <c r="AA235" s="9">
        <v>4</v>
      </c>
      <c r="AB235" s="9">
        <v>60</v>
      </c>
      <c r="AC235" s="9"/>
      <c r="AD235" s="6">
        <v>0</v>
      </c>
      <c r="AE235" s="9">
        <v>5</v>
      </c>
      <c r="AF235" s="81">
        <v>100</v>
      </c>
      <c r="AG235" s="209" t="s">
        <v>1980</v>
      </c>
      <c r="AH235" s="6" t="s">
        <v>1970</v>
      </c>
      <c r="AI235" s="119">
        <v>80</v>
      </c>
      <c r="AJ235" s="192"/>
      <c r="AK235" s="9"/>
      <c r="AL235" s="119"/>
      <c r="AM235" s="192"/>
      <c r="AN235" s="9"/>
      <c r="AO235" s="119"/>
      <c r="AP235" s="192"/>
      <c r="AQ235" s="9"/>
      <c r="AR235" s="81"/>
      <c r="AS235" s="192" t="s">
        <v>2014</v>
      </c>
      <c r="AT235" s="9" t="s">
        <v>1998</v>
      </c>
      <c r="AU235" s="119">
        <v>20</v>
      </c>
      <c r="AV235" s="84"/>
      <c r="AW235" s="9"/>
      <c r="AX235" s="119"/>
      <c r="AY235" s="192"/>
      <c r="AZ235" s="9"/>
      <c r="BA235" s="119"/>
      <c r="BB235" s="192"/>
      <c r="BC235" s="9"/>
      <c r="BD235" s="119"/>
      <c r="BE235" s="192"/>
      <c r="BF235" s="9"/>
      <c r="BG235" s="119"/>
    </row>
    <row r="236" spans="1:59" s="41" customFormat="1" ht="76.45" x14ac:dyDescent="0.25">
      <c r="A236" s="9">
        <v>206</v>
      </c>
      <c r="B236" s="124" t="s">
        <v>1969</v>
      </c>
      <c r="C236" s="9">
        <v>12</v>
      </c>
      <c r="D236" s="6"/>
      <c r="E236" s="2" t="s">
        <v>1981</v>
      </c>
      <c r="F236" s="1" t="s">
        <v>1982</v>
      </c>
      <c r="G236" s="78" t="s">
        <v>2052</v>
      </c>
      <c r="H236" s="9">
        <v>2006</v>
      </c>
      <c r="I236" s="78" t="s">
        <v>2053</v>
      </c>
      <c r="J236" s="141">
        <v>71899.22</v>
      </c>
      <c r="K236" s="78" t="s">
        <v>629</v>
      </c>
      <c r="L236" s="78" t="s">
        <v>2022</v>
      </c>
      <c r="M236" s="78" t="s">
        <v>2023</v>
      </c>
      <c r="N236" s="78" t="s">
        <v>2054</v>
      </c>
      <c r="O236" s="78" t="s">
        <v>2055</v>
      </c>
      <c r="P236" s="9" t="s">
        <v>2056</v>
      </c>
      <c r="Q236" s="6">
        <v>77.139999999999986</v>
      </c>
      <c r="R236" s="6">
        <v>8.4587317647058828</v>
      </c>
      <c r="S236" s="6">
        <v>11</v>
      </c>
      <c r="T236" s="6">
        <v>90</v>
      </c>
      <c r="U236" s="6">
        <v>109.45873176470587</v>
      </c>
      <c r="V236" s="9">
        <v>100</v>
      </c>
      <c r="W236" s="9">
        <v>100</v>
      </c>
      <c r="X236" s="6" t="s">
        <v>1979</v>
      </c>
      <c r="Y236" s="9">
        <v>3</v>
      </c>
      <c r="Z236" s="9">
        <v>2</v>
      </c>
      <c r="AA236" s="9">
        <v>1</v>
      </c>
      <c r="AB236" s="9">
        <v>60</v>
      </c>
      <c r="AC236" s="9"/>
      <c r="AD236" s="6">
        <v>0</v>
      </c>
      <c r="AE236" s="9">
        <v>5</v>
      </c>
      <c r="AF236" s="81">
        <v>100</v>
      </c>
      <c r="AG236" s="209" t="s">
        <v>1990</v>
      </c>
      <c r="AH236" s="6" t="s">
        <v>1981</v>
      </c>
      <c r="AI236" s="119">
        <v>100</v>
      </c>
      <c r="AJ236" s="192"/>
      <c r="AK236" s="9"/>
      <c r="AL236" s="119"/>
      <c r="AM236" s="192"/>
      <c r="AN236" s="9"/>
      <c r="AO236" s="119"/>
      <c r="AP236" s="192"/>
      <c r="AQ236" s="9"/>
      <c r="AR236" s="81"/>
      <c r="AS236" s="192"/>
      <c r="AT236" s="9"/>
      <c r="AU236" s="119"/>
      <c r="AV236" s="84"/>
      <c r="AW236" s="9"/>
      <c r="AX236" s="119"/>
      <c r="AY236" s="192"/>
      <c r="AZ236" s="9"/>
      <c r="BA236" s="119"/>
      <c r="BB236" s="192"/>
      <c r="BC236" s="9"/>
      <c r="BD236" s="119"/>
      <c r="BE236" s="192"/>
      <c r="BF236" s="9"/>
      <c r="BG236" s="119"/>
    </row>
    <row r="237" spans="1:59" s="41" customFormat="1" ht="76.45" x14ac:dyDescent="0.25">
      <c r="A237" s="9">
        <v>206</v>
      </c>
      <c r="B237" s="124" t="s">
        <v>1969</v>
      </c>
      <c r="C237" s="9">
        <v>13</v>
      </c>
      <c r="D237" s="6"/>
      <c r="E237" s="2" t="s">
        <v>1970</v>
      </c>
      <c r="F237" s="1" t="s">
        <v>2046</v>
      </c>
      <c r="G237" s="78" t="s">
        <v>2057</v>
      </c>
      <c r="H237" s="9">
        <v>2008</v>
      </c>
      <c r="I237" s="78" t="s">
        <v>2058</v>
      </c>
      <c r="J237" s="141">
        <v>51713.279999999999</v>
      </c>
      <c r="K237" s="78" t="s">
        <v>88</v>
      </c>
      <c r="L237" s="78" t="s">
        <v>2022</v>
      </c>
      <c r="M237" s="78" t="s">
        <v>2023</v>
      </c>
      <c r="N237" s="78" t="s">
        <v>2059</v>
      </c>
      <c r="O237" s="78" t="s">
        <v>2060</v>
      </c>
      <c r="P237" s="9" t="s">
        <v>2061</v>
      </c>
      <c r="Q237" s="6">
        <v>44.14</v>
      </c>
      <c r="R237" s="6">
        <v>6.0839152941176469</v>
      </c>
      <c r="S237" s="6">
        <v>11</v>
      </c>
      <c r="T237" s="6">
        <v>57</v>
      </c>
      <c r="U237" s="6">
        <v>74.083915294117645</v>
      </c>
      <c r="V237" s="9">
        <v>100</v>
      </c>
      <c r="W237" s="9">
        <v>100</v>
      </c>
      <c r="X237" s="6" t="s">
        <v>1979</v>
      </c>
      <c r="Y237" s="9">
        <v>6</v>
      </c>
      <c r="Z237" s="9">
        <v>1</v>
      </c>
      <c r="AA237" s="9">
        <v>5</v>
      </c>
      <c r="AB237" s="9">
        <v>60</v>
      </c>
      <c r="AC237" s="9">
        <v>6</v>
      </c>
      <c r="AD237" s="6">
        <v>0</v>
      </c>
      <c r="AE237" s="9">
        <v>5</v>
      </c>
      <c r="AF237" s="81">
        <v>100</v>
      </c>
      <c r="AG237" s="209" t="s">
        <v>1990</v>
      </c>
      <c r="AH237" s="6" t="s">
        <v>1981</v>
      </c>
      <c r="AI237" s="119">
        <v>100</v>
      </c>
      <c r="AJ237" s="192"/>
      <c r="AK237" s="9"/>
      <c r="AL237" s="119"/>
      <c r="AM237" s="192"/>
      <c r="AN237" s="9"/>
      <c r="AO237" s="119"/>
      <c r="AP237" s="192"/>
      <c r="AQ237" s="9"/>
      <c r="AR237" s="81"/>
      <c r="AS237" s="192"/>
      <c r="AT237" s="9"/>
      <c r="AU237" s="119"/>
      <c r="AV237" s="84"/>
      <c r="AW237" s="9"/>
      <c r="AX237" s="119"/>
      <c r="AY237" s="192"/>
      <c r="AZ237" s="9"/>
      <c r="BA237" s="119"/>
      <c r="BB237" s="192"/>
      <c r="BC237" s="9"/>
      <c r="BD237" s="119"/>
      <c r="BE237" s="192"/>
      <c r="BF237" s="9"/>
      <c r="BG237" s="119"/>
    </row>
    <row r="238" spans="1:59" s="41" customFormat="1" ht="76.45" x14ac:dyDescent="0.25">
      <c r="A238" s="9">
        <v>206</v>
      </c>
      <c r="B238" s="124" t="s">
        <v>1969</v>
      </c>
      <c r="C238" s="9">
        <v>15</v>
      </c>
      <c r="D238" s="6"/>
      <c r="E238" s="2" t="s">
        <v>1999</v>
      </c>
      <c r="F238" s="1" t="s">
        <v>2027</v>
      </c>
      <c r="G238" s="78" t="s">
        <v>2062</v>
      </c>
      <c r="H238" s="9">
        <v>2007</v>
      </c>
      <c r="I238" s="78" t="s">
        <v>2063</v>
      </c>
      <c r="J238" s="141">
        <v>25789.23</v>
      </c>
      <c r="K238" s="78" t="s">
        <v>5649</v>
      </c>
      <c r="L238" s="78" t="s">
        <v>2022</v>
      </c>
      <c r="M238" s="78" t="s">
        <v>2023</v>
      </c>
      <c r="N238" s="78" t="s">
        <v>2064</v>
      </c>
      <c r="O238" s="78" t="s">
        <v>2065</v>
      </c>
      <c r="P238" s="9" t="s">
        <v>2066</v>
      </c>
      <c r="Q238" s="6">
        <v>17.14</v>
      </c>
      <c r="R238" s="6">
        <v>3.0340270588235292</v>
      </c>
      <c r="S238" s="6">
        <v>11</v>
      </c>
      <c r="T238" s="6">
        <v>30</v>
      </c>
      <c r="U238" s="6">
        <v>44.034027058823526</v>
      </c>
      <c r="V238" s="9">
        <v>100</v>
      </c>
      <c r="W238" s="9">
        <v>100</v>
      </c>
      <c r="X238" s="6" t="s">
        <v>1979</v>
      </c>
      <c r="Y238" s="9">
        <v>1</v>
      </c>
      <c r="Z238" s="9">
        <v>2</v>
      </c>
      <c r="AA238" s="9">
        <v>3</v>
      </c>
      <c r="AB238" s="9">
        <v>60</v>
      </c>
      <c r="AC238" s="9"/>
      <c r="AD238" s="6">
        <v>0</v>
      </c>
      <c r="AE238" s="9">
        <v>5</v>
      </c>
      <c r="AF238" s="81">
        <v>100</v>
      </c>
      <c r="AG238" s="209" t="s">
        <v>2008</v>
      </c>
      <c r="AH238" s="6" t="s">
        <v>1999</v>
      </c>
      <c r="AI238" s="119">
        <v>100</v>
      </c>
      <c r="AJ238" s="192"/>
      <c r="AK238" s="9"/>
      <c r="AL238" s="119"/>
      <c r="AM238" s="192"/>
      <c r="AN238" s="9"/>
      <c r="AO238" s="119"/>
      <c r="AP238" s="192"/>
      <c r="AQ238" s="9"/>
      <c r="AR238" s="81"/>
      <c r="AS238" s="192"/>
      <c r="AT238" s="9"/>
      <c r="AU238" s="119"/>
      <c r="AV238" s="84"/>
      <c r="AW238" s="9"/>
      <c r="AX238" s="119"/>
      <c r="AY238" s="192"/>
      <c r="AZ238" s="9"/>
      <c r="BA238" s="119"/>
      <c r="BB238" s="192"/>
      <c r="BC238" s="9"/>
      <c r="BD238" s="119"/>
      <c r="BE238" s="192"/>
      <c r="BF238" s="9"/>
      <c r="BG238" s="119"/>
    </row>
    <row r="239" spans="1:59" s="41" customFormat="1" ht="191.1" x14ac:dyDescent="0.25">
      <c r="A239" s="9">
        <v>206</v>
      </c>
      <c r="B239" s="124" t="s">
        <v>1969</v>
      </c>
      <c r="C239" s="9">
        <v>15</v>
      </c>
      <c r="D239" s="6"/>
      <c r="E239" s="2" t="s">
        <v>1999</v>
      </c>
      <c r="F239" s="1" t="s">
        <v>2000</v>
      </c>
      <c r="G239" s="78" t="s">
        <v>2067</v>
      </c>
      <c r="H239" s="9">
        <v>2008</v>
      </c>
      <c r="I239" s="78" t="s">
        <v>2068</v>
      </c>
      <c r="J239" s="141">
        <v>23158.46</v>
      </c>
      <c r="K239" s="78" t="s">
        <v>140</v>
      </c>
      <c r="L239" s="78" t="s">
        <v>2003</v>
      </c>
      <c r="M239" s="78" t="s">
        <v>2004</v>
      </c>
      <c r="N239" s="78" t="s">
        <v>2069</v>
      </c>
      <c r="O239" s="78" t="s">
        <v>2070</v>
      </c>
      <c r="P239" s="9" t="s">
        <v>2071</v>
      </c>
      <c r="Q239" s="6">
        <v>30.14</v>
      </c>
      <c r="R239" s="6">
        <v>2.7245247058823527</v>
      </c>
      <c r="S239" s="6">
        <v>14</v>
      </c>
      <c r="T239" s="6">
        <v>40</v>
      </c>
      <c r="U239" s="6">
        <v>56.724524705882352</v>
      </c>
      <c r="V239" s="9">
        <v>100</v>
      </c>
      <c r="W239" s="9">
        <v>100</v>
      </c>
      <c r="X239" s="6" t="s">
        <v>1979</v>
      </c>
      <c r="Y239" s="9">
        <v>3</v>
      </c>
      <c r="Z239" s="9">
        <v>2</v>
      </c>
      <c r="AA239" s="9">
        <v>3</v>
      </c>
      <c r="AB239" s="9">
        <v>60</v>
      </c>
      <c r="AC239" s="9">
        <v>7</v>
      </c>
      <c r="AD239" s="6">
        <v>0</v>
      </c>
      <c r="AE239" s="9">
        <v>5</v>
      </c>
      <c r="AF239" s="81">
        <v>100</v>
      </c>
      <c r="AG239" s="209" t="s">
        <v>2008</v>
      </c>
      <c r="AH239" s="6" t="s">
        <v>1999</v>
      </c>
      <c r="AI239" s="119">
        <v>100</v>
      </c>
      <c r="AJ239" s="192"/>
      <c r="AK239" s="9"/>
      <c r="AL239" s="119"/>
      <c r="AM239" s="192"/>
      <c r="AN239" s="9"/>
      <c r="AO239" s="119"/>
      <c r="AP239" s="192"/>
      <c r="AQ239" s="9"/>
      <c r="AR239" s="81"/>
      <c r="AS239" s="192"/>
      <c r="AT239" s="9"/>
      <c r="AU239" s="119"/>
      <c r="AV239" s="84"/>
      <c r="AW239" s="9"/>
      <c r="AX239" s="119"/>
      <c r="AY239" s="192"/>
      <c r="AZ239" s="9"/>
      <c r="BA239" s="119"/>
      <c r="BB239" s="192"/>
      <c r="BC239" s="9"/>
      <c r="BD239" s="119"/>
      <c r="BE239" s="192"/>
      <c r="BF239" s="9"/>
      <c r="BG239" s="119"/>
    </row>
    <row r="240" spans="1:59" s="41" customFormat="1" ht="101.95" x14ac:dyDescent="0.25">
      <c r="A240" s="9">
        <v>206</v>
      </c>
      <c r="B240" s="124" t="s">
        <v>1969</v>
      </c>
      <c r="C240" s="9">
        <v>12</v>
      </c>
      <c r="D240" s="6"/>
      <c r="E240" s="2" t="s">
        <v>1981</v>
      </c>
      <c r="F240" s="1" t="s">
        <v>1982</v>
      </c>
      <c r="G240" s="78" t="s">
        <v>2072</v>
      </c>
      <c r="H240" s="9">
        <v>2010</v>
      </c>
      <c r="I240" s="78" t="s">
        <v>2073</v>
      </c>
      <c r="J240" s="141">
        <v>861194.58000000007</v>
      </c>
      <c r="K240" s="78" t="s">
        <v>88</v>
      </c>
      <c r="L240" s="78" t="s">
        <v>2022</v>
      </c>
      <c r="M240" s="78" t="s">
        <v>2074</v>
      </c>
      <c r="N240" s="78" t="s">
        <v>2075</v>
      </c>
      <c r="O240" s="78" t="s">
        <v>2076</v>
      </c>
      <c r="P240" s="9" t="s">
        <v>2077</v>
      </c>
      <c r="Q240" s="6">
        <v>149.14000000000001</v>
      </c>
      <c r="R240" s="6">
        <v>101.31700941176472</v>
      </c>
      <c r="S240" s="6">
        <v>120</v>
      </c>
      <c r="T240" s="6">
        <v>53</v>
      </c>
      <c r="U240" s="6">
        <v>274.31700941176473</v>
      </c>
      <c r="V240" s="9">
        <v>100</v>
      </c>
      <c r="W240" s="9">
        <v>100</v>
      </c>
      <c r="X240" s="6" t="s">
        <v>1979</v>
      </c>
      <c r="Y240" s="9">
        <v>3</v>
      </c>
      <c r="Z240" s="9">
        <v>5</v>
      </c>
      <c r="AA240" s="9">
        <v>2</v>
      </c>
      <c r="AB240" s="9">
        <v>60</v>
      </c>
      <c r="AC240" s="9">
        <v>8</v>
      </c>
      <c r="AD240" s="6">
        <v>0</v>
      </c>
      <c r="AE240" s="9">
        <v>5</v>
      </c>
      <c r="AF240" s="81">
        <v>100</v>
      </c>
      <c r="AG240" s="209" t="s">
        <v>1990</v>
      </c>
      <c r="AH240" s="6" t="s">
        <v>1981</v>
      </c>
      <c r="AI240" s="119">
        <v>100</v>
      </c>
      <c r="AJ240" s="192"/>
      <c r="AK240" s="9"/>
      <c r="AL240" s="119"/>
      <c r="AM240" s="192"/>
      <c r="AN240" s="9"/>
      <c r="AO240" s="119"/>
      <c r="AP240" s="192"/>
      <c r="AQ240" s="9"/>
      <c r="AR240" s="81"/>
      <c r="AS240" s="192"/>
      <c r="AT240" s="9"/>
      <c r="AU240" s="119"/>
      <c r="AV240" s="84"/>
      <c r="AW240" s="9"/>
      <c r="AX240" s="119"/>
      <c r="AY240" s="192"/>
      <c r="AZ240" s="9"/>
      <c r="BA240" s="119"/>
      <c r="BB240" s="192"/>
      <c r="BC240" s="9"/>
      <c r="BD240" s="119"/>
      <c r="BE240" s="192"/>
      <c r="BF240" s="9"/>
      <c r="BG240" s="119"/>
    </row>
    <row r="241" spans="1:59" s="41" customFormat="1" ht="76.45" x14ac:dyDescent="0.25">
      <c r="A241" s="9">
        <v>206</v>
      </c>
      <c r="B241" s="124" t="s">
        <v>1969</v>
      </c>
      <c r="C241" s="9">
        <v>12</v>
      </c>
      <c r="D241" s="6"/>
      <c r="E241" s="2" t="s">
        <v>1981</v>
      </c>
      <c r="F241" s="1" t="s">
        <v>1982</v>
      </c>
      <c r="G241" s="78" t="s">
        <v>2078</v>
      </c>
      <c r="H241" s="9">
        <v>2008</v>
      </c>
      <c r="I241" s="78" t="s">
        <v>2079</v>
      </c>
      <c r="J241" s="141">
        <v>65671.149999999994</v>
      </c>
      <c r="K241" s="78" t="s">
        <v>5649</v>
      </c>
      <c r="L241" s="78" t="s">
        <v>2022</v>
      </c>
      <c r="M241" s="78" t="s">
        <v>2074</v>
      </c>
      <c r="N241" s="78" t="s">
        <v>2080</v>
      </c>
      <c r="O241" s="78" t="s">
        <v>2081</v>
      </c>
      <c r="P241" s="9" t="s">
        <v>2082</v>
      </c>
      <c r="Q241" s="6">
        <v>27.14</v>
      </c>
      <c r="R241" s="6">
        <v>7.7260176470588231</v>
      </c>
      <c r="S241" s="6">
        <v>11</v>
      </c>
      <c r="T241" s="6">
        <v>40</v>
      </c>
      <c r="U241" s="6">
        <v>58.726017647058825</v>
      </c>
      <c r="V241" s="9">
        <v>100</v>
      </c>
      <c r="W241" s="9">
        <v>100</v>
      </c>
      <c r="X241" s="6" t="s">
        <v>1979</v>
      </c>
      <c r="Y241" s="9">
        <v>1</v>
      </c>
      <c r="Z241" s="9">
        <v>4</v>
      </c>
      <c r="AA241" s="9">
        <v>1</v>
      </c>
      <c r="AB241" s="9">
        <v>60</v>
      </c>
      <c r="AC241" s="9"/>
      <c r="AD241" s="6">
        <v>0</v>
      </c>
      <c r="AE241" s="9">
        <v>5</v>
      </c>
      <c r="AF241" s="81">
        <v>100</v>
      </c>
      <c r="AG241" s="209" t="s">
        <v>1990</v>
      </c>
      <c r="AH241" s="6" t="s">
        <v>1981</v>
      </c>
      <c r="AI241" s="119">
        <v>100</v>
      </c>
      <c r="AJ241" s="192"/>
      <c r="AK241" s="9"/>
      <c r="AL241" s="119"/>
      <c r="AM241" s="192"/>
      <c r="AN241" s="9"/>
      <c r="AO241" s="119"/>
      <c r="AP241" s="192"/>
      <c r="AQ241" s="9"/>
      <c r="AR241" s="81"/>
      <c r="AS241" s="192"/>
      <c r="AT241" s="9"/>
      <c r="AU241" s="119"/>
      <c r="AV241" s="84"/>
      <c r="AW241" s="9"/>
      <c r="AX241" s="119"/>
      <c r="AY241" s="192"/>
      <c r="AZ241" s="9"/>
      <c r="BA241" s="119"/>
      <c r="BB241" s="192"/>
      <c r="BC241" s="9"/>
      <c r="BD241" s="119"/>
      <c r="BE241" s="192"/>
      <c r="BF241" s="9"/>
      <c r="BG241" s="119"/>
    </row>
    <row r="242" spans="1:59" s="41" customFormat="1" ht="76.45" x14ac:dyDescent="0.25">
      <c r="A242" s="9">
        <v>206</v>
      </c>
      <c r="B242" s="124" t="s">
        <v>1969</v>
      </c>
      <c r="C242" s="9">
        <v>12</v>
      </c>
      <c r="D242" s="6"/>
      <c r="E242" s="2" t="s">
        <v>2083</v>
      </c>
      <c r="F242" s="1" t="s">
        <v>2084</v>
      </c>
      <c r="G242" s="78" t="s">
        <v>2085</v>
      </c>
      <c r="H242" s="9">
        <v>2012</v>
      </c>
      <c r="I242" s="78" t="s">
        <v>2086</v>
      </c>
      <c r="J242" s="141">
        <v>36222.54</v>
      </c>
      <c r="K242" s="78" t="s">
        <v>5649</v>
      </c>
      <c r="L242" s="78" t="s">
        <v>2022</v>
      </c>
      <c r="M242" s="78" t="s">
        <v>2074</v>
      </c>
      <c r="N242" s="78" t="s">
        <v>2087</v>
      </c>
      <c r="O242" s="78" t="s">
        <v>2088</v>
      </c>
      <c r="P242" s="9" t="s">
        <v>2089</v>
      </c>
      <c r="Q242" s="6">
        <v>14.18</v>
      </c>
      <c r="R242" s="6">
        <v>4.2614752941176466</v>
      </c>
      <c r="S242" s="6">
        <v>25</v>
      </c>
      <c r="T242" s="6">
        <v>13.04</v>
      </c>
      <c r="U242" s="6">
        <v>42.301475294117644</v>
      </c>
      <c r="V242" s="9">
        <v>100</v>
      </c>
      <c r="W242" s="9">
        <v>67</v>
      </c>
      <c r="X242" s="6" t="s">
        <v>1979</v>
      </c>
      <c r="Y242" s="9">
        <v>3</v>
      </c>
      <c r="Z242" s="9">
        <v>11</v>
      </c>
      <c r="AA242" s="9">
        <v>4</v>
      </c>
      <c r="AB242" s="9">
        <v>60</v>
      </c>
      <c r="AC242" s="9"/>
      <c r="AD242" s="6">
        <v>0</v>
      </c>
      <c r="AE242" s="9">
        <v>5</v>
      </c>
      <c r="AF242" s="81">
        <v>100</v>
      </c>
      <c r="AG242" s="209" t="s">
        <v>1990</v>
      </c>
      <c r="AH242" s="6" t="s">
        <v>1981</v>
      </c>
      <c r="AI242" s="119">
        <v>50</v>
      </c>
      <c r="AJ242" s="192" t="s">
        <v>1980</v>
      </c>
      <c r="AK242" s="9" t="s">
        <v>1970</v>
      </c>
      <c r="AL242" s="119">
        <v>20</v>
      </c>
      <c r="AM242" s="192"/>
      <c r="AN242" s="9"/>
      <c r="AO242" s="119"/>
      <c r="AP242" s="192"/>
      <c r="AQ242" s="9"/>
      <c r="AR242" s="81"/>
      <c r="AS242" s="192" t="s">
        <v>2014</v>
      </c>
      <c r="AT242" s="9" t="s">
        <v>1998</v>
      </c>
      <c r="AU242" s="119">
        <v>30</v>
      </c>
      <c r="AV242" s="84"/>
      <c r="AW242" s="9"/>
      <c r="AX242" s="119"/>
      <c r="AY242" s="192"/>
      <c r="AZ242" s="9"/>
      <c r="BA242" s="119"/>
      <c r="BB242" s="192"/>
      <c r="BC242" s="9"/>
      <c r="BD242" s="119"/>
      <c r="BE242" s="192"/>
      <c r="BF242" s="9"/>
      <c r="BG242" s="119"/>
    </row>
    <row r="243" spans="1:59" s="41" customFormat="1" ht="76.45" x14ac:dyDescent="0.25">
      <c r="A243" s="9">
        <v>206</v>
      </c>
      <c r="B243" s="124" t="s">
        <v>1969</v>
      </c>
      <c r="C243" s="9">
        <v>12</v>
      </c>
      <c r="D243" s="6"/>
      <c r="E243" s="2" t="s">
        <v>1970</v>
      </c>
      <c r="F243" s="1">
        <v>15269</v>
      </c>
      <c r="G243" s="78" t="s">
        <v>2090</v>
      </c>
      <c r="H243" s="9">
        <v>1970</v>
      </c>
      <c r="I243" s="78" t="s">
        <v>2091</v>
      </c>
      <c r="J243" s="141">
        <v>424384</v>
      </c>
      <c r="K243" s="78" t="s">
        <v>5649</v>
      </c>
      <c r="L243" s="78" t="s">
        <v>2022</v>
      </c>
      <c r="M243" s="78" t="s">
        <v>2074</v>
      </c>
      <c r="N243" s="78" t="s">
        <v>2092</v>
      </c>
      <c r="O243" s="78" t="s">
        <v>2093</v>
      </c>
      <c r="P243" s="9">
        <v>1833</v>
      </c>
      <c r="Q243" s="6">
        <v>401.14</v>
      </c>
      <c r="R243" s="6">
        <v>49.927529411764709</v>
      </c>
      <c r="S243" s="6">
        <v>225</v>
      </c>
      <c r="T243" s="6">
        <v>200</v>
      </c>
      <c r="U243" s="6">
        <v>474.92752941176468</v>
      </c>
      <c r="V243" s="9">
        <v>100</v>
      </c>
      <c r="W243" s="9">
        <v>100</v>
      </c>
      <c r="X243" s="6" t="s">
        <v>1979</v>
      </c>
      <c r="Y243" s="9">
        <v>1</v>
      </c>
      <c r="Z243" s="9">
        <v>4</v>
      </c>
      <c r="AA243" s="9">
        <v>1</v>
      </c>
      <c r="AB243" s="9">
        <v>60</v>
      </c>
      <c r="AC243" s="9"/>
      <c r="AD243" s="6">
        <v>0</v>
      </c>
      <c r="AE243" s="9">
        <v>5</v>
      </c>
      <c r="AF243" s="81">
        <v>100</v>
      </c>
      <c r="AG243" s="209" t="s">
        <v>1980</v>
      </c>
      <c r="AH243" s="6" t="s">
        <v>1970</v>
      </c>
      <c r="AI243" s="119">
        <v>60</v>
      </c>
      <c r="AJ243" s="192" t="s">
        <v>1990</v>
      </c>
      <c r="AK243" s="9" t="s">
        <v>1981</v>
      </c>
      <c r="AL243" s="119">
        <v>25</v>
      </c>
      <c r="AM243" s="192"/>
      <c r="AN243" s="9"/>
      <c r="AO243" s="119"/>
      <c r="AP243" s="192"/>
      <c r="AQ243" s="9"/>
      <c r="AR243" s="81"/>
      <c r="AS243" s="192" t="s">
        <v>2014</v>
      </c>
      <c r="AT243" s="9" t="s">
        <v>1998</v>
      </c>
      <c r="AU243" s="119">
        <v>15</v>
      </c>
      <c r="AV243" s="84"/>
      <c r="AW243" s="9"/>
      <c r="AX243" s="119"/>
      <c r="AY243" s="192"/>
      <c r="AZ243" s="9"/>
      <c r="BA243" s="119"/>
      <c r="BB243" s="192"/>
      <c r="BC243" s="9"/>
      <c r="BD243" s="119"/>
      <c r="BE243" s="192"/>
      <c r="BF243" s="9"/>
      <c r="BG243" s="119"/>
    </row>
    <row r="244" spans="1:59" s="41" customFormat="1" ht="76.45" x14ac:dyDescent="0.25">
      <c r="A244" s="9">
        <v>206</v>
      </c>
      <c r="B244" s="124" t="s">
        <v>1969</v>
      </c>
      <c r="C244" s="9">
        <v>12</v>
      </c>
      <c r="D244" s="6"/>
      <c r="E244" s="2" t="s">
        <v>1981</v>
      </c>
      <c r="F244" s="1" t="s">
        <v>1982</v>
      </c>
      <c r="G244" s="78" t="s">
        <v>2094</v>
      </c>
      <c r="H244" s="9">
        <v>1993</v>
      </c>
      <c r="I244" s="78"/>
      <c r="J244" s="141">
        <v>232075</v>
      </c>
      <c r="K244" s="78" t="s">
        <v>5649</v>
      </c>
      <c r="L244" s="78" t="s">
        <v>2022</v>
      </c>
      <c r="M244" s="78" t="s">
        <v>2074</v>
      </c>
      <c r="N244" s="78" t="s">
        <v>2095</v>
      </c>
      <c r="O244" s="78" t="s">
        <v>2096</v>
      </c>
      <c r="P244" s="9">
        <v>1884</v>
      </c>
      <c r="Q244" s="6">
        <v>226.14000000000001</v>
      </c>
      <c r="R244" s="6">
        <v>27.30294117647059</v>
      </c>
      <c r="S244" s="6">
        <v>50</v>
      </c>
      <c r="T244" s="6">
        <v>200</v>
      </c>
      <c r="U244" s="6">
        <v>277.3029411764706</v>
      </c>
      <c r="V244" s="9">
        <v>100</v>
      </c>
      <c r="W244" s="9">
        <v>100</v>
      </c>
      <c r="X244" s="6" t="s">
        <v>1979</v>
      </c>
      <c r="Y244" s="9">
        <v>1</v>
      </c>
      <c r="Z244" s="9">
        <v>4</v>
      </c>
      <c r="AA244" s="9">
        <v>1</v>
      </c>
      <c r="AB244" s="9">
        <v>60</v>
      </c>
      <c r="AC244" s="9"/>
      <c r="AD244" s="6">
        <v>0</v>
      </c>
      <c r="AE244" s="9">
        <v>5</v>
      </c>
      <c r="AF244" s="81">
        <v>100</v>
      </c>
      <c r="AG244" s="209" t="s">
        <v>1990</v>
      </c>
      <c r="AH244" s="6" t="s">
        <v>1981</v>
      </c>
      <c r="AI244" s="119">
        <v>30</v>
      </c>
      <c r="AJ244" s="192" t="s">
        <v>1980</v>
      </c>
      <c r="AK244" s="9" t="s">
        <v>1970</v>
      </c>
      <c r="AL244" s="119">
        <v>40</v>
      </c>
      <c r="AM244" s="192"/>
      <c r="AN244" s="9"/>
      <c r="AO244" s="119"/>
      <c r="AP244" s="192"/>
      <c r="AQ244" s="9"/>
      <c r="AR244" s="81"/>
      <c r="AS244" s="192" t="s">
        <v>2014</v>
      </c>
      <c r="AT244" s="9" t="s">
        <v>1998</v>
      </c>
      <c r="AU244" s="119">
        <v>30</v>
      </c>
      <c r="AV244" s="84"/>
      <c r="AW244" s="9"/>
      <c r="AX244" s="119"/>
      <c r="AY244" s="192"/>
      <c r="AZ244" s="9"/>
      <c r="BA244" s="119"/>
      <c r="BB244" s="192"/>
      <c r="BC244" s="9"/>
      <c r="BD244" s="119"/>
      <c r="BE244" s="192"/>
      <c r="BF244" s="9"/>
      <c r="BG244" s="119"/>
    </row>
    <row r="245" spans="1:59" s="41" customFormat="1" ht="101.95" x14ac:dyDescent="0.25">
      <c r="A245" s="9">
        <v>206</v>
      </c>
      <c r="B245" s="124" t="s">
        <v>1969</v>
      </c>
      <c r="C245" s="9">
        <v>12</v>
      </c>
      <c r="D245" s="6"/>
      <c r="E245" s="2" t="s">
        <v>1981</v>
      </c>
      <c r="F245" s="1" t="s">
        <v>1982</v>
      </c>
      <c r="G245" s="78" t="s">
        <v>2097</v>
      </c>
      <c r="H245" s="9">
        <v>1985</v>
      </c>
      <c r="I245" s="78" t="s">
        <v>2097</v>
      </c>
      <c r="J245" s="141">
        <v>376581</v>
      </c>
      <c r="K245" s="78" t="s">
        <v>5649</v>
      </c>
      <c r="L245" s="78" t="s">
        <v>2022</v>
      </c>
      <c r="M245" s="78" t="s">
        <v>2074</v>
      </c>
      <c r="N245" s="78" t="s">
        <v>2098</v>
      </c>
      <c r="O245" s="78" t="s">
        <v>2099</v>
      </c>
      <c r="P245" s="9">
        <v>1148</v>
      </c>
      <c r="Q245" s="6">
        <v>226.14000000000001</v>
      </c>
      <c r="R245" s="6">
        <v>44.303647058823529</v>
      </c>
      <c r="S245" s="6">
        <v>50</v>
      </c>
      <c r="T245" s="6">
        <v>200</v>
      </c>
      <c r="U245" s="6">
        <v>294.30364705882351</v>
      </c>
      <c r="V245" s="9">
        <v>100</v>
      </c>
      <c r="W245" s="9">
        <v>100</v>
      </c>
      <c r="X245" s="6" t="s">
        <v>1979</v>
      </c>
      <c r="Y245" s="9">
        <v>1</v>
      </c>
      <c r="Z245" s="9">
        <v>4</v>
      </c>
      <c r="AA245" s="9">
        <v>1</v>
      </c>
      <c r="AB245" s="9">
        <v>60</v>
      </c>
      <c r="AC245" s="9"/>
      <c r="AD245" s="6">
        <v>0</v>
      </c>
      <c r="AE245" s="9">
        <v>5</v>
      </c>
      <c r="AF245" s="81">
        <v>100</v>
      </c>
      <c r="AG245" s="209" t="s">
        <v>1990</v>
      </c>
      <c r="AH245" s="6" t="s">
        <v>1981</v>
      </c>
      <c r="AI245" s="119">
        <v>40</v>
      </c>
      <c r="AJ245" s="192" t="s">
        <v>1980</v>
      </c>
      <c r="AK245" s="9" t="s">
        <v>1970</v>
      </c>
      <c r="AL245" s="119">
        <v>30</v>
      </c>
      <c r="AM245" s="192"/>
      <c r="AN245" s="9"/>
      <c r="AO245" s="119"/>
      <c r="AP245" s="192"/>
      <c r="AQ245" s="9"/>
      <c r="AR245" s="81"/>
      <c r="AS245" s="192" t="s">
        <v>2014</v>
      </c>
      <c r="AT245" s="9" t="s">
        <v>1998</v>
      </c>
      <c r="AU245" s="119">
        <v>20</v>
      </c>
      <c r="AV245" s="84" t="s">
        <v>2014</v>
      </c>
      <c r="AW245" s="9" t="s">
        <v>2100</v>
      </c>
      <c r="AX245" s="119">
        <v>10</v>
      </c>
      <c r="AY245" s="192"/>
      <c r="AZ245" s="9"/>
      <c r="BA245" s="119"/>
      <c r="BB245" s="192"/>
      <c r="BC245" s="9"/>
      <c r="BD245" s="119"/>
      <c r="BE245" s="192"/>
      <c r="BF245" s="9"/>
      <c r="BG245" s="119"/>
    </row>
    <row r="246" spans="1:59" s="41" customFormat="1" ht="76.45" x14ac:dyDescent="0.25">
      <c r="A246" s="9">
        <v>206</v>
      </c>
      <c r="B246" s="124" t="s">
        <v>1969</v>
      </c>
      <c r="C246" s="9">
        <v>13</v>
      </c>
      <c r="D246" s="6"/>
      <c r="E246" s="2" t="s">
        <v>1970</v>
      </c>
      <c r="F246" s="1">
        <v>15269</v>
      </c>
      <c r="G246" s="78" t="s">
        <v>2101</v>
      </c>
      <c r="H246" s="9">
        <v>2014</v>
      </c>
      <c r="I246" s="78" t="s">
        <v>2101</v>
      </c>
      <c r="J246" s="141">
        <v>67293</v>
      </c>
      <c r="K246" s="78" t="s">
        <v>5649</v>
      </c>
      <c r="L246" s="78" t="s">
        <v>2022</v>
      </c>
      <c r="M246" s="78" t="s">
        <v>2074</v>
      </c>
      <c r="N246" s="78" t="s">
        <v>2102</v>
      </c>
      <c r="O246" s="78" t="s">
        <v>2103</v>
      </c>
      <c r="P246" s="9">
        <v>4739</v>
      </c>
      <c r="Q246" s="6">
        <v>126.14000000000001</v>
      </c>
      <c r="R246" s="6">
        <v>7.916823529411765</v>
      </c>
      <c r="S246" s="6">
        <v>25</v>
      </c>
      <c r="T246" s="6">
        <v>125</v>
      </c>
      <c r="U246" s="6">
        <v>157.91682352941177</v>
      </c>
      <c r="V246" s="9">
        <v>100</v>
      </c>
      <c r="W246" s="9">
        <v>41</v>
      </c>
      <c r="X246" s="6" t="s">
        <v>1979</v>
      </c>
      <c r="Y246" s="9">
        <v>3</v>
      </c>
      <c r="Z246" s="9">
        <v>10</v>
      </c>
      <c r="AA246" s="9">
        <v>5</v>
      </c>
      <c r="AB246" s="9">
        <v>60</v>
      </c>
      <c r="AC246" s="9"/>
      <c r="AD246" s="6">
        <v>0</v>
      </c>
      <c r="AE246" s="9">
        <v>5</v>
      </c>
      <c r="AF246" s="81">
        <v>100</v>
      </c>
      <c r="AG246" s="209" t="s">
        <v>1980</v>
      </c>
      <c r="AH246" s="6" t="s">
        <v>1970</v>
      </c>
      <c r="AI246" s="119">
        <v>50</v>
      </c>
      <c r="AJ246" s="192" t="s">
        <v>1990</v>
      </c>
      <c r="AK246" s="9" t="s">
        <v>1981</v>
      </c>
      <c r="AL246" s="119">
        <v>25</v>
      </c>
      <c r="AM246" s="192"/>
      <c r="AN246" s="9"/>
      <c r="AO246" s="119"/>
      <c r="AP246" s="192"/>
      <c r="AQ246" s="9"/>
      <c r="AR246" s="81"/>
      <c r="AS246" s="192" t="s">
        <v>2014</v>
      </c>
      <c r="AT246" s="9" t="s">
        <v>1998</v>
      </c>
      <c r="AU246" s="119">
        <v>10</v>
      </c>
      <c r="AV246" s="84" t="s">
        <v>2014</v>
      </c>
      <c r="AW246" s="9" t="s">
        <v>2100</v>
      </c>
      <c r="AX246" s="119">
        <v>15</v>
      </c>
      <c r="AY246" s="192"/>
      <c r="AZ246" s="9"/>
      <c r="BA246" s="119"/>
      <c r="BB246" s="192"/>
      <c r="BC246" s="9"/>
      <c r="BD246" s="119"/>
      <c r="BE246" s="192"/>
      <c r="BF246" s="9"/>
      <c r="BG246" s="119"/>
    </row>
    <row r="247" spans="1:59" s="41" customFormat="1" ht="76.45" x14ac:dyDescent="0.25">
      <c r="A247" s="9">
        <v>206</v>
      </c>
      <c r="B247" s="124" t="s">
        <v>1969</v>
      </c>
      <c r="C247" s="9">
        <v>13</v>
      </c>
      <c r="D247" s="6"/>
      <c r="E247" s="2" t="s">
        <v>1970</v>
      </c>
      <c r="F247" s="1">
        <v>15269</v>
      </c>
      <c r="G247" s="78" t="s">
        <v>2104</v>
      </c>
      <c r="H247" s="9">
        <v>2014</v>
      </c>
      <c r="I247" s="78" t="s">
        <v>2105</v>
      </c>
      <c r="J247" s="141">
        <v>200000</v>
      </c>
      <c r="K247" s="78" t="s">
        <v>5649</v>
      </c>
      <c r="L247" s="78" t="s">
        <v>2022</v>
      </c>
      <c r="M247" s="78" t="s">
        <v>2074</v>
      </c>
      <c r="N247" s="78" t="s">
        <v>2106</v>
      </c>
      <c r="O247" s="78" t="s">
        <v>2107</v>
      </c>
      <c r="P247" s="9">
        <v>4741</v>
      </c>
      <c r="Q247" s="6">
        <v>166.14000000000001</v>
      </c>
      <c r="R247" s="6">
        <v>23.529411764705884</v>
      </c>
      <c r="S247" s="6">
        <v>100</v>
      </c>
      <c r="T247" s="6">
        <v>90</v>
      </c>
      <c r="U247" s="6">
        <v>213.52941176470588</v>
      </c>
      <c r="V247" s="9">
        <v>100</v>
      </c>
      <c r="W247" s="9">
        <v>35</v>
      </c>
      <c r="X247" s="6" t="s">
        <v>1979</v>
      </c>
      <c r="Y247" s="9">
        <v>3</v>
      </c>
      <c r="Z247" s="9">
        <v>12</v>
      </c>
      <c r="AA247" s="9">
        <v>3</v>
      </c>
      <c r="AB247" s="9">
        <v>60</v>
      </c>
      <c r="AC247" s="9"/>
      <c r="AD247" s="6">
        <v>0</v>
      </c>
      <c r="AE247" s="9">
        <v>5</v>
      </c>
      <c r="AF247" s="81">
        <v>100</v>
      </c>
      <c r="AG247" s="209" t="s">
        <v>1980</v>
      </c>
      <c r="AH247" s="6" t="s">
        <v>1970</v>
      </c>
      <c r="AI247" s="119">
        <v>60</v>
      </c>
      <c r="AJ247" s="192" t="s">
        <v>1990</v>
      </c>
      <c r="AK247" s="9" t="s">
        <v>1981</v>
      </c>
      <c r="AL247" s="119">
        <v>20</v>
      </c>
      <c r="AM247" s="192"/>
      <c r="AN247" s="9"/>
      <c r="AO247" s="119"/>
      <c r="AP247" s="192"/>
      <c r="AQ247" s="9"/>
      <c r="AR247" s="81"/>
      <c r="AS247" s="192" t="s">
        <v>2014</v>
      </c>
      <c r="AT247" s="9" t="s">
        <v>1998</v>
      </c>
      <c r="AU247" s="119">
        <v>20</v>
      </c>
      <c r="AV247" s="84"/>
      <c r="AW247" s="9"/>
      <c r="AX247" s="119"/>
      <c r="AY247" s="192"/>
      <c r="AZ247" s="9"/>
      <c r="BA247" s="119"/>
      <c r="BB247" s="192"/>
      <c r="BC247" s="9"/>
      <c r="BD247" s="119"/>
      <c r="BE247" s="192"/>
      <c r="BF247" s="9"/>
      <c r="BG247" s="119"/>
    </row>
    <row r="248" spans="1:59" s="41" customFormat="1" ht="76.45" x14ac:dyDescent="0.25">
      <c r="A248" s="9">
        <v>206</v>
      </c>
      <c r="B248" s="124" t="s">
        <v>1969</v>
      </c>
      <c r="C248" s="9">
        <v>12</v>
      </c>
      <c r="D248" s="6"/>
      <c r="E248" s="2" t="s">
        <v>2083</v>
      </c>
      <c r="F248" s="1" t="s">
        <v>2084</v>
      </c>
      <c r="G248" s="78" t="s">
        <v>2108</v>
      </c>
      <c r="H248" s="9">
        <v>2013</v>
      </c>
      <c r="I248" s="78" t="s">
        <v>2109</v>
      </c>
      <c r="J248" s="141">
        <v>64990</v>
      </c>
      <c r="K248" s="78" t="s">
        <v>5649</v>
      </c>
      <c r="L248" s="78" t="s">
        <v>2022</v>
      </c>
      <c r="M248" s="78" t="s">
        <v>2074</v>
      </c>
      <c r="N248" s="78" t="s">
        <v>2110</v>
      </c>
      <c r="O248" s="78" t="s">
        <v>2111</v>
      </c>
      <c r="P248" s="9">
        <v>4657</v>
      </c>
      <c r="Q248" s="6">
        <v>46.140000000000015</v>
      </c>
      <c r="R248" s="6">
        <v>7.6458823529411761</v>
      </c>
      <c r="S248" s="6">
        <v>25</v>
      </c>
      <c r="T248" s="6">
        <v>45</v>
      </c>
      <c r="U248" s="6">
        <v>77.645882352941186</v>
      </c>
      <c r="V248" s="9">
        <v>100</v>
      </c>
      <c r="W248" s="9">
        <v>60</v>
      </c>
      <c r="X248" s="6" t="s">
        <v>1979</v>
      </c>
      <c r="Y248" s="9">
        <v>3</v>
      </c>
      <c r="Z248" s="9">
        <v>1</v>
      </c>
      <c r="AA248" s="9">
        <v>4</v>
      </c>
      <c r="AB248" s="9">
        <v>60</v>
      </c>
      <c r="AC248" s="9"/>
      <c r="AD248" s="6">
        <v>0</v>
      </c>
      <c r="AE248" s="9">
        <v>5</v>
      </c>
      <c r="AF248" s="81">
        <v>100</v>
      </c>
      <c r="AG248" s="209" t="s">
        <v>1990</v>
      </c>
      <c r="AH248" s="6" t="s">
        <v>1981</v>
      </c>
      <c r="AI248" s="119">
        <v>50</v>
      </c>
      <c r="AJ248" s="192" t="s">
        <v>1980</v>
      </c>
      <c r="AK248" s="9" t="s">
        <v>1970</v>
      </c>
      <c r="AL248" s="119">
        <v>20</v>
      </c>
      <c r="AM248" s="192"/>
      <c r="AN248" s="9"/>
      <c r="AO248" s="119"/>
      <c r="AP248" s="192"/>
      <c r="AQ248" s="9"/>
      <c r="AR248" s="81"/>
      <c r="AS248" s="192" t="s">
        <v>2014</v>
      </c>
      <c r="AT248" s="9" t="s">
        <v>1998</v>
      </c>
      <c r="AU248" s="119">
        <v>30</v>
      </c>
      <c r="AV248" s="84"/>
      <c r="AW248" s="9"/>
      <c r="AX248" s="119"/>
      <c r="AY248" s="192"/>
      <c r="AZ248" s="9"/>
      <c r="BA248" s="119"/>
      <c r="BB248" s="192"/>
      <c r="BC248" s="9"/>
      <c r="BD248" s="119"/>
      <c r="BE248" s="192"/>
      <c r="BF248" s="9"/>
      <c r="BG248" s="119"/>
    </row>
    <row r="249" spans="1:59" s="41" customFormat="1" ht="76.45" x14ac:dyDescent="0.25">
      <c r="A249" s="9">
        <v>206</v>
      </c>
      <c r="B249" s="124" t="s">
        <v>1969</v>
      </c>
      <c r="C249" s="9">
        <v>12</v>
      </c>
      <c r="D249" s="6" t="s">
        <v>1990</v>
      </c>
      <c r="E249" s="2" t="s">
        <v>1981</v>
      </c>
      <c r="F249" s="1" t="s">
        <v>1982</v>
      </c>
      <c r="G249" s="78" t="s">
        <v>2112</v>
      </c>
      <c r="H249" s="9">
        <v>2015</v>
      </c>
      <c r="I249" s="78" t="s">
        <v>2113</v>
      </c>
      <c r="J249" s="141">
        <v>96922</v>
      </c>
      <c r="K249" s="78" t="s">
        <v>283</v>
      </c>
      <c r="L249" s="78" t="s">
        <v>2022</v>
      </c>
      <c r="M249" s="78" t="s">
        <v>2074</v>
      </c>
      <c r="N249" s="78" t="s">
        <v>2114</v>
      </c>
      <c r="O249" s="78" t="s">
        <v>2115</v>
      </c>
      <c r="P249" s="9">
        <v>4838</v>
      </c>
      <c r="Q249" s="6">
        <v>46.14</v>
      </c>
      <c r="R249" s="6">
        <v>11.402588235294118</v>
      </c>
      <c r="S249" s="6">
        <v>25</v>
      </c>
      <c r="T249" s="6">
        <v>45</v>
      </c>
      <c r="U249" s="6">
        <v>81.402588235294118</v>
      </c>
      <c r="V249" s="9">
        <v>100</v>
      </c>
      <c r="W249" s="9">
        <v>20</v>
      </c>
      <c r="X249" s="6" t="s">
        <v>1979</v>
      </c>
      <c r="Y249" s="9">
        <v>3</v>
      </c>
      <c r="Z249" s="9">
        <v>4</v>
      </c>
      <c r="AA249" s="9">
        <v>1</v>
      </c>
      <c r="AB249" s="9">
        <v>60</v>
      </c>
      <c r="AC249" s="9" t="s">
        <v>2116</v>
      </c>
      <c r="AD249" s="6">
        <v>0</v>
      </c>
      <c r="AE249" s="9">
        <v>5</v>
      </c>
      <c r="AF249" s="81">
        <v>100</v>
      </c>
      <c r="AG249" s="209" t="s">
        <v>1990</v>
      </c>
      <c r="AH249" s="6" t="s">
        <v>1981</v>
      </c>
      <c r="AI249" s="119">
        <v>45</v>
      </c>
      <c r="AJ249" s="192" t="s">
        <v>1980</v>
      </c>
      <c r="AK249" s="9" t="s">
        <v>1970</v>
      </c>
      <c r="AL249" s="119">
        <v>45</v>
      </c>
      <c r="AM249" s="192"/>
      <c r="AN249" s="9"/>
      <c r="AO249" s="119"/>
      <c r="AP249" s="192"/>
      <c r="AQ249" s="9"/>
      <c r="AR249" s="81"/>
      <c r="AS249" s="192" t="s">
        <v>2014</v>
      </c>
      <c r="AT249" s="9" t="s">
        <v>1998</v>
      </c>
      <c r="AU249" s="119">
        <v>10</v>
      </c>
      <c r="AV249" s="84"/>
      <c r="AW249" s="9"/>
      <c r="AX249" s="119"/>
      <c r="AY249" s="192"/>
      <c r="AZ249" s="9"/>
      <c r="BA249" s="119"/>
      <c r="BB249" s="192"/>
      <c r="BC249" s="9"/>
      <c r="BD249" s="119"/>
      <c r="BE249" s="192"/>
      <c r="BF249" s="9"/>
      <c r="BG249" s="119"/>
    </row>
    <row r="250" spans="1:59" s="41" customFormat="1" ht="76.45" x14ac:dyDescent="0.25">
      <c r="A250" s="9">
        <v>206</v>
      </c>
      <c r="B250" s="124" t="s">
        <v>1969</v>
      </c>
      <c r="C250" s="9">
        <v>13</v>
      </c>
      <c r="D250" s="6" t="s">
        <v>1980</v>
      </c>
      <c r="E250" s="2" t="s">
        <v>1970</v>
      </c>
      <c r="F250" s="1">
        <v>15269</v>
      </c>
      <c r="G250" s="78" t="s">
        <v>2117</v>
      </c>
      <c r="H250" s="9">
        <v>2016</v>
      </c>
      <c r="I250" s="78" t="s">
        <v>2118</v>
      </c>
      <c r="J250" s="141">
        <v>54786.3</v>
      </c>
      <c r="K250" s="78" t="s">
        <v>283</v>
      </c>
      <c r="L250" s="78" t="s">
        <v>2022</v>
      </c>
      <c r="M250" s="78" t="s">
        <v>2074</v>
      </c>
      <c r="N250" s="78" t="s">
        <v>2092</v>
      </c>
      <c r="O250" s="78" t="s">
        <v>2093</v>
      </c>
      <c r="P250" s="9">
        <v>4866</v>
      </c>
      <c r="Q250" s="6">
        <v>401.14000000000004</v>
      </c>
      <c r="R250" s="6">
        <v>6.4454470588235298</v>
      </c>
      <c r="S250" s="6">
        <v>225</v>
      </c>
      <c r="T250" s="6">
        <v>200</v>
      </c>
      <c r="U250" s="6">
        <v>431.44544705882356</v>
      </c>
      <c r="V250" s="9">
        <v>100</v>
      </c>
      <c r="W250" s="9">
        <v>10</v>
      </c>
      <c r="X250" s="6" t="s">
        <v>1979</v>
      </c>
      <c r="Y250" s="9">
        <v>1</v>
      </c>
      <c r="Z250" s="9">
        <v>4</v>
      </c>
      <c r="AA250" s="9">
        <v>1</v>
      </c>
      <c r="AB250" s="9">
        <v>60</v>
      </c>
      <c r="AC250" s="9" t="s">
        <v>2119</v>
      </c>
      <c r="AD250" s="6">
        <v>0</v>
      </c>
      <c r="AE250" s="9">
        <v>5</v>
      </c>
      <c r="AF250" s="81">
        <v>100</v>
      </c>
      <c r="AG250" s="209" t="s">
        <v>1980</v>
      </c>
      <c r="AH250" s="6" t="s">
        <v>1970</v>
      </c>
      <c r="AI250" s="119">
        <v>60</v>
      </c>
      <c r="AJ250" s="192" t="s">
        <v>1990</v>
      </c>
      <c r="AK250" s="9" t="s">
        <v>1981</v>
      </c>
      <c r="AL250" s="119">
        <v>25</v>
      </c>
      <c r="AM250" s="192"/>
      <c r="AN250" s="9"/>
      <c r="AO250" s="119"/>
      <c r="AP250" s="192"/>
      <c r="AQ250" s="9"/>
      <c r="AR250" s="81"/>
      <c r="AS250" s="192" t="s">
        <v>2014</v>
      </c>
      <c r="AT250" s="9" t="s">
        <v>1998</v>
      </c>
      <c r="AU250" s="119">
        <v>15</v>
      </c>
      <c r="AV250" s="84"/>
      <c r="AW250" s="9"/>
      <c r="AX250" s="119"/>
      <c r="AY250" s="192"/>
      <c r="AZ250" s="9"/>
      <c r="BA250" s="119"/>
      <c r="BB250" s="192"/>
      <c r="BC250" s="9"/>
      <c r="BD250" s="119"/>
      <c r="BE250" s="192"/>
      <c r="BF250" s="9"/>
      <c r="BG250" s="119"/>
    </row>
    <row r="251" spans="1:59" s="41" customFormat="1" ht="76.45" x14ac:dyDescent="0.25">
      <c r="A251" s="9">
        <v>206</v>
      </c>
      <c r="B251" s="124" t="s">
        <v>1969</v>
      </c>
      <c r="C251" s="9">
        <v>13</v>
      </c>
      <c r="D251" s="6" t="s">
        <v>1980</v>
      </c>
      <c r="E251" s="2" t="s">
        <v>1970</v>
      </c>
      <c r="F251" s="1">
        <v>15269</v>
      </c>
      <c r="G251" s="78" t="s">
        <v>2120</v>
      </c>
      <c r="H251" s="9">
        <v>2016</v>
      </c>
      <c r="I251" s="78" t="s">
        <v>2121</v>
      </c>
      <c r="J251" s="141">
        <v>31145.15</v>
      </c>
      <c r="K251" s="78" t="s">
        <v>283</v>
      </c>
      <c r="L251" s="78" t="s">
        <v>2022</v>
      </c>
      <c r="M251" s="78" t="s">
        <v>2074</v>
      </c>
      <c r="N251" s="78" t="s">
        <v>2092</v>
      </c>
      <c r="O251" s="78" t="s">
        <v>2093</v>
      </c>
      <c r="P251" s="9">
        <v>4873</v>
      </c>
      <c r="Q251" s="6">
        <v>401.13999999999993</v>
      </c>
      <c r="R251" s="6">
        <v>3.6641352941176475</v>
      </c>
      <c r="S251" s="6">
        <v>225</v>
      </c>
      <c r="T251" s="6">
        <v>200</v>
      </c>
      <c r="U251" s="6">
        <v>428.66413529411761</v>
      </c>
      <c r="V251" s="9">
        <v>100</v>
      </c>
      <c r="W251" s="9">
        <v>7</v>
      </c>
      <c r="X251" s="6" t="s">
        <v>1979</v>
      </c>
      <c r="Y251" s="9">
        <v>1</v>
      </c>
      <c r="Z251" s="9">
        <v>4</v>
      </c>
      <c r="AA251" s="9">
        <v>1</v>
      </c>
      <c r="AB251" s="9">
        <v>60</v>
      </c>
      <c r="AC251" s="9" t="s">
        <v>2119</v>
      </c>
      <c r="AD251" s="6">
        <v>0</v>
      </c>
      <c r="AE251" s="9">
        <v>5</v>
      </c>
      <c r="AF251" s="81">
        <v>100</v>
      </c>
      <c r="AG251" s="209" t="s">
        <v>1980</v>
      </c>
      <c r="AH251" s="6" t="s">
        <v>1970</v>
      </c>
      <c r="AI251" s="119">
        <v>60</v>
      </c>
      <c r="AJ251" s="192" t="s">
        <v>1990</v>
      </c>
      <c r="AK251" s="9" t="s">
        <v>1981</v>
      </c>
      <c r="AL251" s="119">
        <v>25</v>
      </c>
      <c r="AM251" s="192"/>
      <c r="AN251" s="9"/>
      <c r="AO251" s="119"/>
      <c r="AP251" s="192"/>
      <c r="AQ251" s="9"/>
      <c r="AR251" s="81"/>
      <c r="AS251" s="192" t="s">
        <v>2014</v>
      </c>
      <c r="AT251" s="9" t="s">
        <v>1998</v>
      </c>
      <c r="AU251" s="119">
        <v>15</v>
      </c>
      <c r="AV251" s="84"/>
      <c r="AW251" s="9"/>
      <c r="AX251" s="119"/>
      <c r="AY251" s="192"/>
      <c r="AZ251" s="9"/>
      <c r="BA251" s="119"/>
      <c r="BB251" s="192"/>
      <c r="BC251" s="9"/>
      <c r="BD251" s="119"/>
      <c r="BE251" s="192"/>
      <c r="BF251" s="9"/>
      <c r="BG251" s="119"/>
    </row>
    <row r="252" spans="1:59" s="41" customFormat="1" ht="76.45" x14ac:dyDescent="0.25">
      <c r="A252" s="9">
        <v>206</v>
      </c>
      <c r="B252" s="124" t="s">
        <v>1969</v>
      </c>
      <c r="C252" s="9">
        <v>13</v>
      </c>
      <c r="D252" s="6" t="s">
        <v>1980</v>
      </c>
      <c r="E252" s="2" t="s">
        <v>1970</v>
      </c>
      <c r="F252" s="1">
        <v>15269</v>
      </c>
      <c r="G252" s="78" t="s">
        <v>2057</v>
      </c>
      <c r="H252" s="9">
        <v>2016</v>
      </c>
      <c r="I252" s="78" t="s">
        <v>2122</v>
      </c>
      <c r="J252" s="141">
        <v>40121.15</v>
      </c>
      <c r="K252" s="78" t="s">
        <v>283</v>
      </c>
      <c r="L252" s="78" t="s">
        <v>2022</v>
      </c>
      <c r="M252" s="78" t="s">
        <v>2074</v>
      </c>
      <c r="N252" s="78" t="s">
        <v>2059</v>
      </c>
      <c r="O252" s="78" t="s">
        <v>2060</v>
      </c>
      <c r="P252" s="9">
        <v>4837</v>
      </c>
      <c r="Q252" s="6">
        <v>44.14</v>
      </c>
      <c r="R252" s="6">
        <v>4.7201352941176475</v>
      </c>
      <c r="S252" s="6">
        <v>11</v>
      </c>
      <c r="T252" s="6">
        <v>57</v>
      </c>
      <c r="U252" s="6">
        <v>72.720135294117654</v>
      </c>
      <c r="V252" s="9">
        <v>100</v>
      </c>
      <c r="W252" s="9">
        <v>6</v>
      </c>
      <c r="X252" s="6" t="s">
        <v>1979</v>
      </c>
      <c r="Y252" s="9">
        <v>6</v>
      </c>
      <c r="Z252" s="9">
        <v>1</v>
      </c>
      <c r="AA252" s="9">
        <v>5</v>
      </c>
      <c r="AB252" s="9">
        <v>60</v>
      </c>
      <c r="AC252" s="9" t="s">
        <v>2119</v>
      </c>
      <c r="AD252" s="6">
        <v>0</v>
      </c>
      <c r="AE252" s="9">
        <v>5</v>
      </c>
      <c r="AF252" s="81">
        <v>100</v>
      </c>
      <c r="AG252" s="209" t="s">
        <v>1980</v>
      </c>
      <c r="AH252" s="6" t="s">
        <v>1970</v>
      </c>
      <c r="AI252" s="119">
        <v>40</v>
      </c>
      <c r="AJ252" s="192" t="s">
        <v>1990</v>
      </c>
      <c r="AK252" s="9" t="s">
        <v>1981</v>
      </c>
      <c r="AL252" s="119">
        <v>30</v>
      </c>
      <c r="AM252" s="192"/>
      <c r="AN252" s="9"/>
      <c r="AO252" s="119"/>
      <c r="AP252" s="192"/>
      <c r="AQ252" s="9"/>
      <c r="AR252" s="81"/>
      <c r="AS252" s="192"/>
      <c r="AT252" s="9"/>
      <c r="AU252" s="119"/>
      <c r="AV252" s="84"/>
      <c r="AW252" s="9"/>
      <c r="AX252" s="119"/>
      <c r="AY252" s="192"/>
      <c r="AZ252" s="9"/>
      <c r="BA252" s="119"/>
      <c r="BB252" s="192"/>
      <c r="BC252" s="9"/>
      <c r="BD252" s="119"/>
      <c r="BE252" s="192"/>
      <c r="BF252" s="9"/>
      <c r="BG252" s="119"/>
    </row>
    <row r="253" spans="1:59" s="41" customFormat="1" ht="76.45" x14ac:dyDescent="0.25">
      <c r="A253" s="9">
        <v>206</v>
      </c>
      <c r="B253" s="124" t="s">
        <v>1969</v>
      </c>
      <c r="C253" s="9">
        <v>15</v>
      </c>
      <c r="D253" s="6" t="s">
        <v>2123</v>
      </c>
      <c r="E253" s="2" t="s">
        <v>1999</v>
      </c>
      <c r="F253" s="1" t="s">
        <v>2000</v>
      </c>
      <c r="G253" s="78" t="s">
        <v>2124</v>
      </c>
      <c r="H253" s="9">
        <v>2017</v>
      </c>
      <c r="I253" s="78" t="s">
        <v>2125</v>
      </c>
      <c r="J253" s="141">
        <v>75051.34</v>
      </c>
      <c r="K253" s="78" t="s">
        <v>283</v>
      </c>
      <c r="L253" s="78" t="s">
        <v>2003</v>
      </c>
      <c r="M253" s="78" t="s">
        <v>2004</v>
      </c>
      <c r="N253" s="78" t="s">
        <v>2017</v>
      </c>
      <c r="O253" s="78" t="s">
        <v>2018</v>
      </c>
      <c r="P253" s="9">
        <v>4920</v>
      </c>
      <c r="Q253" s="6">
        <v>26.14</v>
      </c>
      <c r="R253" s="6">
        <v>8.8295694117647052</v>
      </c>
      <c r="S253" s="6">
        <v>15</v>
      </c>
      <c r="T253" s="6">
        <v>35</v>
      </c>
      <c r="U253" s="6">
        <v>58.829569411764709</v>
      </c>
      <c r="V253" s="9">
        <v>0</v>
      </c>
      <c r="W253" s="9">
        <v>0</v>
      </c>
      <c r="X253" s="6" t="s">
        <v>1979</v>
      </c>
      <c r="Y253" s="9">
        <v>1</v>
      </c>
      <c r="Z253" s="9">
        <v>2</v>
      </c>
      <c r="AA253" s="9">
        <v>3</v>
      </c>
      <c r="AB253" s="9">
        <v>60</v>
      </c>
      <c r="AC253" s="9" t="s">
        <v>2126</v>
      </c>
      <c r="AD253" s="6">
        <v>0</v>
      </c>
      <c r="AE253" s="9">
        <v>5</v>
      </c>
      <c r="AF253" s="81">
        <v>100</v>
      </c>
      <c r="AG253" s="209" t="s">
        <v>2008</v>
      </c>
      <c r="AH253" s="6" t="s">
        <v>1999</v>
      </c>
      <c r="AI253" s="119">
        <v>100</v>
      </c>
      <c r="AJ253" s="192"/>
      <c r="AK253" s="9"/>
      <c r="AL253" s="119"/>
      <c r="AM253" s="192"/>
      <c r="AN253" s="9"/>
      <c r="AO253" s="119"/>
      <c r="AP253" s="192"/>
      <c r="AQ253" s="9"/>
      <c r="AR253" s="81"/>
      <c r="AS253" s="192"/>
      <c r="AT253" s="9"/>
      <c r="AU253" s="119"/>
      <c r="AV253" s="84"/>
      <c r="AW253" s="9"/>
      <c r="AX253" s="119"/>
      <c r="AY253" s="192"/>
      <c r="AZ253" s="9"/>
      <c r="BA253" s="119"/>
      <c r="BB253" s="192"/>
      <c r="BC253" s="9"/>
      <c r="BD253" s="119"/>
      <c r="BE253" s="192"/>
      <c r="BF253" s="9"/>
      <c r="BG253" s="119"/>
    </row>
    <row r="254" spans="1:59" s="41" customFormat="1" ht="318.5" x14ac:dyDescent="0.25">
      <c r="A254" s="9">
        <v>215</v>
      </c>
      <c r="B254" s="124" t="s">
        <v>2127</v>
      </c>
      <c r="C254" s="9" t="s">
        <v>2128</v>
      </c>
      <c r="D254" s="6" t="s">
        <v>549</v>
      </c>
      <c r="E254" s="2" t="s">
        <v>2129</v>
      </c>
      <c r="F254" s="1" t="s">
        <v>2130</v>
      </c>
      <c r="G254" s="78" t="s">
        <v>2131</v>
      </c>
      <c r="H254" s="9">
        <v>2007</v>
      </c>
      <c r="I254" s="78" t="s">
        <v>2132</v>
      </c>
      <c r="J254" s="141">
        <v>79517</v>
      </c>
      <c r="K254" s="78" t="s">
        <v>88</v>
      </c>
      <c r="L254" s="78" t="s">
        <v>2133</v>
      </c>
      <c r="M254" s="78" t="s">
        <v>2134</v>
      </c>
      <c r="N254" s="78" t="s">
        <v>2135</v>
      </c>
      <c r="O254" s="78" t="s">
        <v>2136</v>
      </c>
      <c r="P254" s="9" t="s">
        <v>2137</v>
      </c>
      <c r="Q254" s="6">
        <v>111.16</v>
      </c>
      <c r="R254" s="6">
        <v>0</v>
      </c>
      <c r="S254" s="6">
        <v>11.16</v>
      </c>
      <c r="T254" s="6">
        <v>100</v>
      </c>
      <c r="U254" s="6">
        <v>111.16</v>
      </c>
      <c r="V254" s="9">
        <v>25</v>
      </c>
      <c r="W254" s="9">
        <v>100</v>
      </c>
      <c r="X254" s="6" t="s">
        <v>2138</v>
      </c>
      <c r="Y254" s="9">
        <v>4</v>
      </c>
      <c r="Z254" s="9">
        <v>9</v>
      </c>
      <c r="AA254" s="9"/>
      <c r="AB254" s="9">
        <v>60</v>
      </c>
      <c r="AC254" s="9">
        <v>6</v>
      </c>
      <c r="AD254" s="6">
        <v>60.25</v>
      </c>
      <c r="AE254" s="9">
        <v>5</v>
      </c>
      <c r="AF254" s="81">
        <v>70</v>
      </c>
      <c r="AG254" s="209" t="s">
        <v>549</v>
      </c>
      <c r="AH254" s="6" t="s">
        <v>2139</v>
      </c>
      <c r="AI254" s="119">
        <v>10</v>
      </c>
      <c r="AJ254" s="192"/>
      <c r="AK254" s="9"/>
      <c r="AL254" s="119"/>
      <c r="AM254" s="192"/>
      <c r="AN254" s="9"/>
      <c r="AO254" s="119"/>
      <c r="AP254" s="192"/>
      <c r="AQ254" s="9"/>
      <c r="AR254" s="81"/>
      <c r="AS254" s="192" t="s">
        <v>2140</v>
      </c>
      <c r="AT254" s="9" t="s">
        <v>2139</v>
      </c>
      <c r="AU254" s="119">
        <v>90</v>
      </c>
      <c r="AV254" s="84"/>
      <c r="AW254" s="9"/>
      <c r="AX254" s="119"/>
      <c r="AY254" s="192"/>
      <c r="AZ254" s="9"/>
      <c r="BA254" s="119"/>
      <c r="BB254" s="192"/>
      <c r="BC254" s="9"/>
      <c r="BD254" s="119"/>
      <c r="BE254" s="192"/>
      <c r="BF254" s="9"/>
      <c r="BG254" s="119"/>
    </row>
    <row r="255" spans="1:59" s="41" customFormat="1" ht="409.6" x14ac:dyDescent="0.25">
      <c r="A255" s="9">
        <v>215</v>
      </c>
      <c r="B255" s="124" t="s">
        <v>2127</v>
      </c>
      <c r="C255" s="9" t="s">
        <v>2141</v>
      </c>
      <c r="D255" s="6" t="s">
        <v>2142</v>
      </c>
      <c r="E255" s="2" t="s">
        <v>2143</v>
      </c>
      <c r="F255" s="1" t="s">
        <v>2144</v>
      </c>
      <c r="G255" s="78" t="s">
        <v>2145</v>
      </c>
      <c r="H255" s="9">
        <v>2005</v>
      </c>
      <c r="I255" s="78" t="s">
        <v>2146</v>
      </c>
      <c r="J255" s="141">
        <v>172449</v>
      </c>
      <c r="K255" s="78" t="s">
        <v>140</v>
      </c>
      <c r="L255" s="78" t="s">
        <v>2147</v>
      </c>
      <c r="M255" s="78" t="s">
        <v>2148</v>
      </c>
      <c r="N255" s="78" t="s">
        <v>2149</v>
      </c>
      <c r="O255" s="78" t="s">
        <v>2150</v>
      </c>
      <c r="P255" s="9" t="s">
        <v>2151</v>
      </c>
      <c r="Q255" s="6">
        <v>150</v>
      </c>
      <c r="R255" s="6">
        <v>0</v>
      </c>
      <c r="S255" s="6">
        <v>89.25</v>
      </c>
      <c r="T255" s="6">
        <v>60.75</v>
      </c>
      <c r="U255" s="6">
        <v>150</v>
      </c>
      <c r="V255" s="9">
        <v>20</v>
      </c>
      <c r="W255" s="9">
        <v>100</v>
      </c>
      <c r="X255" s="6" t="s">
        <v>2152</v>
      </c>
      <c r="Y255" s="9">
        <v>4</v>
      </c>
      <c r="Z255" s="9">
        <v>9</v>
      </c>
      <c r="AA255" s="9"/>
      <c r="AB255" s="9">
        <v>60</v>
      </c>
      <c r="AC255" s="9" t="s">
        <v>2153</v>
      </c>
      <c r="AD255" s="6">
        <v>60.25</v>
      </c>
      <c r="AE255" s="9">
        <v>4</v>
      </c>
      <c r="AF255" s="81">
        <v>19</v>
      </c>
      <c r="AG255" s="209" t="s">
        <v>2142</v>
      </c>
      <c r="AH255" s="6" t="s">
        <v>2139</v>
      </c>
      <c r="AI255" s="119">
        <v>10</v>
      </c>
      <c r="AJ255" s="192"/>
      <c r="AK255" s="9"/>
      <c r="AL255" s="119"/>
      <c r="AM255" s="192"/>
      <c r="AN255" s="9"/>
      <c r="AO255" s="119"/>
      <c r="AP255" s="192"/>
      <c r="AQ255" s="9"/>
      <c r="AR255" s="81"/>
      <c r="AS255" s="192" t="s">
        <v>2140</v>
      </c>
      <c r="AT255" s="9" t="s">
        <v>2139</v>
      </c>
      <c r="AU255" s="119">
        <v>9</v>
      </c>
      <c r="AV255" s="84"/>
      <c r="AW255" s="9"/>
      <c r="AX255" s="119"/>
      <c r="AY255" s="192"/>
      <c r="AZ255" s="9"/>
      <c r="BA255" s="119"/>
      <c r="BB255" s="192"/>
      <c r="BC255" s="9"/>
      <c r="BD255" s="119"/>
      <c r="BE255" s="192"/>
      <c r="BF255" s="9"/>
      <c r="BG255" s="119"/>
    </row>
    <row r="256" spans="1:59" s="41" customFormat="1" ht="191.1" x14ac:dyDescent="0.25">
      <c r="A256" s="9">
        <v>215</v>
      </c>
      <c r="B256" s="124" t="s">
        <v>2127</v>
      </c>
      <c r="C256" s="9" t="s">
        <v>2154</v>
      </c>
      <c r="D256" s="6" t="s">
        <v>2155</v>
      </c>
      <c r="E256" s="2" t="s">
        <v>2156</v>
      </c>
      <c r="F256" s="1">
        <v>11338</v>
      </c>
      <c r="G256" s="78" t="s">
        <v>2157</v>
      </c>
      <c r="H256" s="9">
        <v>2005</v>
      </c>
      <c r="I256" s="78" t="s">
        <v>2158</v>
      </c>
      <c r="J256" s="141">
        <v>50075</v>
      </c>
      <c r="K256" s="78" t="s">
        <v>140</v>
      </c>
      <c r="L256" s="78" t="s">
        <v>2159</v>
      </c>
      <c r="M256" s="78" t="s">
        <v>2160</v>
      </c>
      <c r="N256" s="78" t="s">
        <v>2161</v>
      </c>
      <c r="O256" s="78" t="s">
        <v>2162</v>
      </c>
      <c r="P256" s="9">
        <v>15531</v>
      </c>
      <c r="Q256" s="6">
        <v>23</v>
      </c>
      <c r="R256" s="6">
        <v>0</v>
      </c>
      <c r="S256" s="6">
        <v>8</v>
      </c>
      <c r="T256" s="6">
        <v>15</v>
      </c>
      <c r="U256" s="6">
        <v>23</v>
      </c>
      <c r="V256" s="9">
        <v>75</v>
      </c>
      <c r="W256" s="9">
        <v>100</v>
      </c>
      <c r="X256" s="6" t="s">
        <v>2163</v>
      </c>
      <c r="Y256" s="9">
        <v>6</v>
      </c>
      <c r="Z256" s="9">
        <v>4</v>
      </c>
      <c r="AA256" s="9" t="s">
        <v>2164</v>
      </c>
      <c r="AB256" s="9">
        <v>60</v>
      </c>
      <c r="AC256" s="9">
        <v>2</v>
      </c>
      <c r="AD256" s="6">
        <v>15</v>
      </c>
      <c r="AE256" s="9">
        <v>5</v>
      </c>
      <c r="AF256" s="81">
        <v>85</v>
      </c>
      <c r="AG256" s="209" t="s">
        <v>2155</v>
      </c>
      <c r="AH256" s="6" t="s">
        <v>2139</v>
      </c>
      <c r="AI256" s="119">
        <v>25</v>
      </c>
      <c r="AJ256" s="192" t="s">
        <v>549</v>
      </c>
      <c r="AK256" s="9" t="s">
        <v>2139</v>
      </c>
      <c r="AL256" s="119">
        <v>50</v>
      </c>
      <c r="AM256" s="192" t="s">
        <v>2142</v>
      </c>
      <c r="AN256" s="9" t="s">
        <v>2139</v>
      </c>
      <c r="AO256" s="119">
        <v>10</v>
      </c>
      <c r="AP256" s="192"/>
      <c r="AQ256" s="9"/>
      <c r="AR256" s="81"/>
      <c r="AS256" s="192"/>
      <c r="AT256" s="9"/>
      <c r="AU256" s="119"/>
      <c r="AV256" s="84"/>
      <c r="AW256" s="9"/>
      <c r="AX256" s="119"/>
      <c r="AY256" s="192"/>
      <c r="AZ256" s="9"/>
      <c r="BA256" s="119"/>
      <c r="BB256" s="192"/>
      <c r="BC256" s="9"/>
      <c r="BD256" s="119"/>
      <c r="BE256" s="192"/>
      <c r="BF256" s="9"/>
      <c r="BG256" s="119"/>
    </row>
    <row r="257" spans="1:59" s="41" customFormat="1" ht="305.75" x14ac:dyDescent="0.25">
      <c r="A257" s="9">
        <v>215</v>
      </c>
      <c r="B257" s="124" t="s">
        <v>2127</v>
      </c>
      <c r="C257" s="9" t="s">
        <v>2141</v>
      </c>
      <c r="D257" s="6" t="s">
        <v>2142</v>
      </c>
      <c r="E257" s="2" t="s">
        <v>2165</v>
      </c>
      <c r="F257" s="1">
        <v>4862</v>
      </c>
      <c r="G257" s="78" t="s">
        <v>2166</v>
      </c>
      <c r="H257" s="9">
        <v>2015</v>
      </c>
      <c r="I257" s="78" t="s">
        <v>2167</v>
      </c>
      <c r="J257" s="141">
        <v>85312.82</v>
      </c>
      <c r="K257" s="78" t="s">
        <v>283</v>
      </c>
      <c r="L257" s="78" t="s">
        <v>2168</v>
      </c>
      <c r="M257" s="78" t="s">
        <v>2169</v>
      </c>
      <c r="N257" s="78" t="s">
        <v>2170</v>
      </c>
      <c r="O257" s="78" t="s">
        <v>2171</v>
      </c>
      <c r="P257" s="9">
        <v>16698</v>
      </c>
      <c r="Q257" s="6">
        <v>19.64</v>
      </c>
      <c r="R257" s="6">
        <v>9.1199999999999992</v>
      </c>
      <c r="S257" s="6">
        <v>6.6</v>
      </c>
      <c r="T257" s="6">
        <v>8.61</v>
      </c>
      <c r="U257" s="6">
        <v>24.33</v>
      </c>
      <c r="V257" s="9">
        <v>5</v>
      </c>
      <c r="W257" s="9">
        <v>20</v>
      </c>
      <c r="X257" s="6" t="s">
        <v>2172</v>
      </c>
      <c r="Y257" s="9">
        <v>4</v>
      </c>
      <c r="Z257" s="9">
        <v>4</v>
      </c>
      <c r="AA257" s="9">
        <v>1</v>
      </c>
      <c r="AB257" s="9">
        <v>4</v>
      </c>
      <c r="AC257" s="9" t="s">
        <v>2173</v>
      </c>
      <c r="AD257" s="6">
        <v>8.61</v>
      </c>
      <c r="AE257" s="9">
        <v>5</v>
      </c>
      <c r="AF257" s="81">
        <v>18</v>
      </c>
      <c r="AG257" s="209" t="s">
        <v>2142</v>
      </c>
      <c r="AH257" s="6" t="s">
        <v>2139</v>
      </c>
      <c r="AI257" s="119">
        <v>12</v>
      </c>
      <c r="AJ257" s="192"/>
      <c r="AK257" s="9"/>
      <c r="AL257" s="119"/>
      <c r="AM257" s="192"/>
      <c r="AN257" s="9"/>
      <c r="AO257" s="119"/>
      <c r="AP257" s="192"/>
      <c r="AQ257" s="9"/>
      <c r="AR257" s="81"/>
      <c r="AS257" s="192" t="s">
        <v>2174</v>
      </c>
      <c r="AT257" s="9" t="s">
        <v>2175</v>
      </c>
      <c r="AU257" s="119">
        <v>6</v>
      </c>
      <c r="AV257" s="84"/>
      <c r="AW257" s="9"/>
      <c r="AX257" s="119"/>
      <c r="AY257" s="192"/>
      <c r="AZ257" s="9"/>
      <c r="BA257" s="119"/>
      <c r="BB257" s="192"/>
      <c r="BC257" s="9"/>
      <c r="BD257" s="119"/>
      <c r="BE257" s="192"/>
      <c r="BF257" s="9"/>
      <c r="BG257" s="119"/>
    </row>
    <row r="258" spans="1:59" s="41" customFormat="1" ht="409.6" x14ac:dyDescent="0.25">
      <c r="A258" s="9">
        <v>302</v>
      </c>
      <c r="B258" s="124" t="s">
        <v>2176</v>
      </c>
      <c r="C258" s="9">
        <v>1</v>
      </c>
      <c r="D258" s="6"/>
      <c r="E258" s="2" t="s">
        <v>2177</v>
      </c>
      <c r="F258" s="1">
        <v>8007</v>
      </c>
      <c r="G258" s="78" t="s">
        <v>2178</v>
      </c>
      <c r="H258" s="9">
        <v>2015</v>
      </c>
      <c r="I258" s="78" t="s">
        <v>2179</v>
      </c>
      <c r="J258" s="141">
        <v>116668.15999999999</v>
      </c>
      <c r="K258" s="37" t="s">
        <v>7624</v>
      </c>
      <c r="L258" s="78" t="s">
        <v>2180</v>
      </c>
      <c r="M258" s="78" t="s">
        <v>2181</v>
      </c>
      <c r="N258" s="78" t="s">
        <v>2182</v>
      </c>
      <c r="O258" s="78" t="s">
        <v>2183</v>
      </c>
      <c r="P258" s="9" t="s">
        <v>2184</v>
      </c>
      <c r="Q258" s="6">
        <v>38.130000000000003</v>
      </c>
      <c r="R258" s="6">
        <v>8.48</v>
      </c>
      <c r="S258" s="6">
        <v>10.06</v>
      </c>
      <c r="T258" s="6">
        <v>19.59</v>
      </c>
      <c r="U258" s="6">
        <v>38.129999999999995</v>
      </c>
      <c r="V258" s="9">
        <v>100</v>
      </c>
      <c r="W258" s="9">
        <v>15</v>
      </c>
      <c r="X258" s="6" t="s">
        <v>2185</v>
      </c>
      <c r="Y258" s="9">
        <v>4</v>
      </c>
      <c r="Z258" s="9">
        <v>6</v>
      </c>
      <c r="AA258" s="9">
        <v>3</v>
      </c>
      <c r="AB258" s="9">
        <v>35</v>
      </c>
      <c r="AC258" s="9"/>
      <c r="AD258" s="6"/>
      <c r="AE258" s="9">
        <v>5</v>
      </c>
      <c r="AF258" s="81">
        <v>100</v>
      </c>
      <c r="AG258" s="209" t="s">
        <v>2186</v>
      </c>
      <c r="AH258" s="6" t="s">
        <v>2187</v>
      </c>
      <c r="AI258" s="119">
        <v>80</v>
      </c>
      <c r="AJ258" s="192" t="s">
        <v>2188</v>
      </c>
      <c r="AK258" s="9"/>
      <c r="AL258" s="119">
        <v>20</v>
      </c>
      <c r="AM258" s="192"/>
      <c r="AN258" s="9"/>
      <c r="AO258" s="119"/>
      <c r="AP258" s="192"/>
      <c r="AQ258" s="9"/>
      <c r="AR258" s="81"/>
      <c r="AS258" s="192"/>
      <c r="AT258" s="9"/>
      <c r="AU258" s="119"/>
      <c r="AV258" s="84"/>
      <c r="AW258" s="9"/>
      <c r="AX258" s="119"/>
      <c r="AY258" s="192"/>
      <c r="AZ258" s="9"/>
      <c r="BA258" s="119"/>
      <c r="BB258" s="192"/>
      <c r="BC258" s="9"/>
      <c r="BD258" s="119"/>
      <c r="BE258" s="192"/>
      <c r="BF258" s="9"/>
      <c r="BG258" s="119"/>
    </row>
    <row r="259" spans="1:59" s="41" customFormat="1" ht="127.4" x14ac:dyDescent="0.25">
      <c r="A259" s="9">
        <v>302</v>
      </c>
      <c r="B259" s="124" t="s">
        <v>2176</v>
      </c>
      <c r="C259" s="9">
        <v>2</v>
      </c>
      <c r="D259" s="6"/>
      <c r="E259" s="2" t="s">
        <v>2189</v>
      </c>
      <c r="F259" s="1">
        <v>8800</v>
      </c>
      <c r="G259" s="78" t="s">
        <v>2190</v>
      </c>
      <c r="H259" s="9">
        <v>2015</v>
      </c>
      <c r="I259" s="78" t="s">
        <v>2191</v>
      </c>
      <c r="J259" s="141">
        <v>80825</v>
      </c>
      <c r="K259" s="37" t="s">
        <v>7624</v>
      </c>
      <c r="L259" s="78" t="s">
        <v>2180</v>
      </c>
      <c r="M259" s="78" t="s">
        <v>2181</v>
      </c>
      <c r="N259" s="78" t="s">
        <v>2192</v>
      </c>
      <c r="O259" s="78" t="s">
        <v>2193</v>
      </c>
      <c r="P259" s="9">
        <v>39017</v>
      </c>
      <c r="Q259" s="6">
        <v>37.22</v>
      </c>
      <c r="R259" s="6">
        <v>8.4700000000000006</v>
      </c>
      <c r="S259" s="6">
        <v>10.050000000000001</v>
      </c>
      <c r="T259" s="6">
        <v>20.7</v>
      </c>
      <c r="U259" s="6">
        <v>39.22</v>
      </c>
      <c r="V259" s="9">
        <v>100</v>
      </c>
      <c r="W259" s="9">
        <v>0</v>
      </c>
      <c r="X259" s="6" t="s">
        <v>2185</v>
      </c>
      <c r="Y259" s="9">
        <v>6</v>
      </c>
      <c r="Z259" s="9">
        <v>4</v>
      </c>
      <c r="AA259" s="9">
        <v>2</v>
      </c>
      <c r="AB259" s="9">
        <v>60</v>
      </c>
      <c r="AC259" s="9"/>
      <c r="AD259" s="6"/>
      <c r="AE259" s="9">
        <v>5</v>
      </c>
      <c r="AF259" s="81">
        <v>100</v>
      </c>
      <c r="AG259" s="209" t="s">
        <v>2194</v>
      </c>
      <c r="AH259" s="6" t="s">
        <v>2195</v>
      </c>
      <c r="AI259" s="119">
        <v>80</v>
      </c>
      <c r="AJ259" s="192" t="s">
        <v>2196</v>
      </c>
      <c r="AK259" s="9" t="s">
        <v>2197</v>
      </c>
      <c r="AL259" s="119">
        <v>20</v>
      </c>
      <c r="AM259" s="192"/>
      <c r="AN259" s="9"/>
      <c r="AO259" s="119"/>
      <c r="AP259" s="192"/>
      <c r="AQ259" s="9"/>
      <c r="AR259" s="81"/>
      <c r="AS259" s="192"/>
      <c r="AT259" s="9"/>
      <c r="AU259" s="119"/>
      <c r="AV259" s="84"/>
      <c r="AW259" s="9"/>
      <c r="AX259" s="119"/>
      <c r="AY259" s="192"/>
      <c r="AZ259" s="9"/>
      <c r="BA259" s="119"/>
      <c r="BB259" s="192"/>
      <c r="BC259" s="9"/>
      <c r="BD259" s="119"/>
      <c r="BE259" s="192"/>
      <c r="BF259" s="9"/>
      <c r="BG259" s="119"/>
    </row>
    <row r="260" spans="1:59" s="41" customFormat="1" ht="229.3" x14ac:dyDescent="0.25">
      <c r="A260" s="9">
        <v>302</v>
      </c>
      <c r="B260" s="124" t="s">
        <v>2176</v>
      </c>
      <c r="C260" s="9">
        <v>3</v>
      </c>
      <c r="D260" s="6"/>
      <c r="E260" s="2" t="s">
        <v>2198</v>
      </c>
      <c r="F260" s="1">
        <v>14575</v>
      </c>
      <c r="G260" s="78" t="s">
        <v>2199</v>
      </c>
      <c r="H260" s="9">
        <v>2016</v>
      </c>
      <c r="I260" s="78" t="s">
        <v>2200</v>
      </c>
      <c r="J260" s="141">
        <v>274963.21000000002</v>
      </c>
      <c r="K260" s="78" t="s">
        <v>283</v>
      </c>
      <c r="L260" s="78" t="s">
        <v>2180</v>
      </c>
      <c r="M260" s="78" t="s">
        <v>2181</v>
      </c>
      <c r="N260" s="78" t="s">
        <v>2201</v>
      </c>
      <c r="O260" s="78" t="s">
        <v>2202</v>
      </c>
      <c r="P260" s="9" t="s">
        <v>2203</v>
      </c>
      <c r="Q260" s="6">
        <v>43.12</v>
      </c>
      <c r="R260" s="6">
        <v>20.58</v>
      </c>
      <c r="S260" s="6">
        <v>2.15</v>
      </c>
      <c r="T260" s="6">
        <v>20.38</v>
      </c>
      <c r="U260" s="6">
        <v>43.12</v>
      </c>
      <c r="V260" s="9">
        <v>100</v>
      </c>
      <c r="W260" s="9">
        <v>0</v>
      </c>
      <c r="X260" s="6" t="s">
        <v>2185</v>
      </c>
      <c r="Y260" s="9">
        <v>4</v>
      </c>
      <c r="Z260" s="9">
        <v>7</v>
      </c>
      <c r="AA260" s="9">
        <v>5</v>
      </c>
      <c r="AB260" s="9">
        <v>60</v>
      </c>
      <c r="AC260" s="9" t="s">
        <v>2204</v>
      </c>
      <c r="AD260" s="6"/>
      <c r="AE260" s="9">
        <v>5</v>
      </c>
      <c r="AF260" s="81">
        <v>100</v>
      </c>
      <c r="AG260" s="209" t="s">
        <v>2194</v>
      </c>
      <c r="AH260" s="6" t="s">
        <v>2205</v>
      </c>
      <c r="AI260" s="119">
        <v>80</v>
      </c>
      <c r="AJ260" s="192" t="s">
        <v>2206</v>
      </c>
      <c r="AK260" s="9" t="s">
        <v>2207</v>
      </c>
      <c r="AL260" s="119">
        <v>20</v>
      </c>
      <c r="AM260" s="192"/>
      <c r="AN260" s="9"/>
      <c r="AO260" s="119"/>
      <c r="AP260" s="192"/>
      <c r="AQ260" s="9"/>
      <c r="AR260" s="81"/>
      <c r="AS260" s="192"/>
      <c r="AT260" s="9"/>
      <c r="AU260" s="119"/>
      <c r="AV260" s="84"/>
      <c r="AW260" s="9"/>
      <c r="AX260" s="119"/>
      <c r="AY260" s="192"/>
      <c r="AZ260" s="9"/>
      <c r="BA260" s="119"/>
      <c r="BB260" s="192"/>
      <c r="BC260" s="9"/>
      <c r="BD260" s="119"/>
      <c r="BE260" s="192"/>
      <c r="BF260" s="9"/>
      <c r="BG260" s="119"/>
    </row>
    <row r="261" spans="1:59" s="41" customFormat="1" ht="165.6" x14ac:dyDescent="0.25">
      <c r="A261" s="9">
        <v>309</v>
      </c>
      <c r="B261" s="124" t="s">
        <v>2208</v>
      </c>
      <c r="C261" s="9">
        <v>1</v>
      </c>
      <c r="D261" s="6"/>
      <c r="E261" s="2" t="s">
        <v>2209</v>
      </c>
      <c r="F261" s="1" t="s">
        <v>2210</v>
      </c>
      <c r="G261" s="78" t="s">
        <v>2211</v>
      </c>
      <c r="H261" s="9">
        <v>2005</v>
      </c>
      <c r="I261" s="78" t="s">
        <v>2212</v>
      </c>
      <c r="J261" s="141">
        <v>41729</v>
      </c>
      <c r="K261" s="78" t="s">
        <v>147</v>
      </c>
      <c r="L261" s="78" t="s">
        <v>2213</v>
      </c>
      <c r="M261" s="78" t="s">
        <v>2214</v>
      </c>
      <c r="N261" s="78" t="s">
        <v>2215</v>
      </c>
      <c r="O261" s="78" t="s">
        <v>2216</v>
      </c>
      <c r="P261" s="9">
        <v>343536</v>
      </c>
      <c r="Q261" s="6">
        <v>130</v>
      </c>
      <c r="R261" s="6">
        <v>0</v>
      </c>
      <c r="S261" s="6">
        <v>20</v>
      </c>
      <c r="T261" s="6">
        <v>110</v>
      </c>
      <c r="U261" s="6">
        <v>130</v>
      </c>
      <c r="V261" s="9">
        <v>80</v>
      </c>
      <c r="W261" s="9">
        <v>0</v>
      </c>
      <c r="X261" s="6" t="s">
        <v>2217</v>
      </c>
      <c r="Y261" s="9">
        <v>4</v>
      </c>
      <c r="Z261" s="9">
        <v>7</v>
      </c>
      <c r="AA261" s="9">
        <v>2</v>
      </c>
      <c r="AB261" s="9"/>
      <c r="AC261" s="9">
        <v>13.13</v>
      </c>
      <c r="AD261" s="6">
        <v>5</v>
      </c>
      <c r="AE261" s="9"/>
      <c r="AF261" s="81">
        <v>50</v>
      </c>
      <c r="AG261" s="209" t="s">
        <v>2218</v>
      </c>
      <c r="AH261" s="6"/>
      <c r="AI261" s="119">
        <v>50</v>
      </c>
      <c r="AJ261" s="192"/>
      <c r="AK261" s="9"/>
      <c r="AL261" s="119"/>
      <c r="AM261" s="192"/>
      <c r="AN261" s="9"/>
      <c r="AO261" s="119"/>
      <c r="AP261" s="192"/>
      <c r="AQ261" s="9"/>
      <c r="AR261" s="81"/>
      <c r="AS261" s="192"/>
      <c r="AT261" s="9"/>
      <c r="AU261" s="119"/>
      <c r="AV261" s="84"/>
      <c r="AW261" s="9"/>
      <c r="AX261" s="119"/>
      <c r="AY261" s="192"/>
      <c r="AZ261" s="9"/>
      <c r="BA261" s="119"/>
      <c r="BB261" s="192"/>
      <c r="BC261" s="9"/>
      <c r="BD261" s="119"/>
      <c r="BE261" s="192"/>
      <c r="BF261" s="9"/>
      <c r="BG261" s="119"/>
    </row>
    <row r="262" spans="1:59" s="41" customFormat="1" ht="369.45" x14ac:dyDescent="0.25">
      <c r="A262" s="9">
        <v>311</v>
      </c>
      <c r="B262" s="124" t="s">
        <v>2219</v>
      </c>
      <c r="C262" s="9">
        <v>2</v>
      </c>
      <c r="D262" s="6" t="s">
        <v>2220</v>
      </c>
      <c r="E262" s="2" t="s">
        <v>2221</v>
      </c>
      <c r="F262" s="1">
        <v>20605</v>
      </c>
      <c r="G262" s="78" t="s">
        <v>2222</v>
      </c>
      <c r="H262" s="9">
        <v>2002</v>
      </c>
      <c r="I262" s="78" t="s">
        <v>2223</v>
      </c>
      <c r="J262" s="141">
        <v>114266.1</v>
      </c>
      <c r="K262" s="78" t="s">
        <v>49</v>
      </c>
      <c r="L262" s="78" t="s">
        <v>2224</v>
      </c>
      <c r="M262" s="78" t="s">
        <v>2225</v>
      </c>
      <c r="N262" s="78" t="s">
        <v>2226</v>
      </c>
      <c r="O262" s="78" t="s">
        <v>2227</v>
      </c>
      <c r="P262" s="9">
        <v>7722</v>
      </c>
      <c r="Q262" s="6">
        <v>28.45</v>
      </c>
      <c r="R262" s="6">
        <v>0</v>
      </c>
      <c r="S262" s="6">
        <v>1.8</v>
      </c>
      <c r="T262" s="6">
        <v>26.65</v>
      </c>
      <c r="U262" s="6">
        <v>28.45</v>
      </c>
      <c r="V262" s="9">
        <v>65</v>
      </c>
      <c r="W262" s="9">
        <v>100</v>
      </c>
      <c r="X262" s="6" t="s">
        <v>2228</v>
      </c>
      <c r="Y262" s="9"/>
      <c r="Z262" s="9"/>
      <c r="AA262" s="9"/>
      <c r="AB262" s="9">
        <v>11</v>
      </c>
      <c r="AC262" s="9"/>
      <c r="AD262" s="6"/>
      <c r="AE262" s="9"/>
      <c r="AF262" s="81">
        <v>55</v>
      </c>
      <c r="AG262" s="209"/>
      <c r="AH262" s="6"/>
      <c r="AI262" s="119">
        <v>0</v>
      </c>
      <c r="AJ262" s="192" t="s">
        <v>2229</v>
      </c>
      <c r="AK262" s="9" t="s">
        <v>2230</v>
      </c>
      <c r="AL262" s="119">
        <v>5</v>
      </c>
      <c r="AM262" s="192" t="s">
        <v>2231</v>
      </c>
      <c r="AN262" s="9" t="s">
        <v>2232</v>
      </c>
      <c r="AO262" s="119">
        <v>15</v>
      </c>
      <c r="AP262" s="192" t="s">
        <v>2233</v>
      </c>
      <c r="AQ262" s="9" t="s">
        <v>2234</v>
      </c>
      <c r="AR262" s="81">
        <v>0</v>
      </c>
      <c r="AS262" s="192" t="s">
        <v>2235</v>
      </c>
      <c r="AT262" s="9" t="s">
        <v>2236</v>
      </c>
      <c r="AU262" s="119">
        <v>35</v>
      </c>
      <c r="AV262" s="84"/>
      <c r="AW262" s="9"/>
      <c r="AX262" s="119"/>
      <c r="AY262" s="192"/>
      <c r="AZ262" s="9"/>
      <c r="BA262" s="119"/>
      <c r="BB262" s="192"/>
      <c r="BC262" s="9"/>
      <c r="BD262" s="119"/>
      <c r="BE262" s="192"/>
      <c r="BF262" s="9"/>
      <c r="BG262" s="119"/>
    </row>
    <row r="263" spans="1:59" s="41" customFormat="1" ht="140.15" x14ac:dyDescent="0.25">
      <c r="A263" s="9">
        <v>312</v>
      </c>
      <c r="B263" s="124" t="s">
        <v>2237</v>
      </c>
      <c r="C263" s="9">
        <v>1</v>
      </c>
      <c r="D263" s="6"/>
      <c r="E263" s="2" t="s">
        <v>2238</v>
      </c>
      <c r="F263" s="1">
        <v>15637</v>
      </c>
      <c r="G263" s="78" t="s">
        <v>2239</v>
      </c>
      <c r="H263" s="9">
        <v>2004</v>
      </c>
      <c r="I263" s="78" t="s">
        <v>2240</v>
      </c>
      <c r="J263" s="141">
        <v>45474.41</v>
      </c>
      <c r="K263" s="78" t="s">
        <v>147</v>
      </c>
      <c r="L263" s="78" t="s">
        <v>2241</v>
      </c>
      <c r="M263" s="78" t="s">
        <v>2242</v>
      </c>
      <c r="N263" s="78" t="s">
        <v>2243</v>
      </c>
      <c r="O263" s="78" t="s">
        <v>2244</v>
      </c>
      <c r="P263" s="9">
        <v>9838</v>
      </c>
      <c r="Q263" s="6">
        <v>5.35</v>
      </c>
      <c r="R263" s="6">
        <v>5.35</v>
      </c>
      <c r="S263" s="6"/>
      <c r="T263" s="6"/>
      <c r="U263" s="6">
        <v>5.35</v>
      </c>
      <c r="V263" s="9">
        <v>50</v>
      </c>
      <c r="W263" s="9">
        <v>20</v>
      </c>
      <c r="X263" s="6" t="s">
        <v>2245</v>
      </c>
      <c r="Y263" s="9"/>
      <c r="Z263" s="9"/>
      <c r="AA263" s="9"/>
      <c r="AB263" s="9">
        <v>17</v>
      </c>
      <c r="AC263" s="9"/>
      <c r="AD263" s="6"/>
      <c r="AE263" s="9"/>
      <c r="AF263" s="81">
        <v>30</v>
      </c>
      <c r="AG263" s="209" t="s">
        <v>2246</v>
      </c>
      <c r="AH263" s="6" t="s">
        <v>2238</v>
      </c>
      <c r="AI263" s="119">
        <v>100</v>
      </c>
      <c r="AJ263" s="192" t="s">
        <v>2247</v>
      </c>
      <c r="AK263" s="9" t="s">
        <v>2248</v>
      </c>
      <c r="AL263" s="119"/>
      <c r="AM263" s="192" t="s">
        <v>2249</v>
      </c>
      <c r="AN263" s="9" t="s">
        <v>2248</v>
      </c>
      <c r="AO263" s="119"/>
      <c r="AP263" s="192" t="s">
        <v>2250</v>
      </c>
      <c r="AQ263" s="9"/>
      <c r="AR263" s="81"/>
      <c r="AS263" s="192"/>
      <c r="AT263" s="9"/>
      <c r="AU263" s="119"/>
      <c r="AV263" s="84"/>
      <c r="AW263" s="9"/>
      <c r="AX263" s="119"/>
      <c r="AY263" s="192"/>
      <c r="AZ263" s="9"/>
      <c r="BA263" s="119"/>
      <c r="BB263" s="192"/>
      <c r="BC263" s="9"/>
      <c r="BD263" s="119"/>
      <c r="BE263" s="192"/>
      <c r="BF263" s="9"/>
      <c r="BG263" s="119"/>
    </row>
    <row r="264" spans="1:59" s="41" customFormat="1" ht="140.15" x14ac:dyDescent="0.25">
      <c r="A264" s="9">
        <v>312</v>
      </c>
      <c r="B264" s="124" t="s">
        <v>2237</v>
      </c>
      <c r="C264" s="9">
        <v>26</v>
      </c>
      <c r="D264" s="6"/>
      <c r="E264" s="2" t="s">
        <v>2251</v>
      </c>
      <c r="F264" s="1">
        <v>8789</v>
      </c>
      <c r="G264" s="78" t="s">
        <v>2252</v>
      </c>
      <c r="H264" s="9">
        <v>2005</v>
      </c>
      <c r="I264" s="78" t="s">
        <v>2253</v>
      </c>
      <c r="J264" s="141">
        <v>18387.400000000001</v>
      </c>
      <c r="K264" s="78" t="s">
        <v>140</v>
      </c>
      <c r="L264" s="78" t="s">
        <v>2254</v>
      </c>
      <c r="M264" s="78" t="s">
        <v>2255</v>
      </c>
      <c r="N264" s="78" t="s">
        <v>2256</v>
      </c>
      <c r="O264" s="78" t="s">
        <v>2257</v>
      </c>
      <c r="P264" s="9">
        <v>51818</v>
      </c>
      <c r="Q264" s="6">
        <v>2.16</v>
      </c>
      <c r="R264" s="6">
        <v>2.16</v>
      </c>
      <c r="S264" s="6"/>
      <c r="T264" s="6"/>
      <c r="U264" s="6">
        <v>2.16</v>
      </c>
      <c r="V264" s="9">
        <v>30</v>
      </c>
      <c r="W264" s="9">
        <v>20</v>
      </c>
      <c r="X264" s="6" t="s">
        <v>2245</v>
      </c>
      <c r="Y264" s="9"/>
      <c r="Z264" s="9"/>
      <c r="AA264" s="9"/>
      <c r="AB264" s="9">
        <v>17</v>
      </c>
      <c r="AC264" s="9"/>
      <c r="AD264" s="6"/>
      <c r="AE264" s="9"/>
      <c r="AF264" s="81">
        <v>30</v>
      </c>
      <c r="AG264" s="209" t="s">
        <v>2258</v>
      </c>
      <c r="AH264" s="6" t="s">
        <v>2259</v>
      </c>
      <c r="AI264" s="119">
        <v>0</v>
      </c>
      <c r="AJ264" s="192" t="s">
        <v>2260</v>
      </c>
      <c r="AK264" s="9" t="s">
        <v>2259</v>
      </c>
      <c r="AL264" s="119">
        <v>0</v>
      </c>
      <c r="AM264" s="192" t="s">
        <v>2261</v>
      </c>
      <c r="AN264" s="9" t="s">
        <v>2259</v>
      </c>
      <c r="AO264" s="119">
        <v>30</v>
      </c>
      <c r="AP264" s="192" t="s">
        <v>2262</v>
      </c>
      <c r="AQ264" s="9" t="s">
        <v>2259</v>
      </c>
      <c r="AR264" s="81">
        <v>70</v>
      </c>
      <c r="AS264" s="192"/>
      <c r="AT264" s="9"/>
      <c r="AU264" s="119"/>
      <c r="AV264" s="84"/>
      <c r="AW264" s="9"/>
      <c r="AX264" s="119"/>
      <c r="AY264" s="192"/>
      <c r="AZ264" s="9"/>
      <c r="BA264" s="119"/>
      <c r="BB264" s="192"/>
      <c r="BC264" s="9"/>
      <c r="BD264" s="119"/>
      <c r="BE264" s="192"/>
      <c r="BF264" s="9"/>
      <c r="BG264" s="119"/>
    </row>
    <row r="265" spans="1:59" s="41" customFormat="1" ht="101.95" x14ac:dyDescent="0.25">
      <c r="A265" s="9">
        <v>312</v>
      </c>
      <c r="B265" s="124" t="s">
        <v>2237</v>
      </c>
      <c r="C265" s="9">
        <v>16</v>
      </c>
      <c r="D265" s="6"/>
      <c r="E265" s="2" t="s">
        <v>2263</v>
      </c>
      <c r="F265" s="1">
        <v>30442</v>
      </c>
      <c r="G265" s="78" t="s">
        <v>2264</v>
      </c>
      <c r="H265" s="9">
        <v>2002</v>
      </c>
      <c r="I265" s="78" t="s">
        <v>2265</v>
      </c>
      <c r="J265" s="141">
        <v>11193.34</v>
      </c>
      <c r="K265" s="78" t="s">
        <v>147</v>
      </c>
      <c r="L265" s="78" t="s">
        <v>2266</v>
      </c>
      <c r="M265" s="78" t="s">
        <v>2267</v>
      </c>
      <c r="N265" s="78" t="s">
        <v>2268</v>
      </c>
      <c r="O265" s="78" t="s">
        <v>2269</v>
      </c>
      <c r="P265" s="9">
        <v>38638</v>
      </c>
      <c r="Q265" s="6">
        <v>1.32</v>
      </c>
      <c r="R265" s="6">
        <v>1.32</v>
      </c>
      <c r="S265" s="6"/>
      <c r="T265" s="6"/>
      <c r="U265" s="6">
        <v>1.32</v>
      </c>
      <c r="V265" s="9"/>
      <c r="W265" s="9">
        <v>0</v>
      </c>
      <c r="X265" s="6" t="s">
        <v>2245</v>
      </c>
      <c r="Y265" s="9"/>
      <c r="Z265" s="9"/>
      <c r="AA265" s="9"/>
      <c r="AB265" s="9">
        <v>17</v>
      </c>
      <c r="AC265" s="9"/>
      <c r="AD265" s="6"/>
      <c r="AE265" s="9"/>
      <c r="AF265" s="81">
        <v>0</v>
      </c>
      <c r="AG265" s="209" t="s">
        <v>2270</v>
      </c>
      <c r="AH265" s="6" t="s">
        <v>2271</v>
      </c>
      <c r="AI265" s="119"/>
      <c r="AJ265" s="192" t="s">
        <v>2272</v>
      </c>
      <c r="AK265" s="9" t="s">
        <v>2271</v>
      </c>
      <c r="AL265" s="119"/>
      <c r="AM265" s="192"/>
      <c r="AN265" s="9"/>
      <c r="AO265" s="119"/>
      <c r="AP265" s="192"/>
      <c r="AQ265" s="9"/>
      <c r="AR265" s="81"/>
      <c r="AS265" s="192"/>
      <c r="AT265" s="9"/>
      <c r="AU265" s="119"/>
      <c r="AV265" s="84"/>
      <c r="AW265" s="9"/>
      <c r="AX265" s="119"/>
      <c r="AY265" s="192"/>
      <c r="AZ265" s="9"/>
      <c r="BA265" s="119"/>
      <c r="BB265" s="192"/>
      <c r="BC265" s="9"/>
      <c r="BD265" s="119"/>
      <c r="BE265" s="192"/>
      <c r="BF265" s="9"/>
      <c r="BG265" s="119"/>
    </row>
    <row r="266" spans="1:59" s="41" customFormat="1" ht="89.2" x14ac:dyDescent="0.25">
      <c r="A266" s="9">
        <v>312</v>
      </c>
      <c r="B266" s="124" t="s">
        <v>2237</v>
      </c>
      <c r="C266" s="9">
        <v>9</v>
      </c>
      <c r="D266" s="6" t="s">
        <v>2273</v>
      </c>
      <c r="E266" s="2" t="s">
        <v>2274</v>
      </c>
      <c r="F266" s="1">
        <v>11736</v>
      </c>
      <c r="G266" s="78" t="s">
        <v>2275</v>
      </c>
      <c r="H266" s="9">
        <v>2006</v>
      </c>
      <c r="I266" s="78" t="s">
        <v>2276</v>
      </c>
      <c r="J266" s="141">
        <v>139558.21</v>
      </c>
      <c r="K266" s="78" t="s">
        <v>140</v>
      </c>
      <c r="L266" s="78" t="s">
        <v>2277</v>
      </c>
      <c r="M266" s="78" t="s">
        <v>2278</v>
      </c>
      <c r="N266" s="78" t="s">
        <v>2279</v>
      </c>
      <c r="O266" s="78" t="s">
        <v>2280</v>
      </c>
      <c r="P266" s="9">
        <v>23973</v>
      </c>
      <c r="Q266" s="6">
        <v>16.420000000000002</v>
      </c>
      <c r="R266" s="6">
        <v>16.420000000000002</v>
      </c>
      <c r="S266" s="6"/>
      <c r="T266" s="6"/>
      <c r="U266" s="6">
        <v>16.420000000000002</v>
      </c>
      <c r="V266" s="9"/>
      <c r="W266" s="9">
        <v>20</v>
      </c>
      <c r="X266" s="6" t="s">
        <v>2245</v>
      </c>
      <c r="Y266" s="9"/>
      <c r="Z266" s="9"/>
      <c r="AA266" s="9"/>
      <c r="AB266" s="9">
        <v>17</v>
      </c>
      <c r="AC266" s="9"/>
      <c r="AD266" s="6"/>
      <c r="AE266" s="9"/>
      <c r="AF266" s="81">
        <v>36</v>
      </c>
      <c r="AG266" s="209" t="s">
        <v>2273</v>
      </c>
      <c r="AH266" s="6" t="s">
        <v>2281</v>
      </c>
      <c r="AI266" s="119"/>
      <c r="AJ266" s="192"/>
      <c r="AK266" s="9"/>
      <c r="AL266" s="119"/>
      <c r="AM266" s="192"/>
      <c r="AN266" s="9"/>
      <c r="AO266" s="119"/>
      <c r="AP266" s="192"/>
      <c r="AQ266" s="9"/>
      <c r="AR266" s="81"/>
      <c r="AS266" s="192"/>
      <c r="AT266" s="9"/>
      <c r="AU266" s="119"/>
      <c r="AV266" s="84"/>
      <c r="AW266" s="9"/>
      <c r="AX266" s="119"/>
      <c r="AY266" s="192"/>
      <c r="AZ266" s="9"/>
      <c r="BA266" s="119"/>
      <c r="BB266" s="192"/>
      <c r="BC266" s="9"/>
      <c r="BD266" s="119"/>
      <c r="BE266" s="192"/>
      <c r="BF266" s="9"/>
      <c r="BG266" s="119"/>
    </row>
    <row r="267" spans="1:59" s="41" customFormat="1" ht="216.55" x14ac:dyDescent="0.25">
      <c r="A267" s="9">
        <v>312</v>
      </c>
      <c r="B267" s="124" t="s">
        <v>2237</v>
      </c>
      <c r="C267" s="9">
        <v>17</v>
      </c>
      <c r="D267" s="6"/>
      <c r="E267" s="2" t="s">
        <v>2282</v>
      </c>
      <c r="F267" s="1">
        <v>10511</v>
      </c>
      <c r="G267" s="78" t="s">
        <v>2283</v>
      </c>
      <c r="H267" s="9">
        <v>2008</v>
      </c>
      <c r="I267" s="78" t="s">
        <v>2284</v>
      </c>
      <c r="J267" s="141">
        <v>374087.48</v>
      </c>
      <c r="K267" s="78" t="s">
        <v>88</v>
      </c>
      <c r="L267" s="78" t="s">
        <v>2285</v>
      </c>
      <c r="M267" s="78" t="s">
        <v>2286</v>
      </c>
      <c r="N267" s="78" t="s">
        <v>2287</v>
      </c>
      <c r="O267" s="78" t="s">
        <v>2288</v>
      </c>
      <c r="P267" s="9">
        <v>78779</v>
      </c>
      <c r="Q267" s="6">
        <v>44.01</v>
      </c>
      <c r="R267" s="6">
        <v>44.01</v>
      </c>
      <c r="S267" s="6"/>
      <c r="T267" s="6"/>
      <c r="U267" s="6">
        <v>44.01</v>
      </c>
      <c r="V267" s="9"/>
      <c r="W267" s="9">
        <v>20</v>
      </c>
      <c r="X267" s="6" t="s">
        <v>2245</v>
      </c>
      <c r="Y267" s="9"/>
      <c r="Z267" s="9"/>
      <c r="AA267" s="9"/>
      <c r="AB267" s="9">
        <v>17</v>
      </c>
      <c r="AC267" s="9"/>
      <c r="AD267" s="6"/>
      <c r="AE267" s="9"/>
      <c r="AF267" s="81">
        <v>15</v>
      </c>
      <c r="AG267" s="209" t="s">
        <v>2289</v>
      </c>
      <c r="AH267" s="6" t="s">
        <v>2282</v>
      </c>
      <c r="AI267" s="119"/>
      <c r="AJ267" s="192"/>
      <c r="AK267" s="9"/>
      <c r="AL267" s="119"/>
      <c r="AM267" s="192"/>
      <c r="AN267" s="9"/>
      <c r="AO267" s="119"/>
      <c r="AP267" s="192"/>
      <c r="AQ267" s="9"/>
      <c r="AR267" s="81"/>
      <c r="AS267" s="192"/>
      <c r="AT267" s="9"/>
      <c r="AU267" s="119"/>
      <c r="AV267" s="84"/>
      <c r="AW267" s="9"/>
      <c r="AX267" s="119"/>
      <c r="AY267" s="192"/>
      <c r="AZ267" s="9"/>
      <c r="BA267" s="119"/>
      <c r="BB267" s="192"/>
      <c r="BC267" s="9"/>
      <c r="BD267" s="119"/>
      <c r="BE267" s="192"/>
      <c r="BF267" s="9"/>
      <c r="BG267" s="119"/>
    </row>
    <row r="268" spans="1:59" s="41" customFormat="1" ht="114.65" x14ac:dyDescent="0.25">
      <c r="A268" s="9">
        <v>312</v>
      </c>
      <c r="B268" s="124" t="s">
        <v>2237</v>
      </c>
      <c r="C268" s="9">
        <v>8</v>
      </c>
      <c r="D268" s="6"/>
      <c r="E268" s="2" t="s">
        <v>2290</v>
      </c>
      <c r="F268" s="1">
        <v>10458</v>
      </c>
      <c r="G268" s="78" t="s">
        <v>2291</v>
      </c>
      <c r="H268" s="9">
        <v>2007</v>
      </c>
      <c r="I268" s="78" t="s">
        <v>2292</v>
      </c>
      <c r="J268" s="141">
        <v>49406.21</v>
      </c>
      <c r="K268" s="78" t="s">
        <v>88</v>
      </c>
      <c r="L268" s="78"/>
      <c r="M268" s="78"/>
      <c r="N268" s="78"/>
      <c r="O268" s="78"/>
      <c r="P268" s="9" t="s">
        <v>2293</v>
      </c>
      <c r="Q268" s="6">
        <v>5.81</v>
      </c>
      <c r="R268" s="6">
        <v>5.81</v>
      </c>
      <c r="S268" s="6"/>
      <c r="T268" s="6"/>
      <c r="U268" s="6">
        <v>5.81</v>
      </c>
      <c r="V268" s="9"/>
      <c r="W268" s="9">
        <v>20</v>
      </c>
      <c r="X268" s="6" t="s">
        <v>2245</v>
      </c>
      <c r="Y268" s="9"/>
      <c r="Z268" s="9"/>
      <c r="AA268" s="9"/>
      <c r="AB268" s="9">
        <v>17</v>
      </c>
      <c r="AC268" s="9"/>
      <c r="AD268" s="6"/>
      <c r="AE268" s="9"/>
      <c r="AF268" s="81">
        <v>0</v>
      </c>
      <c r="AG268" s="209"/>
      <c r="AH268" s="6"/>
      <c r="AI268" s="119"/>
      <c r="AJ268" s="192"/>
      <c r="AK268" s="9"/>
      <c r="AL268" s="119"/>
      <c r="AM268" s="192"/>
      <c r="AN268" s="9"/>
      <c r="AO268" s="119"/>
      <c r="AP268" s="192"/>
      <c r="AQ268" s="9"/>
      <c r="AR268" s="81"/>
      <c r="AS268" s="192"/>
      <c r="AT268" s="9"/>
      <c r="AU268" s="119"/>
      <c r="AV268" s="84"/>
      <c r="AW268" s="9"/>
      <c r="AX268" s="119"/>
      <c r="AY268" s="192"/>
      <c r="AZ268" s="9"/>
      <c r="BA268" s="119"/>
      <c r="BB268" s="192"/>
      <c r="BC268" s="9"/>
      <c r="BD268" s="119"/>
      <c r="BE268" s="192"/>
      <c r="BF268" s="9"/>
      <c r="BG268" s="119"/>
    </row>
    <row r="269" spans="1:59" s="41" customFormat="1" ht="127.4" x14ac:dyDescent="0.25">
      <c r="A269" s="9">
        <v>312</v>
      </c>
      <c r="B269" s="124" t="s">
        <v>2237</v>
      </c>
      <c r="C269" s="9">
        <v>35</v>
      </c>
      <c r="D269" s="6"/>
      <c r="E269" s="2" t="s">
        <v>2294</v>
      </c>
      <c r="F269" s="1">
        <v>9160</v>
      </c>
      <c r="G269" s="78" t="s">
        <v>2295</v>
      </c>
      <c r="H269" s="9">
        <v>2005</v>
      </c>
      <c r="I269" s="78" t="s">
        <v>2296</v>
      </c>
      <c r="J269" s="141">
        <v>67807.97</v>
      </c>
      <c r="K269" s="78" t="s">
        <v>147</v>
      </c>
      <c r="L269" s="78" t="s">
        <v>2297</v>
      </c>
      <c r="M269" s="78" t="s">
        <v>2298</v>
      </c>
      <c r="N269" s="78" t="s">
        <v>2299</v>
      </c>
      <c r="O269" s="78"/>
      <c r="P269" s="9">
        <v>5440</v>
      </c>
      <c r="Q269" s="6">
        <v>7.98</v>
      </c>
      <c r="R269" s="6">
        <v>7.98</v>
      </c>
      <c r="S269" s="6"/>
      <c r="T269" s="6"/>
      <c r="U269" s="6">
        <v>7.98</v>
      </c>
      <c r="V269" s="9"/>
      <c r="W269" s="9">
        <v>20</v>
      </c>
      <c r="X269" s="6" t="s">
        <v>2245</v>
      </c>
      <c r="Y269" s="9"/>
      <c r="Z269" s="9"/>
      <c r="AA269" s="9"/>
      <c r="AB269" s="9">
        <v>17</v>
      </c>
      <c r="AC269" s="9"/>
      <c r="AD269" s="6"/>
      <c r="AE269" s="9"/>
      <c r="AF269" s="81">
        <v>0</v>
      </c>
      <c r="AG269" s="209" t="s">
        <v>2300</v>
      </c>
      <c r="AH269" s="6" t="s">
        <v>2294</v>
      </c>
      <c r="AI269" s="119"/>
      <c r="AJ269" s="192" t="s">
        <v>2301</v>
      </c>
      <c r="AK269" s="9" t="s">
        <v>2302</v>
      </c>
      <c r="AL269" s="119"/>
      <c r="AM269" s="192"/>
      <c r="AN269" s="9"/>
      <c r="AO269" s="119"/>
      <c r="AP269" s="192"/>
      <c r="AQ269" s="9"/>
      <c r="AR269" s="81"/>
      <c r="AS269" s="192"/>
      <c r="AT269" s="9"/>
      <c r="AU269" s="119"/>
      <c r="AV269" s="84"/>
      <c r="AW269" s="9"/>
      <c r="AX269" s="119"/>
      <c r="AY269" s="192"/>
      <c r="AZ269" s="9"/>
      <c r="BA269" s="119"/>
      <c r="BB269" s="192"/>
      <c r="BC269" s="9"/>
      <c r="BD269" s="119"/>
      <c r="BE269" s="192"/>
      <c r="BF269" s="9"/>
      <c r="BG269" s="119"/>
    </row>
    <row r="270" spans="1:59" s="41" customFormat="1" ht="114.65" x14ac:dyDescent="0.25">
      <c r="A270" s="9">
        <v>312</v>
      </c>
      <c r="B270" s="124" t="s">
        <v>2237</v>
      </c>
      <c r="C270" s="9"/>
      <c r="D270" s="6" t="s">
        <v>2312</v>
      </c>
      <c r="E270" s="2" t="s">
        <v>2303</v>
      </c>
      <c r="F270" s="1">
        <v>24206</v>
      </c>
      <c r="G270" s="78" t="s">
        <v>2304</v>
      </c>
      <c r="H270" s="9">
        <v>2016</v>
      </c>
      <c r="I270" s="78" t="s">
        <v>2305</v>
      </c>
      <c r="J270" s="141">
        <v>99125</v>
      </c>
      <c r="K270" s="78" t="s">
        <v>283</v>
      </c>
      <c r="L270" s="78" t="s">
        <v>2306</v>
      </c>
      <c r="M270" s="78" t="s">
        <v>2307</v>
      </c>
      <c r="N270" s="78" t="s">
        <v>2308</v>
      </c>
      <c r="O270" s="78" t="s">
        <v>2309</v>
      </c>
      <c r="P270" s="9">
        <v>2300131643</v>
      </c>
      <c r="Q270" s="6">
        <v>50</v>
      </c>
      <c r="R270" s="6">
        <v>17</v>
      </c>
      <c r="S270" s="6">
        <v>13</v>
      </c>
      <c r="T270" s="6">
        <v>81</v>
      </c>
      <c r="U270" s="6">
        <v>111</v>
      </c>
      <c r="V270" s="9">
        <v>60</v>
      </c>
      <c r="W270" s="9">
        <v>20</v>
      </c>
      <c r="X270" s="6" t="s">
        <v>2310</v>
      </c>
      <c r="Y270" s="9">
        <v>4</v>
      </c>
      <c r="Z270" s="9"/>
      <c r="AA270" s="9"/>
      <c r="AB270" s="9">
        <v>17</v>
      </c>
      <c r="AC270" s="9" t="s">
        <v>2311</v>
      </c>
      <c r="AD270" s="6">
        <v>160</v>
      </c>
      <c r="AE270" s="9">
        <v>5</v>
      </c>
      <c r="AF270" s="81">
        <v>60</v>
      </c>
      <c r="AG270" s="209" t="s">
        <v>2312</v>
      </c>
      <c r="AH270" s="6" t="s">
        <v>2313</v>
      </c>
      <c r="AI270" s="119">
        <v>100</v>
      </c>
      <c r="AJ270" s="192"/>
      <c r="AK270" s="9"/>
      <c r="AL270" s="119"/>
      <c r="AM270" s="192"/>
      <c r="AN270" s="9"/>
      <c r="AO270" s="119"/>
      <c r="AP270" s="192"/>
      <c r="AQ270" s="9"/>
      <c r="AR270" s="81"/>
      <c r="AS270" s="192"/>
      <c r="AT270" s="9"/>
      <c r="AU270" s="119"/>
      <c r="AV270" s="84"/>
      <c r="AW270" s="9"/>
      <c r="AX270" s="119"/>
      <c r="AY270" s="192"/>
      <c r="AZ270" s="9"/>
      <c r="BA270" s="119"/>
      <c r="BB270" s="192"/>
      <c r="BC270" s="9"/>
      <c r="BD270" s="119"/>
      <c r="BE270" s="192"/>
      <c r="BF270" s="9"/>
      <c r="BG270" s="119"/>
    </row>
    <row r="271" spans="1:59" s="41" customFormat="1" ht="293" x14ac:dyDescent="0.25">
      <c r="A271" s="9">
        <v>334</v>
      </c>
      <c r="B271" s="124" t="s">
        <v>2314</v>
      </c>
      <c r="C271" s="9">
        <v>1</v>
      </c>
      <c r="D271" s="6" t="s">
        <v>2315</v>
      </c>
      <c r="E271" s="2" t="s">
        <v>2316</v>
      </c>
      <c r="F271" s="1">
        <v>13343</v>
      </c>
      <c r="G271" s="78" t="s">
        <v>2317</v>
      </c>
      <c r="H271" s="9">
        <v>2004</v>
      </c>
      <c r="I271" s="78" t="s">
        <v>2318</v>
      </c>
      <c r="J271" s="141">
        <v>80104.36</v>
      </c>
      <c r="K271" s="78" t="s">
        <v>147</v>
      </c>
      <c r="L271" s="78" t="s">
        <v>2319</v>
      </c>
      <c r="M271" s="78" t="s">
        <v>2320</v>
      </c>
      <c r="N271" s="78" t="s">
        <v>2321</v>
      </c>
      <c r="O271" s="78" t="s">
        <v>2322</v>
      </c>
      <c r="P271" s="9">
        <v>91804</v>
      </c>
      <c r="Q271" s="6">
        <v>60.15</v>
      </c>
      <c r="R271" s="6">
        <v>9.42</v>
      </c>
      <c r="S271" s="6">
        <v>6.38</v>
      </c>
      <c r="T271" s="6">
        <v>44.35</v>
      </c>
      <c r="U271" s="6">
        <v>60.150000000000006</v>
      </c>
      <c r="V271" s="9" t="s">
        <v>2323</v>
      </c>
      <c r="W271" s="9">
        <v>100</v>
      </c>
      <c r="X271" s="6" t="s">
        <v>2324</v>
      </c>
      <c r="Y271" s="9">
        <v>2</v>
      </c>
      <c r="Z271" s="9">
        <v>5</v>
      </c>
      <c r="AA271" s="9">
        <v>1</v>
      </c>
      <c r="AB271" s="9">
        <v>17</v>
      </c>
      <c r="AC271" s="9">
        <v>24</v>
      </c>
      <c r="AD271" s="6"/>
      <c r="AE271" s="9">
        <v>5</v>
      </c>
      <c r="AF271" s="81">
        <v>100</v>
      </c>
      <c r="AG271" s="209" t="s">
        <v>2315</v>
      </c>
      <c r="AH271" s="6" t="s">
        <v>2325</v>
      </c>
      <c r="AI271" s="119">
        <v>52</v>
      </c>
      <c r="AJ271" s="192"/>
      <c r="AK271" s="9"/>
      <c r="AL271" s="119"/>
      <c r="AM271" s="192"/>
      <c r="AN271" s="9"/>
      <c r="AO271" s="119"/>
      <c r="AP271" s="192"/>
      <c r="AQ271" s="9"/>
      <c r="AR271" s="81"/>
      <c r="AS271" s="192" t="s">
        <v>2326</v>
      </c>
      <c r="AT271" s="9" t="s">
        <v>2325</v>
      </c>
      <c r="AU271" s="119">
        <v>40</v>
      </c>
      <c r="AV271" s="84"/>
      <c r="AW271" s="9"/>
      <c r="AX271" s="119"/>
      <c r="AY271" s="192"/>
      <c r="AZ271" s="9"/>
      <c r="BA271" s="119"/>
      <c r="BB271" s="192"/>
      <c r="BC271" s="9"/>
      <c r="BD271" s="119"/>
      <c r="BE271" s="192"/>
      <c r="BF271" s="9"/>
      <c r="BG271" s="119"/>
    </row>
    <row r="272" spans="1:59" s="41" customFormat="1" ht="127.4" x14ac:dyDescent="0.25">
      <c r="A272" s="9">
        <v>334</v>
      </c>
      <c r="B272" s="124" t="s">
        <v>2314</v>
      </c>
      <c r="C272" s="9">
        <v>1</v>
      </c>
      <c r="D272" s="6" t="s">
        <v>2188</v>
      </c>
      <c r="E272" s="2" t="s">
        <v>2327</v>
      </c>
      <c r="F272" s="1">
        <v>1324</v>
      </c>
      <c r="G272" s="78" t="s">
        <v>2328</v>
      </c>
      <c r="H272" s="9">
        <v>2007</v>
      </c>
      <c r="I272" s="78" t="s">
        <v>2329</v>
      </c>
      <c r="J272" s="141">
        <v>124380.07</v>
      </c>
      <c r="K272" s="78" t="s">
        <v>88</v>
      </c>
      <c r="L272" s="78" t="s">
        <v>2330</v>
      </c>
      <c r="M272" s="78" t="s">
        <v>2331</v>
      </c>
      <c r="N272" s="78" t="s">
        <v>2332</v>
      </c>
      <c r="O272" s="78" t="s">
        <v>2333</v>
      </c>
      <c r="P272" s="9">
        <v>102090</v>
      </c>
      <c r="Q272" s="6">
        <v>68.14</v>
      </c>
      <c r="R272" s="6">
        <v>14.63</v>
      </c>
      <c r="S272" s="6">
        <v>9.16</v>
      </c>
      <c r="T272" s="6">
        <v>44.35</v>
      </c>
      <c r="U272" s="6">
        <v>68.14</v>
      </c>
      <c r="V272" s="9">
        <v>100</v>
      </c>
      <c r="W272" s="9">
        <v>100</v>
      </c>
      <c r="X272" s="6" t="s">
        <v>2334</v>
      </c>
      <c r="Y272" s="9">
        <v>3</v>
      </c>
      <c r="Z272" s="9">
        <v>3</v>
      </c>
      <c r="AA272" s="9">
        <v>4</v>
      </c>
      <c r="AB272" s="9">
        <v>17</v>
      </c>
      <c r="AC272" s="9">
        <v>29</v>
      </c>
      <c r="AD272" s="6"/>
      <c r="AE272" s="9">
        <v>5</v>
      </c>
      <c r="AF272" s="81">
        <v>100</v>
      </c>
      <c r="AG272" s="209" t="s">
        <v>2188</v>
      </c>
      <c r="AH272" s="6" t="s">
        <v>2335</v>
      </c>
      <c r="AI272" s="119">
        <v>100</v>
      </c>
      <c r="AJ272" s="192"/>
      <c r="AK272" s="9"/>
      <c r="AL272" s="119"/>
      <c r="AM272" s="192"/>
      <c r="AN272" s="9"/>
      <c r="AO272" s="119"/>
      <c r="AP272" s="192"/>
      <c r="AQ272" s="9"/>
      <c r="AR272" s="81"/>
      <c r="AS272" s="192" t="s">
        <v>2336</v>
      </c>
      <c r="AT272" s="9" t="s">
        <v>2335</v>
      </c>
      <c r="AU272" s="119">
        <v>80</v>
      </c>
      <c r="AV272" s="84"/>
      <c r="AW272" s="9"/>
      <c r="AX272" s="119"/>
      <c r="AY272" s="192"/>
      <c r="AZ272" s="9"/>
      <c r="BA272" s="119"/>
      <c r="BB272" s="192"/>
      <c r="BC272" s="9"/>
      <c r="BD272" s="119"/>
      <c r="BE272" s="192"/>
      <c r="BF272" s="9"/>
      <c r="BG272" s="119"/>
    </row>
    <row r="273" spans="1:59" s="41" customFormat="1" ht="216.55" x14ac:dyDescent="0.25">
      <c r="A273" s="9">
        <v>334</v>
      </c>
      <c r="B273" s="124" t="s">
        <v>2314</v>
      </c>
      <c r="C273" s="9">
        <v>1</v>
      </c>
      <c r="D273" s="6" t="s">
        <v>2315</v>
      </c>
      <c r="E273" s="2" t="s">
        <v>2316</v>
      </c>
      <c r="F273" s="1">
        <v>13343</v>
      </c>
      <c r="G273" s="78" t="s">
        <v>2337</v>
      </c>
      <c r="H273" s="9">
        <v>2008</v>
      </c>
      <c r="I273" s="78" t="s">
        <v>2338</v>
      </c>
      <c r="J273" s="141">
        <v>149642.26</v>
      </c>
      <c r="K273" s="78" t="s">
        <v>88</v>
      </c>
      <c r="L273" s="78" t="s">
        <v>2339</v>
      </c>
      <c r="M273" s="78" t="s">
        <v>2340</v>
      </c>
      <c r="N273" s="78" t="s">
        <v>2341</v>
      </c>
      <c r="O273" s="78" t="s">
        <v>2342</v>
      </c>
      <c r="P273" s="9">
        <v>107963</v>
      </c>
      <c r="Q273" s="6">
        <v>69.86</v>
      </c>
      <c r="R273" s="6">
        <v>17.600000000000001</v>
      </c>
      <c r="S273" s="6">
        <v>7.91</v>
      </c>
      <c r="T273" s="6">
        <v>44.35</v>
      </c>
      <c r="U273" s="6">
        <v>69.86</v>
      </c>
      <c r="V273" s="9" t="s">
        <v>2343</v>
      </c>
      <c r="W273" s="9">
        <v>100</v>
      </c>
      <c r="X273" s="6" t="s">
        <v>2344</v>
      </c>
      <c r="Y273" s="9">
        <v>3</v>
      </c>
      <c r="Z273" s="9">
        <v>4</v>
      </c>
      <c r="AA273" s="9">
        <v>7</v>
      </c>
      <c r="AB273" s="9">
        <v>17</v>
      </c>
      <c r="AC273" s="9">
        <v>26</v>
      </c>
      <c r="AD273" s="6"/>
      <c r="AE273" s="9">
        <v>5</v>
      </c>
      <c r="AF273" s="81">
        <v>100</v>
      </c>
      <c r="AG273" s="209" t="s">
        <v>2345</v>
      </c>
      <c r="AH273" s="6" t="s">
        <v>2325</v>
      </c>
      <c r="AI273" s="119">
        <v>85</v>
      </c>
      <c r="AJ273" s="192"/>
      <c r="AK273" s="9"/>
      <c r="AL273" s="119"/>
      <c r="AM273" s="192"/>
      <c r="AN273" s="9"/>
      <c r="AO273" s="119"/>
      <c r="AP273" s="192"/>
      <c r="AQ273" s="9"/>
      <c r="AR273" s="81"/>
      <c r="AS273" s="192" t="s">
        <v>2346</v>
      </c>
      <c r="AT273" s="9" t="s">
        <v>2325</v>
      </c>
      <c r="AU273" s="119">
        <v>30</v>
      </c>
      <c r="AV273" s="84"/>
      <c r="AW273" s="9"/>
      <c r="AX273" s="119"/>
      <c r="AY273" s="192"/>
      <c r="AZ273" s="9"/>
      <c r="BA273" s="119"/>
      <c r="BB273" s="192"/>
      <c r="BC273" s="9"/>
      <c r="BD273" s="119"/>
      <c r="BE273" s="192"/>
      <c r="BF273" s="9"/>
      <c r="BG273" s="119"/>
    </row>
    <row r="274" spans="1:59" s="41" customFormat="1" ht="89.2" x14ac:dyDescent="0.25">
      <c r="A274" s="9">
        <v>334</v>
      </c>
      <c r="B274" s="124" t="s">
        <v>2314</v>
      </c>
      <c r="C274" s="9">
        <v>3</v>
      </c>
      <c r="D274" s="6" t="s">
        <v>2347</v>
      </c>
      <c r="E274" s="2" t="s">
        <v>2348</v>
      </c>
      <c r="F274" s="1" t="s">
        <v>2349</v>
      </c>
      <c r="G274" s="78" t="s">
        <v>2350</v>
      </c>
      <c r="H274" s="9">
        <v>2008</v>
      </c>
      <c r="I274" s="78" t="s">
        <v>2351</v>
      </c>
      <c r="J274" s="141">
        <v>201585.8</v>
      </c>
      <c r="K274" s="78" t="s">
        <v>88</v>
      </c>
      <c r="L274" s="78" t="s">
        <v>2352</v>
      </c>
      <c r="M274" s="78" t="s">
        <v>2353</v>
      </c>
      <c r="N274" s="78" t="s">
        <v>2354</v>
      </c>
      <c r="O274" s="78" t="s">
        <v>2355</v>
      </c>
      <c r="P274" s="9">
        <v>108244</v>
      </c>
      <c r="Q274" s="6">
        <v>76.180000000000007</v>
      </c>
      <c r="R274" s="6">
        <v>23.72</v>
      </c>
      <c r="S274" s="6">
        <v>8.11</v>
      </c>
      <c r="T274" s="6">
        <v>44.35</v>
      </c>
      <c r="U274" s="6">
        <v>76.180000000000007</v>
      </c>
      <c r="V274" s="9">
        <v>100</v>
      </c>
      <c r="W274" s="9">
        <v>100</v>
      </c>
      <c r="X274" s="6" t="s">
        <v>2356</v>
      </c>
      <c r="Y274" s="9">
        <v>4</v>
      </c>
      <c r="Z274" s="9">
        <v>8</v>
      </c>
      <c r="AA274" s="9">
        <v>2</v>
      </c>
      <c r="AB274" s="9">
        <v>17</v>
      </c>
      <c r="AC274" s="9">
        <v>31</v>
      </c>
      <c r="AD274" s="6"/>
      <c r="AE274" s="9">
        <v>5</v>
      </c>
      <c r="AF274" s="81">
        <v>100</v>
      </c>
      <c r="AG274" s="209"/>
      <c r="AH274" s="6"/>
      <c r="AI274" s="119"/>
      <c r="AJ274" s="192"/>
      <c r="AK274" s="9"/>
      <c r="AL274" s="119"/>
      <c r="AM274" s="192"/>
      <c r="AN274" s="9"/>
      <c r="AO274" s="119"/>
      <c r="AP274" s="192"/>
      <c r="AQ274" s="9"/>
      <c r="AR274" s="81"/>
      <c r="AS274" s="192" t="s">
        <v>2357</v>
      </c>
      <c r="AT274" s="9" t="s">
        <v>2358</v>
      </c>
      <c r="AU274" s="119">
        <v>100</v>
      </c>
      <c r="AV274" s="84"/>
      <c r="AW274" s="9"/>
      <c r="AX274" s="119"/>
      <c r="AY274" s="192"/>
      <c r="AZ274" s="9"/>
      <c r="BA274" s="119"/>
      <c r="BB274" s="192"/>
      <c r="BC274" s="9"/>
      <c r="BD274" s="119"/>
      <c r="BE274" s="192"/>
      <c r="BF274" s="9"/>
      <c r="BG274" s="119"/>
    </row>
    <row r="275" spans="1:59" s="41" customFormat="1" ht="216.55" x14ac:dyDescent="0.25">
      <c r="A275" s="9">
        <v>334</v>
      </c>
      <c r="B275" s="124" t="s">
        <v>2314</v>
      </c>
      <c r="C275" s="9">
        <v>1</v>
      </c>
      <c r="D275" s="6" t="s">
        <v>2315</v>
      </c>
      <c r="E275" s="2" t="s">
        <v>2316</v>
      </c>
      <c r="F275" s="1">
        <v>13343</v>
      </c>
      <c r="G275" s="78" t="s">
        <v>2359</v>
      </c>
      <c r="H275" s="9">
        <v>2010</v>
      </c>
      <c r="I275" s="78" t="s">
        <v>2360</v>
      </c>
      <c r="J275" s="141">
        <v>140377.67000000001</v>
      </c>
      <c r="K275" s="78" t="s">
        <v>68</v>
      </c>
      <c r="L275" s="78" t="s">
        <v>2361</v>
      </c>
      <c r="M275" s="78" t="s">
        <v>2362</v>
      </c>
      <c r="N275" s="78" t="s">
        <v>2363</v>
      </c>
      <c r="O275" s="78" t="s">
        <v>2364</v>
      </c>
      <c r="P275" s="9">
        <v>113029</v>
      </c>
      <c r="Q275" s="6">
        <v>68.94</v>
      </c>
      <c r="R275" s="6">
        <v>16.52</v>
      </c>
      <c r="S275" s="6">
        <v>8.07</v>
      </c>
      <c r="T275" s="6">
        <v>44.35</v>
      </c>
      <c r="U275" s="6">
        <v>68.94</v>
      </c>
      <c r="V275" s="9" t="s">
        <v>2365</v>
      </c>
      <c r="W275" s="9">
        <v>100</v>
      </c>
      <c r="X275" s="6" t="s">
        <v>2366</v>
      </c>
      <c r="Y275" s="9">
        <v>2</v>
      </c>
      <c r="Z275" s="9">
        <v>5</v>
      </c>
      <c r="AA275" s="9">
        <v>1</v>
      </c>
      <c r="AB275" s="9">
        <v>17</v>
      </c>
      <c r="AC275" s="9">
        <v>25</v>
      </c>
      <c r="AD275" s="6"/>
      <c r="AE275" s="9">
        <v>5</v>
      </c>
      <c r="AF275" s="81">
        <v>100</v>
      </c>
      <c r="AG275" s="209" t="s">
        <v>2315</v>
      </c>
      <c r="AH275" s="6" t="s">
        <v>2325</v>
      </c>
      <c r="AI275" s="119">
        <v>75</v>
      </c>
      <c r="AJ275" s="192"/>
      <c r="AK275" s="9"/>
      <c r="AL275" s="119"/>
      <c r="AM275" s="192"/>
      <c r="AN275" s="9"/>
      <c r="AO275" s="119"/>
      <c r="AP275" s="192"/>
      <c r="AQ275" s="9"/>
      <c r="AR275" s="81"/>
      <c r="AS275" s="192" t="s">
        <v>2346</v>
      </c>
      <c r="AT275" s="9" t="s">
        <v>2325</v>
      </c>
      <c r="AU275" s="119">
        <v>20</v>
      </c>
      <c r="AV275" s="84"/>
      <c r="AW275" s="9"/>
      <c r="AX275" s="119"/>
      <c r="AY275" s="192"/>
      <c r="AZ275" s="9"/>
      <c r="BA275" s="119"/>
      <c r="BB275" s="192"/>
      <c r="BC275" s="9"/>
      <c r="BD275" s="119"/>
      <c r="BE275" s="192"/>
      <c r="BF275" s="9"/>
      <c r="BG275" s="119"/>
    </row>
    <row r="276" spans="1:59" s="41" customFormat="1" ht="76.45" x14ac:dyDescent="0.25">
      <c r="A276" s="9">
        <v>334</v>
      </c>
      <c r="B276" s="124" t="s">
        <v>2314</v>
      </c>
      <c r="C276" s="9">
        <v>6</v>
      </c>
      <c r="D276" s="6" t="s">
        <v>2367</v>
      </c>
      <c r="E276" s="2" t="s">
        <v>2368</v>
      </c>
      <c r="F276" s="1" t="s">
        <v>2369</v>
      </c>
      <c r="G276" s="78" t="s">
        <v>2370</v>
      </c>
      <c r="H276" s="9">
        <v>2010</v>
      </c>
      <c r="I276" s="78" t="s">
        <v>2371</v>
      </c>
      <c r="J276" s="141">
        <v>131237.98000000001</v>
      </c>
      <c r="K276" s="78" t="s">
        <v>68</v>
      </c>
      <c r="L276" s="78" t="s">
        <v>2372</v>
      </c>
      <c r="M276" s="78" t="s">
        <v>2373</v>
      </c>
      <c r="N276" s="78" t="s">
        <v>2374</v>
      </c>
      <c r="O276" s="78" t="s">
        <v>2375</v>
      </c>
      <c r="P276" s="9">
        <v>112439</v>
      </c>
      <c r="Q276" s="6">
        <v>70.05</v>
      </c>
      <c r="R276" s="6">
        <v>15.44</v>
      </c>
      <c r="S276" s="6">
        <v>10.26</v>
      </c>
      <c r="T276" s="6">
        <v>44.35</v>
      </c>
      <c r="U276" s="6">
        <v>70.05</v>
      </c>
      <c r="V276" s="9">
        <v>100</v>
      </c>
      <c r="W276" s="9">
        <v>100</v>
      </c>
      <c r="X276" s="6" t="s">
        <v>2376</v>
      </c>
      <c r="Y276" s="9">
        <v>4</v>
      </c>
      <c r="Z276" s="9">
        <v>8</v>
      </c>
      <c r="AA276" s="9">
        <v>2</v>
      </c>
      <c r="AB276" s="9">
        <v>17</v>
      </c>
      <c r="AC276" s="9">
        <v>27</v>
      </c>
      <c r="AD276" s="6"/>
      <c r="AE276" s="9">
        <v>5</v>
      </c>
      <c r="AF276" s="81">
        <v>100</v>
      </c>
      <c r="AG276" s="209" t="s">
        <v>2367</v>
      </c>
      <c r="AH276" s="6" t="s">
        <v>2377</v>
      </c>
      <c r="AI276" s="119">
        <v>5</v>
      </c>
      <c r="AJ276" s="192"/>
      <c r="AK276" s="9"/>
      <c r="AL276" s="119"/>
      <c r="AM276" s="192"/>
      <c r="AN276" s="9"/>
      <c r="AO276" s="119"/>
      <c r="AP276" s="192"/>
      <c r="AQ276" s="9"/>
      <c r="AR276" s="81"/>
      <c r="AS276" s="192" t="s">
        <v>2378</v>
      </c>
      <c r="AT276" s="9" t="s">
        <v>2379</v>
      </c>
      <c r="AU276" s="119">
        <v>95</v>
      </c>
      <c r="AV276" s="84"/>
      <c r="AW276" s="9"/>
      <c r="AX276" s="119"/>
      <c r="AY276" s="192"/>
      <c r="AZ276" s="9"/>
      <c r="BA276" s="119"/>
      <c r="BB276" s="192"/>
      <c r="BC276" s="9"/>
      <c r="BD276" s="119"/>
      <c r="BE276" s="192"/>
      <c r="BF276" s="9"/>
      <c r="BG276" s="119"/>
    </row>
    <row r="277" spans="1:59" s="41" customFormat="1" ht="101.95" x14ac:dyDescent="0.25">
      <c r="A277" s="9">
        <v>334</v>
      </c>
      <c r="B277" s="124" t="s">
        <v>2314</v>
      </c>
      <c r="C277" s="9">
        <v>1</v>
      </c>
      <c r="D277" s="6" t="s">
        <v>2380</v>
      </c>
      <c r="E277" s="2" t="s">
        <v>2381</v>
      </c>
      <c r="F277" s="1">
        <v>11040</v>
      </c>
      <c r="G277" s="78" t="s">
        <v>2382</v>
      </c>
      <c r="H277" s="9">
        <v>2012</v>
      </c>
      <c r="I277" s="78" t="s">
        <v>2383</v>
      </c>
      <c r="J277" s="141">
        <v>35001.599999999999</v>
      </c>
      <c r="K277" s="78" t="s">
        <v>7623</v>
      </c>
      <c r="L277" s="78" t="s">
        <v>2384</v>
      </c>
      <c r="M277" s="78" t="s">
        <v>2385</v>
      </c>
      <c r="N277" s="78" t="s">
        <v>2386</v>
      </c>
      <c r="O277" s="78" t="s">
        <v>2387</v>
      </c>
      <c r="P277" s="9">
        <v>119053</v>
      </c>
      <c r="Q277" s="6">
        <v>54.737835294117644</v>
      </c>
      <c r="R277" s="6">
        <v>4.117835294117647</v>
      </c>
      <c r="S277" s="6">
        <v>6.27</v>
      </c>
      <c r="T277" s="6">
        <v>44.35</v>
      </c>
      <c r="U277" s="6">
        <v>54.737835294117644</v>
      </c>
      <c r="V277" s="9">
        <v>100</v>
      </c>
      <c r="W277" s="9">
        <v>91</v>
      </c>
      <c r="X277" s="6" t="s">
        <v>2388</v>
      </c>
      <c r="Y277" s="9">
        <v>4</v>
      </c>
      <c r="Z277" s="9">
        <v>7</v>
      </c>
      <c r="AA277" s="9">
        <v>5</v>
      </c>
      <c r="AB277" s="9"/>
      <c r="AC277" s="9"/>
      <c r="AD277" s="6"/>
      <c r="AE277" s="9">
        <v>5</v>
      </c>
      <c r="AF277" s="81">
        <v>100</v>
      </c>
      <c r="AG277" s="209" t="s">
        <v>2380</v>
      </c>
      <c r="AH277" s="6" t="s">
        <v>2389</v>
      </c>
      <c r="AI277" s="119">
        <v>80</v>
      </c>
      <c r="AJ277" s="192"/>
      <c r="AK277" s="9"/>
      <c r="AL277" s="119"/>
      <c r="AM277" s="192"/>
      <c r="AN277" s="9"/>
      <c r="AO277" s="119"/>
      <c r="AP277" s="192"/>
      <c r="AQ277" s="9"/>
      <c r="AR277" s="81"/>
      <c r="AS277" s="192" t="s">
        <v>2336</v>
      </c>
      <c r="AT277" s="9" t="s">
        <v>2389</v>
      </c>
      <c r="AU277" s="119">
        <v>20</v>
      </c>
      <c r="AV277" s="84"/>
      <c r="AW277" s="9"/>
      <c r="AX277" s="119"/>
      <c r="AY277" s="192"/>
      <c r="AZ277" s="9"/>
      <c r="BA277" s="119"/>
      <c r="BB277" s="192"/>
      <c r="BC277" s="9"/>
      <c r="BD277" s="119"/>
      <c r="BE277" s="192"/>
      <c r="BF277" s="9"/>
      <c r="BG277" s="119"/>
    </row>
    <row r="278" spans="1:59" s="41" customFormat="1" ht="409.6" x14ac:dyDescent="0.25">
      <c r="A278" s="9">
        <v>381</v>
      </c>
      <c r="B278" s="124" t="s">
        <v>2390</v>
      </c>
      <c r="C278" s="9">
        <v>30</v>
      </c>
      <c r="D278" s="6"/>
      <c r="E278" s="2" t="s">
        <v>2391</v>
      </c>
      <c r="F278" s="1" t="s">
        <v>2392</v>
      </c>
      <c r="G278" s="78" t="s">
        <v>2393</v>
      </c>
      <c r="H278" s="9">
        <v>2003</v>
      </c>
      <c r="I278" s="78" t="s">
        <v>2394</v>
      </c>
      <c r="J278" s="141">
        <v>459021.87</v>
      </c>
      <c r="K278" s="78" t="s">
        <v>147</v>
      </c>
      <c r="L278" s="78" t="s">
        <v>2395</v>
      </c>
      <c r="M278" s="78" t="s">
        <v>2396</v>
      </c>
      <c r="N278" s="78" t="s">
        <v>2397</v>
      </c>
      <c r="O278" s="78" t="s">
        <v>2398</v>
      </c>
      <c r="P278" s="9" t="s">
        <v>2399</v>
      </c>
      <c r="Q278" s="6" t="s">
        <v>2400</v>
      </c>
      <c r="R278" s="6" t="s">
        <v>2401</v>
      </c>
      <c r="S278" s="6"/>
      <c r="T278" s="6" t="s">
        <v>2400</v>
      </c>
      <c r="U278" s="6" t="s">
        <v>2400</v>
      </c>
      <c r="V278" s="9">
        <v>10</v>
      </c>
      <c r="W278" s="9">
        <v>100</v>
      </c>
      <c r="X278" s="160" t="s">
        <v>2402</v>
      </c>
      <c r="Y278" s="9">
        <v>4</v>
      </c>
      <c r="Z278" s="9">
        <v>6</v>
      </c>
      <c r="AA278" s="9">
        <v>1</v>
      </c>
      <c r="AB278" s="9">
        <v>35</v>
      </c>
      <c r="AC278" s="9" t="s">
        <v>147</v>
      </c>
      <c r="AD278" s="6" t="s">
        <v>2403</v>
      </c>
      <c r="AE278" s="9" t="s">
        <v>2404</v>
      </c>
      <c r="AF278" s="81">
        <v>0</v>
      </c>
      <c r="AG278" s="209" t="s">
        <v>2405</v>
      </c>
      <c r="AH278" s="6" t="s">
        <v>2406</v>
      </c>
      <c r="AI278" s="119">
        <v>50</v>
      </c>
      <c r="AJ278" s="192"/>
      <c r="AK278" s="9"/>
      <c r="AL278" s="119"/>
      <c r="AM278" s="192"/>
      <c r="AN278" s="9"/>
      <c r="AO278" s="119"/>
      <c r="AP278" s="192"/>
      <c r="AQ278" s="9"/>
      <c r="AR278" s="81"/>
      <c r="AS278" s="192"/>
      <c r="AT278" s="9"/>
      <c r="AU278" s="119"/>
      <c r="AV278" s="84"/>
      <c r="AW278" s="9"/>
      <c r="AX278" s="119"/>
      <c r="AY278" s="192"/>
      <c r="AZ278" s="9"/>
      <c r="BA278" s="119"/>
      <c r="BB278" s="192"/>
      <c r="BC278" s="9"/>
      <c r="BD278" s="119"/>
      <c r="BE278" s="192"/>
      <c r="BF278" s="9"/>
      <c r="BG278" s="119"/>
    </row>
    <row r="279" spans="1:59" s="41" customFormat="1" ht="409.6" x14ac:dyDescent="0.25">
      <c r="A279" s="9">
        <v>381</v>
      </c>
      <c r="B279" s="124" t="s">
        <v>2390</v>
      </c>
      <c r="C279" s="9">
        <v>30</v>
      </c>
      <c r="D279" s="6"/>
      <c r="E279" s="2" t="s">
        <v>2391</v>
      </c>
      <c r="F279" s="1" t="s">
        <v>2392</v>
      </c>
      <c r="G279" s="78" t="s">
        <v>2393</v>
      </c>
      <c r="H279" s="9">
        <v>2003</v>
      </c>
      <c r="I279" s="78" t="s">
        <v>2394</v>
      </c>
      <c r="J279" s="141"/>
      <c r="K279" s="78" t="s">
        <v>147</v>
      </c>
      <c r="L279" s="78" t="s">
        <v>2395</v>
      </c>
      <c r="M279" s="78" t="s">
        <v>2396</v>
      </c>
      <c r="N279" s="78" t="s">
        <v>2397</v>
      </c>
      <c r="O279" s="78" t="s">
        <v>2398</v>
      </c>
      <c r="P279" s="9" t="s">
        <v>2407</v>
      </c>
      <c r="Q279" s="6" t="s">
        <v>2408</v>
      </c>
      <c r="R279" s="6" t="s">
        <v>2401</v>
      </c>
      <c r="S279" s="6"/>
      <c r="T279" s="6" t="s">
        <v>2408</v>
      </c>
      <c r="U279" s="6" t="s">
        <v>2408</v>
      </c>
      <c r="V279" s="9">
        <v>0</v>
      </c>
      <c r="W279" s="9">
        <v>100</v>
      </c>
      <c r="X279" s="6" t="s">
        <v>2402</v>
      </c>
      <c r="Y279" s="9">
        <v>4</v>
      </c>
      <c r="Z279" s="9">
        <v>6</v>
      </c>
      <c r="AA279" s="9">
        <v>1</v>
      </c>
      <c r="AB279" s="9">
        <v>35</v>
      </c>
      <c r="AC279" s="9" t="s">
        <v>147</v>
      </c>
      <c r="AD279" s="6" t="s">
        <v>2403</v>
      </c>
      <c r="AE279" s="9" t="s">
        <v>2404</v>
      </c>
      <c r="AF279" s="81">
        <v>0</v>
      </c>
      <c r="AG279" s="209" t="s">
        <v>2405</v>
      </c>
      <c r="AH279" s="6" t="s">
        <v>2406</v>
      </c>
      <c r="AI279" s="119">
        <v>40</v>
      </c>
      <c r="AJ279" s="192"/>
      <c r="AK279" s="9"/>
      <c r="AL279" s="119"/>
      <c r="AM279" s="192"/>
      <c r="AN279" s="9"/>
      <c r="AO279" s="119"/>
      <c r="AP279" s="192"/>
      <c r="AQ279" s="9"/>
      <c r="AR279" s="81"/>
      <c r="AS279" s="192"/>
      <c r="AT279" s="9"/>
      <c r="AU279" s="119"/>
      <c r="AV279" s="84"/>
      <c r="AW279" s="9"/>
      <c r="AX279" s="119"/>
      <c r="AY279" s="192"/>
      <c r="AZ279" s="9"/>
      <c r="BA279" s="119"/>
      <c r="BB279" s="192"/>
      <c r="BC279" s="9"/>
      <c r="BD279" s="119"/>
      <c r="BE279" s="192"/>
      <c r="BF279" s="9"/>
      <c r="BG279" s="119"/>
    </row>
    <row r="280" spans="1:59" s="41" customFormat="1" ht="409.6" x14ac:dyDescent="0.25">
      <c r="A280" s="9">
        <v>381</v>
      </c>
      <c r="B280" s="124" t="s">
        <v>2390</v>
      </c>
      <c r="C280" s="9">
        <v>30</v>
      </c>
      <c r="D280" s="6"/>
      <c r="E280" s="2" t="s">
        <v>2391</v>
      </c>
      <c r="F280" s="1" t="s">
        <v>2392</v>
      </c>
      <c r="G280" s="78" t="s">
        <v>2393</v>
      </c>
      <c r="H280" s="9">
        <v>2003</v>
      </c>
      <c r="I280" s="78" t="s">
        <v>2394</v>
      </c>
      <c r="J280" s="141"/>
      <c r="K280" s="78" t="s">
        <v>147</v>
      </c>
      <c r="L280" s="78" t="s">
        <v>2395</v>
      </c>
      <c r="M280" s="78" t="s">
        <v>2396</v>
      </c>
      <c r="N280" s="78" t="s">
        <v>2397</v>
      </c>
      <c r="O280" s="78" t="s">
        <v>2398</v>
      </c>
      <c r="P280" s="9" t="s">
        <v>2409</v>
      </c>
      <c r="Q280" s="6" t="s">
        <v>2410</v>
      </c>
      <c r="R280" s="6" t="s">
        <v>2401</v>
      </c>
      <c r="S280" s="6"/>
      <c r="T280" s="6" t="s">
        <v>2410</v>
      </c>
      <c r="U280" s="6" t="s">
        <v>2410</v>
      </c>
      <c r="V280" s="9">
        <v>0</v>
      </c>
      <c r="W280" s="9">
        <v>100</v>
      </c>
      <c r="X280" s="6" t="s">
        <v>2402</v>
      </c>
      <c r="Y280" s="9">
        <v>2</v>
      </c>
      <c r="Z280" s="9">
        <v>2</v>
      </c>
      <c r="AA280" s="9">
        <v>2</v>
      </c>
      <c r="AB280" s="9">
        <v>35</v>
      </c>
      <c r="AC280" s="9" t="s">
        <v>147</v>
      </c>
      <c r="AD280" s="6" t="s">
        <v>2411</v>
      </c>
      <c r="AE280" s="9" t="s">
        <v>2404</v>
      </c>
      <c r="AF280" s="81">
        <v>0</v>
      </c>
      <c r="AG280" s="209" t="s">
        <v>2405</v>
      </c>
      <c r="AH280" s="6"/>
      <c r="AI280" s="119"/>
      <c r="AJ280" s="192"/>
      <c r="AK280" s="9"/>
      <c r="AL280" s="119"/>
      <c r="AM280" s="192"/>
      <c r="AN280" s="9"/>
      <c r="AO280" s="119"/>
      <c r="AP280" s="192"/>
      <c r="AQ280" s="9"/>
      <c r="AR280" s="81"/>
      <c r="AS280" s="192"/>
      <c r="AT280" s="9"/>
      <c r="AU280" s="119"/>
      <c r="AV280" s="84"/>
      <c r="AW280" s="9"/>
      <c r="AX280" s="119"/>
      <c r="AY280" s="192"/>
      <c r="AZ280" s="9"/>
      <c r="BA280" s="119"/>
      <c r="BB280" s="192"/>
      <c r="BC280" s="9"/>
      <c r="BD280" s="119"/>
      <c r="BE280" s="192"/>
      <c r="BF280" s="9"/>
      <c r="BG280" s="119"/>
    </row>
    <row r="281" spans="1:59" s="41" customFormat="1" ht="409.6" x14ac:dyDescent="0.25">
      <c r="A281" s="9">
        <v>381</v>
      </c>
      <c r="B281" s="124" t="s">
        <v>2390</v>
      </c>
      <c r="C281" s="9">
        <v>30</v>
      </c>
      <c r="D281" s="6"/>
      <c r="E281" s="2" t="s">
        <v>2391</v>
      </c>
      <c r="F281" s="1" t="s">
        <v>2392</v>
      </c>
      <c r="G281" s="78" t="s">
        <v>2393</v>
      </c>
      <c r="H281" s="9">
        <v>2003</v>
      </c>
      <c r="I281" s="78" t="s">
        <v>2394</v>
      </c>
      <c r="J281" s="141"/>
      <c r="K281" s="78" t="s">
        <v>147</v>
      </c>
      <c r="L281" s="78" t="s">
        <v>2395</v>
      </c>
      <c r="M281" s="78" t="s">
        <v>2396</v>
      </c>
      <c r="N281" s="78" t="s">
        <v>2397</v>
      </c>
      <c r="O281" s="78" t="s">
        <v>2398</v>
      </c>
      <c r="P281" s="9" t="s">
        <v>2412</v>
      </c>
      <c r="Q281" s="6" t="s">
        <v>2413</v>
      </c>
      <c r="R281" s="6" t="s">
        <v>2401</v>
      </c>
      <c r="S281" s="6"/>
      <c r="T281" s="6" t="s">
        <v>2413</v>
      </c>
      <c r="U281" s="6" t="s">
        <v>2413</v>
      </c>
      <c r="V281" s="9">
        <v>0</v>
      </c>
      <c r="W281" s="9">
        <v>100</v>
      </c>
      <c r="X281" s="6" t="s">
        <v>2402</v>
      </c>
      <c r="Y281" s="9">
        <v>3</v>
      </c>
      <c r="Z281" s="9">
        <v>2</v>
      </c>
      <c r="AA281" s="9">
        <v>1</v>
      </c>
      <c r="AB281" s="9">
        <v>35</v>
      </c>
      <c r="AC281" s="9" t="s">
        <v>147</v>
      </c>
      <c r="AD281" s="6" t="s">
        <v>2411</v>
      </c>
      <c r="AE281" s="9" t="s">
        <v>2404</v>
      </c>
      <c r="AF281" s="81">
        <v>0</v>
      </c>
      <c r="AG281" s="209" t="s">
        <v>2405</v>
      </c>
      <c r="AH281" s="6"/>
      <c r="AI281" s="119"/>
      <c r="AJ281" s="192"/>
      <c r="AK281" s="9"/>
      <c r="AL281" s="119"/>
      <c r="AM281" s="192"/>
      <c r="AN281" s="9"/>
      <c r="AO281" s="119"/>
      <c r="AP281" s="192"/>
      <c r="AQ281" s="9"/>
      <c r="AR281" s="81"/>
      <c r="AS281" s="192"/>
      <c r="AT281" s="9"/>
      <c r="AU281" s="119"/>
      <c r="AV281" s="84"/>
      <c r="AW281" s="9"/>
      <c r="AX281" s="119"/>
      <c r="AY281" s="192"/>
      <c r="AZ281" s="9"/>
      <c r="BA281" s="119"/>
      <c r="BB281" s="192"/>
      <c r="BC281" s="9"/>
      <c r="BD281" s="119"/>
      <c r="BE281" s="192"/>
      <c r="BF281" s="9"/>
      <c r="BG281" s="119"/>
    </row>
    <row r="282" spans="1:59" s="41" customFormat="1" ht="114.65" x14ac:dyDescent="0.25">
      <c r="A282" s="9">
        <v>381</v>
      </c>
      <c r="B282" s="124" t="s">
        <v>2390</v>
      </c>
      <c r="C282" s="9">
        <v>32</v>
      </c>
      <c r="D282" s="6"/>
      <c r="E282" s="2" t="s">
        <v>2414</v>
      </c>
      <c r="F282" s="1">
        <v>3702</v>
      </c>
      <c r="G282" s="78" t="s">
        <v>2415</v>
      </c>
      <c r="H282" s="9" t="s">
        <v>2416</v>
      </c>
      <c r="I282" s="78" t="s">
        <v>2417</v>
      </c>
      <c r="J282" s="141">
        <v>132820.73000000001</v>
      </c>
      <c r="K282" s="78" t="s">
        <v>147</v>
      </c>
      <c r="L282" s="78" t="s">
        <v>2418</v>
      </c>
      <c r="M282" s="78" t="s">
        <v>2419</v>
      </c>
      <c r="N282" s="78" t="s">
        <v>2420</v>
      </c>
      <c r="O282" s="78" t="s">
        <v>2421</v>
      </c>
      <c r="P282" s="9"/>
      <c r="Q282" s="6" t="s">
        <v>2422</v>
      </c>
      <c r="R282" s="6">
        <v>0</v>
      </c>
      <c r="S282" s="6">
        <v>18000</v>
      </c>
      <c r="T282" s="6">
        <v>18000</v>
      </c>
      <c r="U282" s="6">
        <v>36000</v>
      </c>
      <c r="V282" s="9">
        <v>100</v>
      </c>
      <c r="W282" s="9">
        <v>100</v>
      </c>
      <c r="X282" s="6" t="s">
        <v>2423</v>
      </c>
      <c r="Y282" s="9">
        <v>2</v>
      </c>
      <c r="Z282" s="9">
        <v>1</v>
      </c>
      <c r="AA282" s="9">
        <v>3</v>
      </c>
      <c r="AB282" s="9">
        <v>11</v>
      </c>
      <c r="AC282" s="9"/>
      <c r="AD282" s="6" t="s">
        <v>2424</v>
      </c>
      <c r="AE282" s="9" t="s">
        <v>2404</v>
      </c>
      <c r="AF282" s="81">
        <v>100</v>
      </c>
      <c r="AG282" s="209" t="s">
        <v>2425</v>
      </c>
      <c r="AH282" s="6"/>
      <c r="AI282" s="119">
        <v>100</v>
      </c>
      <c r="AJ282" s="192"/>
      <c r="AK282" s="9"/>
      <c r="AL282" s="119"/>
      <c r="AM282" s="192"/>
      <c r="AN282" s="9"/>
      <c r="AO282" s="119"/>
      <c r="AP282" s="192"/>
      <c r="AQ282" s="9"/>
      <c r="AR282" s="81"/>
      <c r="AS282" s="192"/>
      <c r="AT282" s="9"/>
      <c r="AU282" s="119"/>
      <c r="AV282" s="84"/>
      <c r="AW282" s="9"/>
      <c r="AX282" s="119"/>
      <c r="AY282" s="192"/>
      <c r="AZ282" s="9"/>
      <c r="BA282" s="119"/>
      <c r="BB282" s="192"/>
      <c r="BC282" s="9"/>
      <c r="BD282" s="119"/>
      <c r="BE282" s="192"/>
      <c r="BF282" s="9"/>
      <c r="BG282" s="119"/>
    </row>
    <row r="283" spans="1:59" s="41" customFormat="1" ht="76.45" x14ac:dyDescent="0.25">
      <c r="A283" s="9">
        <v>381</v>
      </c>
      <c r="B283" s="124" t="s">
        <v>2390</v>
      </c>
      <c r="C283" s="9">
        <v>14</v>
      </c>
      <c r="D283" s="6"/>
      <c r="E283" s="2" t="s">
        <v>2426</v>
      </c>
      <c r="F283" s="1">
        <v>16345</v>
      </c>
      <c r="G283" s="78" t="s">
        <v>2427</v>
      </c>
      <c r="H283" s="9">
        <v>2002</v>
      </c>
      <c r="I283" s="78" t="s">
        <v>2428</v>
      </c>
      <c r="J283" s="141">
        <v>105201</v>
      </c>
      <c r="K283" s="78" t="s">
        <v>147</v>
      </c>
      <c r="L283" s="78" t="s">
        <v>2429</v>
      </c>
      <c r="M283" s="78" t="s">
        <v>2430</v>
      </c>
      <c r="N283" s="78" t="s">
        <v>2431</v>
      </c>
      <c r="O283" s="78" t="s">
        <v>2432</v>
      </c>
      <c r="P283" s="9" t="s">
        <v>2433</v>
      </c>
      <c r="Q283" s="6" t="s">
        <v>2434</v>
      </c>
      <c r="R283" s="6">
        <v>0</v>
      </c>
      <c r="S283" s="6">
        <v>35</v>
      </c>
      <c r="T283" s="6">
        <v>30</v>
      </c>
      <c r="U283" s="6">
        <v>10</v>
      </c>
      <c r="V283" s="9">
        <v>55</v>
      </c>
      <c r="W283" s="9">
        <v>100</v>
      </c>
      <c r="X283" s="6" t="s">
        <v>2435</v>
      </c>
      <c r="Y283" s="9">
        <v>6</v>
      </c>
      <c r="Z283" s="9">
        <v>4</v>
      </c>
      <c r="AA283" s="9">
        <v>7</v>
      </c>
      <c r="AB283" s="9">
        <v>4</v>
      </c>
      <c r="AC283" s="9" t="s">
        <v>147</v>
      </c>
      <c r="AD283" s="6" t="s">
        <v>2436</v>
      </c>
      <c r="AE283" s="9" t="s">
        <v>2437</v>
      </c>
      <c r="AF283" s="81">
        <v>65</v>
      </c>
      <c r="AG283" s="209" t="s">
        <v>2438</v>
      </c>
      <c r="AH283" s="6" t="s">
        <v>2439</v>
      </c>
      <c r="AI283" s="119">
        <v>35</v>
      </c>
      <c r="AJ283" s="192" t="s">
        <v>2440</v>
      </c>
      <c r="AK283" s="9" t="s">
        <v>2441</v>
      </c>
      <c r="AL283" s="119">
        <v>20</v>
      </c>
      <c r="AM283" s="192" t="s">
        <v>2442</v>
      </c>
      <c r="AN283" s="9" t="s">
        <v>2443</v>
      </c>
      <c r="AO283" s="119">
        <v>10</v>
      </c>
      <c r="AP283" s="192"/>
      <c r="AQ283" s="9"/>
      <c r="AR283" s="81"/>
      <c r="AS283" s="192"/>
      <c r="AT283" s="9"/>
      <c r="AU283" s="119"/>
      <c r="AV283" s="84"/>
      <c r="AW283" s="9"/>
      <c r="AX283" s="119"/>
      <c r="AY283" s="192"/>
      <c r="AZ283" s="9"/>
      <c r="BA283" s="119"/>
      <c r="BB283" s="192"/>
      <c r="BC283" s="9"/>
      <c r="BD283" s="119"/>
      <c r="BE283" s="192"/>
      <c r="BF283" s="9"/>
      <c r="BG283" s="119"/>
    </row>
    <row r="284" spans="1:59" s="41" customFormat="1" ht="89.2" x14ac:dyDescent="0.25">
      <c r="A284" s="9">
        <v>381</v>
      </c>
      <c r="B284" s="124" t="s">
        <v>2390</v>
      </c>
      <c r="C284" s="9">
        <v>20</v>
      </c>
      <c r="D284" s="6"/>
      <c r="E284" s="2" t="s">
        <v>2444</v>
      </c>
      <c r="F284" s="1">
        <v>9275</v>
      </c>
      <c r="G284" s="78" t="s">
        <v>2445</v>
      </c>
      <c r="H284" s="9" t="s">
        <v>2446</v>
      </c>
      <c r="I284" s="78" t="s">
        <v>2447</v>
      </c>
      <c r="J284" s="141">
        <v>107800</v>
      </c>
      <c r="K284" s="78" t="s">
        <v>147</v>
      </c>
      <c r="L284" s="78" t="s">
        <v>2448</v>
      </c>
      <c r="M284" s="78" t="s">
        <v>2449</v>
      </c>
      <c r="N284" s="78" t="s">
        <v>2450</v>
      </c>
      <c r="O284" s="78" t="s">
        <v>2451</v>
      </c>
      <c r="P284" s="9" t="s">
        <v>2452</v>
      </c>
      <c r="Q284" s="6" t="s">
        <v>2424</v>
      </c>
      <c r="R284" s="6">
        <v>0</v>
      </c>
      <c r="S284" s="6" t="s">
        <v>2453</v>
      </c>
      <c r="T284" s="6" t="s">
        <v>2454</v>
      </c>
      <c r="U284" s="6" t="s">
        <v>2455</v>
      </c>
      <c r="V284" s="9">
        <v>60</v>
      </c>
      <c r="W284" s="9">
        <v>100</v>
      </c>
      <c r="X284" s="6" t="s">
        <v>2456</v>
      </c>
      <c r="Y284" s="9">
        <v>4</v>
      </c>
      <c r="Z284" s="9" t="s">
        <v>2457</v>
      </c>
      <c r="AA284" s="9" t="s">
        <v>2458</v>
      </c>
      <c r="AB284" s="9">
        <v>4</v>
      </c>
      <c r="AC284" s="9" t="s">
        <v>147</v>
      </c>
      <c r="AD284" s="6" t="s">
        <v>2459</v>
      </c>
      <c r="AE284" s="9" t="s">
        <v>2437</v>
      </c>
      <c r="AF284" s="81">
        <v>0</v>
      </c>
      <c r="AG284" s="209" t="s">
        <v>2460</v>
      </c>
      <c r="AH284" s="6" t="s">
        <v>2444</v>
      </c>
      <c r="AI284" s="119"/>
      <c r="AJ284" s="192" t="s">
        <v>2461</v>
      </c>
      <c r="AK284" s="9" t="s">
        <v>2462</v>
      </c>
      <c r="AL284" s="119"/>
      <c r="AM284" s="192"/>
      <c r="AN284" s="9"/>
      <c r="AO284" s="119"/>
      <c r="AP284" s="192"/>
      <c r="AQ284" s="9"/>
      <c r="AR284" s="81"/>
      <c r="AS284" s="192"/>
      <c r="AT284" s="9"/>
      <c r="AU284" s="119"/>
      <c r="AV284" s="84"/>
      <c r="AW284" s="9"/>
      <c r="AX284" s="119"/>
      <c r="AY284" s="192"/>
      <c r="AZ284" s="9"/>
      <c r="BA284" s="119"/>
      <c r="BB284" s="192"/>
      <c r="BC284" s="9"/>
      <c r="BD284" s="119"/>
      <c r="BE284" s="192"/>
      <c r="BF284" s="9"/>
      <c r="BG284" s="119"/>
    </row>
    <row r="285" spans="1:59" s="41" customFormat="1" ht="76.45" x14ac:dyDescent="0.25">
      <c r="A285" s="9">
        <v>381</v>
      </c>
      <c r="B285" s="124" t="s">
        <v>2390</v>
      </c>
      <c r="C285" s="9">
        <v>29</v>
      </c>
      <c r="D285" s="6"/>
      <c r="E285" s="2" t="s">
        <v>2463</v>
      </c>
      <c r="F285" s="1">
        <v>10331</v>
      </c>
      <c r="G285" s="78" t="s">
        <v>2464</v>
      </c>
      <c r="H285" s="9">
        <v>2002</v>
      </c>
      <c r="I285" s="78" t="s">
        <v>2465</v>
      </c>
      <c r="J285" s="141">
        <v>96075</v>
      </c>
      <c r="K285" s="78" t="s">
        <v>147</v>
      </c>
      <c r="L285" s="78" t="s">
        <v>2466</v>
      </c>
      <c r="M285" s="78" t="s">
        <v>2467</v>
      </c>
      <c r="N285" s="78" t="s">
        <v>2468</v>
      </c>
      <c r="O285" s="78" t="s">
        <v>2469</v>
      </c>
      <c r="P285" s="9" t="s">
        <v>2470</v>
      </c>
      <c r="Q285" s="6" t="s">
        <v>2471</v>
      </c>
      <c r="R285" s="6">
        <v>0</v>
      </c>
      <c r="S285" s="6">
        <v>5000</v>
      </c>
      <c r="T285" s="6" t="s">
        <v>2424</v>
      </c>
      <c r="U285" s="6" t="s">
        <v>2471</v>
      </c>
      <c r="V285" s="9"/>
      <c r="W285" s="9">
        <v>100</v>
      </c>
      <c r="X285" s="6" t="s">
        <v>2472</v>
      </c>
      <c r="Y285" s="9">
        <v>1</v>
      </c>
      <c r="Z285" s="9">
        <v>4</v>
      </c>
      <c r="AA285" s="9">
        <v>3</v>
      </c>
      <c r="AB285" s="9">
        <v>17.62</v>
      </c>
      <c r="AC285" s="9" t="s">
        <v>147</v>
      </c>
      <c r="AD285" s="6"/>
      <c r="AE285" s="9" t="s">
        <v>2437</v>
      </c>
      <c r="AF285" s="81">
        <v>2.5</v>
      </c>
      <c r="AG285" s="209" t="s">
        <v>2473</v>
      </c>
      <c r="AH285" s="6" t="s">
        <v>2474</v>
      </c>
      <c r="AI285" s="119">
        <v>2.5</v>
      </c>
      <c r="AJ285" s="192"/>
      <c r="AK285" s="9"/>
      <c r="AL285" s="119"/>
      <c r="AM285" s="192"/>
      <c r="AN285" s="9"/>
      <c r="AO285" s="119"/>
      <c r="AP285" s="192"/>
      <c r="AQ285" s="9"/>
      <c r="AR285" s="81"/>
      <c r="AS285" s="192"/>
      <c r="AT285" s="9"/>
      <c r="AU285" s="119"/>
      <c r="AV285" s="84"/>
      <c r="AW285" s="9"/>
      <c r="AX285" s="119"/>
      <c r="AY285" s="192"/>
      <c r="AZ285" s="9"/>
      <c r="BA285" s="119"/>
      <c r="BB285" s="192"/>
      <c r="BC285" s="9"/>
      <c r="BD285" s="119"/>
      <c r="BE285" s="192"/>
      <c r="BF285" s="9"/>
      <c r="BG285" s="119"/>
    </row>
    <row r="286" spans="1:59" s="41" customFormat="1" ht="254.8" x14ac:dyDescent="0.25">
      <c r="A286" s="9">
        <v>381</v>
      </c>
      <c r="B286" s="124" t="s">
        <v>2390</v>
      </c>
      <c r="C286" s="9">
        <v>15</v>
      </c>
      <c r="D286" s="6"/>
      <c r="E286" s="2" t="s">
        <v>2475</v>
      </c>
      <c r="F286" s="1" t="s">
        <v>2476</v>
      </c>
      <c r="G286" s="78" t="s">
        <v>2477</v>
      </c>
      <c r="H286" s="9">
        <v>2002</v>
      </c>
      <c r="I286" s="78" t="s">
        <v>2478</v>
      </c>
      <c r="J286" s="141">
        <v>107426</v>
      </c>
      <c r="K286" s="78" t="s">
        <v>147</v>
      </c>
      <c r="L286" s="78" t="s">
        <v>2479</v>
      </c>
      <c r="M286" s="78" t="s">
        <v>2480</v>
      </c>
      <c r="N286" s="78" t="s">
        <v>2481</v>
      </c>
      <c r="O286" s="78" t="s">
        <v>2482</v>
      </c>
      <c r="P286" s="9" t="s">
        <v>2483</v>
      </c>
      <c r="Q286" s="6" t="s">
        <v>2484</v>
      </c>
      <c r="R286" s="6">
        <v>0</v>
      </c>
      <c r="S286" s="6">
        <v>730</v>
      </c>
      <c r="T286" s="6">
        <v>104</v>
      </c>
      <c r="U286" s="6">
        <v>834</v>
      </c>
      <c r="V286" s="9">
        <v>70</v>
      </c>
      <c r="W286" s="9">
        <v>100</v>
      </c>
      <c r="X286" s="6"/>
      <c r="Y286" s="9"/>
      <c r="Z286" s="9"/>
      <c r="AA286" s="9"/>
      <c r="AB286" s="9"/>
      <c r="AC286" s="9"/>
      <c r="AD286" s="6"/>
      <c r="AE286" s="9" t="s">
        <v>2437</v>
      </c>
      <c r="AF286" s="81">
        <v>40</v>
      </c>
      <c r="AG286" s="209" t="s">
        <v>2442</v>
      </c>
      <c r="AH286" s="6" t="s">
        <v>2485</v>
      </c>
      <c r="AI286" s="119">
        <v>100</v>
      </c>
      <c r="AJ286" s="192"/>
      <c r="AK286" s="9"/>
      <c r="AL286" s="119"/>
      <c r="AM286" s="192"/>
      <c r="AN286" s="9"/>
      <c r="AO286" s="119"/>
      <c r="AP286" s="192"/>
      <c r="AQ286" s="9"/>
      <c r="AR286" s="81"/>
      <c r="AS286" s="192"/>
      <c r="AT286" s="9"/>
      <c r="AU286" s="119"/>
      <c r="AV286" s="84"/>
      <c r="AW286" s="9"/>
      <c r="AX286" s="119"/>
      <c r="AY286" s="192"/>
      <c r="AZ286" s="9"/>
      <c r="BA286" s="119"/>
      <c r="BB286" s="192"/>
      <c r="BC286" s="9"/>
      <c r="BD286" s="119"/>
      <c r="BE286" s="192"/>
      <c r="BF286" s="9"/>
      <c r="BG286" s="119"/>
    </row>
    <row r="287" spans="1:59" s="41" customFormat="1" ht="76.45" x14ac:dyDescent="0.25">
      <c r="A287" s="9">
        <v>381</v>
      </c>
      <c r="B287" s="124" t="s">
        <v>2390</v>
      </c>
      <c r="C287" s="9">
        <v>52</v>
      </c>
      <c r="D287" s="6"/>
      <c r="E287" s="2" t="s">
        <v>2486</v>
      </c>
      <c r="F287" s="1">
        <v>13229</v>
      </c>
      <c r="G287" s="78" t="s">
        <v>2487</v>
      </c>
      <c r="H287" s="9">
        <v>2002</v>
      </c>
      <c r="I287" s="78" t="s">
        <v>2488</v>
      </c>
      <c r="J287" s="141">
        <v>72727</v>
      </c>
      <c r="K287" s="78" t="s">
        <v>147</v>
      </c>
      <c r="L287" s="78"/>
      <c r="M287" s="78"/>
      <c r="N287" s="78" t="s">
        <v>2489</v>
      </c>
      <c r="O287" s="78" t="s">
        <v>2490</v>
      </c>
      <c r="P287" s="9" t="s">
        <v>2491</v>
      </c>
      <c r="Q287" s="6">
        <v>0</v>
      </c>
      <c r="R287" s="6">
        <v>0</v>
      </c>
      <c r="S287" s="6">
        <v>0</v>
      </c>
      <c r="T287" s="6">
        <v>0</v>
      </c>
      <c r="U287" s="6">
        <v>0</v>
      </c>
      <c r="V287" s="9"/>
      <c r="W287" s="9">
        <v>100</v>
      </c>
      <c r="X287" s="6"/>
      <c r="Y287" s="9"/>
      <c r="Z287" s="9"/>
      <c r="AA287" s="9"/>
      <c r="AB287" s="9"/>
      <c r="AC287" s="9"/>
      <c r="AD287" s="6"/>
      <c r="AE287" s="9" t="s">
        <v>2437</v>
      </c>
      <c r="AF287" s="81">
        <v>0</v>
      </c>
      <c r="AG287" s="209"/>
      <c r="AH287" s="6"/>
      <c r="AI287" s="119">
        <v>0</v>
      </c>
      <c r="AJ287" s="192"/>
      <c r="AK287" s="9"/>
      <c r="AL287" s="119"/>
      <c r="AM287" s="192"/>
      <c r="AN287" s="9"/>
      <c r="AO287" s="119"/>
      <c r="AP287" s="192"/>
      <c r="AQ287" s="9"/>
      <c r="AR287" s="81"/>
      <c r="AS287" s="192"/>
      <c r="AT287" s="9"/>
      <c r="AU287" s="119"/>
      <c r="AV287" s="84"/>
      <c r="AW287" s="9"/>
      <c r="AX287" s="119"/>
      <c r="AY287" s="192"/>
      <c r="AZ287" s="9"/>
      <c r="BA287" s="119"/>
      <c r="BB287" s="192"/>
      <c r="BC287" s="9"/>
      <c r="BD287" s="119"/>
      <c r="BE287" s="192"/>
      <c r="BF287" s="9"/>
      <c r="BG287" s="119"/>
    </row>
    <row r="288" spans="1:59" s="41" customFormat="1" ht="356.7" x14ac:dyDescent="0.25">
      <c r="A288" s="9">
        <v>381</v>
      </c>
      <c r="B288" s="124" t="s">
        <v>2390</v>
      </c>
      <c r="C288" s="9">
        <v>1</v>
      </c>
      <c r="D288" s="6"/>
      <c r="E288" s="2" t="s">
        <v>2492</v>
      </c>
      <c r="F288" s="1">
        <v>13310</v>
      </c>
      <c r="G288" s="78" t="s">
        <v>2493</v>
      </c>
      <c r="H288" s="9">
        <v>2003</v>
      </c>
      <c r="I288" s="78" t="s">
        <v>2494</v>
      </c>
      <c r="J288" s="141">
        <v>41062</v>
      </c>
      <c r="K288" s="78" t="s">
        <v>147</v>
      </c>
      <c r="L288" s="78" t="s">
        <v>2495</v>
      </c>
      <c r="M288" s="78" t="s">
        <v>2496</v>
      </c>
      <c r="N288" s="78" t="s">
        <v>2497</v>
      </c>
      <c r="O288" s="78" t="s">
        <v>2498</v>
      </c>
      <c r="P288" s="9">
        <v>851</v>
      </c>
      <c r="Q288" s="6" t="s">
        <v>2499</v>
      </c>
      <c r="R288" s="6" t="s">
        <v>2500</v>
      </c>
      <c r="S288" s="6" t="s">
        <v>2501</v>
      </c>
      <c r="T288" s="6" t="s">
        <v>2502</v>
      </c>
      <c r="U288" s="6" t="s">
        <v>2503</v>
      </c>
      <c r="V288" s="9">
        <v>30</v>
      </c>
      <c r="W288" s="9">
        <v>100</v>
      </c>
      <c r="X288" s="6"/>
      <c r="Y288" s="9"/>
      <c r="Z288" s="9"/>
      <c r="AA288" s="9"/>
      <c r="AB288" s="9"/>
      <c r="AC288" s="9"/>
      <c r="AD288" s="6"/>
      <c r="AE288" s="9" t="s">
        <v>2437</v>
      </c>
      <c r="AF288" s="81">
        <v>30</v>
      </c>
      <c r="AG288" s="209" t="s">
        <v>2504</v>
      </c>
      <c r="AH288" s="6" t="s">
        <v>2505</v>
      </c>
      <c r="AI288" s="119">
        <v>10</v>
      </c>
      <c r="AJ288" s="192" t="s">
        <v>2506</v>
      </c>
      <c r="AK288" s="9" t="s">
        <v>2492</v>
      </c>
      <c r="AL288" s="119">
        <v>20</v>
      </c>
      <c r="AM288" s="192"/>
      <c r="AN288" s="9"/>
      <c r="AO288" s="119"/>
      <c r="AP288" s="192"/>
      <c r="AQ288" s="9"/>
      <c r="AR288" s="81"/>
      <c r="AS288" s="192"/>
      <c r="AT288" s="9"/>
      <c r="AU288" s="119"/>
      <c r="AV288" s="84"/>
      <c r="AW288" s="9"/>
      <c r="AX288" s="119"/>
      <c r="AY288" s="192"/>
      <c r="AZ288" s="9"/>
      <c r="BA288" s="119"/>
      <c r="BB288" s="192"/>
      <c r="BC288" s="9"/>
      <c r="BD288" s="119"/>
      <c r="BE288" s="192"/>
      <c r="BF288" s="9"/>
      <c r="BG288" s="119"/>
    </row>
    <row r="289" spans="1:59" s="41" customFormat="1" ht="191.1" x14ac:dyDescent="0.25">
      <c r="A289" s="9">
        <v>381</v>
      </c>
      <c r="B289" s="124" t="s">
        <v>2390</v>
      </c>
      <c r="C289" s="9">
        <v>5</v>
      </c>
      <c r="D289" s="6"/>
      <c r="E289" s="2" t="s">
        <v>2507</v>
      </c>
      <c r="F289" s="1">
        <v>6777</v>
      </c>
      <c r="G289" s="78" t="s">
        <v>2508</v>
      </c>
      <c r="H289" s="9">
        <v>2002</v>
      </c>
      <c r="I289" s="78" t="s">
        <v>2509</v>
      </c>
      <c r="J289" s="141">
        <v>54248</v>
      </c>
      <c r="K289" s="78" t="s">
        <v>147</v>
      </c>
      <c r="L289" s="78" t="s">
        <v>2510</v>
      </c>
      <c r="M289" s="78" t="s">
        <v>2511</v>
      </c>
      <c r="N289" s="78" t="s">
        <v>2512</v>
      </c>
      <c r="O289" s="78" t="s">
        <v>2513</v>
      </c>
      <c r="P289" s="9" t="s">
        <v>2514</v>
      </c>
      <c r="Q289" s="6">
        <v>0</v>
      </c>
      <c r="R289" s="6">
        <v>0</v>
      </c>
      <c r="S289" s="6">
        <v>0</v>
      </c>
      <c r="T289" s="6">
        <v>0</v>
      </c>
      <c r="U289" s="6">
        <v>0</v>
      </c>
      <c r="V289" s="9">
        <v>65</v>
      </c>
      <c r="W289" s="9">
        <v>100</v>
      </c>
      <c r="X289" s="6" t="s">
        <v>2515</v>
      </c>
      <c r="Y289" s="9">
        <v>2</v>
      </c>
      <c r="Z289" s="9">
        <v>2</v>
      </c>
      <c r="AA289" s="9">
        <v>2</v>
      </c>
      <c r="AB289" s="9"/>
      <c r="AC289" s="9" t="s">
        <v>147</v>
      </c>
      <c r="AD289" s="6" t="s">
        <v>2516</v>
      </c>
      <c r="AE289" s="9" t="s">
        <v>2404</v>
      </c>
      <c r="AF289" s="81">
        <v>50</v>
      </c>
      <c r="AG289" s="209" t="s">
        <v>2517</v>
      </c>
      <c r="AH289" s="6" t="s">
        <v>2518</v>
      </c>
      <c r="AI289" s="119">
        <v>25</v>
      </c>
      <c r="AJ289" s="192" t="s">
        <v>2519</v>
      </c>
      <c r="AK289" s="9" t="s">
        <v>2520</v>
      </c>
      <c r="AL289" s="119">
        <v>25</v>
      </c>
      <c r="AM289" s="192"/>
      <c r="AN289" s="9"/>
      <c r="AO289" s="119"/>
      <c r="AP289" s="192"/>
      <c r="AQ289" s="9"/>
      <c r="AR289" s="81"/>
      <c r="AS289" s="192"/>
      <c r="AT289" s="9"/>
      <c r="AU289" s="119"/>
      <c r="AV289" s="84"/>
      <c r="AW289" s="9"/>
      <c r="AX289" s="119"/>
      <c r="AY289" s="192"/>
      <c r="AZ289" s="9"/>
      <c r="BA289" s="119"/>
      <c r="BB289" s="192"/>
      <c r="BC289" s="9"/>
      <c r="BD289" s="119"/>
      <c r="BE289" s="192"/>
      <c r="BF289" s="9"/>
      <c r="BG289" s="119"/>
    </row>
    <row r="290" spans="1:59" s="41" customFormat="1" ht="76.45" x14ac:dyDescent="0.25">
      <c r="A290" s="9">
        <v>381</v>
      </c>
      <c r="B290" s="124" t="s">
        <v>2390</v>
      </c>
      <c r="C290" s="9">
        <v>10</v>
      </c>
      <c r="D290" s="6"/>
      <c r="E290" s="2" t="s">
        <v>2521</v>
      </c>
      <c r="F290" s="1">
        <v>2013</v>
      </c>
      <c r="G290" s="78" t="s">
        <v>2522</v>
      </c>
      <c r="H290" s="9">
        <v>2002</v>
      </c>
      <c r="I290" s="78" t="s">
        <v>2523</v>
      </c>
      <c r="J290" s="141">
        <v>34693</v>
      </c>
      <c r="K290" s="78" t="s">
        <v>49</v>
      </c>
      <c r="L290" s="78" t="s">
        <v>2524</v>
      </c>
      <c r="M290" s="78" t="s">
        <v>2525</v>
      </c>
      <c r="N290" s="78" t="s">
        <v>2526</v>
      </c>
      <c r="O290" s="78" t="s">
        <v>2527</v>
      </c>
      <c r="P290" s="9"/>
      <c r="Q290" s="6" t="s">
        <v>2528</v>
      </c>
      <c r="R290" s="6">
        <v>0</v>
      </c>
      <c r="S290" s="6" t="s">
        <v>2529</v>
      </c>
      <c r="T290" s="6" t="s">
        <v>2530</v>
      </c>
      <c r="U290" s="6" t="s">
        <v>2528</v>
      </c>
      <c r="V290" s="9"/>
      <c r="W290" s="9">
        <v>100</v>
      </c>
      <c r="X290" s="6" t="s">
        <v>2531</v>
      </c>
      <c r="Y290" s="9">
        <v>3</v>
      </c>
      <c r="Z290" s="9">
        <v>4</v>
      </c>
      <c r="AA290" s="9">
        <v>7</v>
      </c>
      <c r="AB290" s="9">
        <v>4</v>
      </c>
      <c r="AC290" s="9" t="s">
        <v>49</v>
      </c>
      <c r="AD290" s="6" t="s">
        <v>2403</v>
      </c>
      <c r="AE290" s="9" t="s">
        <v>2437</v>
      </c>
      <c r="AF290" s="81">
        <v>80</v>
      </c>
      <c r="AG290" s="209" t="s">
        <v>1152</v>
      </c>
      <c r="AH290" s="6" t="s">
        <v>2532</v>
      </c>
      <c r="AI290" s="119">
        <v>40</v>
      </c>
      <c r="AJ290" s="192" t="s">
        <v>2533</v>
      </c>
      <c r="AK290" s="9" t="s">
        <v>2534</v>
      </c>
      <c r="AL290" s="119">
        <v>40</v>
      </c>
      <c r="AM290" s="192"/>
      <c r="AN290" s="9"/>
      <c r="AO290" s="119"/>
      <c r="AP290" s="192"/>
      <c r="AQ290" s="9"/>
      <c r="AR290" s="81"/>
      <c r="AS290" s="192"/>
      <c r="AT290" s="9"/>
      <c r="AU290" s="119"/>
      <c r="AV290" s="84"/>
      <c r="AW290" s="9"/>
      <c r="AX290" s="119"/>
      <c r="AY290" s="192"/>
      <c r="AZ290" s="9"/>
      <c r="BA290" s="119"/>
      <c r="BB290" s="192"/>
      <c r="BC290" s="9"/>
      <c r="BD290" s="119"/>
      <c r="BE290" s="192"/>
      <c r="BF290" s="9"/>
      <c r="BG290" s="119"/>
    </row>
    <row r="291" spans="1:59" s="41" customFormat="1" ht="280.25" x14ac:dyDescent="0.25">
      <c r="A291" s="9">
        <v>381</v>
      </c>
      <c r="B291" s="124" t="s">
        <v>2390</v>
      </c>
      <c r="C291" s="9">
        <v>30</v>
      </c>
      <c r="D291" s="6"/>
      <c r="E291" s="2" t="s">
        <v>2535</v>
      </c>
      <c r="F291" s="1">
        <v>6013</v>
      </c>
      <c r="G291" s="78" t="s">
        <v>2536</v>
      </c>
      <c r="H291" s="9">
        <v>2005</v>
      </c>
      <c r="I291" s="78" t="s">
        <v>2537</v>
      </c>
      <c r="J291" s="141">
        <v>312969.45</v>
      </c>
      <c r="K291" s="78" t="s">
        <v>140</v>
      </c>
      <c r="L291" s="78" t="s">
        <v>2395</v>
      </c>
      <c r="M291" s="78" t="s">
        <v>2396</v>
      </c>
      <c r="N291" s="78" t="s">
        <v>2538</v>
      </c>
      <c r="O291" s="78" t="s">
        <v>2539</v>
      </c>
      <c r="P291" s="9" t="s">
        <v>2540</v>
      </c>
      <c r="Q291" s="6" t="s">
        <v>2541</v>
      </c>
      <c r="R291" s="6">
        <v>0</v>
      </c>
      <c r="S291" s="6"/>
      <c r="T291" s="6" t="s">
        <v>2541</v>
      </c>
      <c r="U291" s="6" t="s">
        <v>2541</v>
      </c>
      <c r="V291" s="9">
        <v>10</v>
      </c>
      <c r="W291" s="9">
        <v>100</v>
      </c>
      <c r="X291" s="6" t="s">
        <v>2402</v>
      </c>
      <c r="Y291" s="9">
        <v>4</v>
      </c>
      <c r="Z291" s="9">
        <v>6</v>
      </c>
      <c r="AA291" s="9">
        <v>1</v>
      </c>
      <c r="AB291" s="9">
        <v>35</v>
      </c>
      <c r="AC291" s="9" t="s">
        <v>140</v>
      </c>
      <c r="AD291" s="6" t="s">
        <v>2403</v>
      </c>
      <c r="AE291" s="9" t="s">
        <v>2437</v>
      </c>
      <c r="AF291" s="81">
        <v>0</v>
      </c>
      <c r="AG291" s="209" t="s">
        <v>2405</v>
      </c>
      <c r="AH291" s="6"/>
      <c r="AI291" s="119">
        <v>80</v>
      </c>
      <c r="AJ291" s="192"/>
      <c r="AK291" s="9"/>
      <c r="AL291" s="119"/>
      <c r="AM291" s="192"/>
      <c r="AN291" s="9"/>
      <c r="AO291" s="119"/>
      <c r="AP291" s="192"/>
      <c r="AQ291" s="9"/>
      <c r="AR291" s="81"/>
      <c r="AS291" s="192"/>
      <c r="AT291" s="9"/>
      <c r="AU291" s="119"/>
      <c r="AV291" s="84"/>
      <c r="AW291" s="9"/>
      <c r="AX291" s="119"/>
      <c r="AY291" s="192"/>
      <c r="AZ291" s="9"/>
      <c r="BA291" s="119"/>
      <c r="BB291" s="192"/>
      <c r="BC291" s="9"/>
      <c r="BD291" s="119"/>
      <c r="BE291" s="192"/>
      <c r="BF291" s="9"/>
      <c r="BG291" s="119"/>
    </row>
    <row r="292" spans="1:59" s="41" customFormat="1" ht="101.95" x14ac:dyDescent="0.25">
      <c r="A292" s="9">
        <v>381</v>
      </c>
      <c r="B292" s="124" t="s">
        <v>2390</v>
      </c>
      <c r="C292" s="9">
        <v>20</v>
      </c>
      <c r="D292" s="6"/>
      <c r="E292" s="2" t="s">
        <v>2444</v>
      </c>
      <c r="F292" s="1">
        <v>9275</v>
      </c>
      <c r="G292" s="78" t="s">
        <v>2542</v>
      </c>
      <c r="H292" s="9">
        <v>2005</v>
      </c>
      <c r="I292" s="78" t="s">
        <v>2543</v>
      </c>
      <c r="J292" s="141">
        <v>133707</v>
      </c>
      <c r="K292" s="78" t="s">
        <v>140</v>
      </c>
      <c r="L292" s="78" t="s">
        <v>2448</v>
      </c>
      <c r="M292" s="78" t="s">
        <v>2449</v>
      </c>
      <c r="N292" s="78" t="s">
        <v>2544</v>
      </c>
      <c r="O292" s="78" t="s">
        <v>2545</v>
      </c>
      <c r="P292" s="9" t="s">
        <v>2546</v>
      </c>
      <c r="Q292" s="6" t="s">
        <v>2547</v>
      </c>
      <c r="R292" s="6">
        <v>0</v>
      </c>
      <c r="S292" s="6" t="s">
        <v>2548</v>
      </c>
      <c r="T292" s="6" t="s">
        <v>2549</v>
      </c>
      <c r="U292" s="6" t="s">
        <v>2547</v>
      </c>
      <c r="V292" s="9">
        <v>60</v>
      </c>
      <c r="W292" s="9">
        <v>100</v>
      </c>
      <c r="X292" s="6" t="s">
        <v>2456</v>
      </c>
      <c r="Y292" s="9">
        <v>4</v>
      </c>
      <c r="Z292" s="9" t="s">
        <v>2457</v>
      </c>
      <c r="AA292" s="9" t="s">
        <v>2550</v>
      </c>
      <c r="AB292" s="9">
        <v>4</v>
      </c>
      <c r="AC292" s="9" t="s">
        <v>140</v>
      </c>
      <c r="AD292" s="6" t="s">
        <v>2459</v>
      </c>
      <c r="AE292" s="9" t="s">
        <v>2437</v>
      </c>
      <c r="AF292" s="81">
        <v>0</v>
      </c>
      <c r="AG292" s="209" t="s">
        <v>2461</v>
      </c>
      <c r="AH292" s="6" t="s">
        <v>2462</v>
      </c>
      <c r="AI292" s="119">
        <v>0</v>
      </c>
      <c r="AJ292" s="192"/>
      <c r="AK292" s="9"/>
      <c r="AL292" s="119"/>
      <c r="AM292" s="192"/>
      <c r="AN292" s="9"/>
      <c r="AO292" s="119"/>
      <c r="AP292" s="192"/>
      <c r="AQ292" s="9"/>
      <c r="AR292" s="81"/>
      <c r="AS292" s="192"/>
      <c r="AT292" s="9"/>
      <c r="AU292" s="119"/>
      <c r="AV292" s="84"/>
      <c r="AW292" s="9"/>
      <c r="AX292" s="119"/>
      <c r="AY292" s="192"/>
      <c r="AZ292" s="9"/>
      <c r="BA292" s="119"/>
      <c r="BB292" s="192"/>
      <c r="BC292" s="9"/>
      <c r="BD292" s="119"/>
      <c r="BE292" s="192"/>
      <c r="BF292" s="9"/>
      <c r="BG292" s="119"/>
    </row>
    <row r="293" spans="1:59" s="41" customFormat="1" ht="89.2" x14ac:dyDescent="0.25">
      <c r="A293" s="9">
        <v>381</v>
      </c>
      <c r="B293" s="124" t="s">
        <v>2390</v>
      </c>
      <c r="C293" s="9">
        <v>32</v>
      </c>
      <c r="D293" s="6"/>
      <c r="E293" s="2" t="s">
        <v>2551</v>
      </c>
      <c r="F293" s="1">
        <v>15666</v>
      </c>
      <c r="G293" s="78" t="s">
        <v>2552</v>
      </c>
      <c r="H293" s="9">
        <v>2005</v>
      </c>
      <c r="I293" s="78" t="s">
        <v>2553</v>
      </c>
      <c r="J293" s="141">
        <v>208646</v>
      </c>
      <c r="K293" s="78" t="s">
        <v>140</v>
      </c>
      <c r="L293" s="78" t="s">
        <v>2554</v>
      </c>
      <c r="M293" s="78" t="s">
        <v>2555</v>
      </c>
      <c r="N293" s="78" t="s">
        <v>2556</v>
      </c>
      <c r="O293" s="78" t="s">
        <v>2557</v>
      </c>
      <c r="P293" s="9" t="s">
        <v>2558</v>
      </c>
      <c r="Q293" s="6" t="s">
        <v>2559</v>
      </c>
      <c r="R293" s="6">
        <v>1920</v>
      </c>
      <c r="S293" s="6">
        <v>6000</v>
      </c>
      <c r="T293" s="6">
        <v>18000</v>
      </c>
      <c r="U293" s="6">
        <v>25920</v>
      </c>
      <c r="V293" s="9">
        <v>100</v>
      </c>
      <c r="W293" s="9">
        <v>93</v>
      </c>
      <c r="X293" s="6" t="s">
        <v>2423</v>
      </c>
      <c r="Y293" s="9">
        <v>4</v>
      </c>
      <c r="Z293" s="9">
        <v>5</v>
      </c>
      <c r="AA293" s="9">
        <v>5</v>
      </c>
      <c r="AB293" s="9">
        <v>10</v>
      </c>
      <c r="AC293" s="9"/>
      <c r="AD293" s="6" t="s">
        <v>2560</v>
      </c>
      <c r="AE293" s="9" t="s">
        <v>2404</v>
      </c>
      <c r="AF293" s="81">
        <v>100</v>
      </c>
      <c r="AG293" s="209" t="s">
        <v>2425</v>
      </c>
      <c r="AH293" s="6"/>
      <c r="AI293" s="119">
        <v>90</v>
      </c>
      <c r="AJ293" s="192" t="s">
        <v>2561</v>
      </c>
      <c r="AK293" s="9"/>
      <c r="AL293" s="119">
        <v>10</v>
      </c>
      <c r="AM293" s="192"/>
      <c r="AN293" s="9"/>
      <c r="AO293" s="119"/>
      <c r="AP293" s="192"/>
      <c r="AQ293" s="9"/>
      <c r="AR293" s="81"/>
      <c r="AS293" s="192"/>
      <c r="AT293" s="9"/>
      <c r="AU293" s="119"/>
      <c r="AV293" s="84"/>
      <c r="AW293" s="9"/>
      <c r="AX293" s="119"/>
      <c r="AY293" s="192"/>
      <c r="AZ293" s="9"/>
      <c r="BA293" s="119"/>
      <c r="BB293" s="192"/>
      <c r="BC293" s="9"/>
      <c r="BD293" s="119"/>
      <c r="BE293" s="192"/>
      <c r="BF293" s="9"/>
      <c r="BG293" s="119"/>
    </row>
    <row r="294" spans="1:59" s="41" customFormat="1" ht="114.65" x14ac:dyDescent="0.25">
      <c r="A294" s="9">
        <v>381</v>
      </c>
      <c r="B294" s="124" t="s">
        <v>2390</v>
      </c>
      <c r="C294" s="9">
        <v>10</v>
      </c>
      <c r="D294" s="6"/>
      <c r="E294" s="2" t="s">
        <v>2521</v>
      </c>
      <c r="F294" s="1">
        <v>2013</v>
      </c>
      <c r="G294" s="78" t="s">
        <v>2562</v>
      </c>
      <c r="H294" s="9">
        <v>2005</v>
      </c>
      <c r="I294" s="78"/>
      <c r="J294" s="141" t="s">
        <v>2563</v>
      </c>
      <c r="K294" s="78" t="s">
        <v>140</v>
      </c>
      <c r="L294" s="78" t="s">
        <v>2524</v>
      </c>
      <c r="M294" s="78" t="s">
        <v>2525</v>
      </c>
      <c r="N294" s="78" t="s">
        <v>2564</v>
      </c>
      <c r="O294" s="78" t="s">
        <v>2565</v>
      </c>
      <c r="P294" s="9" t="s">
        <v>2566</v>
      </c>
      <c r="Q294" s="6" t="s">
        <v>2567</v>
      </c>
      <c r="R294" s="6">
        <v>3366</v>
      </c>
      <c r="S294" s="6" t="s">
        <v>2568</v>
      </c>
      <c r="T294" s="6" t="s">
        <v>2454</v>
      </c>
      <c r="U294" s="6" t="s">
        <v>2567</v>
      </c>
      <c r="V294" s="9"/>
      <c r="W294" s="9">
        <v>98</v>
      </c>
      <c r="X294" s="6" t="s">
        <v>2569</v>
      </c>
      <c r="Y294" s="9">
        <v>3</v>
      </c>
      <c r="Z294" s="9">
        <v>4</v>
      </c>
      <c r="AA294" s="9">
        <v>7</v>
      </c>
      <c r="AB294" s="9">
        <v>4</v>
      </c>
      <c r="AC294" s="9" t="s">
        <v>140</v>
      </c>
      <c r="AD294" s="6" t="s">
        <v>2403</v>
      </c>
      <c r="AE294" s="9" t="s">
        <v>2437</v>
      </c>
      <c r="AF294" s="81">
        <v>100</v>
      </c>
      <c r="AG294" s="209" t="s">
        <v>1152</v>
      </c>
      <c r="AH294" s="6" t="s">
        <v>2570</v>
      </c>
      <c r="AI294" s="119">
        <v>100</v>
      </c>
      <c r="AJ294" s="192"/>
      <c r="AK294" s="9"/>
      <c r="AL294" s="119"/>
      <c r="AM294" s="192"/>
      <c r="AN294" s="9"/>
      <c r="AO294" s="119"/>
      <c r="AP294" s="192"/>
      <c r="AQ294" s="9"/>
      <c r="AR294" s="81"/>
      <c r="AS294" s="192"/>
      <c r="AT294" s="9"/>
      <c r="AU294" s="119"/>
      <c r="AV294" s="84"/>
      <c r="AW294" s="9"/>
      <c r="AX294" s="119"/>
      <c r="AY294" s="192"/>
      <c r="AZ294" s="9"/>
      <c r="BA294" s="119"/>
      <c r="BB294" s="192"/>
      <c r="BC294" s="9"/>
      <c r="BD294" s="119"/>
      <c r="BE294" s="192"/>
      <c r="BF294" s="9"/>
      <c r="BG294" s="119"/>
    </row>
    <row r="295" spans="1:59" s="41" customFormat="1" ht="127.4" x14ac:dyDescent="0.25">
      <c r="A295" s="9">
        <v>381</v>
      </c>
      <c r="B295" s="124" t="s">
        <v>2390</v>
      </c>
      <c r="C295" s="9">
        <v>4</v>
      </c>
      <c r="D295" s="6"/>
      <c r="E295" s="2" t="s">
        <v>2571</v>
      </c>
      <c r="F295" s="1">
        <v>8279</v>
      </c>
      <c r="G295" s="78" t="s">
        <v>2572</v>
      </c>
      <c r="H295" s="9">
        <v>2005</v>
      </c>
      <c r="I295" s="78" t="s">
        <v>2573</v>
      </c>
      <c r="J295" s="141">
        <v>101110</v>
      </c>
      <c r="K295" s="78" t="s">
        <v>140</v>
      </c>
      <c r="L295" s="78" t="s">
        <v>2574</v>
      </c>
      <c r="M295" s="78" t="s">
        <v>2575</v>
      </c>
      <c r="N295" s="78" t="s">
        <v>2576</v>
      </c>
      <c r="O295" s="78" t="s">
        <v>2577</v>
      </c>
      <c r="P295" s="9" t="s">
        <v>2578</v>
      </c>
      <c r="Q295" s="6" t="s">
        <v>2579</v>
      </c>
      <c r="R295" s="6">
        <v>0</v>
      </c>
      <c r="S295" s="6" t="s">
        <v>2580</v>
      </c>
      <c r="T295" s="6" t="s">
        <v>2581</v>
      </c>
      <c r="U295" s="6" t="s">
        <v>2579</v>
      </c>
      <c r="V295" s="9">
        <v>0</v>
      </c>
      <c r="W295" s="9">
        <v>100</v>
      </c>
      <c r="X295" s="6" t="s">
        <v>2582</v>
      </c>
      <c r="Y295" s="9">
        <v>3</v>
      </c>
      <c r="Z295" s="9">
        <v>4</v>
      </c>
      <c r="AA295" s="9">
        <v>7</v>
      </c>
      <c r="AB295" s="9">
        <v>11</v>
      </c>
      <c r="AC295" s="9" t="s">
        <v>140</v>
      </c>
      <c r="AD295" s="6" t="s">
        <v>2581</v>
      </c>
      <c r="AE295" s="9" t="s">
        <v>2437</v>
      </c>
      <c r="AF295" s="81">
        <v>0</v>
      </c>
      <c r="AG295" s="209" t="s">
        <v>2583</v>
      </c>
      <c r="AH295" s="6" t="s">
        <v>2406</v>
      </c>
      <c r="AI295" s="119">
        <v>5</v>
      </c>
      <c r="AJ295" s="192"/>
      <c r="AK295" s="9"/>
      <c r="AL295" s="119"/>
      <c r="AM295" s="192"/>
      <c r="AN295" s="9"/>
      <c r="AO295" s="119"/>
      <c r="AP295" s="192"/>
      <c r="AQ295" s="9"/>
      <c r="AR295" s="81"/>
      <c r="AS295" s="192"/>
      <c r="AT295" s="9"/>
      <c r="AU295" s="119"/>
      <c r="AV295" s="84"/>
      <c r="AW295" s="9"/>
      <c r="AX295" s="119"/>
      <c r="AY295" s="192"/>
      <c r="AZ295" s="9"/>
      <c r="BA295" s="119"/>
      <c r="BB295" s="192"/>
      <c r="BC295" s="9"/>
      <c r="BD295" s="119"/>
      <c r="BE295" s="192"/>
      <c r="BF295" s="9"/>
      <c r="BG295" s="119"/>
    </row>
    <row r="296" spans="1:59" s="41" customFormat="1" ht="178.35" x14ac:dyDescent="0.25">
      <c r="A296" s="9">
        <v>381</v>
      </c>
      <c r="B296" s="124" t="s">
        <v>2390</v>
      </c>
      <c r="C296" s="9">
        <v>29</v>
      </c>
      <c r="D296" s="6"/>
      <c r="E296" s="2" t="s">
        <v>2463</v>
      </c>
      <c r="F296" s="1">
        <v>10331</v>
      </c>
      <c r="G296" s="78" t="s">
        <v>2584</v>
      </c>
      <c r="H296" s="9" t="s">
        <v>2585</v>
      </c>
      <c r="I296" s="78" t="s">
        <v>2586</v>
      </c>
      <c r="J296" s="141">
        <v>29472.78</v>
      </c>
      <c r="K296" s="78" t="s">
        <v>140</v>
      </c>
      <c r="L296" s="78" t="s">
        <v>2587</v>
      </c>
      <c r="M296" s="78" t="s">
        <v>2467</v>
      </c>
      <c r="N296" s="78" t="s">
        <v>2588</v>
      </c>
      <c r="O296" s="78" t="s">
        <v>2589</v>
      </c>
      <c r="P296" s="9" t="s">
        <v>2590</v>
      </c>
      <c r="Q296" s="6" t="s">
        <v>2591</v>
      </c>
      <c r="R296" s="6">
        <v>0</v>
      </c>
      <c r="S296" s="6">
        <v>500</v>
      </c>
      <c r="T296" s="6" t="s">
        <v>2592</v>
      </c>
      <c r="U296" s="6" t="s">
        <v>2593</v>
      </c>
      <c r="V296" s="9"/>
      <c r="W296" s="9">
        <v>100</v>
      </c>
      <c r="X296" s="6" t="s">
        <v>2472</v>
      </c>
      <c r="Y296" s="9">
        <v>3</v>
      </c>
      <c r="Z296" s="9">
        <v>4</v>
      </c>
      <c r="AA296" s="9">
        <v>7</v>
      </c>
      <c r="AB296" s="9">
        <v>17</v>
      </c>
      <c r="AC296" s="9" t="s">
        <v>140</v>
      </c>
      <c r="AD296" s="6"/>
      <c r="AE296" s="9" t="s">
        <v>2437</v>
      </c>
      <c r="AF296" s="81">
        <v>5</v>
      </c>
      <c r="AG296" s="209" t="s">
        <v>2473</v>
      </c>
      <c r="AH296" s="6" t="s">
        <v>2474</v>
      </c>
      <c r="AI296" s="119">
        <v>5</v>
      </c>
      <c r="AJ296" s="192"/>
      <c r="AK296" s="9"/>
      <c r="AL296" s="119"/>
      <c r="AM296" s="192"/>
      <c r="AN296" s="9"/>
      <c r="AO296" s="119"/>
      <c r="AP296" s="192"/>
      <c r="AQ296" s="9"/>
      <c r="AR296" s="81"/>
      <c r="AS296" s="192"/>
      <c r="AT296" s="9"/>
      <c r="AU296" s="119"/>
      <c r="AV296" s="84"/>
      <c r="AW296" s="9"/>
      <c r="AX296" s="119"/>
      <c r="AY296" s="192"/>
      <c r="AZ296" s="9"/>
      <c r="BA296" s="119"/>
      <c r="BB296" s="192"/>
      <c r="BC296" s="9"/>
      <c r="BD296" s="119"/>
      <c r="BE296" s="192"/>
      <c r="BF296" s="9"/>
      <c r="BG296" s="119"/>
    </row>
    <row r="297" spans="1:59" s="41" customFormat="1" ht="114.65" x14ac:dyDescent="0.25">
      <c r="A297" s="9">
        <v>381</v>
      </c>
      <c r="B297" s="124" t="s">
        <v>2390</v>
      </c>
      <c r="C297" s="9">
        <v>29</v>
      </c>
      <c r="D297" s="6"/>
      <c r="E297" s="2" t="s">
        <v>2463</v>
      </c>
      <c r="F297" s="1">
        <v>10331</v>
      </c>
      <c r="G297" s="78" t="s">
        <v>2594</v>
      </c>
      <c r="H297" s="9" t="s">
        <v>2585</v>
      </c>
      <c r="I297" s="78" t="s">
        <v>2586</v>
      </c>
      <c r="J297" s="141">
        <v>30584.42</v>
      </c>
      <c r="K297" s="78" t="s">
        <v>140</v>
      </c>
      <c r="L297" s="78" t="s">
        <v>2587</v>
      </c>
      <c r="M297" s="78" t="s">
        <v>2595</v>
      </c>
      <c r="N297" s="78" t="s">
        <v>2596</v>
      </c>
      <c r="O297" s="78" t="s">
        <v>2597</v>
      </c>
      <c r="P297" s="9" t="s">
        <v>2598</v>
      </c>
      <c r="Q297" s="6" t="s">
        <v>2599</v>
      </c>
      <c r="R297" s="6">
        <v>0</v>
      </c>
      <c r="S297" s="6">
        <v>1500</v>
      </c>
      <c r="T297" s="6" t="s">
        <v>2592</v>
      </c>
      <c r="U297" s="6" t="s">
        <v>2599</v>
      </c>
      <c r="V297" s="9"/>
      <c r="W297" s="9">
        <v>100</v>
      </c>
      <c r="X297" s="6" t="s">
        <v>2472</v>
      </c>
      <c r="Y297" s="9">
        <v>3</v>
      </c>
      <c r="Z297" s="9">
        <v>4</v>
      </c>
      <c r="AA297" s="9">
        <v>7</v>
      </c>
      <c r="AB297" s="9">
        <v>17</v>
      </c>
      <c r="AC297" s="9" t="s">
        <v>140</v>
      </c>
      <c r="AD297" s="6"/>
      <c r="AE297" s="9" t="s">
        <v>2437</v>
      </c>
      <c r="AF297" s="81">
        <v>10</v>
      </c>
      <c r="AG297" s="209" t="s">
        <v>2473</v>
      </c>
      <c r="AH297" s="6" t="s">
        <v>2474</v>
      </c>
      <c r="AI297" s="119">
        <v>10</v>
      </c>
      <c r="AJ297" s="192"/>
      <c r="AK297" s="9"/>
      <c r="AL297" s="119"/>
      <c r="AM297" s="192"/>
      <c r="AN297" s="9"/>
      <c r="AO297" s="119"/>
      <c r="AP297" s="192"/>
      <c r="AQ297" s="9"/>
      <c r="AR297" s="81"/>
      <c r="AS297" s="192"/>
      <c r="AT297" s="9"/>
      <c r="AU297" s="119"/>
      <c r="AV297" s="84"/>
      <c r="AW297" s="9"/>
      <c r="AX297" s="119"/>
      <c r="AY297" s="192"/>
      <c r="AZ297" s="9"/>
      <c r="BA297" s="119"/>
      <c r="BB297" s="192"/>
      <c r="BC297" s="9"/>
      <c r="BD297" s="119"/>
      <c r="BE297" s="192"/>
      <c r="BF297" s="9"/>
      <c r="BG297" s="119"/>
    </row>
    <row r="298" spans="1:59" s="41" customFormat="1" ht="50.95" x14ac:dyDescent="0.25">
      <c r="A298" s="9">
        <v>381</v>
      </c>
      <c r="B298" s="124" t="s">
        <v>2390</v>
      </c>
      <c r="C298" s="9">
        <v>14</v>
      </c>
      <c r="D298" s="6"/>
      <c r="E298" s="2" t="s">
        <v>2600</v>
      </c>
      <c r="F298" s="1">
        <v>8289</v>
      </c>
      <c r="G298" s="78" t="s">
        <v>2601</v>
      </c>
      <c r="H298" s="9" t="s">
        <v>2602</v>
      </c>
      <c r="I298" s="78" t="s">
        <v>2603</v>
      </c>
      <c r="J298" s="141">
        <v>69097</v>
      </c>
      <c r="K298" s="78" t="s">
        <v>140</v>
      </c>
      <c r="L298" s="78" t="s">
        <v>2604</v>
      </c>
      <c r="M298" s="78" t="s">
        <v>2605</v>
      </c>
      <c r="N298" s="78" t="s">
        <v>2606</v>
      </c>
      <c r="O298" s="78" t="s">
        <v>2607</v>
      </c>
      <c r="P298" s="9" t="s">
        <v>2608</v>
      </c>
      <c r="Q298" s="6">
        <v>0</v>
      </c>
      <c r="R298" s="6">
        <v>0</v>
      </c>
      <c r="S298" s="6">
        <v>197.93</v>
      </c>
      <c r="T298" s="6">
        <v>0</v>
      </c>
      <c r="U298" s="6">
        <v>197.93</v>
      </c>
      <c r="V298" s="9"/>
      <c r="W298" s="9">
        <v>100</v>
      </c>
      <c r="X298" s="6" t="s">
        <v>2456</v>
      </c>
      <c r="Y298" s="9">
        <v>4</v>
      </c>
      <c r="Z298" s="9">
        <v>6</v>
      </c>
      <c r="AA298" s="9" t="s">
        <v>2609</v>
      </c>
      <c r="AB298" s="9">
        <v>4</v>
      </c>
      <c r="AC298" s="9" t="s">
        <v>140</v>
      </c>
      <c r="AD298" s="6"/>
      <c r="AE298" s="9" t="s">
        <v>2437</v>
      </c>
      <c r="AF298" s="81">
        <v>50</v>
      </c>
      <c r="AG298" s="209" t="s">
        <v>2438</v>
      </c>
      <c r="AH298" s="6" t="s">
        <v>2474</v>
      </c>
      <c r="AI298" s="119">
        <v>25</v>
      </c>
      <c r="AJ298" s="192" t="s">
        <v>2610</v>
      </c>
      <c r="AK298" s="9" t="s">
        <v>2474</v>
      </c>
      <c r="AL298" s="119">
        <v>10</v>
      </c>
      <c r="AM298" s="192" t="s">
        <v>2442</v>
      </c>
      <c r="AN298" s="9" t="s">
        <v>2474</v>
      </c>
      <c r="AO298" s="119">
        <v>15</v>
      </c>
      <c r="AP298" s="192"/>
      <c r="AQ298" s="9"/>
      <c r="AR298" s="81"/>
      <c r="AS298" s="192"/>
      <c r="AT298" s="9"/>
      <c r="AU298" s="119"/>
      <c r="AV298" s="84"/>
      <c r="AW298" s="9"/>
      <c r="AX298" s="119"/>
      <c r="AY298" s="192"/>
      <c r="AZ298" s="9"/>
      <c r="BA298" s="119"/>
      <c r="BB298" s="192"/>
      <c r="BC298" s="9"/>
      <c r="BD298" s="119"/>
      <c r="BE298" s="192"/>
      <c r="BF298" s="9"/>
      <c r="BG298" s="119"/>
    </row>
    <row r="299" spans="1:59" s="41" customFormat="1" ht="254.8" x14ac:dyDescent="0.25">
      <c r="A299" s="9">
        <v>381</v>
      </c>
      <c r="B299" s="124" t="s">
        <v>2390</v>
      </c>
      <c r="C299" s="9">
        <v>5</v>
      </c>
      <c r="D299" s="6"/>
      <c r="E299" s="2" t="s">
        <v>2507</v>
      </c>
      <c r="F299" s="1">
        <v>6777</v>
      </c>
      <c r="G299" s="78" t="s">
        <v>2611</v>
      </c>
      <c r="H299" s="9">
        <v>2005</v>
      </c>
      <c r="I299" s="78" t="s">
        <v>2612</v>
      </c>
      <c r="J299" s="141">
        <v>66834</v>
      </c>
      <c r="K299" s="78" t="s">
        <v>140</v>
      </c>
      <c r="L299" s="78" t="s">
        <v>2510</v>
      </c>
      <c r="M299" s="78" t="s">
        <v>2511</v>
      </c>
      <c r="N299" s="78" t="s">
        <v>2613</v>
      </c>
      <c r="O299" s="78" t="s">
        <v>2614</v>
      </c>
      <c r="P299" s="9" t="s">
        <v>2615</v>
      </c>
      <c r="Q299" s="6">
        <v>0</v>
      </c>
      <c r="R299" s="6">
        <v>0</v>
      </c>
      <c r="S299" s="6">
        <v>0</v>
      </c>
      <c r="T299" s="6">
        <v>0</v>
      </c>
      <c r="U299" s="6">
        <v>0</v>
      </c>
      <c r="V299" s="9">
        <v>70</v>
      </c>
      <c r="W299" s="9">
        <v>100</v>
      </c>
      <c r="X299" s="6" t="s">
        <v>2515</v>
      </c>
      <c r="Y299" s="9">
        <v>3</v>
      </c>
      <c r="Z299" s="9">
        <v>2</v>
      </c>
      <c r="AA299" s="9">
        <v>1</v>
      </c>
      <c r="AB299" s="9">
        <v>4</v>
      </c>
      <c r="AC299" s="9" t="s">
        <v>140</v>
      </c>
      <c r="AD299" s="6" t="s">
        <v>2516</v>
      </c>
      <c r="AE299" s="9" t="s">
        <v>2437</v>
      </c>
      <c r="AF299" s="81">
        <v>0</v>
      </c>
      <c r="AG299" s="209" t="s">
        <v>2517</v>
      </c>
      <c r="AH299" s="6" t="s">
        <v>2518</v>
      </c>
      <c r="AI299" s="119">
        <v>0</v>
      </c>
      <c r="AJ299" s="192" t="s">
        <v>2616</v>
      </c>
      <c r="AK299" s="9" t="s">
        <v>2520</v>
      </c>
      <c r="AL299" s="119">
        <v>0</v>
      </c>
      <c r="AM299" s="192"/>
      <c r="AN299" s="9"/>
      <c r="AO299" s="119"/>
      <c r="AP299" s="192"/>
      <c r="AQ299" s="9"/>
      <c r="AR299" s="81"/>
      <c r="AS299" s="192"/>
      <c r="AT299" s="9"/>
      <c r="AU299" s="119"/>
      <c r="AV299" s="84"/>
      <c r="AW299" s="9"/>
      <c r="AX299" s="119"/>
      <c r="AY299" s="192"/>
      <c r="AZ299" s="9"/>
      <c r="BA299" s="119"/>
      <c r="BB299" s="192"/>
      <c r="BC299" s="9"/>
      <c r="BD299" s="119"/>
      <c r="BE299" s="192"/>
      <c r="BF299" s="9"/>
      <c r="BG299" s="119"/>
    </row>
    <row r="300" spans="1:59" s="41" customFormat="1" ht="165.6" x14ac:dyDescent="0.25">
      <c r="A300" s="9">
        <v>381</v>
      </c>
      <c r="B300" s="124" t="s">
        <v>2390</v>
      </c>
      <c r="C300" s="9">
        <v>12</v>
      </c>
      <c r="D300" s="6"/>
      <c r="E300" s="2" t="s">
        <v>2617</v>
      </c>
      <c r="F300" s="1">
        <v>7705</v>
      </c>
      <c r="G300" s="78" t="s">
        <v>2618</v>
      </c>
      <c r="H300" s="9" t="s">
        <v>2619</v>
      </c>
      <c r="I300" s="78" t="s">
        <v>2620</v>
      </c>
      <c r="J300" s="141">
        <v>51198</v>
      </c>
      <c r="K300" s="78" t="s">
        <v>140</v>
      </c>
      <c r="L300" s="78" t="s">
        <v>2621</v>
      </c>
      <c r="M300" s="78" t="s">
        <v>2622</v>
      </c>
      <c r="N300" s="78" t="s">
        <v>2623</v>
      </c>
      <c r="O300" s="78" t="s">
        <v>2624</v>
      </c>
      <c r="P300" s="9" t="s">
        <v>2625</v>
      </c>
      <c r="Q300" s="6">
        <v>0</v>
      </c>
      <c r="R300" s="6">
        <v>0</v>
      </c>
      <c r="S300" s="6">
        <v>0</v>
      </c>
      <c r="T300" s="6">
        <v>0</v>
      </c>
      <c r="U300" s="6">
        <v>0</v>
      </c>
      <c r="V300" s="9"/>
      <c r="W300" s="9">
        <v>100</v>
      </c>
      <c r="X300" s="6" t="s">
        <v>2626</v>
      </c>
      <c r="Y300" s="9">
        <v>6</v>
      </c>
      <c r="Z300" s="9">
        <v>1</v>
      </c>
      <c r="AA300" s="9">
        <v>1</v>
      </c>
      <c r="AB300" s="9">
        <v>14</v>
      </c>
      <c r="AC300" s="9">
        <v>255</v>
      </c>
      <c r="AD300" s="6">
        <v>0</v>
      </c>
      <c r="AE300" s="9" t="s">
        <v>2627</v>
      </c>
      <c r="AF300" s="81">
        <v>100</v>
      </c>
      <c r="AG300" s="209" t="s">
        <v>2628</v>
      </c>
      <c r="AH300" s="6"/>
      <c r="AI300" s="119">
        <v>100</v>
      </c>
      <c r="AJ300" s="192"/>
      <c r="AK300" s="9"/>
      <c r="AL300" s="119"/>
      <c r="AM300" s="192"/>
      <c r="AN300" s="9"/>
      <c r="AO300" s="119"/>
      <c r="AP300" s="192"/>
      <c r="AQ300" s="9"/>
      <c r="AR300" s="81"/>
      <c r="AS300" s="192"/>
      <c r="AT300" s="9"/>
      <c r="AU300" s="119"/>
      <c r="AV300" s="84"/>
      <c r="AW300" s="9"/>
      <c r="AX300" s="119"/>
      <c r="AY300" s="192"/>
      <c r="AZ300" s="9"/>
      <c r="BA300" s="119"/>
      <c r="BB300" s="192"/>
      <c r="BC300" s="9"/>
      <c r="BD300" s="119"/>
      <c r="BE300" s="192"/>
      <c r="BF300" s="9"/>
      <c r="BG300" s="119"/>
    </row>
    <row r="301" spans="1:59" s="41" customFormat="1" ht="89.2" x14ac:dyDescent="0.25">
      <c r="A301" s="9">
        <v>381</v>
      </c>
      <c r="B301" s="124" t="s">
        <v>2390</v>
      </c>
      <c r="C301" s="9">
        <v>20</v>
      </c>
      <c r="D301" s="6"/>
      <c r="E301" s="2" t="s">
        <v>2444</v>
      </c>
      <c r="F301" s="1">
        <v>9275</v>
      </c>
      <c r="G301" s="78" t="s">
        <v>2629</v>
      </c>
      <c r="H301" s="9">
        <v>2005</v>
      </c>
      <c r="I301" s="78" t="s">
        <v>2630</v>
      </c>
      <c r="J301" s="141">
        <v>53557</v>
      </c>
      <c r="K301" s="78" t="s">
        <v>140</v>
      </c>
      <c r="L301" s="78" t="s">
        <v>2448</v>
      </c>
      <c r="M301" s="78" t="s">
        <v>2449</v>
      </c>
      <c r="N301" s="78" t="s">
        <v>2631</v>
      </c>
      <c r="O301" s="78" t="s">
        <v>2632</v>
      </c>
      <c r="P301" s="9" t="s">
        <v>2633</v>
      </c>
      <c r="Q301" s="6" t="s">
        <v>2634</v>
      </c>
      <c r="R301" s="6">
        <v>0</v>
      </c>
      <c r="S301" s="6" t="s">
        <v>2424</v>
      </c>
      <c r="T301" s="6" t="s">
        <v>2593</v>
      </c>
      <c r="U301" s="6" t="s">
        <v>2634</v>
      </c>
      <c r="V301" s="9">
        <v>60</v>
      </c>
      <c r="W301" s="9">
        <v>100</v>
      </c>
      <c r="X301" s="6" t="s">
        <v>2456</v>
      </c>
      <c r="Y301" s="9">
        <v>4</v>
      </c>
      <c r="Z301" s="9" t="s">
        <v>2457</v>
      </c>
      <c r="AA301" s="9" t="s">
        <v>2635</v>
      </c>
      <c r="AB301" s="9">
        <v>4</v>
      </c>
      <c r="AC301" s="9" t="s">
        <v>140</v>
      </c>
      <c r="AD301" s="6" t="s">
        <v>2459</v>
      </c>
      <c r="AE301" s="9" t="s">
        <v>2437</v>
      </c>
      <c r="AF301" s="81">
        <v>0</v>
      </c>
      <c r="AG301" s="209" t="s">
        <v>2461</v>
      </c>
      <c r="AH301" s="6" t="s">
        <v>2462</v>
      </c>
      <c r="AI301" s="119">
        <v>0</v>
      </c>
      <c r="AJ301" s="192"/>
      <c r="AK301" s="9"/>
      <c r="AL301" s="119"/>
      <c r="AM301" s="192"/>
      <c r="AN301" s="9"/>
      <c r="AO301" s="119"/>
      <c r="AP301" s="192"/>
      <c r="AQ301" s="9"/>
      <c r="AR301" s="81"/>
      <c r="AS301" s="192"/>
      <c r="AT301" s="9"/>
      <c r="AU301" s="119"/>
      <c r="AV301" s="84"/>
      <c r="AW301" s="9"/>
      <c r="AX301" s="119"/>
      <c r="AY301" s="192"/>
      <c r="AZ301" s="9"/>
      <c r="BA301" s="119"/>
      <c r="BB301" s="192"/>
      <c r="BC301" s="9"/>
      <c r="BD301" s="119"/>
      <c r="BE301" s="192"/>
      <c r="BF301" s="9"/>
      <c r="BG301" s="119"/>
    </row>
    <row r="302" spans="1:59" s="41" customFormat="1" ht="127.4" x14ac:dyDescent="0.25">
      <c r="A302" s="9">
        <v>381</v>
      </c>
      <c r="B302" s="124" t="s">
        <v>2390</v>
      </c>
      <c r="C302" s="9">
        <v>12</v>
      </c>
      <c r="D302" s="6"/>
      <c r="E302" s="2" t="s">
        <v>2636</v>
      </c>
      <c r="F302" s="1">
        <v>4041</v>
      </c>
      <c r="G302" s="78" t="s">
        <v>2637</v>
      </c>
      <c r="H302" s="9" t="s">
        <v>2619</v>
      </c>
      <c r="I302" s="78" t="s">
        <v>2638</v>
      </c>
      <c r="J302" s="141">
        <v>51639</v>
      </c>
      <c r="K302" s="78" t="s">
        <v>140</v>
      </c>
      <c r="L302" s="78" t="s">
        <v>2621</v>
      </c>
      <c r="M302" s="78" t="s">
        <v>2639</v>
      </c>
      <c r="N302" s="78" t="s">
        <v>2640</v>
      </c>
      <c r="O302" s="78" t="s">
        <v>2641</v>
      </c>
      <c r="P302" s="9" t="s">
        <v>2642</v>
      </c>
      <c r="Q302" s="6">
        <v>0</v>
      </c>
      <c r="R302" s="6">
        <v>0</v>
      </c>
      <c r="S302" s="6">
        <v>0</v>
      </c>
      <c r="T302" s="6">
        <v>0</v>
      </c>
      <c r="U302" s="6">
        <v>0</v>
      </c>
      <c r="V302" s="9"/>
      <c r="W302" s="9">
        <v>100</v>
      </c>
      <c r="X302" s="6" t="s">
        <v>2626</v>
      </c>
      <c r="Y302" s="9">
        <v>6</v>
      </c>
      <c r="Z302" s="9">
        <v>1</v>
      </c>
      <c r="AA302" s="9">
        <v>2</v>
      </c>
      <c r="AB302" s="9" t="s">
        <v>2643</v>
      </c>
      <c r="AC302" s="9">
        <v>256</v>
      </c>
      <c r="AD302" s="6">
        <v>0</v>
      </c>
      <c r="AE302" s="9" t="s">
        <v>2644</v>
      </c>
      <c r="AF302" s="81">
        <v>100</v>
      </c>
      <c r="AG302" s="209" t="s">
        <v>2645</v>
      </c>
      <c r="AH302" s="6" t="s">
        <v>2646</v>
      </c>
      <c r="AI302" s="119">
        <v>100</v>
      </c>
      <c r="AJ302" s="192"/>
      <c r="AK302" s="9"/>
      <c r="AL302" s="119"/>
      <c r="AM302" s="192"/>
      <c r="AN302" s="9"/>
      <c r="AO302" s="119"/>
      <c r="AP302" s="192"/>
      <c r="AQ302" s="9"/>
      <c r="AR302" s="81"/>
      <c r="AS302" s="192"/>
      <c r="AT302" s="9"/>
      <c r="AU302" s="119"/>
      <c r="AV302" s="84"/>
      <c r="AW302" s="9"/>
      <c r="AX302" s="119"/>
      <c r="AY302" s="192"/>
      <c r="AZ302" s="9"/>
      <c r="BA302" s="119"/>
      <c r="BB302" s="192"/>
      <c r="BC302" s="9"/>
      <c r="BD302" s="119"/>
      <c r="BE302" s="192"/>
      <c r="BF302" s="9"/>
      <c r="BG302" s="119"/>
    </row>
    <row r="303" spans="1:59" s="41" customFormat="1" ht="114.65" x14ac:dyDescent="0.25">
      <c r="A303" s="9">
        <v>381</v>
      </c>
      <c r="B303" s="124" t="s">
        <v>2390</v>
      </c>
      <c r="C303" s="9">
        <v>33</v>
      </c>
      <c r="D303" s="6"/>
      <c r="E303" s="2" t="s">
        <v>2443</v>
      </c>
      <c r="F303" s="1">
        <v>7702</v>
      </c>
      <c r="G303" s="78" t="s">
        <v>2647</v>
      </c>
      <c r="H303" s="9" t="s">
        <v>2648</v>
      </c>
      <c r="I303" s="78" t="s">
        <v>2649</v>
      </c>
      <c r="J303" s="141">
        <v>50532</v>
      </c>
      <c r="K303" s="78" t="s">
        <v>140</v>
      </c>
      <c r="L303" s="78" t="s">
        <v>2650</v>
      </c>
      <c r="M303" s="78" t="s">
        <v>2651</v>
      </c>
      <c r="N303" s="78" t="s">
        <v>2652</v>
      </c>
      <c r="O303" s="78" t="s">
        <v>2653</v>
      </c>
      <c r="P303" s="9"/>
      <c r="Q303" s="6">
        <v>0</v>
      </c>
      <c r="R303" s="6">
        <v>0</v>
      </c>
      <c r="S303" s="6">
        <v>45</v>
      </c>
      <c r="T303" s="6">
        <v>50</v>
      </c>
      <c r="U303" s="6">
        <v>95</v>
      </c>
      <c r="V303" s="9">
        <v>100</v>
      </c>
      <c r="W303" s="9">
        <v>100</v>
      </c>
      <c r="X303" s="6" t="s">
        <v>2654</v>
      </c>
      <c r="Y303" s="9">
        <v>3</v>
      </c>
      <c r="Z303" s="9">
        <v>3</v>
      </c>
      <c r="AA303" s="9">
        <v>1</v>
      </c>
      <c r="AB303" s="9" t="s">
        <v>2655</v>
      </c>
      <c r="AC303" s="9" t="s">
        <v>140</v>
      </c>
      <c r="AD303" s="6"/>
      <c r="AE303" s="9" t="s">
        <v>2437</v>
      </c>
      <c r="AF303" s="81">
        <v>100</v>
      </c>
      <c r="AG303" s="209" t="s">
        <v>2442</v>
      </c>
      <c r="AH303" s="6" t="s">
        <v>2656</v>
      </c>
      <c r="AI303" s="119">
        <v>60</v>
      </c>
      <c r="AJ303" s="192" t="s">
        <v>2657</v>
      </c>
      <c r="AK303" s="9">
        <v>18825.070019999999</v>
      </c>
      <c r="AL303" s="119">
        <v>20</v>
      </c>
      <c r="AM303" s="192" t="s">
        <v>2658</v>
      </c>
      <c r="AN303" s="9" t="s">
        <v>2659</v>
      </c>
      <c r="AO303" s="119">
        <v>20</v>
      </c>
      <c r="AP303" s="192"/>
      <c r="AQ303" s="9"/>
      <c r="AR303" s="81"/>
      <c r="AS303" s="192"/>
      <c r="AT303" s="9"/>
      <c r="AU303" s="119"/>
      <c r="AV303" s="84"/>
      <c r="AW303" s="9"/>
      <c r="AX303" s="119"/>
      <c r="AY303" s="192"/>
      <c r="AZ303" s="9"/>
      <c r="BA303" s="119"/>
      <c r="BB303" s="192"/>
      <c r="BC303" s="9"/>
      <c r="BD303" s="119"/>
      <c r="BE303" s="192"/>
      <c r="BF303" s="9"/>
      <c r="BG303" s="119"/>
    </row>
    <row r="304" spans="1:59" s="41" customFormat="1" ht="114.65" x14ac:dyDescent="0.25">
      <c r="A304" s="9">
        <v>381</v>
      </c>
      <c r="B304" s="124" t="s">
        <v>2390</v>
      </c>
      <c r="C304" s="9">
        <v>12</v>
      </c>
      <c r="D304" s="6"/>
      <c r="E304" s="2" t="s">
        <v>2617</v>
      </c>
      <c r="F304" s="1">
        <v>7705</v>
      </c>
      <c r="G304" s="78" t="s">
        <v>2660</v>
      </c>
      <c r="H304" s="9" t="s">
        <v>2619</v>
      </c>
      <c r="I304" s="78" t="s">
        <v>2661</v>
      </c>
      <c r="J304" s="141">
        <v>50168</v>
      </c>
      <c r="K304" s="78" t="s">
        <v>140</v>
      </c>
      <c r="L304" s="78" t="s">
        <v>2621</v>
      </c>
      <c r="M304" s="78" t="s">
        <v>2622</v>
      </c>
      <c r="N304" s="78" t="s">
        <v>2662</v>
      </c>
      <c r="O304" s="78" t="s">
        <v>2663</v>
      </c>
      <c r="P304" s="9" t="s">
        <v>2664</v>
      </c>
      <c r="Q304" s="6">
        <v>0</v>
      </c>
      <c r="R304" s="6">
        <v>0</v>
      </c>
      <c r="S304" s="6">
        <v>0</v>
      </c>
      <c r="T304" s="6">
        <v>0</v>
      </c>
      <c r="U304" s="6">
        <v>0</v>
      </c>
      <c r="V304" s="9"/>
      <c r="W304" s="9">
        <v>100</v>
      </c>
      <c r="X304" s="6" t="s">
        <v>2626</v>
      </c>
      <c r="Y304" s="9">
        <v>6</v>
      </c>
      <c r="Z304" s="9">
        <v>1</v>
      </c>
      <c r="AA304" s="9">
        <v>2</v>
      </c>
      <c r="AB304" s="9">
        <v>14.19</v>
      </c>
      <c r="AC304" s="9">
        <v>254</v>
      </c>
      <c r="AD304" s="6">
        <v>0</v>
      </c>
      <c r="AE304" s="9" t="s">
        <v>2437</v>
      </c>
      <c r="AF304" s="81">
        <v>100</v>
      </c>
      <c r="AG304" s="209" t="s">
        <v>2628</v>
      </c>
      <c r="AH304" s="6"/>
      <c r="AI304" s="119">
        <v>100</v>
      </c>
      <c r="AJ304" s="192"/>
      <c r="AK304" s="9"/>
      <c r="AL304" s="119"/>
      <c r="AM304" s="192"/>
      <c r="AN304" s="9"/>
      <c r="AO304" s="119"/>
      <c r="AP304" s="192"/>
      <c r="AQ304" s="9"/>
      <c r="AR304" s="81"/>
      <c r="AS304" s="192"/>
      <c r="AT304" s="9"/>
      <c r="AU304" s="119"/>
      <c r="AV304" s="84"/>
      <c r="AW304" s="9"/>
      <c r="AX304" s="119"/>
      <c r="AY304" s="192"/>
      <c r="AZ304" s="9"/>
      <c r="BA304" s="119"/>
      <c r="BB304" s="192"/>
      <c r="BC304" s="9"/>
      <c r="BD304" s="119"/>
      <c r="BE304" s="192"/>
      <c r="BF304" s="9"/>
      <c r="BG304" s="119"/>
    </row>
    <row r="305" spans="1:59" s="41" customFormat="1" ht="152.9" x14ac:dyDescent="0.25">
      <c r="A305" s="9">
        <v>381</v>
      </c>
      <c r="B305" s="124" t="s">
        <v>2390</v>
      </c>
      <c r="C305" s="9">
        <v>12</v>
      </c>
      <c r="D305" s="6"/>
      <c r="E305" s="2" t="s">
        <v>2646</v>
      </c>
      <c r="F305" s="1">
        <v>8992</v>
      </c>
      <c r="G305" s="78" t="s">
        <v>2665</v>
      </c>
      <c r="H305" s="9" t="s">
        <v>2619</v>
      </c>
      <c r="I305" s="78" t="s">
        <v>2666</v>
      </c>
      <c r="J305" s="141">
        <v>48308</v>
      </c>
      <c r="K305" s="78" t="s">
        <v>140</v>
      </c>
      <c r="L305" s="78" t="s">
        <v>2621</v>
      </c>
      <c r="M305" s="78" t="s">
        <v>2667</v>
      </c>
      <c r="N305" s="78" t="s">
        <v>2668</v>
      </c>
      <c r="O305" s="78" t="s">
        <v>2669</v>
      </c>
      <c r="P305" s="9" t="s">
        <v>2670</v>
      </c>
      <c r="Q305" s="6">
        <v>0</v>
      </c>
      <c r="R305" s="6">
        <v>0</v>
      </c>
      <c r="S305" s="6">
        <v>0</v>
      </c>
      <c r="T305" s="6">
        <v>0</v>
      </c>
      <c r="U305" s="6">
        <v>0</v>
      </c>
      <c r="V305" s="9"/>
      <c r="W305" s="9">
        <v>100</v>
      </c>
      <c r="X305" s="6" t="s">
        <v>2626</v>
      </c>
      <c r="Y305" s="9">
        <v>6</v>
      </c>
      <c r="Z305" s="9">
        <v>1</v>
      </c>
      <c r="AA305" s="9">
        <v>1</v>
      </c>
      <c r="AB305" s="9" t="s">
        <v>2643</v>
      </c>
      <c r="AC305" s="9">
        <v>253</v>
      </c>
      <c r="AD305" s="6">
        <v>0</v>
      </c>
      <c r="AE305" s="9" t="s">
        <v>2627</v>
      </c>
      <c r="AF305" s="81">
        <v>100</v>
      </c>
      <c r="AG305" s="209" t="s">
        <v>2671</v>
      </c>
      <c r="AH305" s="6" t="s">
        <v>2646</v>
      </c>
      <c r="AI305" s="119">
        <v>100</v>
      </c>
      <c r="AJ305" s="192"/>
      <c r="AK305" s="9"/>
      <c r="AL305" s="119"/>
      <c r="AM305" s="192"/>
      <c r="AN305" s="9"/>
      <c r="AO305" s="119"/>
      <c r="AP305" s="192"/>
      <c r="AQ305" s="9"/>
      <c r="AR305" s="81"/>
      <c r="AS305" s="192"/>
      <c r="AT305" s="9"/>
      <c r="AU305" s="119"/>
      <c r="AV305" s="84"/>
      <c r="AW305" s="9"/>
      <c r="AX305" s="119"/>
      <c r="AY305" s="192"/>
      <c r="AZ305" s="9"/>
      <c r="BA305" s="119"/>
      <c r="BB305" s="192"/>
      <c r="BC305" s="9"/>
      <c r="BD305" s="119"/>
      <c r="BE305" s="192"/>
      <c r="BF305" s="9"/>
      <c r="BG305" s="119"/>
    </row>
    <row r="306" spans="1:59" s="41" customFormat="1" ht="89.2" x14ac:dyDescent="0.25">
      <c r="A306" s="9">
        <v>381</v>
      </c>
      <c r="B306" s="124" t="s">
        <v>2390</v>
      </c>
      <c r="C306" s="9">
        <v>15</v>
      </c>
      <c r="D306" s="6"/>
      <c r="E306" s="2" t="s">
        <v>2672</v>
      </c>
      <c r="F306" s="1">
        <v>5232</v>
      </c>
      <c r="G306" s="78" t="s">
        <v>2673</v>
      </c>
      <c r="H306" s="9">
        <v>2005</v>
      </c>
      <c r="I306" s="78" t="s">
        <v>2674</v>
      </c>
      <c r="J306" s="141">
        <v>41037</v>
      </c>
      <c r="K306" s="78" t="s">
        <v>140</v>
      </c>
      <c r="L306" s="78" t="s">
        <v>2675</v>
      </c>
      <c r="M306" s="78" t="s">
        <v>2676</v>
      </c>
      <c r="N306" s="78"/>
      <c r="O306" s="78"/>
      <c r="P306" s="9" t="s">
        <v>2677</v>
      </c>
      <c r="Q306" s="6" t="s">
        <v>2678</v>
      </c>
      <c r="R306" s="6">
        <v>0</v>
      </c>
      <c r="S306" s="6">
        <v>27</v>
      </c>
      <c r="T306" s="6">
        <v>28</v>
      </c>
      <c r="U306" s="6">
        <v>55</v>
      </c>
      <c r="V306" s="9">
        <v>70</v>
      </c>
      <c r="W306" s="9">
        <v>100</v>
      </c>
      <c r="X306" s="6"/>
      <c r="Y306" s="9">
        <v>4</v>
      </c>
      <c r="Z306" s="9">
        <v>7</v>
      </c>
      <c r="AA306" s="9">
        <v>5</v>
      </c>
      <c r="AB306" s="9">
        <v>17</v>
      </c>
      <c r="AC306" s="9" t="s">
        <v>140</v>
      </c>
      <c r="AD306" s="6"/>
      <c r="AE306" s="9" t="s">
        <v>2437</v>
      </c>
      <c r="AF306" s="81">
        <v>45</v>
      </c>
      <c r="AG306" s="209" t="s">
        <v>2442</v>
      </c>
      <c r="AH306" s="6" t="s">
        <v>2443</v>
      </c>
      <c r="AI306" s="119">
        <v>100</v>
      </c>
      <c r="AJ306" s="192"/>
      <c r="AK306" s="9"/>
      <c r="AL306" s="119"/>
      <c r="AM306" s="192"/>
      <c r="AN306" s="9"/>
      <c r="AO306" s="119"/>
      <c r="AP306" s="192"/>
      <c r="AQ306" s="9"/>
      <c r="AR306" s="81"/>
      <c r="AS306" s="192"/>
      <c r="AT306" s="9"/>
      <c r="AU306" s="119"/>
      <c r="AV306" s="84"/>
      <c r="AW306" s="9"/>
      <c r="AX306" s="119"/>
      <c r="AY306" s="192"/>
      <c r="AZ306" s="9"/>
      <c r="BA306" s="119"/>
      <c r="BB306" s="192"/>
      <c r="BC306" s="9"/>
      <c r="BD306" s="119"/>
      <c r="BE306" s="192"/>
      <c r="BF306" s="9"/>
      <c r="BG306" s="119"/>
    </row>
    <row r="307" spans="1:59" s="41" customFormat="1" ht="76.45" x14ac:dyDescent="0.25">
      <c r="A307" s="9">
        <v>381</v>
      </c>
      <c r="B307" s="124" t="s">
        <v>2390</v>
      </c>
      <c r="C307" s="9">
        <v>5</v>
      </c>
      <c r="D307" s="6"/>
      <c r="E307" s="2" t="s">
        <v>2507</v>
      </c>
      <c r="F307" s="1">
        <v>6777</v>
      </c>
      <c r="G307" s="78" t="s">
        <v>2679</v>
      </c>
      <c r="H307" s="9">
        <v>2007</v>
      </c>
      <c r="I307" s="78" t="s">
        <v>2680</v>
      </c>
      <c r="J307" s="141">
        <v>42928</v>
      </c>
      <c r="K307" s="78" t="s">
        <v>88</v>
      </c>
      <c r="L307" s="78" t="s">
        <v>2510</v>
      </c>
      <c r="M307" s="78" t="s">
        <v>2511</v>
      </c>
      <c r="N307" s="78" t="s">
        <v>2681</v>
      </c>
      <c r="O307" s="78" t="s">
        <v>2682</v>
      </c>
      <c r="P307" s="9" t="s">
        <v>2683</v>
      </c>
      <c r="Q307" s="6">
        <v>0</v>
      </c>
      <c r="R307" s="6">
        <v>0</v>
      </c>
      <c r="S307" s="6">
        <v>0</v>
      </c>
      <c r="T307" s="6">
        <v>0</v>
      </c>
      <c r="U307" s="6">
        <v>0</v>
      </c>
      <c r="V307" s="9"/>
      <c r="W307" s="9">
        <v>100</v>
      </c>
      <c r="X307" s="6" t="s">
        <v>2515</v>
      </c>
      <c r="Y307" s="9">
        <v>4</v>
      </c>
      <c r="Z307" s="9">
        <v>6</v>
      </c>
      <c r="AA307" s="9">
        <v>2</v>
      </c>
      <c r="AB307" s="9">
        <v>4</v>
      </c>
      <c r="AC307" s="9" t="s">
        <v>88</v>
      </c>
      <c r="AD307" s="6" t="s">
        <v>2516</v>
      </c>
      <c r="AE307" s="9" t="s">
        <v>2437</v>
      </c>
      <c r="AF307" s="81">
        <v>31</v>
      </c>
      <c r="AG307" s="209" t="s">
        <v>2684</v>
      </c>
      <c r="AH307" s="6" t="s">
        <v>2685</v>
      </c>
      <c r="AI307" s="119">
        <v>15.5</v>
      </c>
      <c r="AJ307" s="192" t="s">
        <v>2686</v>
      </c>
      <c r="AK307" s="9" t="s">
        <v>2520</v>
      </c>
      <c r="AL307" s="119">
        <v>15.5</v>
      </c>
      <c r="AM307" s="192"/>
      <c r="AN307" s="9"/>
      <c r="AO307" s="119"/>
      <c r="AP307" s="192"/>
      <c r="AQ307" s="9"/>
      <c r="AR307" s="81"/>
      <c r="AS307" s="192"/>
      <c r="AT307" s="9"/>
      <c r="AU307" s="119"/>
      <c r="AV307" s="84"/>
      <c r="AW307" s="9"/>
      <c r="AX307" s="119"/>
      <c r="AY307" s="192"/>
      <c r="AZ307" s="9"/>
      <c r="BA307" s="119"/>
      <c r="BB307" s="192"/>
      <c r="BC307" s="9"/>
      <c r="BD307" s="119"/>
      <c r="BE307" s="192"/>
      <c r="BF307" s="9"/>
      <c r="BG307" s="119"/>
    </row>
    <row r="308" spans="1:59" s="41" customFormat="1" ht="76.45" x14ac:dyDescent="0.25">
      <c r="A308" s="9">
        <v>381</v>
      </c>
      <c r="B308" s="124" t="s">
        <v>2390</v>
      </c>
      <c r="C308" s="9">
        <v>5</v>
      </c>
      <c r="D308" s="6"/>
      <c r="E308" s="2" t="s">
        <v>2507</v>
      </c>
      <c r="F308" s="1">
        <v>6777</v>
      </c>
      <c r="G308" s="78" t="s">
        <v>2687</v>
      </c>
      <c r="H308" s="9">
        <v>2007</v>
      </c>
      <c r="I308" s="78" t="s">
        <v>2688</v>
      </c>
      <c r="J308" s="141">
        <v>25196</v>
      </c>
      <c r="K308" s="78" t="s">
        <v>88</v>
      </c>
      <c r="L308" s="78" t="s">
        <v>2510</v>
      </c>
      <c r="M308" s="78" t="s">
        <v>2511</v>
      </c>
      <c r="N308" s="78" t="s">
        <v>2689</v>
      </c>
      <c r="O308" s="78" t="s">
        <v>2690</v>
      </c>
      <c r="P308" s="9" t="s">
        <v>2691</v>
      </c>
      <c r="Q308" s="6">
        <v>0</v>
      </c>
      <c r="R308" s="6">
        <v>0</v>
      </c>
      <c r="S308" s="6">
        <v>0</v>
      </c>
      <c r="T308" s="6">
        <v>0</v>
      </c>
      <c r="U308" s="6">
        <v>0</v>
      </c>
      <c r="V308" s="9">
        <v>60</v>
      </c>
      <c r="W308" s="9">
        <v>100</v>
      </c>
      <c r="X308" s="6" t="s">
        <v>2515</v>
      </c>
      <c r="Y308" s="9"/>
      <c r="Z308" s="9"/>
      <c r="AA308" s="9"/>
      <c r="AB308" s="9">
        <v>4</v>
      </c>
      <c r="AC308" s="9"/>
      <c r="AD308" s="6"/>
      <c r="AE308" s="9" t="s">
        <v>2437</v>
      </c>
      <c r="AF308" s="81">
        <v>7</v>
      </c>
      <c r="AG308" s="209" t="s">
        <v>2692</v>
      </c>
      <c r="AH308" s="6"/>
      <c r="AI308" s="119">
        <v>7</v>
      </c>
      <c r="AJ308" s="192"/>
      <c r="AK308" s="9" t="s">
        <v>2520</v>
      </c>
      <c r="AL308" s="119"/>
      <c r="AM308" s="192"/>
      <c r="AN308" s="9"/>
      <c r="AO308" s="119"/>
      <c r="AP308" s="192"/>
      <c r="AQ308" s="9"/>
      <c r="AR308" s="81"/>
      <c r="AS308" s="192"/>
      <c r="AT308" s="9"/>
      <c r="AU308" s="119"/>
      <c r="AV308" s="84"/>
      <c r="AW308" s="9"/>
      <c r="AX308" s="119"/>
      <c r="AY308" s="192"/>
      <c r="AZ308" s="9"/>
      <c r="BA308" s="119"/>
      <c r="BB308" s="192"/>
      <c r="BC308" s="9"/>
      <c r="BD308" s="119"/>
      <c r="BE308" s="192"/>
      <c r="BF308" s="9"/>
      <c r="BG308" s="119"/>
    </row>
    <row r="309" spans="1:59" s="41" customFormat="1" ht="114.65" x14ac:dyDescent="0.25">
      <c r="A309" s="9">
        <v>381</v>
      </c>
      <c r="B309" s="124" t="s">
        <v>2390</v>
      </c>
      <c r="C309" s="9">
        <v>10</v>
      </c>
      <c r="D309" s="6"/>
      <c r="E309" s="2" t="s">
        <v>2693</v>
      </c>
      <c r="F309" s="1">
        <v>2013</v>
      </c>
      <c r="G309" s="78" t="s">
        <v>2694</v>
      </c>
      <c r="H309" s="9" t="s">
        <v>2695</v>
      </c>
      <c r="I309" s="78" t="s">
        <v>2696</v>
      </c>
      <c r="J309" s="141" t="s">
        <v>2697</v>
      </c>
      <c r="K309" s="78" t="s">
        <v>7627</v>
      </c>
      <c r="L309" s="78" t="s">
        <v>2698</v>
      </c>
      <c r="M309" s="78" t="s">
        <v>2699</v>
      </c>
      <c r="N309" s="78" t="s">
        <v>2700</v>
      </c>
      <c r="O309" s="78" t="s">
        <v>2701</v>
      </c>
      <c r="P309" s="9" t="s">
        <v>2702</v>
      </c>
      <c r="Q309" s="6">
        <v>7.03</v>
      </c>
      <c r="R309" s="6">
        <v>9329.4599999999991</v>
      </c>
      <c r="S309" s="6">
        <v>1800</v>
      </c>
      <c r="T309" s="6">
        <v>827</v>
      </c>
      <c r="U309" s="6">
        <v>11956.46</v>
      </c>
      <c r="V309" s="9">
        <v>90</v>
      </c>
      <c r="W309" s="9">
        <v>83.86</v>
      </c>
      <c r="X309" s="6" t="s">
        <v>2703</v>
      </c>
      <c r="Y309" s="9">
        <v>3</v>
      </c>
      <c r="Z309" s="9">
        <v>4</v>
      </c>
      <c r="AA309" s="9">
        <v>7</v>
      </c>
      <c r="AB309" s="9">
        <v>4</v>
      </c>
      <c r="AC309" s="9" t="s">
        <v>88</v>
      </c>
      <c r="AD309" s="6" t="s">
        <v>2403</v>
      </c>
      <c r="AE309" s="9" t="s">
        <v>2437</v>
      </c>
      <c r="AF309" s="81">
        <v>100</v>
      </c>
      <c r="AG309" s="209" t="s">
        <v>1152</v>
      </c>
      <c r="AH309" s="6" t="s">
        <v>2704</v>
      </c>
      <c r="AI309" s="119">
        <v>100</v>
      </c>
      <c r="AJ309" s="192"/>
      <c r="AK309" s="9"/>
      <c r="AL309" s="119"/>
      <c r="AM309" s="192"/>
      <c r="AN309" s="9"/>
      <c r="AO309" s="119"/>
      <c r="AP309" s="192"/>
      <c r="AQ309" s="9"/>
      <c r="AR309" s="81"/>
      <c r="AS309" s="192"/>
      <c r="AT309" s="9"/>
      <c r="AU309" s="119"/>
      <c r="AV309" s="84"/>
      <c r="AW309" s="9"/>
      <c r="AX309" s="119"/>
      <c r="AY309" s="192"/>
      <c r="AZ309" s="9"/>
      <c r="BA309" s="119"/>
      <c r="BB309" s="192"/>
      <c r="BC309" s="9"/>
      <c r="BD309" s="119"/>
      <c r="BE309" s="192"/>
      <c r="BF309" s="9"/>
      <c r="BG309" s="119"/>
    </row>
    <row r="310" spans="1:59" s="41" customFormat="1" ht="89.2" x14ac:dyDescent="0.25">
      <c r="A310" s="9">
        <v>381</v>
      </c>
      <c r="B310" s="124" t="s">
        <v>2390</v>
      </c>
      <c r="C310" s="9">
        <v>29</v>
      </c>
      <c r="D310" s="6"/>
      <c r="E310" s="2" t="s">
        <v>2705</v>
      </c>
      <c r="F310" s="1">
        <v>7264</v>
      </c>
      <c r="G310" s="78" t="s">
        <v>2706</v>
      </c>
      <c r="H310" s="9" t="s">
        <v>2707</v>
      </c>
      <c r="I310" s="78" t="s">
        <v>2708</v>
      </c>
      <c r="J310" s="141">
        <v>162501</v>
      </c>
      <c r="K310" s="78" t="s">
        <v>88</v>
      </c>
      <c r="L310" s="78" t="s">
        <v>2587</v>
      </c>
      <c r="M310" s="78" t="s">
        <v>2467</v>
      </c>
      <c r="N310" s="78" t="s">
        <v>2709</v>
      </c>
      <c r="O310" s="78" t="s">
        <v>2710</v>
      </c>
      <c r="P310" s="9" t="s">
        <v>2711</v>
      </c>
      <c r="Q310" s="6">
        <v>0</v>
      </c>
      <c r="R310" s="6">
        <v>0</v>
      </c>
      <c r="S310" s="6">
        <v>0</v>
      </c>
      <c r="T310" s="6">
        <v>0</v>
      </c>
      <c r="U310" s="6">
        <v>0</v>
      </c>
      <c r="V310" s="9"/>
      <c r="W310" s="9">
        <v>100</v>
      </c>
      <c r="X310" s="6" t="s">
        <v>2472</v>
      </c>
      <c r="Y310" s="9">
        <v>2</v>
      </c>
      <c r="Z310" s="9">
        <v>5</v>
      </c>
      <c r="AA310" s="9">
        <v>6</v>
      </c>
      <c r="AB310" s="9">
        <v>17</v>
      </c>
      <c r="AC310" s="9" t="s">
        <v>88</v>
      </c>
      <c r="AD310" s="6"/>
      <c r="AE310" s="9" t="s">
        <v>2437</v>
      </c>
      <c r="AF310" s="81">
        <v>100</v>
      </c>
      <c r="AG310" s="209" t="s">
        <v>2473</v>
      </c>
      <c r="AH310" s="6" t="s">
        <v>2474</v>
      </c>
      <c r="AI310" s="119">
        <v>100</v>
      </c>
      <c r="AJ310" s="192"/>
      <c r="AK310" s="9"/>
      <c r="AL310" s="119"/>
      <c r="AM310" s="192"/>
      <c r="AN310" s="9"/>
      <c r="AO310" s="119"/>
      <c r="AP310" s="192"/>
      <c r="AQ310" s="9"/>
      <c r="AR310" s="81"/>
      <c r="AS310" s="192"/>
      <c r="AT310" s="9"/>
      <c r="AU310" s="119"/>
      <c r="AV310" s="84"/>
      <c r="AW310" s="9"/>
      <c r="AX310" s="119"/>
      <c r="AY310" s="192"/>
      <c r="AZ310" s="9"/>
      <c r="BA310" s="119"/>
      <c r="BB310" s="192"/>
      <c r="BC310" s="9"/>
      <c r="BD310" s="119"/>
      <c r="BE310" s="192"/>
      <c r="BF310" s="9"/>
      <c r="BG310" s="119"/>
    </row>
    <row r="311" spans="1:59" s="41" customFormat="1" ht="89.2" x14ac:dyDescent="0.25">
      <c r="A311" s="9">
        <v>381</v>
      </c>
      <c r="B311" s="124" t="s">
        <v>2390</v>
      </c>
      <c r="C311" s="9">
        <v>29</v>
      </c>
      <c r="D311" s="6"/>
      <c r="E311" s="2" t="s">
        <v>2705</v>
      </c>
      <c r="F311" s="1">
        <v>7264</v>
      </c>
      <c r="G311" s="78" t="s">
        <v>2706</v>
      </c>
      <c r="H311" s="9" t="s">
        <v>2707</v>
      </c>
      <c r="I311" s="78" t="s">
        <v>2708</v>
      </c>
      <c r="J311" s="141"/>
      <c r="K311" s="78" t="s">
        <v>88</v>
      </c>
      <c r="L311" s="78" t="s">
        <v>2587</v>
      </c>
      <c r="M311" s="78" t="s">
        <v>2467</v>
      </c>
      <c r="N311" s="78" t="s">
        <v>2709</v>
      </c>
      <c r="O311" s="78" t="s">
        <v>2710</v>
      </c>
      <c r="P311" s="9" t="s">
        <v>2712</v>
      </c>
      <c r="Q311" s="6">
        <v>0</v>
      </c>
      <c r="R311" s="6">
        <v>0</v>
      </c>
      <c r="S311" s="6">
        <v>0</v>
      </c>
      <c r="T311" s="6">
        <v>0</v>
      </c>
      <c r="U311" s="6">
        <v>0</v>
      </c>
      <c r="V311" s="9"/>
      <c r="W311" s="9">
        <v>100</v>
      </c>
      <c r="X311" s="6" t="s">
        <v>2472</v>
      </c>
      <c r="Y311" s="9">
        <v>2</v>
      </c>
      <c r="Z311" s="9">
        <v>5</v>
      </c>
      <c r="AA311" s="9">
        <v>6</v>
      </c>
      <c r="AB311" s="9">
        <v>17</v>
      </c>
      <c r="AC311" s="9" t="s">
        <v>88</v>
      </c>
      <c r="AD311" s="6"/>
      <c r="AE311" s="9" t="s">
        <v>2437</v>
      </c>
      <c r="AF311" s="81">
        <v>100</v>
      </c>
      <c r="AG311" s="209" t="s">
        <v>2473</v>
      </c>
      <c r="AH311" s="6" t="s">
        <v>2474</v>
      </c>
      <c r="AI311" s="119">
        <v>100</v>
      </c>
      <c r="AJ311" s="192"/>
      <c r="AK311" s="9"/>
      <c r="AL311" s="119"/>
      <c r="AM311" s="192"/>
      <c r="AN311" s="9"/>
      <c r="AO311" s="119"/>
      <c r="AP311" s="192"/>
      <c r="AQ311" s="9"/>
      <c r="AR311" s="81"/>
      <c r="AS311" s="192"/>
      <c r="AT311" s="9"/>
      <c r="AU311" s="119"/>
      <c r="AV311" s="84"/>
      <c r="AW311" s="9"/>
      <c r="AX311" s="119"/>
      <c r="AY311" s="192"/>
      <c r="AZ311" s="9"/>
      <c r="BA311" s="119"/>
      <c r="BB311" s="192"/>
      <c r="BC311" s="9"/>
      <c r="BD311" s="119"/>
      <c r="BE311" s="192"/>
      <c r="BF311" s="9"/>
      <c r="BG311" s="119"/>
    </row>
    <row r="312" spans="1:59" s="41" customFormat="1" ht="89.2" x14ac:dyDescent="0.25">
      <c r="A312" s="9">
        <v>381</v>
      </c>
      <c r="B312" s="124" t="s">
        <v>2390</v>
      </c>
      <c r="C312" s="9">
        <v>32</v>
      </c>
      <c r="D312" s="6"/>
      <c r="E312" s="2" t="s">
        <v>2414</v>
      </c>
      <c r="F312" s="1">
        <v>3702</v>
      </c>
      <c r="G312" s="78" t="s">
        <v>2713</v>
      </c>
      <c r="H312" s="9" t="s">
        <v>2714</v>
      </c>
      <c r="I312" s="78" t="s">
        <v>2715</v>
      </c>
      <c r="J312" s="141">
        <v>83883</v>
      </c>
      <c r="K312" s="78" t="s">
        <v>88</v>
      </c>
      <c r="L312" s="78" t="s">
        <v>2554</v>
      </c>
      <c r="M312" s="78" t="s">
        <v>2555</v>
      </c>
      <c r="N312" s="78" t="s">
        <v>2716</v>
      </c>
      <c r="O312" s="78" t="s">
        <v>2717</v>
      </c>
      <c r="P312" s="9"/>
      <c r="Q312" s="6" t="s">
        <v>2718</v>
      </c>
      <c r="R312" s="6">
        <v>0</v>
      </c>
      <c r="S312" s="6">
        <v>3000</v>
      </c>
      <c r="T312" s="6">
        <v>18000</v>
      </c>
      <c r="U312" s="6">
        <v>21000</v>
      </c>
      <c r="V312" s="9">
        <v>100</v>
      </c>
      <c r="W312" s="9">
        <v>100</v>
      </c>
      <c r="X312" s="6" t="s">
        <v>2423</v>
      </c>
      <c r="Y312" s="9">
        <v>4</v>
      </c>
      <c r="Z312" s="9">
        <v>5</v>
      </c>
      <c r="AA312" s="9">
        <v>5</v>
      </c>
      <c r="AB312" s="9">
        <v>10</v>
      </c>
      <c r="AC312" s="9"/>
      <c r="AD312" s="6" t="s">
        <v>2424</v>
      </c>
      <c r="AE312" s="9" t="s">
        <v>2404</v>
      </c>
      <c r="AF312" s="81">
        <v>100</v>
      </c>
      <c r="AG312" s="209" t="s">
        <v>2425</v>
      </c>
      <c r="AH312" s="6"/>
      <c r="AI312" s="119">
        <v>90</v>
      </c>
      <c r="AJ312" s="192" t="s">
        <v>2561</v>
      </c>
      <c r="AK312" s="9"/>
      <c r="AL312" s="119">
        <v>10</v>
      </c>
      <c r="AM312" s="192"/>
      <c r="AN312" s="9"/>
      <c r="AO312" s="119"/>
      <c r="AP312" s="192"/>
      <c r="AQ312" s="9"/>
      <c r="AR312" s="81"/>
      <c r="AS312" s="192"/>
      <c r="AT312" s="9"/>
      <c r="AU312" s="119"/>
      <c r="AV312" s="84"/>
      <c r="AW312" s="9"/>
      <c r="AX312" s="119"/>
      <c r="AY312" s="192"/>
      <c r="AZ312" s="9"/>
      <c r="BA312" s="119"/>
      <c r="BB312" s="192"/>
      <c r="BC312" s="9"/>
      <c r="BD312" s="119"/>
      <c r="BE312" s="192"/>
      <c r="BF312" s="9"/>
      <c r="BG312" s="119"/>
    </row>
    <row r="313" spans="1:59" s="41" customFormat="1" ht="203.85" x14ac:dyDescent="0.25">
      <c r="A313" s="9">
        <v>381</v>
      </c>
      <c r="B313" s="124" t="s">
        <v>2390</v>
      </c>
      <c r="C313" s="9">
        <v>12</v>
      </c>
      <c r="D313" s="6"/>
      <c r="E313" s="2" t="s">
        <v>2617</v>
      </c>
      <c r="F313" s="1">
        <v>7705</v>
      </c>
      <c r="G313" s="78" t="s">
        <v>2719</v>
      </c>
      <c r="H313" s="9" t="s">
        <v>2707</v>
      </c>
      <c r="I313" s="78" t="s">
        <v>2720</v>
      </c>
      <c r="J313" s="141">
        <v>131219</v>
      </c>
      <c r="K313" s="78" t="s">
        <v>88</v>
      </c>
      <c r="L313" s="78" t="s">
        <v>2621</v>
      </c>
      <c r="M313" s="78" t="s">
        <v>2622</v>
      </c>
      <c r="N313" s="78" t="s">
        <v>2721</v>
      </c>
      <c r="O313" s="78" t="s">
        <v>2722</v>
      </c>
      <c r="P313" s="9" t="s">
        <v>2723</v>
      </c>
      <c r="Q313" s="6">
        <v>0</v>
      </c>
      <c r="R313" s="6">
        <v>2028</v>
      </c>
      <c r="S313" s="6">
        <v>0</v>
      </c>
      <c r="T313" s="6">
        <v>0</v>
      </c>
      <c r="U313" s="6">
        <v>2028</v>
      </c>
      <c r="V313" s="9"/>
      <c r="W313" s="9">
        <v>95.4</v>
      </c>
      <c r="X313" s="6" t="s">
        <v>2724</v>
      </c>
      <c r="Y313" s="9">
        <v>6</v>
      </c>
      <c r="Z313" s="9">
        <v>1</v>
      </c>
      <c r="AA313" s="9">
        <v>2</v>
      </c>
      <c r="AB313" s="9">
        <v>19</v>
      </c>
      <c r="AC313" s="9">
        <v>124</v>
      </c>
      <c r="AD313" s="6">
        <v>0</v>
      </c>
      <c r="AE313" s="9" t="s">
        <v>2437</v>
      </c>
      <c r="AF313" s="81">
        <v>100</v>
      </c>
      <c r="AG313" s="209" t="s">
        <v>2628</v>
      </c>
      <c r="AH313" s="6"/>
      <c r="AI313" s="119">
        <v>100</v>
      </c>
      <c r="AJ313" s="192"/>
      <c r="AK313" s="9"/>
      <c r="AL313" s="119"/>
      <c r="AM313" s="192"/>
      <c r="AN313" s="9"/>
      <c r="AO313" s="119"/>
      <c r="AP313" s="192"/>
      <c r="AQ313" s="9"/>
      <c r="AR313" s="81"/>
      <c r="AS313" s="192"/>
      <c r="AT313" s="9"/>
      <c r="AU313" s="119"/>
      <c r="AV313" s="84"/>
      <c r="AW313" s="9"/>
      <c r="AX313" s="119"/>
      <c r="AY313" s="192"/>
      <c r="AZ313" s="9"/>
      <c r="BA313" s="119"/>
      <c r="BB313" s="192"/>
      <c r="BC313" s="9"/>
      <c r="BD313" s="119"/>
      <c r="BE313" s="192"/>
      <c r="BF313" s="9"/>
      <c r="BG313" s="119"/>
    </row>
    <row r="314" spans="1:59" s="41" customFormat="1" ht="114.65" x14ac:dyDescent="0.25">
      <c r="A314" s="9">
        <v>381</v>
      </c>
      <c r="B314" s="124" t="s">
        <v>2390</v>
      </c>
      <c r="C314" s="9">
        <v>15</v>
      </c>
      <c r="D314" s="6"/>
      <c r="E314" s="2" t="s">
        <v>2725</v>
      </c>
      <c r="F314" s="1">
        <v>15243</v>
      </c>
      <c r="G314" s="78" t="s">
        <v>2726</v>
      </c>
      <c r="H314" s="9" t="s">
        <v>2707</v>
      </c>
      <c r="I314" s="78" t="s">
        <v>2727</v>
      </c>
      <c r="J314" s="141">
        <v>94200</v>
      </c>
      <c r="K314" s="78" t="s">
        <v>88</v>
      </c>
      <c r="L314" s="78" t="s">
        <v>2728</v>
      </c>
      <c r="M314" s="78" t="s">
        <v>2676</v>
      </c>
      <c r="N314" s="78"/>
      <c r="O314" s="78"/>
      <c r="P314" s="9" t="s">
        <v>2729</v>
      </c>
      <c r="Q314" s="6" t="s">
        <v>2730</v>
      </c>
      <c r="R314" s="6">
        <v>0</v>
      </c>
      <c r="S314" s="6">
        <v>87</v>
      </c>
      <c r="T314" s="6">
        <v>104</v>
      </c>
      <c r="U314" s="6">
        <v>210</v>
      </c>
      <c r="V314" s="9">
        <v>100</v>
      </c>
      <c r="W314" s="9">
        <v>100</v>
      </c>
      <c r="X314" s="6"/>
      <c r="Y314" s="9"/>
      <c r="Z314" s="9"/>
      <c r="AA314" s="9"/>
      <c r="AB314" s="9"/>
      <c r="AC314" s="9"/>
      <c r="AD314" s="6"/>
      <c r="AE314" s="9" t="s">
        <v>2437</v>
      </c>
      <c r="AF314" s="81">
        <v>100</v>
      </c>
      <c r="AG314" s="209" t="s">
        <v>2442</v>
      </c>
      <c r="AH314" s="6" t="s">
        <v>2485</v>
      </c>
      <c r="AI314" s="119">
        <v>100</v>
      </c>
      <c r="AJ314" s="192"/>
      <c r="AK314" s="9"/>
      <c r="AL314" s="119"/>
      <c r="AM314" s="192"/>
      <c r="AN314" s="9"/>
      <c r="AO314" s="119"/>
      <c r="AP314" s="192"/>
      <c r="AQ314" s="9"/>
      <c r="AR314" s="81"/>
      <c r="AS314" s="192"/>
      <c r="AT314" s="9"/>
      <c r="AU314" s="119"/>
      <c r="AV314" s="84"/>
      <c r="AW314" s="9"/>
      <c r="AX314" s="119"/>
      <c r="AY314" s="192"/>
      <c r="AZ314" s="9"/>
      <c r="BA314" s="119"/>
      <c r="BB314" s="192"/>
      <c r="BC314" s="9"/>
      <c r="BD314" s="119"/>
      <c r="BE314" s="192"/>
      <c r="BF314" s="9"/>
      <c r="BG314" s="119"/>
    </row>
    <row r="315" spans="1:59" s="41" customFormat="1" ht="63.7" x14ac:dyDescent="0.25">
      <c r="A315" s="9">
        <v>381</v>
      </c>
      <c r="B315" s="124" t="s">
        <v>2390</v>
      </c>
      <c r="C315" s="9">
        <v>15</v>
      </c>
      <c r="D315" s="6"/>
      <c r="E315" s="2" t="s">
        <v>2672</v>
      </c>
      <c r="F315" s="1">
        <v>5232</v>
      </c>
      <c r="G315" s="78" t="s">
        <v>2731</v>
      </c>
      <c r="H315" s="9" t="s">
        <v>2732</v>
      </c>
      <c r="I315" s="78" t="s">
        <v>2733</v>
      </c>
      <c r="J315" s="141">
        <v>114113</v>
      </c>
      <c r="K315" s="78" t="s">
        <v>49</v>
      </c>
      <c r="L315" s="78" t="s">
        <v>2734</v>
      </c>
      <c r="M315" s="78" t="s">
        <v>2735</v>
      </c>
      <c r="N315" s="78"/>
      <c r="O315" s="78"/>
      <c r="P315" s="9" t="s">
        <v>2736</v>
      </c>
      <c r="Q315" s="6" t="s">
        <v>2737</v>
      </c>
      <c r="R315" s="6"/>
      <c r="S315" s="6">
        <v>70</v>
      </c>
      <c r="T315" s="6">
        <v>35</v>
      </c>
      <c r="U315" s="6">
        <v>145</v>
      </c>
      <c r="V315" s="9">
        <v>100</v>
      </c>
      <c r="W315" s="9">
        <v>100</v>
      </c>
      <c r="X315" s="6"/>
      <c r="Y315" s="9">
        <v>6</v>
      </c>
      <c r="Z315" s="9">
        <v>4</v>
      </c>
      <c r="AA315" s="9">
        <v>2</v>
      </c>
      <c r="AB315" s="9">
        <v>17</v>
      </c>
      <c r="AC315" s="9" t="s">
        <v>49</v>
      </c>
      <c r="AD315" s="6"/>
      <c r="AE315" s="9" t="s">
        <v>2437</v>
      </c>
      <c r="AF315" s="81">
        <v>100</v>
      </c>
      <c r="AG315" s="209" t="s">
        <v>2442</v>
      </c>
      <c r="AH315" s="6" t="s">
        <v>2443</v>
      </c>
      <c r="AI315" s="119">
        <v>100</v>
      </c>
      <c r="AJ315" s="192"/>
      <c r="AK315" s="9"/>
      <c r="AL315" s="119"/>
      <c r="AM315" s="192"/>
      <c r="AN315" s="9"/>
      <c r="AO315" s="119"/>
      <c r="AP315" s="192"/>
      <c r="AQ315" s="9"/>
      <c r="AR315" s="81"/>
      <c r="AS315" s="192"/>
      <c r="AT315" s="9"/>
      <c r="AU315" s="119"/>
      <c r="AV315" s="84"/>
      <c r="AW315" s="9"/>
      <c r="AX315" s="119"/>
      <c r="AY315" s="192"/>
      <c r="AZ315" s="9"/>
      <c r="BA315" s="119"/>
      <c r="BB315" s="192"/>
      <c r="BC315" s="9"/>
      <c r="BD315" s="119"/>
      <c r="BE315" s="192"/>
      <c r="BF315" s="9"/>
      <c r="BG315" s="119"/>
    </row>
    <row r="316" spans="1:59" s="41" customFormat="1" ht="191.1" x14ac:dyDescent="0.25">
      <c r="A316" s="9">
        <v>381</v>
      </c>
      <c r="B316" s="124" t="s">
        <v>2390</v>
      </c>
      <c r="C316" s="9">
        <v>5</v>
      </c>
      <c r="D316" s="6"/>
      <c r="E316" s="2" t="s">
        <v>2507</v>
      </c>
      <c r="F316" s="1">
        <v>6777</v>
      </c>
      <c r="G316" s="78" t="s">
        <v>7549</v>
      </c>
      <c r="H316" s="9">
        <v>2000</v>
      </c>
      <c r="I316" s="78" t="s">
        <v>2738</v>
      </c>
      <c r="J316" s="141">
        <v>53678</v>
      </c>
      <c r="K316" s="78" t="s">
        <v>49</v>
      </c>
      <c r="L316" s="78"/>
      <c r="M316" s="78" t="s">
        <v>2511</v>
      </c>
      <c r="N316" s="78" t="s">
        <v>2739</v>
      </c>
      <c r="O316" s="78" t="s">
        <v>2740</v>
      </c>
      <c r="P316" s="9" t="s">
        <v>2741</v>
      </c>
      <c r="Q316" s="6">
        <v>0</v>
      </c>
      <c r="R316" s="6">
        <v>0</v>
      </c>
      <c r="S316" s="6">
        <v>0</v>
      </c>
      <c r="T316" s="6">
        <v>0</v>
      </c>
      <c r="U316" s="6">
        <v>0</v>
      </c>
      <c r="V316" s="9">
        <v>70</v>
      </c>
      <c r="W316" s="9">
        <v>100</v>
      </c>
      <c r="X316" s="6" t="s">
        <v>2515</v>
      </c>
      <c r="Y316" s="9">
        <v>3</v>
      </c>
      <c r="Z316" s="9">
        <v>11</v>
      </c>
      <c r="AA316" s="9">
        <v>5</v>
      </c>
      <c r="AB316" s="9">
        <v>4</v>
      </c>
      <c r="AC316" s="9" t="s">
        <v>49</v>
      </c>
      <c r="AD316" s="6" t="s">
        <v>2516</v>
      </c>
      <c r="AE316" s="9" t="s">
        <v>2404</v>
      </c>
      <c r="AF316" s="81">
        <v>21</v>
      </c>
      <c r="AG316" s="209"/>
      <c r="AH316" s="6"/>
      <c r="AI316" s="119"/>
      <c r="AJ316" s="192"/>
      <c r="AK316" s="9" t="s">
        <v>2520</v>
      </c>
      <c r="AL316" s="119">
        <v>21</v>
      </c>
      <c r="AM316" s="192"/>
      <c r="AN316" s="9"/>
      <c r="AO316" s="119"/>
      <c r="AP316" s="192"/>
      <c r="AQ316" s="9"/>
      <c r="AR316" s="81"/>
      <c r="AS316" s="192"/>
      <c r="AT316" s="9"/>
      <c r="AU316" s="119"/>
      <c r="AV316" s="84"/>
      <c r="AW316" s="9"/>
      <c r="AX316" s="119"/>
      <c r="AY316" s="192"/>
      <c r="AZ316" s="9"/>
      <c r="BA316" s="119"/>
      <c r="BB316" s="192"/>
      <c r="BC316" s="9"/>
      <c r="BD316" s="119"/>
      <c r="BE316" s="192"/>
      <c r="BF316" s="9"/>
      <c r="BG316" s="119"/>
    </row>
    <row r="317" spans="1:59" s="41" customFormat="1" ht="191.1" x14ac:dyDescent="0.25">
      <c r="A317" s="9">
        <v>381</v>
      </c>
      <c r="B317" s="124" t="s">
        <v>2390</v>
      </c>
      <c r="C317" s="9">
        <v>5</v>
      </c>
      <c r="D317" s="6"/>
      <c r="E317" s="2" t="s">
        <v>2507</v>
      </c>
      <c r="F317" s="1">
        <v>6777</v>
      </c>
      <c r="G317" s="78" t="s">
        <v>7550</v>
      </c>
      <c r="H317" s="9">
        <v>2000</v>
      </c>
      <c r="I317" s="78" t="s">
        <v>2738</v>
      </c>
      <c r="J317" s="141"/>
      <c r="K317" s="78" t="s">
        <v>49</v>
      </c>
      <c r="L317" s="78"/>
      <c r="M317" s="78" t="s">
        <v>2511</v>
      </c>
      <c r="N317" s="78" t="s">
        <v>2739</v>
      </c>
      <c r="O317" s="78" t="s">
        <v>2740</v>
      </c>
      <c r="P317" s="9" t="s">
        <v>2742</v>
      </c>
      <c r="Q317" s="6">
        <v>0</v>
      </c>
      <c r="R317" s="6">
        <v>0</v>
      </c>
      <c r="S317" s="6">
        <v>0</v>
      </c>
      <c r="T317" s="6">
        <v>0</v>
      </c>
      <c r="U317" s="6">
        <v>0</v>
      </c>
      <c r="V317" s="9">
        <v>70</v>
      </c>
      <c r="W317" s="9">
        <v>100</v>
      </c>
      <c r="X317" s="6" t="s">
        <v>2515</v>
      </c>
      <c r="Y317" s="9"/>
      <c r="Z317" s="9"/>
      <c r="AA317" s="9"/>
      <c r="AB317" s="9">
        <v>4</v>
      </c>
      <c r="AC317" s="9"/>
      <c r="AD317" s="6"/>
      <c r="AE317" s="9" t="s">
        <v>2437</v>
      </c>
      <c r="AF317" s="81">
        <v>21</v>
      </c>
      <c r="AG317" s="209"/>
      <c r="AH317" s="6"/>
      <c r="AI317" s="119"/>
      <c r="AJ317" s="192"/>
      <c r="AK317" s="9"/>
      <c r="AL317" s="119"/>
      <c r="AM317" s="192"/>
      <c r="AN317" s="9"/>
      <c r="AO317" s="119"/>
      <c r="AP317" s="192"/>
      <c r="AQ317" s="9"/>
      <c r="AR317" s="81"/>
      <c r="AS317" s="192"/>
      <c r="AT317" s="9"/>
      <c r="AU317" s="119"/>
      <c r="AV317" s="84"/>
      <c r="AW317" s="9"/>
      <c r="AX317" s="119"/>
      <c r="AY317" s="192"/>
      <c r="AZ317" s="9"/>
      <c r="BA317" s="119"/>
      <c r="BB317" s="192"/>
      <c r="BC317" s="9"/>
      <c r="BD317" s="119"/>
      <c r="BE317" s="192"/>
      <c r="BF317" s="9"/>
      <c r="BG317" s="119"/>
    </row>
    <row r="318" spans="1:59" s="41" customFormat="1" ht="191.1" x14ac:dyDescent="0.25">
      <c r="A318" s="9">
        <v>381</v>
      </c>
      <c r="B318" s="124" t="s">
        <v>2390</v>
      </c>
      <c r="C318" s="9">
        <v>5</v>
      </c>
      <c r="D318" s="6"/>
      <c r="E318" s="2" t="s">
        <v>2507</v>
      </c>
      <c r="F318" s="1">
        <v>6777</v>
      </c>
      <c r="G318" s="78" t="s">
        <v>7551</v>
      </c>
      <c r="H318" s="9">
        <v>2000</v>
      </c>
      <c r="I318" s="78" t="s">
        <v>2738</v>
      </c>
      <c r="J318" s="141"/>
      <c r="K318" s="78" t="s">
        <v>49</v>
      </c>
      <c r="L318" s="78"/>
      <c r="M318" s="78" t="s">
        <v>2511</v>
      </c>
      <c r="N318" s="78" t="s">
        <v>2739</v>
      </c>
      <c r="O318" s="78" t="s">
        <v>2740</v>
      </c>
      <c r="P318" s="9" t="s">
        <v>2743</v>
      </c>
      <c r="Q318" s="6">
        <v>0</v>
      </c>
      <c r="R318" s="6">
        <v>0</v>
      </c>
      <c r="S318" s="6">
        <v>0</v>
      </c>
      <c r="T318" s="6">
        <v>0</v>
      </c>
      <c r="U318" s="6">
        <v>0</v>
      </c>
      <c r="V318" s="9">
        <v>50</v>
      </c>
      <c r="W318" s="9">
        <v>100</v>
      </c>
      <c r="X318" s="6" t="s">
        <v>2515</v>
      </c>
      <c r="Y318" s="9"/>
      <c r="Z318" s="9"/>
      <c r="AA318" s="9"/>
      <c r="AB318" s="9">
        <v>4</v>
      </c>
      <c r="AC318" s="9"/>
      <c r="AD318" s="6"/>
      <c r="AE318" s="9" t="s">
        <v>2437</v>
      </c>
      <c r="AF318" s="81">
        <v>21</v>
      </c>
      <c r="AG318" s="209"/>
      <c r="AH318" s="6"/>
      <c r="AI318" s="119"/>
      <c r="AJ318" s="192"/>
      <c r="AK318" s="9"/>
      <c r="AL318" s="119"/>
      <c r="AM318" s="192"/>
      <c r="AN318" s="9"/>
      <c r="AO318" s="119"/>
      <c r="AP318" s="192"/>
      <c r="AQ318" s="9"/>
      <c r="AR318" s="81"/>
      <c r="AS318" s="192"/>
      <c r="AT318" s="9"/>
      <c r="AU318" s="119"/>
      <c r="AV318" s="84"/>
      <c r="AW318" s="9"/>
      <c r="AX318" s="119"/>
      <c r="AY318" s="192"/>
      <c r="AZ318" s="9"/>
      <c r="BA318" s="119"/>
      <c r="BB318" s="192"/>
      <c r="BC318" s="9"/>
      <c r="BD318" s="119"/>
      <c r="BE318" s="192"/>
      <c r="BF318" s="9"/>
      <c r="BG318" s="119"/>
    </row>
    <row r="319" spans="1:59" s="41" customFormat="1" ht="127.4" x14ac:dyDescent="0.25">
      <c r="A319" s="9">
        <v>381</v>
      </c>
      <c r="B319" s="124" t="s">
        <v>2390</v>
      </c>
      <c r="C319" s="9">
        <v>29</v>
      </c>
      <c r="D319" s="6"/>
      <c r="E319" s="2" t="s">
        <v>2744</v>
      </c>
      <c r="F319" s="1">
        <v>10337</v>
      </c>
      <c r="G319" s="78" t="s">
        <v>2745</v>
      </c>
      <c r="H319" s="9">
        <v>2006</v>
      </c>
      <c r="I319" s="78" t="s">
        <v>898</v>
      </c>
      <c r="J319" s="141" t="s">
        <v>2746</v>
      </c>
      <c r="K319" s="78" t="s">
        <v>5239</v>
      </c>
      <c r="L319" s="78" t="s">
        <v>2747</v>
      </c>
      <c r="M319" s="78" t="s">
        <v>2748</v>
      </c>
      <c r="N319" s="78" t="s">
        <v>2749</v>
      </c>
      <c r="O319" s="78" t="s">
        <v>2750</v>
      </c>
      <c r="P319" s="9" t="s">
        <v>2751</v>
      </c>
      <c r="Q319" s="6" t="s">
        <v>2752</v>
      </c>
      <c r="R319" s="6">
        <v>0</v>
      </c>
      <c r="S319" s="6">
        <v>1800</v>
      </c>
      <c r="T319" s="6" t="s">
        <v>2753</v>
      </c>
      <c r="U319" s="6" t="s">
        <v>2599</v>
      </c>
      <c r="V319" s="9">
        <v>90</v>
      </c>
      <c r="W319" s="9">
        <v>100</v>
      </c>
      <c r="X319" s="6" t="s">
        <v>2472</v>
      </c>
      <c r="Y319" s="9">
        <v>4</v>
      </c>
      <c r="Z319" s="9">
        <v>7</v>
      </c>
      <c r="AA319" s="9">
        <v>5</v>
      </c>
      <c r="AB319" s="9">
        <v>4</v>
      </c>
      <c r="AC319" s="9"/>
      <c r="AD319" s="6" t="s">
        <v>2754</v>
      </c>
      <c r="AE319" s="9" t="s">
        <v>2437</v>
      </c>
      <c r="AF319" s="81">
        <v>90</v>
      </c>
      <c r="AG319" s="209" t="s">
        <v>2473</v>
      </c>
      <c r="AH319" s="6" t="s">
        <v>2755</v>
      </c>
      <c r="AI319" s="119">
        <v>90</v>
      </c>
      <c r="AJ319" s="192"/>
      <c r="AK319" s="9"/>
      <c r="AL319" s="119"/>
      <c r="AM319" s="192"/>
      <c r="AN319" s="9"/>
      <c r="AO319" s="119"/>
      <c r="AP319" s="192"/>
      <c r="AQ319" s="9"/>
      <c r="AR319" s="81"/>
      <c r="AS319" s="192"/>
      <c r="AT319" s="9"/>
      <c r="AU319" s="119"/>
      <c r="AV319" s="84"/>
      <c r="AW319" s="9"/>
      <c r="AX319" s="119"/>
      <c r="AY319" s="192"/>
      <c r="AZ319" s="9"/>
      <c r="BA319" s="119"/>
      <c r="BB319" s="192"/>
      <c r="BC319" s="9"/>
      <c r="BD319" s="119"/>
      <c r="BE319" s="192"/>
      <c r="BF319" s="9"/>
      <c r="BG319" s="119"/>
    </row>
    <row r="320" spans="1:59" s="41" customFormat="1" ht="127.4" x14ac:dyDescent="0.25">
      <c r="A320" s="9">
        <v>381</v>
      </c>
      <c r="B320" s="124" t="s">
        <v>2390</v>
      </c>
      <c r="C320" s="9">
        <v>32</v>
      </c>
      <c r="D320" s="6"/>
      <c r="E320" s="2" t="s">
        <v>2756</v>
      </c>
      <c r="F320" s="1" t="s">
        <v>2757</v>
      </c>
      <c r="G320" s="78" t="s">
        <v>2758</v>
      </c>
      <c r="H320" s="9">
        <v>2001</v>
      </c>
      <c r="I320" s="78" t="s">
        <v>2759</v>
      </c>
      <c r="J320" s="141">
        <v>81613</v>
      </c>
      <c r="K320" s="78" t="s">
        <v>49</v>
      </c>
      <c r="L320" s="78" t="s">
        <v>2760</v>
      </c>
      <c r="M320" s="78" t="s">
        <v>2761</v>
      </c>
      <c r="N320" s="78" t="s">
        <v>2762</v>
      </c>
      <c r="O320" s="78" t="s">
        <v>2763</v>
      </c>
      <c r="P320" s="9"/>
      <c r="Q320" s="6" t="s">
        <v>2422</v>
      </c>
      <c r="R320" s="6">
        <v>0</v>
      </c>
      <c r="S320" s="6">
        <v>18000</v>
      </c>
      <c r="T320" s="6">
        <v>18000</v>
      </c>
      <c r="U320" s="6">
        <v>36000</v>
      </c>
      <c r="V320" s="9">
        <v>100</v>
      </c>
      <c r="W320" s="9">
        <v>100</v>
      </c>
      <c r="X320" s="6" t="s">
        <v>2423</v>
      </c>
      <c r="Y320" s="9">
        <v>4</v>
      </c>
      <c r="Z320" s="9">
        <v>5</v>
      </c>
      <c r="AA320" s="9">
        <v>5</v>
      </c>
      <c r="AB320" s="9">
        <v>10</v>
      </c>
      <c r="AC320" s="9"/>
      <c r="AD320" s="6" t="s">
        <v>2424</v>
      </c>
      <c r="AE320" s="9" t="s">
        <v>2404</v>
      </c>
      <c r="AF320" s="81">
        <v>100</v>
      </c>
      <c r="AG320" s="209" t="s">
        <v>2425</v>
      </c>
      <c r="AH320" s="6"/>
      <c r="AI320" s="119">
        <v>100</v>
      </c>
      <c r="AJ320" s="192"/>
      <c r="AK320" s="9"/>
      <c r="AL320" s="119"/>
      <c r="AM320" s="192"/>
      <c r="AN320" s="9"/>
      <c r="AO320" s="119"/>
      <c r="AP320" s="192"/>
      <c r="AQ320" s="9"/>
      <c r="AR320" s="81"/>
      <c r="AS320" s="192"/>
      <c r="AT320" s="9"/>
      <c r="AU320" s="119"/>
      <c r="AV320" s="84"/>
      <c r="AW320" s="9"/>
      <c r="AX320" s="119"/>
      <c r="AY320" s="192"/>
      <c r="AZ320" s="9"/>
      <c r="BA320" s="119"/>
      <c r="BB320" s="192"/>
      <c r="BC320" s="9"/>
      <c r="BD320" s="119"/>
      <c r="BE320" s="192"/>
      <c r="BF320" s="9"/>
      <c r="BG320" s="119"/>
    </row>
    <row r="321" spans="1:59" s="41" customFormat="1" ht="127.4" x14ac:dyDescent="0.25">
      <c r="A321" s="9">
        <v>381</v>
      </c>
      <c r="B321" s="124" t="s">
        <v>2390</v>
      </c>
      <c r="C321" s="9">
        <v>32</v>
      </c>
      <c r="D321" s="6"/>
      <c r="E321" s="2" t="s">
        <v>2764</v>
      </c>
      <c r="F321" s="1" t="s">
        <v>2757</v>
      </c>
      <c r="G321" s="78" t="s">
        <v>2765</v>
      </c>
      <c r="H321" s="9">
        <v>2001</v>
      </c>
      <c r="I321" s="78" t="s">
        <v>2766</v>
      </c>
      <c r="J321" s="141">
        <v>91632</v>
      </c>
      <c r="K321" s="78" t="s">
        <v>49</v>
      </c>
      <c r="L321" s="78" t="s">
        <v>2760</v>
      </c>
      <c r="M321" s="78" t="s">
        <v>2761</v>
      </c>
      <c r="N321" s="78" t="s">
        <v>2762</v>
      </c>
      <c r="O321" s="78" t="s">
        <v>2767</v>
      </c>
      <c r="P321" s="9"/>
      <c r="Q321" s="6" t="s">
        <v>2422</v>
      </c>
      <c r="R321" s="6">
        <v>0</v>
      </c>
      <c r="S321" s="6">
        <v>18000</v>
      </c>
      <c r="T321" s="6">
        <v>18000</v>
      </c>
      <c r="U321" s="6">
        <v>36000</v>
      </c>
      <c r="V321" s="9">
        <v>100</v>
      </c>
      <c r="W321" s="9">
        <v>100</v>
      </c>
      <c r="X321" s="6" t="s">
        <v>2423</v>
      </c>
      <c r="Y321" s="9">
        <v>4</v>
      </c>
      <c r="Z321" s="9">
        <v>5</v>
      </c>
      <c r="AA321" s="9">
        <v>5</v>
      </c>
      <c r="AB321" s="9">
        <v>10</v>
      </c>
      <c r="AC321" s="9"/>
      <c r="AD321" s="6" t="s">
        <v>2424</v>
      </c>
      <c r="AE321" s="9" t="s">
        <v>2404</v>
      </c>
      <c r="AF321" s="81">
        <v>100</v>
      </c>
      <c r="AG321" s="209" t="s">
        <v>2425</v>
      </c>
      <c r="AH321" s="6"/>
      <c r="AI321" s="119">
        <v>100</v>
      </c>
      <c r="AJ321" s="192"/>
      <c r="AK321" s="9"/>
      <c r="AL321" s="119"/>
      <c r="AM321" s="192"/>
      <c r="AN321" s="9"/>
      <c r="AO321" s="119"/>
      <c r="AP321" s="192"/>
      <c r="AQ321" s="9"/>
      <c r="AR321" s="81"/>
      <c r="AS321" s="192"/>
      <c r="AT321" s="9"/>
      <c r="AU321" s="119"/>
      <c r="AV321" s="84"/>
      <c r="AW321" s="9"/>
      <c r="AX321" s="119"/>
      <c r="AY321" s="192"/>
      <c r="AZ321" s="9"/>
      <c r="BA321" s="119"/>
      <c r="BB321" s="192"/>
      <c r="BC321" s="9"/>
      <c r="BD321" s="119"/>
      <c r="BE321" s="192"/>
      <c r="BF321" s="9"/>
      <c r="BG321" s="119"/>
    </row>
    <row r="322" spans="1:59" s="41" customFormat="1" ht="305.75" x14ac:dyDescent="0.25">
      <c r="A322" s="9">
        <v>381</v>
      </c>
      <c r="B322" s="124" t="s">
        <v>2390</v>
      </c>
      <c r="C322" s="9">
        <v>30</v>
      </c>
      <c r="D322" s="6"/>
      <c r="E322" s="2" t="s">
        <v>2768</v>
      </c>
      <c r="F322" s="1" t="s">
        <v>2392</v>
      </c>
      <c r="G322" s="78" t="s">
        <v>7548</v>
      </c>
      <c r="H322" s="9" t="s">
        <v>2769</v>
      </c>
      <c r="I322" s="78" t="s">
        <v>2770</v>
      </c>
      <c r="J322" s="141">
        <v>95927.93</v>
      </c>
      <c r="K322" s="78" t="s">
        <v>88</v>
      </c>
      <c r="L322" s="78" t="s">
        <v>2395</v>
      </c>
      <c r="M322" s="78" t="s">
        <v>2771</v>
      </c>
      <c r="N322" s="78" t="s">
        <v>2772</v>
      </c>
      <c r="O322" s="78" t="s">
        <v>2773</v>
      </c>
      <c r="P322" s="9" t="s">
        <v>2774</v>
      </c>
      <c r="Q322" s="6" t="s">
        <v>2775</v>
      </c>
      <c r="R322" s="6">
        <v>0</v>
      </c>
      <c r="S322" s="6">
        <v>0</v>
      </c>
      <c r="T322" s="6" t="s">
        <v>2776</v>
      </c>
      <c r="U322" s="6" t="s">
        <v>2776</v>
      </c>
      <c r="V322" s="9">
        <v>80</v>
      </c>
      <c r="W322" s="9">
        <v>100</v>
      </c>
      <c r="X322" s="6" t="s">
        <v>2402</v>
      </c>
      <c r="Y322" s="9">
        <v>4</v>
      </c>
      <c r="Z322" s="9">
        <v>6</v>
      </c>
      <c r="AA322" s="9">
        <v>1</v>
      </c>
      <c r="AB322" s="9">
        <v>35</v>
      </c>
      <c r="AC322" s="9" t="s">
        <v>88</v>
      </c>
      <c r="AD322" s="6" t="s">
        <v>2403</v>
      </c>
      <c r="AE322" s="9" t="s">
        <v>2404</v>
      </c>
      <c r="AF322" s="81">
        <v>0</v>
      </c>
      <c r="AG322" s="209" t="s">
        <v>2405</v>
      </c>
      <c r="AH322" s="6"/>
      <c r="AI322" s="119">
        <v>50</v>
      </c>
      <c r="AJ322" s="192"/>
      <c r="AK322" s="9"/>
      <c r="AL322" s="119"/>
      <c r="AM322" s="192"/>
      <c r="AN322" s="9"/>
      <c r="AO322" s="119"/>
      <c r="AP322" s="192"/>
      <c r="AQ322" s="9"/>
      <c r="AR322" s="81"/>
      <c r="AS322" s="192"/>
      <c r="AT322" s="9"/>
      <c r="AU322" s="119"/>
      <c r="AV322" s="84"/>
      <c r="AW322" s="9"/>
      <c r="AX322" s="119"/>
      <c r="AY322" s="192"/>
      <c r="AZ322" s="9"/>
      <c r="BA322" s="119"/>
      <c r="BB322" s="192"/>
      <c r="BC322" s="9"/>
      <c r="BD322" s="119"/>
      <c r="BE322" s="192"/>
      <c r="BF322" s="9"/>
      <c r="BG322" s="119"/>
    </row>
    <row r="323" spans="1:59" s="41" customFormat="1" ht="305.75" x14ac:dyDescent="0.25">
      <c r="A323" s="9">
        <v>381</v>
      </c>
      <c r="B323" s="124" t="s">
        <v>2390</v>
      </c>
      <c r="C323" s="9">
        <v>30</v>
      </c>
      <c r="D323" s="6"/>
      <c r="E323" s="2" t="s">
        <v>2768</v>
      </c>
      <c r="F323" s="1" t="s">
        <v>2392</v>
      </c>
      <c r="G323" s="78" t="s">
        <v>7547</v>
      </c>
      <c r="H323" s="9" t="s">
        <v>2769</v>
      </c>
      <c r="I323" s="78" t="s">
        <v>2770</v>
      </c>
      <c r="J323" s="141"/>
      <c r="K323" s="78" t="s">
        <v>88</v>
      </c>
      <c r="L323" s="78" t="s">
        <v>2395</v>
      </c>
      <c r="M323" s="78" t="s">
        <v>2771</v>
      </c>
      <c r="N323" s="78" t="s">
        <v>2772</v>
      </c>
      <c r="O323" s="78" t="s">
        <v>2773</v>
      </c>
      <c r="P323" s="9" t="s">
        <v>2777</v>
      </c>
      <c r="Q323" s="6" t="s">
        <v>2400</v>
      </c>
      <c r="R323" s="6">
        <v>0</v>
      </c>
      <c r="S323" s="6">
        <v>0</v>
      </c>
      <c r="T323" s="6" t="s">
        <v>2400</v>
      </c>
      <c r="U323" s="6" t="s">
        <v>2400</v>
      </c>
      <c r="V323" s="9">
        <v>10</v>
      </c>
      <c r="W323" s="9">
        <v>100</v>
      </c>
      <c r="X323" s="6" t="s">
        <v>2402</v>
      </c>
      <c r="Y323" s="9">
        <v>4</v>
      </c>
      <c r="Z323" s="9">
        <v>2</v>
      </c>
      <c r="AA323" s="9">
        <v>1</v>
      </c>
      <c r="AB323" s="9">
        <v>35</v>
      </c>
      <c r="AC323" s="9" t="s">
        <v>88</v>
      </c>
      <c r="AD323" s="6" t="s">
        <v>2403</v>
      </c>
      <c r="AE323" s="9" t="s">
        <v>2404</v>
      </c>
      <c r="AF323" s="81">
        <v>0</v>
      </c>
      <c r="AG323" s="209" t="s">
        <v>2405</v>
      </c>
      <c r="AH323" s="6"/>
      <c r="AI323" s="119">
        <v>70</v>
      </c>
      <c r="AJ323" s="192"/>
      <c r="AK323" s="9"/>
      <c r="AL323" s="119"/>
      <c r="AM323" s="192"/>
      <c r="AN323" s="9"/>
      <c r="AO323" s="119"/>
      <c r="AP323" s="192"/>
      <c r="AQ323" s="9"/>
      <c r="AR323" s="81"/>
      <c r="AS323" s="192"/>
      <c r="AT323" s="9"/>
      <c r="AU323" s="119"/>
      <c r="AV323" s="84"/>
      <c r="AW323" s="9"/>
      <c r="AX323" s="119"/>
      <c r="AY323" s="192"/>
      <c r="AZ323" s="9"/>
      <c r="BA323" s="119"/>
      <c r="BB323" s="192"/>
      <c r="BC323" s="9"/>
      <c r="BD323" s="119"/>
      <c r="BE323" s="192"/>
      <c r="BF323" s="9"/>
      <c r="BG323" s="119"/>
    </row>
    <row r="324" spans="1:59" s="41" customFormat="1" ht="140.15" x14ac:dyDescent="0.25">
      <c r="A324" s="9">
        <v>381</v>
      </c>
      <c r="B324" s="124" t="s">
        <v>2390</v>
      </c>
      <c r="C324" s="9"/>
      <c r="D324" s="6"/>
      <c r="E324" s="2" t="s">
        <v>2778</v>
      </c>
      <c r="F324" s="1">
        <v>10990</v>
      </c>
      <c r="G324" s="78" t="s">
        <v>2779</v>
      </c>
      <c r="H324" s="9">
        <v>2009</v>
      </c>
      <c r="I324" s="78" t="s">
        <v>2780</v>
      </c>
      <c r="J324" s="141">
        <v>138627.62</v>
      </c>
      <c r="K324" s="78" t="s">
        <v>68</v>
      </c>
      <c r="L324" s="78" t="s">
        <v>2781</v>
      </c>
      <c r="M324" s="78" t="s">
        <v>2782</v>
      </c>
      <c r="N324" s="78" t="s">
        <v>2783</v>
      </c>
      <c r="O324" s="78" t="s">
        <v>2784</v>
      </c>
      <c r="P324" s="9" t="s">
        <v>2785</v>
      </c>
      <c r="Q324" s="6" t="s">
        <v>2786</v>
      </c>
      <c r="R324" s="6">
        <v>1386.6</v>
      </c>
      <c r="S324" s="6">
        <v>13.75</v>
      </c>
      <c r="T324" s="6">
        <v>19.600000000000001</v>
      </c>
      <c r="U324" s="6">
        <v>1419.9499999999998</v>
      </c>
      <c r="V324" s="9">
        <v>50</v>
      </c>
      <c r="W324" s="9">
        <v>98.17</v>
      </c>
      <c r="X324" s="6" t="s">
        <v>2787</v>
      </c>
      <c r="Y324" s="9">
        <v>4</v>
      </c>
      <c r="Z324" s="9">
        <v>7</v>
      </c>
      <c r="AA324" s="9">
        <v>4</v>
      </c>
      <c r="AB324" s="9" t="s">
        <v>2788</v>
      </c>
      <c r="AC324" s="9" t="s">
        <v>68</v>
      </c>
      <c r="AD324" s="6" t="s">
        <v>2789</v>
      </c>
      <c r="AE324" s="9" t="s">
        <v>2437</v>
      </c>
      <c r="AF324" s="81">
        <v>70</v>
      </c>
      <c r="AG324" s="209" t="s">
        <v>2440</v>
      </c>
      <c r="AH324" s="6" t="s">
        <v>2474</v>
      </c>
      <c r="AI324" s="119">
        <v>50</v>
      </c>
      <c r="AJ324" s="192" t="s">
        <v>2790</v>
      </c>
      <c r="AK324" s="9" t="s">
        <v>2474</v>
      </c>
      <c r="AL324" s="119">
        <v>50</v>
      </c>
      <c r="AM324" s="192"/>
      <c r="AN324" s="9"/>
      <c r="AO324" s="119"/>
      <c r="AP324" s="192"/>
      <c r="AQ324" s="9"/>
      <c r="AR324" s="81"/>
      <c r="AS324" s="192"/>
      <c r="AT324" s="9"/>
      <c r="AU324" s="119"/>
      <c r="AV324" s="84"/>
      <c r="AW324" s="9"/>
      <c r="AX324" s="119"/>
      <c r="AY324" s="192"/>
      <c r="AZ324" s="9"/>
      <c r="BA324" s="119"/>
      <c r="BB324" s="192"/>
      <c r="BC324" s="9"/>
      <c r="BD324" s="119"/>
      <c r="BE324" s="192"/>
      <c r="BF324" s="9"/>
      <c r="BG324" s="119"/>
    </row>
    <row r="325" spans="1:59" s="41" customFormat="1" ht="242.05" x14ac:dyDescent="0.25">
      <c r="A325" s="9">
        <v>381</v>
      </c>
      <c r="B325" s="124" t="s">
        <v>2390</v>
      </c>
      <c r="C325" s="9">
        <v>30</v>
      </c>
      <c r="D325" s="6"/>
      <c r="E325" s="2" t="s">
        <v>2791</v>
      </c>
      <c r="F325" s="1">
        <v>6135</v>
      </c>
      <c r="G325" s="78" t="s">
        <v>2792</v>
      </c>
      <c r="H325" s="9">
        <v>2009</v>
      </c>
      <c r="I325" s="78" t="s">
        <v>2793</v>
      </c>
      <c r="J325" s="141">
        <v>14000</v>
      </c>
      <c r="K325" s="78" t="s">
        <v>825</v>
      </c>
      <c r="L325" s="78" t="s">
        <v>2794</v>
      </c>
      <c r="M325" s="78" t="s">
        <v>2795</v>
      </c>
      <c r="N325" s="78" t="s">
        <v>2796</v>
      </c>
      <c r="O325" s="78" t="s">
        <v>2797</v>
      </c>
      <c r="P325" s="9" t="s">
        <v>2798</v>
      </c>
      <c r="Q325" s="6">
        <v>0</v>
      </c>
      <c r="R325" s="6">
        <v>0</v>
      </c>
      <c r="S325" s="6">
        <v>0</v>
      </c>
      <c r="T325" s="6">
        <v>0</v>
      </c>
      <c r="U325" s="6">
        <v>0</v>
      </c>
      <c r="V325" s="9">
        <v>50</v>
      </c>
      <c r="W325" s="9">
        <v>100</v>
      </c>
      <c r="X325" s="6" t="s">
        <v>2799</v>
      </c>
      <c r="Y325" s="9">
        <v>4</v>
      </c>
      <c r="Z325" s="9">
        <v>7</v>
      </c>
      <c r="AA325" s="9">
        <v>6</v>
      </c>
      <c r="AB325" s="9">
        <v>4</v>
      </c>
      <c r="AC325" s="9" t="s">
        <v>68</v>
      </c>
      <c r="AD325" s="6" t="s">
        <v>2789</v>
      </c>
      <c r="AE325" s="9">
        <v>5</v>
      </c>
      <c r="AF325" s="81">
        <v>0</v>
      </c>
      <c r="AG325" s="209" t="s">
        <v>416</v>
      </c>
      <c r="AH325" s="6" t="s">
        <v>2800</v>
      </c>
      <c r="AI325" s="119">
        <v>0</v>
      </c>
      <c r="AJ325" s="192"/>
      <c r="AK325" s="9"/>
      <c r="AL325" s="119"/>
      <c r="AM325" s="192"/>
      <c r="AN325" s="9"/>
      <c r="AO325" s="119"/>
      <c r="AP325" s="192"/>
      <c r="AQ325" s="9"/>
      <c r="AR325" s="81"/>
      <c r="AS325" s="192"/>
      <c r="AT325" s="9"/>
      <c r="AU325" s="119"/>
      <c r="AV325" s="84"/>
      <c r="AW325" s="9"/>
      <c r="AX325" s="119"/>
      <c r="AY325" s="192"/>
      <c r="AZ325" s="9"/>
      <c r="BA325" s="119"/>
      <c r="BB325" s="192"/>
      <c r="BC325" s="9"/>
      <c r="BD325" s="119"/>
      <c r="BE325" s="192"/>
      <c r="BF325" s="9"/>
      <c r="BG325" s="119"/>
    </row>
    <row r="326" spans="1:59" s="41" customFormat="1" ht="165.6" x14ac:dyDescent="0.25">
      <c r="A326" s="9">
        <v>381</v>
      </c>
      <c r="B326" s="124" t="s">
        <v>2390</v>
      </c>
      <c r="C326" s="9">
        <v>30</v>
      </c>
      <c r="D326" s="6"/>
      <c r="E326" s="2" t="s">
        <v>2791</v>
      </c>
      <c r="F326" s="1">
        <v>6136</v>
      </c>
      <c r="G326" s="78" t="s">
        <v>2801</v>
      </c>
      <c r="H326" s="9">
        <v>2009</v>
      </c>
      <c r="I326" s="78" t="s">
        <v>2802</v>
      </c>
      <c r="J326" s="141">
        <v>72918.880000000005</v>
      </c>
      <c r="K326" s="78" t="s">
        <v>68</v>
      </c>
      <c r="L326" s="78" t="s">
        <v>2794</v>
      </c>
      <c r="M326" s="78" t="s">
        <v>2795</v>
      </c>
      <c r="N326" s="78" t="s">
        <v>2803</v>
      </c>
      <c r="O326" s="78" t="s">
        <v>2804</v>
      </c>
      <c r="P326" s="9" t="s">
        <v>2798</v>
      </c>
      <c r="Q326" s="6">
        <v>0</v>
      </c>
      <c r="R326" s="6">
        <v>0</v>
      </c>
      <c r="S326" s="6">
        <v>0</v>
      </c>
      <c r="T326" s="6">
        <v>0</v>
      </c>
      <c r="U326" s="6">
        <v>0</v>
      </c>
      <c r="V326" s="9">
        <v>60</v>
      </c>
      <c r="W326" s="9">
        <v>100</v>
      </c>
      <c r="X326" s="6" t="s">
        <v>2805</v>
      </c>
      <c r="Y326" s="9">
        <v>3</v>
      </c>
      <c r="Z326" s="9">
        <v>1</v>
      </c>
      <c r="AA326" s="9">
        <v>4</v>
      </c>
      <c r="AB326" s="9">
        <v>10</v>
      </c>
      <c r="AC326" s="9" t="s">
        <v>68</v>
      </c>
      <c r="AD326" s="6" t="s">
        <v>2806</v>
      </c>
      <c r="AE326" s="9">
        <v>5</v>
      </c>
      <c r="AF326" s="81">
        <v>70</v>
      </c>
      <c r="AG326" s="209" t="s">
        <v>416</v>
      </c>
      <c r="AH326" s="6" t="s">
        <v>2800</v>
      </c>
      <c r="AI326" s="119">
        <v>75</v>
      </c>
      <c r="AJ326" s="192"/>
      <c r="AK326" s="9"/>
      <c r="AL326" s="119"/>
      <c r="AM326" s="192"/>
      <c r="AN326" s="9"/>
      <c r="AO326" s="119"/>
      <c r="AP326" s="192"/>
      <c r="AQ326" s="9"/>
      <c r="AR326" s="81"/>
      <c r="AS326" s="192"/>
      <c r="AT326" s="9"/>
      <c r="AU326" s="119"/>
      <c r="AV326" s="84"/>
      <c r="AW326" s="9"/>
      <c r="AX326" s="119"/>
      <c r="AY326" s="192"/>
      <c r="AZ326" s="9"/>
      <c r="BA326" s="119"/>
      <c r="BB326" s="192"/>
      <c r="BC326" s="9"/>
      <c r="BD326" s="119"/>
      <c r="BE326" s="192"/>
      <c r="BF326" s="9"/>
      <c r="BG326" s="119"/>
    </row>
    <row r="327" spans="1:59" s="41" customFormat="1" ht="293" x14ac:dyDescent="0.25">
      <c r="A327" s="9">
        <v>381</v>
      </c>
      <c r="B327" s="124" t="s">
        <v>2390</v>
      </c>
      <c r="C327" s="9"/>
      <c r="D327" s="6"/>
      <c r="E327" s="2" t="s">
        <v>2646</v>
      </c>
      <c r="F327" s="1"/>
      <c r="G327" s="78" t="s">
        <v>2807</v>
      </c>
      <c r="H327" s="9" t="s">
        <v>2808</v>
      </c>
      <c r="I327" s="78" t="s">
        <v>2809</v>
      </c>
      <c r="J327" s="141">
        <v>99962.14</v>
      </c>
      <c r="K327" s="78" t="s">
        <v>68</v>
      </c>
      <c r="L327" s="78" t="s">
        <v>2621</v>
      </c>
      <c r="M327" s="78" t="s">
        <v>2622</v>
      </c>
      <c r="N327" s="78" t="s">
        <v>2810</v>
      </c>
      <c r="O327" s="78" t="s">
        <v>2811</v>
      </c>
      <c r="P327" s="9" t="s">
        <v>2812</v>
      </c>
      <c r="Q327" s="6">
        <v>0</v>
      </c>
      <c r="R327" s="6">
        <v>0</v>
      </c>
      <c r="S327" s="6">
        <v>0</v>
      </c>
      <c r="T327" s="6">
        <v>0</v>
      </c>
      <c r="U327" s="6">
        <v>0</v>
      </c>
      <c r="V327" s="9">
        <v>0</v>
      </c>
      <c r="W327" s="9">
        <v>75</v>
      </c>
      <c r="X327" s="6" t="s">
        <v>2626</v>
      </c>
      <c r="Y327" s="9">
        <v>6</v>
      </c>
      <c r="Z327" s="9">
        <v>1</v>
      </c>
      <c r="AA327" s="9">
        <v>1</v>
      </c>
      <c r="AB327" s="9" t="s">
        <v>2643</v>
      </c>
      <c r="AC327" s="9">
        <v>122</v>
      </c>
      <c r="AD327" s="6">
        <v>0</v>
      </c>
      <c r="AE327" s="9" t="s">
        <v>2813</v>
      </c>
      <c r="AF327" s="81">
        <v>100</v>
      </c>
      <c r="AG327" s="209" t="s">
        <v>2628</v>
      </c>
      <c r="AH327" s="6"/>
      <c r="AI327" s="119">
        <v>100</v>
      </c>
      <c r="AJ327" s="192"/>
      <c r="AK327" s="9"/>
      <c r="AL327" s="119"/>
      <c r="AM327" s="192"/>
      <c r="AN327" s="9"/>
      <c r="AO327" s="119"/>
      <c r="AP327" s="192"/>
      <c r="AQ327" s="9"/>
      <c r="AR327" s="81"/>
      <c r="AS327" s="192"/>
      <c r="AT327" s="9"/>
      <c r="AU327" s="119"/>
      <c r="AV327" s="84"/>
      <c r="AW327" s="9"/>
      <c r="AX327" s="119"/>
      <c r="AY327" s="192"/>
      <c r="AZ327" s="9"/>
      <c r="BA327" s="119"/>
      <c r="BB327" s="192"/>
      <c r="BC327" s="9"/>
      <c r="BD327" s="119"/>
      <c r="BE327" s="192"/>
      <c r="BF327" s="9"/>
      <c r="BG327" s="119"/>
    </row>
    <row r="328" spans="1:59" s="41" customFormat="1" ht="89.2" x14ac:dyDescent="0.25">
      <c r="A328" s="9">
        <v>381</v>
      </c>
      <c r="B328" s="124" t="s">
        <v>2390</v>
      </c>
      <c r="C328" s="9"/>
      <c r="D328" s="6"/>
      <c r="E328" s="2" t="s">
        <v>2414</v>
      </c>
      <c r="F328" s="1"/>
      <c r="G328" s="78" t="s">
        <v>2814</v>
      </c>
      <c r="H328" s="9" t="s">
        <v>2815</v>
      </c>
      <c r="I328" s="78" t="s">
        <v>2816</v>
      </c>
      <c r="J328" s="141" t="s">
        <v>2817</v>
      </c>
      <c r="K328" s="78" t="s">
        <v>7628</v>
      </c>
      <c r="L328" s="78" t="s">
        <v>2554</v>
      </c>
      <c r="M328" s="78" t="s">
        <v>2555</v>
      </c>
      <c r="N328" s="78" t="s">
        <v>2716</v>
      </c>
      <c r="O328" s="78" t="s">
        <v>2717</v>
      </c>
      <c r="P328" s="9" t="s">
        <v>2818</v>
      </c>
      <c r="Q328" s="6">
        <v>11.13</v>
      </c>
      <c r="R328" s="6">
        <v>18927.18</v>
      </c>
      <c r="S328" s="6">
        <v>0</v>
      </c>
      <c r="T328" s="6">
        <v>0</v>
      </c>
      <c r="U328" s="6">
        <v>18927.18</v>
      </c>
      <c r="V328" s="9">
        <v>100</v>
      </c>
      <c r="W328" s="9">
        <v>85</v>
      </c>
      <c r="X328" s="6" t="s">
        <v>2423</v>
      </c>
      <c r="Y328" s="9">
        <v>4</v>
      </c>
      <c r="Z328" s="9">
        <v>5</v>
      </c>
      <c r="AA328" s="9">
        <v>5</v>
      </c>
      <c r="AB328" s="9">
        <v>10</v>
      </c>
      <c r="AC328" s="9"/>
      <c r="AD328" s="6" t="s">
        <v>2560</v>
      </c>
      <c r="AE328" s="9" t="s">
        <v>2404</v>
      </c>
      <c r="AF328" s="81">
        <v>100</v>
      </c>
      <c r="AG328" s="209" t="s">
        <v>2425</v>
      </c>
      <c r="AH328" s="6" t="s">
        <v>2474</v>
      </c>
      <c r="AI328" s="119">
        <v>100</v>
      </c>
      <c r="AJ328" s="192"/>
      <c r="AK328" s="9"/>
      <c r="AL328" s="119"/>
      <c r="AM328" s="192"/>
      <c r="AN328" s="9"/>
      <c r="AO328" s="119"/>
      <c r="AP328" s="192"/>
      <c r="AQ328" s="9"/>
      <c r="AR328" s="81"/>
      <c r="AS328" s="192"/>
      <c r="AT328" s="9"/>
      <c r="AU328" s="119"/>
      <c r="AV328" s="84"/>
      <c r="AW328" s="9"/>
      <c r="AX328" s="119"/>
      <c r="AY328" s="192"/>
      <c r="AZ328" s="9"/>
      <c r="BA328" s="119"/>
      <c r="BB328" s="192"/>
      <c r="BC328" s="9"/>
      <c r="BD328" s="119"/>
      <c r="BE328" s="192"/>
      <c r="BF328" s="9"/>
      <c r="BG328" s="119"/>
    </row>
    <row r="329" spans="1:59" s="41" customFormat="1" ht="140.15" x14ac:dyDescent="0.25">
      <c r="A329" s="9">
        <v>381</v>
      </c>
      <c r="B329" s="124" t="s">
        <v>2390</v>
      </c>
      <c r="C329" s="9">
        <v>30</v>
      </c>
      <c r="D329" s="6"/>
      <c r="E329" s="2" t="s">
        <v>2535</v>
      </c>
      <c r="F329" s="1">
        <v>6013</v>
      </c>
      <c r="G329" s="78" t="s">
        <v>2819</v>
      </c>
      <c r="H329" s="9">
        <v>2011</v>
      </c>
      <c r="I329" s="78" t="s">
        <v>2820</v>
      </c>
      <c r="J329" s="141">
        <v>159300</v>
      </c>
      <c r="K329" s="78" t="s">
        <v>68</v>
      </c>
      <c r="L329" s="78" t="s">
        <v>2395</v>
      </c>
      <c r="M329" s="78" t="s">
        <v>2821</v>
      </c>
      <c r="N329" s="78" t="s">
        <v>2822</v>
      </c>
      <c r="O329" s="78" t="s">
        <v>2823</v>
      </c>
      <c r="P329" s="9">
        <v>1102675</v>
      </c>
      <c r="Q329" s="6">
        <v>0</v>
      </c>
      <c r="R329" s="6">
        <v>0</v>
      </c>
      <c r="S329" s="6">
        <v>0</v>
      </c>
      <c r="T329" s="6" t="s">
        <v>2824</v>
      </c>
      <c r="U329" s="6">
        <v>0</v>
      </c>
      <c r="V329" s="9">
        <v>20</v>
      </c>
      <c r="W329" s="9">
        <v>100</v>
      </c>
      <c r="X329" s="6" t="s">
        <v>2825</v>
      </c>
      <c r="Y329" s="9">
        <v>4</v>
      </c>
      <c r="Z329" s="9">
        <v>6</v>
      </c>
      <c r="AA329" s="9">
        <v>3</v>
      </c>
      <c r="AB329" s="9">
        <v>35</v>
      </c>
      <c r="AC329" s="9" t="s">
        <v>68</v>
      </c>
      <c r="AD329" s="6" t="s">
        <v>2403</v>
      </c>
      <c r="AE329" s="9" t="s">
        <v>2404</v>
      </c>
      <c r="AF329" s="81">
        <v>0</v>
      </c>
      <c r="AG329" s="209" t="s">
        <v>2826</v>
      </c>
      <c r="AH329" s="6"/>
      <c r="AI329" s="119">
        <v>0</v>
      </c>
      <c r="AJ329" s="192"/>
      <c r="AK329" s="9"/>
      <c r="AL329" s="119"/>
      <c r="AM329" s="192"/>
      <c r="AN329" s="9"/>
      <c r="AO329" s="119"/>
      <c r="AP329" s="192"/>
      <c r="AQ329" s="9"/>
      <c r="AR329" s="81"/>
      <c r="AS329" s="192"/>
      <c r="AT329" s="9"/>
      <c r="AU329" s="119"/>
      <c r="AV329" s="84"/>
      <c r="AW329" s="9"/>
      <c r="AX329" s="119"/>
      <c r="AY329" s="192"/>
      <c r="AZ329" s="9"/>
      <c r="BA329" s="119"/>
      <c r="BB329" s="192"/>
      <c r="BC329" s="9"/>
      <c r="BD329" s="119"/>
      <c r="BE329" s="192"/>
      <c r="BF329" s="9"/>
      <c r="BG329" s="119"/>
    </row>
    <row r="330" spans="1:59" s="41" customFormat="1" ht="191.1" x14ac:dyDescent="0.25">
      <c r="A330" s="9">
        <v>381</v>
      </c>
      <c r="B330" s="124" t="s">
        <v>2390</v>
      </c>
      <c r="C330" s="9"/>
      <c r="D330" s="6"/>
      <c r="E330" s="2" t="s">
        <v>2443</v>
      </c>
      <c r="F330" s="1"/>
      <c r="G330" s="78" t="s">
        <v>2827</v>
      </c>
      <c r="H330" s="9">
        <v>2011</v>
      </c>
      <c r="I330" s="78"/>
      <c r="J330" s="141">
        <v>1975374.27</v>
      </c>
      <c r="K330" s="78" t="s">
        <v>68</v>
      </c>
      <c r="L330" s="78" t="s">
        <v>2828</v>
      </c>
      <c r="M330" s="78" t="s">
        <v>2829</v>
      </c>
      <c r="N330" s="78" t="s">
        <v>2830</v>
      </c>
      <c r="O330" s="78" t="s">
        <v>2831</v>
      </c>
      <c r="P330" s="9">
        <v>1403656</v>
      </c>
      <c r="Q330" s="6" t="s">
        <v>2832</v>
      </c>
      <c r="R330" s="6">
        <v>2574.83</v>
      </c>
      <c r="S330" s="6">
        <v>160000</v>
      </c>
      <c r="T330" s="6" t="s">
        <v>2833</v>
      </c>
      <c r="U330" s="6">
        <v>162624.82999999999</v>
      </c>
      <c r="V330" s="9">
        <v>90</v>
      </c>
      <c r="W330" s="9">
        <v>99.86</v>
      </c>
      <c r="X330" s="6" t="s">
        <v>2654</v>
      </c>
      <c r="Y330" s="9">
        <v>3</v>
      </c>
      <c r="Z330" s="9">
        <v>3</v>
      </c>
      <c r="AA330" s="9">
        <v>1</v>
      </c>
      <c r="AB330" s="9">
        <v>10.7</v>
      </c>
      <c r="AC330" s="9" t="s">
        <v>68</v>
      </c>
      <c r="AD330" s="6">
        <v>50</v>
      </c>
      <c r="AE330" s="9" t="s">
        <v>2437</v>
      </c>
      <c r="AF330" s="81">
        <v>80</v>
      </c>
      <c r="AG330" s="209" t="s">
        <v>2442</v>
      </c>
      <c r="AH330" s="6" t="s">
        <v>2834</v>
      </c>
      <c r="AI330" s="119">
        <v>40</v>
      </c>
      <c r="AJ330" s="192" t="s">
        <v>2835</v>
      </c>
      <c r="AK330" s="9">
        <v>5380</v>
      </c>
      <c r="AL330" s="119">
        <v>20</v>
      </c>
      <c r="AM330" s="192" t="s">
        <v>2836</v>
      </c>
      <c r="AN330" s="9">
        <v>10921</v>
      </c>
      <c r="AO330" s="119">
        <v>10</v>
      </c>
      <c r="AP330" s="192" t="s">
        <v>2273</v>
      </c>
      <c r="AQ330" s="9">
        <v>17893</v>
      </c>
      <c r="AR330" s="81">
        <v>10</v>
      </c>
      <c r="AS330" s="192"/>
      <c r="AT330" s="9"/>
      <c r="AU330" s="119"/>
      <c r="AV330" s="84"/>
      <c r="AW330" s="9"/>
      <c r="AX330" s="119"/>
      <c r="AY330" s="192"/>
      <c r="AZ330" s="9"/>
      <c r="BA330" s="119"/>
      <c r="BB330" s="192"/>
      <c r="BC330" s="9"/>
      <c r="BD330" s="119"/>
      <c r="BE330" s="192"/>
      <c r="BF330" s="9"/>
      <c r="BG330" s="119"/>
    </row>
    <row r="331" spans="1:59" s="41" customFormat="1" ht="127.4" x14ac:dyDescent="0.25">
      <c r="A331" s="9">
        <v>381</v>
      </c>
      <c r="B331" s="124" t="s">
        <v>2390</v>
      </c>
      <c r="C331" s="9">
        <v>29</v>
      </c>
      <c r="D331" s="6"/>
      <c r="E331" s="2" t="s">
        <v>2463</v>
      </c>
      <c r="F331" s="1">
        <v>10331</v>
      </c>
      <c r="G331" s="78" t="s">
        <v>2837</v>
      </c>
      <c r="H331" s="9">
        <v>2012</v>
      </c>
      <c r="I331" s="78" t="s">
        <v>2838</v>
      </c>
      <c r="J331" s="141">
        <v>23370</v>
      </c>
      <c r="K331" s="78" t="s">
        <v>7623</v>
      </c>
      <c r="L331" s="78" t="s">
        <v>2587</v>
      </c>
      <c r="M331" s="78" t="s">
        <v>2467</v>
      </c>
      <c r="N331" s="78" t="s">
        <v>2839</v>
      </c>
      <c r="O331" s="78" t="s">
        <v>2840</v>
      </c>
      <c r="P331" s="9" t="s">
        <v>2841</v>
      </c>
      <c r="Q331" s="6" t="s">
        <v>2842</v>
      </c>
      <c r="R331" s="6">
        <v>4619.5200000000004</v>
      </c>
      <c r="S331" s="6">
        <v>5000</v>
      </c>
      <c r="T331" s="6" t="s">
        <v>2752</v>
      </c>
      <c r="U331" s="6">
        <v>9647.52</v>
      </c>
      <c r="V331" s="9">
        <v>50</v>
      </c>
      <c r="W331" s="9">
        <v>80</v>
      </c>
      <c r="X331" s="6" t="s">
        <v>2472</v>
      </c>
      <c r="Y331" s="9">
        <v>2</v>
      </c>
      <c r="Z331" s="9">
        <v>5</v>
      </c>
      <c r="AA331" s="9">
        <v>6</v>
      </c>
      <c r="AB331" s="9">
        <v>17</v>
      </c>
      <c r="AC331" s="9" t="s">
        <v>2843</v>
      </c>
      <c r="AD331" s="6"/>
      <c r="AE331" s="9" t="s">
        <v>2437</v>
      </c>
      <c r="AF331" s="81">
        <v>50</v>
      </c>
      <c r="AG331" s="209" t="s">
        <v>2473</v>
      </c>
      <c r="AH331" s="6" t="s">
        <v>2474</v>
      </c>
      <c r="AI331" s="119">
        <v>90</v>
      </c>
      <c r="AJ331" s="192"/>
      <c r="AK331" s="9"/>
      <c r="AL331" s="119"/>
      <c r="AM331" s="192"/>
      <c r="AN331" s="9"/>
      <c r="AO331" s="119"/>
      <c r="AP331" s="192"/>
      <c r="AQ331" s="9"/>
      <c r="AR331" s="81"/>
      <c r="AS331" s="192"/>
      <c r="AT331" s="9"/>
      <c r="AU331" s="119"/>
      <c r="AV331" s="84"/>
      <c r="AW331" s="9"/>
      <c r="AX331" s="119"/>
      <c r="AY331" s="192"/>
      <c r="AZ331" s="9"/>
      <c r="BA331" s="119"/>
      <c r="BB331" s="192"/>
      <c r="BC331" s="9"/>
      <c r="BD331" s="119"/>
      <c r="BE331" s="192"/>
      <c r="BF331" s="9"/>
      <c r="BG331" s="119"/>
    </row>
    <row r="332" spans="1:59" s="41" customFormat="1" ht="63.7" x14ac:dyDescent="0.25">
      <c r="A332" s="9">
        <v>381</v>
      </c>
      <c r="B332" s="124" t="s">
        <v>2390</v>
      </c>
      <c r="C332" s="9"/>
      <c r="D332" s="6"/>
      <c r="E332" s="2" t="s">
        <v>2704</v>
      </c>
      <c r="F332" s="1"/>
      <c r="G332" s="78" t="s">
        <v>2844</v>
      </c>
      <c r="H332" s="9">
        <v>2015</v>
      </c>
      <c r="I332" s="78"/>
      <c r="J332" s="141">
        <v>30903.94</v>
      </c>
      <c r="K332" s="78" t="s">
        <v>283</v>
      </c>
      <c r="L332" s="78" t="s">
        <v>2845</v>
      </c>
      <c r="M332" s="78"/>
      <c r="N332" s="78"/>
      <c r="O332" s="78"/>
      <c r="P332" s="9"/>
      <c r="Q332" s="6"/>
      <c r="R332" s="6"/>
      <c r="S332" s="6"/>
      <c r="T332" s="6"/>
      <c r="U332" s="6"/>
      <c r="V332" s="9"/>
      <c r="W332" s="9"/>
      <c r="X332" s="6"/>
      <c r="Y332" s="9"/>
      <c r="Z332" s="9"/>
      <c r="AA332" s="9"/>
      <c r="AB332" s="9"/>
      <c r="AC332" s="9" t="s">
        <v>2846</v>
      </c>
      <c r="AD332" s="6"/>
      <c r="AE332" s="9"/>
      <c r="AF332" s="81"/>
      <c r="AG332" s="209"/>
      <c r="AH332" s="6"/>
      <c r="AI332" s="119"/>
      <c r="AJ332" s="192"/>
      <c r="AK332" s="9"/>
      <c r="AL332" s="119"/>
      <c r="AM332" s="192"/>
      <c r="AN332" s="9"/>
      <c r="AO332" s="119"/>
      <c r="AP332" s="192"/>
      <c r="AQ332" s="9"/>
      <c r="AR332" s="81"/>
      <c r="AS332" s="192"/>
      <c r="AT332" s="9"/>
      <c r="AU332" s="119"/>
      <c r="AV332" s="84"/>
      <c r="AW332" s="9"/>
      <c r="AX332" s="119"/>
      <c r="AY332" s="192"/>
      <c r="AZ332" s="9"/>
      <c r="BA332" s="119"/>
      <c r="BB332" s="192"/>
      <c r="BC332" s="9"/>
      <c r="BD332" s="119"/>
      <c r="BE332" s="192"/>
      <c r="BF332" s="9"/>
      <c r="BG332" s="119"/>
    </row>
    <row r="333" spans="1:59" s="41" customFormat="1" ht="89.2" x14ac:dyDescent="0.25">
      <c r="A333" s="9">
        <v>381</v>
      </c>
      <c r="B333" s="124" t="s">
        <v>2390</v>
      </c>
      <c r="C333" s="9"/>
      <c r="D333" s="6"/>
      <c r="E333" s="2" t="s">
        <v>2414</v>
      </c>
      <c r="F333" s="1"/>
      <c r="G333" s="78" t="s">
        <v>2847</v>
      </c>
      <c r="H333" s="9">
        <v>2015</v>
      </c>
      <c r="I333" s="78"/>
      <c r="J333" s="141">
        <v>20788.8</v>
      </c>
      <c r="K333" s="78" t="s">
        <v>283</v>
      </c>
      <c r="L333" s="78" t="s">
        <v>2848</v>
      </c>
      <c r="M333" s="78" t="s">
        <v>2555</v>
      </c>
      <c r="N333" s="78" t="s">
        <v>2716</v>
      </c>
      <c r="O333" s="78" t="s">
        <v>2717</v>
      </c>
      <c r="P333" s="9" t="s">
        <v>2818</v>
      </c>
      <c r="Q333" s="6">
        <v>0</v>
      </c>
      <c r="R333" s="6">
        <v>0</v>
      </c>
      <c r="S333" s="6">
        <v>0</v>
      </c>
      <c r="T333" s="6">
        <v>0</v>
      </c>
      <c r="U333" s="6">
        <v>0</v>
      </c>
      <c r="V333" s="9">
        <v>100</v>
      </c>
      <c r="W333" s="9">
        <v>85</v>
      </c>
      <c r="X333" s="6" t="s">
        <v>2423</v>
      </c>
      <c r="Y333" s="9">
        <v>4</v>
      </c>
      <c r="Z333" s="9">
        <v>5</v>
      </c>
      <c r="AA333" s="9">
        <v>5</v>
      </c>
      <c r="AB333" s="9">
        <v>10</v>
      </c>
      <c r="AC333" s="9" t="s">
        <v>2849</v>
      </c>
      <c r="AD333" s="6" t="s">
        <v>2560</v>
      </c>
      <c r="AE333" s="9" t="s">
        <v>2404</v>
      </c>
      <c r="AF333" s="81">
        <v>100</v>
      </c>
      <c r="AG333" s="209" t="s">
        <v>2425</v>
      </c>
      <c r="AH333" s="6" t="s">
        <v>2474</v>
      </c>
      <c r="AI333" s="119">
        <v>100</v>
      </c>
      <c r="AJ333" s="192"/>
      <c r="AK333" s="9"/>
      <c r="AL333" s="119"/>
      <c r="AM333" s="192"/>
      <c r="AN333" s="9"/>
      <c r="AO333" s="119"/>
      <c r="AP333" s="192"/>
      <c r="AQ333" s="9"/>
      <c r="AR333" s="81"/>
      <c r="AS333" s="192"/>
      <c r="AT333" s="9"/>
      <c r="AU333" s="119"/>
      <c r="AV333" s="84"/>
      <c r="AW333" s="9"/>
      <c r="AX333" s="119"/>
      <c r="AY333" s="192"/>
      <c r="AZ333" s="9"/>
      <c r="BA333" s="119"/>
      <c r="BB333" s="192"/>
      <c r="BC333" s="9"/>
      <c r="BD333" s="119"/>
      <c r="BE333" s="192"/>
      <c r="BF333" s="9"/>
      <c r="BG333" s="119"/>
    </row>
    <row r="334" spans="1:59" s="41" customFormat="1" ht="89.2" x14ac:dyDescent="0.25">
      <c r="A334" s="9">
        <v>381</v>
      </c>
      <c r="B334" s="124" t="s">
        <v>2390</v>
      </c>
      <c r="C334" s="9"/>
      <c r="D334" s="6"/>
      <c r="E334" s="2" t="s">
        <v>2414</v>
      </c>
      <c r="F334" s="1"/>
      <c r="G334" s="78" t="s">
        <v>2850</v>
      </c>
      <c r="H334" s="9">
        <v>2016</v>
      </c>
      <c r="I334" s="78" t="s">
        <v>2851</v>
      </c>
      <c r="J334" s="141">
        <v>31175.22</v>
      </c>
      <c r="K334" s="78" t="s">
        <v>283</v>
      </c>
      <c r="L334" s="78" t="s">
        <v>2554</v>
      </c>
      <c r="M334" s="78" t="s">
        <v>2555</v>
      </c>
      <c r="N334" s="78" t="s">
        <v>2716</v>
      </c>
      <c r="O334" s="78" t="s">
        <v>2717</v>
      </c>
      <c r="P334" s="9">
        <v>1403997</v>
      </c>
      <c r="Q334" s="6">
        <v>3.02</v>
      </c>
      <c r="R334" s="6">
        <v>5139.7</v>
      </c>
      <c r="S334" s="6">
        <v>0</v>
      </c>
      <c r="T334" s="6">
        <v>0</v>
      </c>
      <c r="U334" s="6">
        <v>5139.7</v>
      </c>
      <c r="V334" s="9">
        <v>100</v>
      </c>
      <c r="W334" s="9">
        <v>16.670000000000002</v>
      </c>
      <c r="X334" s="6" t="s">
        <v>2423</v>
      </c>
      <c r="Y334" s="9">
        <v>4</v>
      </c>
      <c r="Z334" s="9">
        <v>5</v>
      </c>
      <c r="AA334" s="9">
        <v>5</v>
      </c>
      <c r="AB334" s="9">
        <v>10</v>
      </c>
      <c r="AC334" s="9" t="s">
        <v>2849</v>
      </c>
      <c r="AD334" s="6" t="s">
        <v>2560</v>
      </c>
      <c r="AE334" s="9" t="s">
        <v>2404</v>
      </c>
      <c r="AF334" s="81">
        <v>100</v>
      </c>
      <c r="AG334" s="209" t="s">
        <v>2425</v>
      </c>
      <c r="AH334" s="6" t="s">
        <v>2474</v>
      </c>
      <c r="AI334" s="119">
        <v>100</v>
      </c>
      <c r="AJ334" s="192"/>
      <c r="AK334" s="9"/>
      <c r="AL334" s="119"/>
      <c r="AM334" s="192"/>
      <c r="AN334" s="9"/>
      <c r="AO334" s="119"/>
      <c r="AP334" s="192"/>
      <c r="AQ334" s="9"/>
      <c r="AR334" s="81"/>
      <c r="AS334" s="192"/>
      <c r="AT334" s="9"/>
      <c r="AU334" s="119"/>
      <c r="AV334" s="84"/>
      <c r="AW334" s="9"/>
      <c r="AX334" s="119"/>
      <c r="AY334" s="192"/>
      <c r="AZ334" s="9"/>
      <c r="BA334" s="119"/>
      <c r="BB334" s="192"/>
      <c r="BC334" s="9"/>
      <c r="BD334" s="119"/>
      <c r="BE334" s="192"/>
      <c r="BF334" s="9"/>
      <c r="BG334" s="119"/>
    </row>
    <row r="335" spans="1:59" s="41" customFormat="1" ht="89.2" x14ac:dyDescent="0.25">
      <c r="A335" s="9">
        <v>381</v>
      </c>
      <c r="B335" s="124" t="s">
        <v>2390</v>
      </c>
      <c r="C335" s="9"/>
      <c r="D335" s="6"/>
      <c r="E335" s="2" t="s">
        <v>2414</v>
      </c>
      <c r="F335" s="1"/>
      <c r="G335" s="78" t="s">
        <v>2852</v>
      </c>
      <c r="H335" s="9">
        <v>2016</v>
      </c>
      <c r="I335" s="78" t="s">
        <v>2853</v>
      </c>
      <c r="J335" s="141">
        <v>47989.37</v>
      </c>
      <c r="K335" s="78" t="s">
        <v>283</v>
      </c>
      <c r="L335" s="78" t="s">
        <v>2554</v>
      </c>
      <c r="M335" s="78" t="s">
        <v>2555</v>
      </c>
      <c r="N335" s="78" t="s">
        <v>2854</v>
      </c>
      <c r="O335" s="78" t="s">
        <v>2855</v>
      </c>
      <c r="P335" s="9">
        <v>1404036</v>
      </c>
      <c r="Q335" s="6">
        <v>5.58</v>
      </c>
      <c r="R335" s="6">
        <v>9494.02</v>
      </c>
      <c r="S335" s="6">
        <v>0</v>
      </c>
      <c r="T335" s="6">
        <v>0</v>
      </c>
      <c r="U335" s="6">
        <v>9494.02</v>
      </c>
      <c r="V335" s="9">
        <v>100</v>
      </c>
      <c r="W335" s="9">
        <v>10</v>
      </c>
      <c r="X335" s="6" t="s">
        <v>2423</v>
      </c>
      <c r="Y335" s="9">
        <v>4</v>
      </c>
      <c r="Z335" s="9">
        <v>5</v>
      </c>
      <c r="AA335" s="9">
        <v>5</v>
      </c>
      <c r="AB335" s="9">
        <v>10</v>
      </c>
      <c r="AC335" s="9" t="s">
        <v>2849</v>
      </c>
      <c r="AD335" s="6" t="s">
        <v>2560</v>
      </c>
      <c r="AE335" s="9" t="s">
        <v>2404</v>
      </c>
      <c r="AF335" s="81">
        <v>101</v>
      </c>
      <c r="AG335" s="209" t="s">
        <v>2856</v>
      </c>
      <c r="AH335" s="6" t="s">
        <v>2474</v>
      </c>
      <c r="AI335" s="119">
        <v>101</v>
      </c>
      <c r="AJ335" s="192"/>
      <c r="AK335" s="9"/>
      <c r="AL335" s="119"/>
      <c r="AM335" s="192"/>
      <c r="AN335" s="9"/>
      <c r="AO335" s="119"/>
      <c r="AP335" s="192"/>
      <c r="AQ335" s="9"/>
      <c r="AR335" s="81"/>
      <c r="AS335" s="192"/>
      <c r="AT335" s="9"/>
      <c r="AU335" s="119"/>
      <c r="AV335" s="84"/>
      <c r="AW335" s="9"/>
      <c r="AX335" s="119"/>
      <c r="AY335" s="192"/>
      <c r="AZ335" s="9"/>
      <c r="BA335" s="119"/>
      <c r="BB335" s="192"/>
      <c r="BC335" s="9"/>
      <c r="BD335" s="119"/>
      <c r="BE335" s="192"/>
      <c r="BF335" s="9"/>
      <c r="BG335" s="119"/>
    </row>
    <row r="336" spans="1:59" s="41" customFormat="1" ht="114.65" x14ac:dyDescent="0.25">
      <c r="A336" s="9">
        <v>381</v>
      </c>
      <c r="B336" s="124" t="s">
        <v>2390</v>
      </c>
      <c r="C336" s="9"/>
      <c r="D336" s="6"/>
      <c r="E336" s="2" t="s">
        <v>2444</v>
      </c>
      <c r="F336" s="1"/>
      <c r="G336" s="78" t="s">
        <v>2857</v>
      </c>
      <c r="H336" s="9">
        <v>2016</v>
      </c>
      <c r="I336" s="78" t="s">
        <v>2858</v>
      </c>
      <c r="J336" s="141">
        <v>91143.21</v>
      </c>
      <c r="K336" s="78" t="s">
        <v>283</v>
      </c>
      <c r="L336" s="78"/>
      <c r="M336" s="78"/>
      <c r="N336" s="78" t="s">
        <v>2859</v>
      </c>
      <c r="O336" s="78"/>
      <c r="P336" s="9">
        <v>1304826</v>
      </c>
      <c r="Q336" s="6">
        <v>10.61</v>
      </c>
      <c r="R336" s="6">
        <v>18031.41</v>
      </c>
      <c r="S336" s="6">
        <v>0</v>
      </c>
      <c r="T336" s="6">
        <v>0</v>
      </c>
      <c r="U336" s="6">
        <v>18031.41</v>
      </c>
      <c r="V336" s="9"/>
      <c r="W336" s="9">
        <v>11.67</v>
      </c>
      <c r="X336" s="6"/>
      <c r="Y336" s="9"/>
      <c r="Z336" s="9"/>
      <c r="AA336" s="9"/>
      <c r="AB336" s="9"/>
      <c r="AC336" s="9" t="s">
        <v>2860</v>
      </c>
      <c r="AD336" s="6"/>
      <c r="AE336" s="9"/>
      <c r="AF336" s="81"/>
      <c r="AG336" s="209"/>
      <c r="AH336" s="6"/>
      <c r="AI336" s="119"/>
      <c r="AJ336" s="192"/>
      <c r="AK336" s="9"/>
      <c r="AL336" s="119"/>
      <c r="AM336" s="192"/>
      <c r="AN336" s="9"/>
      <c r="AO336" s="119"/>
      <c r="AP336" s="192"/>
      <c r="AQ336" s="9"/>
      <c r="AR336" s="81"/>
      <c r="AS336" s="192"/>
      <c r="AT336" s="9"/>
      <c r="AU336" s="119"/>
      <c r="AV336" s="84"/>
      <c r="AW336" s="9"/>
      <c r="AX336" s="119"/>
      <c r="AY336" s="192"/>
      <c r="AZ336" s="9"/>
      <c r="BA336" s="119"/>
      <c r="BB336" s="192"/>
      <c r="BC336" s="9"/>
      <c r="BD336" s="119"/>
      <c r="BE336" s="192"/>
      <c r="BF336" s="9"/>
      <c r="BG336" s="119"/>
    </row>
    <row r="337" spans="1:59" s="41" customFormat="1" ht="89.2" x14ac:dyDescent="0.25">
      <c r="A337" s="9">
        <v>381</v>
      </c>
      <c r="B337" s="124" t="s">
        <v>2390</v>
      </c>
      <c r="C337" s="9"/>
      <c r="D337" s="6"/>
      <c r="E337" s="2" t="s">
        <v>2441</v>
      </c>
      <c r="F337" s="1"/>
      <c r="G337" s="78" t="s">
        <v>2861</v>
      </c>
      <c r="H337" s="9">
        <v>2016</v>
      </c>
      <c r="I337" s="78" t="s">
        <v>2862</v>
      </c>
      <c r="J337" s="141">
        <v>38276.28</v>
      </c>
      <c r="K337" s="78" t="s">
        <v>283</v>
      </c>
      <c r="L337" s="78" t="s">
        <v>2863</v>
      </c>
      <c r="M337" s="78" t="s">
        <v>2864</v>
      </c>
      <c r="N337" s="78" t="s">
        <v>2865</v>
      </c>
      <c r="O337" s="78" t="s">
        <v>2866</v>
      </c>
      <c r="P337" s="9">
        <v>1404040</v>
      </c>
      <c r="Q337" s="6">
        <v>4.45</v>
      </c>
      <c r="R337" s="6">
        <v>7572.23</v>
      </c>
      <c r="S337" s="6">
        <v>0</v>
      </c>
      <c r="T337" s="6">
        <v>0</v>
      </c>
      <c r="U337" s="6">
        <v>7572.23</v>
      </c>
      <c r="V337" s="9"/>
      <c r="W337" s="9">
        <v>6.67</v>
      </c>
      <c r="X337" s="6" t="s">
        <v>2867</v>
      </c>
      <c r="Y337" s="9">
        <v>2</v>
      </c>
      <c r="Z337" s="9">
        <v>5</v>
      </c>
      <c r="AA337" s="9">
        <v>6</v>
      </c>
      <c r="AB337" s="9">
        <v>17</v>
      </c>
      <c r="AC337" s="9" t="s">
        <v>2868</v>
      </c>
      <c r="AD337" s="6" t="s">
        <v>2459</v>
      </c>
      <c r="AE337" s="9" t="s">
        <v>2404</v>
      </c>
      <c r="AF337" s="81">
        <v>5</v>
      </c>
      <c r="AG337" s="209" t="s">
        <v>2440</v>
      </c>
      <c r="AH337" s="6" t="s">
        <v>2474</v>
      </c>
      <c r="AI337" s="119">
        <v>5</v>
      </c>
      <c r="AJ337" s="192"/>
      <c r="AK337" s="9"/>
      <c r="AL337" s="119"/>
      <c r="AM337" s="192"/>
      <c r="AN337" s="9"/>
      <c r="AO337" s="119"/>
      <c r="AP337" s="192"/>
      <c r="AQ337" s="9"/>
      <c r="AR337" s="81"/>
      <c r="AS337" s="192"/>
      <c r="AT337" s="9"/>
      <c r="AU337" s="119"/>
      <c r="AV337" s="84"/>
      <c r="AW337" s="9"/>
      <c r="AX337" s="119"/>
      <c r="AY337" s="192"/>
      <c r="AZ337" s="9"/>
      <c r="BA337" s="119"/>
      <c r="BB337" s="192"/>
      <c r="BC337" s="9"/>
      <c r="BD337" s="119"/>
      <c r="BE337" s="192"/>
      <c r="BF337" s="9"/>
      <c r="BG337" s="119"/>
    </row>
    <row r="338" spans="1:59" s="41" customFormat="1" ht="165.6" x14ac:dyDescent="0.25">
      <c r="A338" s="9">
        <v>381</v>
      </c>
      <c r="B338" s="124" t="s">
        <v>2390</v>
      </c>
      <c r="C338" s="9">
        <v>30</v>
      </c>
      <c r="D338" s="6"/>
      <c r="E338" s="2" t="s">
        <v>2791</v>
      </c>
      <c r="F338" s="1">
        <v>6135</v>
      </c>
      <c r="G338" s="78" t="s">
        <v>2869</v>
      </c>
      <c r="H338" s="9">
        <v>2016</v>
      </c>
      <c r="I338" s="78" t="s">
        <v>2870</v>
      </c>
      <c r="J338" s="141">
        <v>53898.51</v>
      </c>
      <c r="K338" s="78" t="s">
        <v>283</v>
      </c>
      <c r="L338" s="78" t="s">
        <v>2794</v>
      </c>
      <c r="M338" s="78" t="s">
        <v>2795</v>
      </c>
      <c r="N338" s="78" t="s">
        <v>2871</v>
      </c>
      <c r="O338" s="78" t="s">
        <v>2872</v>
      </c>
      <c r="P338" s="9">
        <v>1103429</v>
      </c>
      <c r="Q338" s="6">
        <v>6.27</v>
      </c>
      <c r="R338" s="6">
        <v>10663.07</v>
      </c>
      <c r="S338" s="6">
        <v>0</v>
      </c>
      <c r="T338" s="6">
        <v>0</v>
      </c>
      <c r="U338" s="6">
        <v>10663.07</v>
      </c>
      <c r="V338" s="9">
        <v>80</v>
      </c>
      <c r="W338" s="9">
        <v>3.33</v>
      </c>
      <c r="X338" s="6" t="s">
        <v>2873</v>
      </c>
      <c r="Y338" s="9">
        <v>3</v>
      </c>
      <c r="Z338" s="9">
        <v>2</v>
      </c>
      <c r="AA338" s="9">
        <v>1</v>
      </c>
      <c r="AB338" s="9">
        <v>4</v>
      </c>
      <c r="AC338" s="9" t="s">
        <v>2874</v>
      </c>
      <c r="AD338" s="6">
        <v>0</v>
      </c>
      <c r="AE338" s="9" t="s">
        <v>2404</v>
      </c>
      <c r="AF338" s="81">
        <v>80</v>
      </c>
      <c r="AG338" s="209" t="s">
        <v>2875</v>
      </c>
      <c r="AH338" s="6" t="s">
        <v>2876</v>
      </c>
      <c r="AI338" s="119">
        <v>80</v>
      </c>
      <c r="AJ338" s="192" t="s">
        <v>2875</v>
      </c>
      <c r="AK338" s="9"/>
      <c r="AL338" s="119"/>
      <c r="AM338" s="192"/>
      <c r="AN338" s="9"/>
      <c r="AO338" s="119"/>
      <c r="AP338" s="192"/>
      <c r="AQ338" s="9"/>
      <c r="AR338" s="81"/>
      <c r="AS338" s="192"/>
      <c r="AT338" s="9"/>
      <c r="AU338" s="119"/>
      <c r="AV338" s="84"/>
      <c r="AW338" s="9"/>
      <c r="AX338" s="119"/>
      <c r="AY338" s="192"/>
      <c r="AZ338" s="9"/>
      <c r="BA338" s="119"/>
      <c r="BB338" s="192"/>
      <c r="BC338" s="9"/>
      <c r="BD338" s="119"/>
      <c r="BE338" s="192"/>
      <c r="BF338" s="9"/>
      <c r="BG338" s="119"/>
    </row>
    <row r="339" spans="1:59" s="41" customFormat="1" ht="101.95" x14ac:dyDescent="0.25">
      <c r="A339" s="9">
        <v>401</v>
      </c>
      <c r="B339" s="124" t="s">
        <v>2877</v>
      </c>
      <c r="C339" s="9">
        <v>9</v>
      </c>
      <c r="D339" s="6" t="s">
        <v>2878</v>
      </c>
      <c r="E339" s="2" t="s">
        <v>2879</v>
      </c>
      <c r="F339" s="1" t="s">
        <v>2880</v>
      </c>
      <c r="G339" s="78" t="s">
        <v>2881</v>
      </c>
      <c r="H339" s="9">
        <v>2005</v>
      </c>
      <c r="I339" s="78" t="s">
        <v>2882</v>
      </c>
      <c r="J339" s="141">
        <v>62593.89</v>
      </c>
      <c r="K339" s="78" t="s">
        <v>140</v>
      </c>
      <c r="L339" s="78" t="s">
        <v>2883</v>
      </c>
      <c r="M339" s="78" t="s">
        <v>2884</v>
      </c>
      <c r="N339" s="78" t="s">
        <v>2885</v>
      </c>
      <c r="O339" s="78" t="s">
        <v>2886</v>
      </c>
      <c r="P339" s="9">
        <v>3079</v>
      </c>
      <c r="Q339" s="6">
        <v>33.00121212121212</v>
      </c>
      <c r="R339" s="6">
        <v>0</v>
      </c>
      <c r="S339" s="6">
        <v>2.731212121212121</v>
      </c>
      <c r="T339" s="6">
        <v>30.27</v>
      </c>
      <c r="U339" s="6">
        <v>33.00121212121212</v>
      </c>
      <c r="V339" s="9">
        <v>10</v>
      </c>
      <c r="W339" s="9">
        <v>100</v>
      </c>
      <c r="X339" s="6" t="s">
        <v>2887</v>
      </c>
      <c r="Y339" s="9">
        <v>4</v>
      </c>
      <c r="Z339" s="9">
        <v>6</v>
      </c>
      <c r="AA339" s="9">
        <v>2</v>
      </c>
      <c r="AB339" s="9">
        <v>60</v>
      </c>
      <c r="AC339" s="9">
        <v>12</v>
      </c>
      <c r="AD339" s="6">
        <v>30.27</v>
      </c>
      <c r="AE339" s="9">
        <v>5</v>
      </c>
      <c r="AF339" s="81">
        <v>21</v>
      </c>
      <c r="AG339" s="209">
        <v>20072</v>
      </c>
      <c r="AH339" s="6" t="s">
        <v>2888</v>
      </c>
      <c r="AI339" s="119">
        <v>18</v>
      </c>
      <c r="AJ339" s="192">
        <v>41602</v>
      </c>
      <c r="AK339" s="9" t="s">
        <v>2889</v>
      </c>
      <c r="AL339" s="119">
        <v>3</v>
      </c>
      <c r="AM339" s="192"/>
      <c r="AN339" s="9"/>
      <c r="AO339" s="119"/>
      <c r="AP339" s="192"/>
      <c r="AQ339" s="9"/>
      <c r="AR339" s="81"/>
      <c r="AS339" s="192"/>
      <c r="AT339" s="9"/>
      <c r="AU339" s="119"/>
      <c r="AV339" s="84"/>
      <c r="AW339" s="9"/>
      <c r="AX339" s="119"/>
      <c r="AY339" s="192"/>
      <c r="AZ339" s="9"/>
      <c r="BA339" s="119"/>
      <c r="BB339" s="192"/>
      <c r="BC339" s="9"/>
      <c r="BD339" s="119"/>
      <c r="BE339" s="192"/>
      <c r="BF339" s="9"/>
      <c r="BG339" s="119"/>
    </row>
    <row r="340" spans="1:59" s="41" customFormat="1" ht="140.15" x14ac:dyDescent="0.25">
      <c r="A340" s="9">
        <v>401</v>
      </c>
      <c r="B340" s="124" t="s">
        <v>2877</v>
      </c>
      <c r="C340" s="9">
        <v>9</v>
      </c>
      <c r="D340" s="6" t="s">
        <v>2878</v>
      </c>
      <c r="E340" s="2" t="s">
        <v>2890</v>
      </c>
      <c r="F340" s="1">
        <v>17327</v>
      </c>
      <c r="G340" s="78" t="s">
        <v>2891</v>
      </c>
      <c r="H340" s="9">
        <v>2002</v>
      </c>
      <c r="I340" s="78" t="s">
        <v>2892</v>
      </c>
      <c r="J340" s="141">
        <v>54248.04</v>
      </c>
      <c r="K340" s="78" t="s">
        <v>147</v>
      </c>
      <c r="L340" s="78" t="s">
        <v>2883</v>
      </c>
      <c r="M340" s="78" t="s">
        <v>2884</v>
      </c>
      <c r="N340" s="78" t="s">
        <v>2893</v>
      </c>
      <c r="O340" s="78" t="s">
        <v>2894</v>
      </c>
      <c r="P340" s="9">
        <v>2747</v>
      </c>
      <c r="Q340" s="6">
        <v>15</v>
      </c>
      <c r="R340" s="6">
        <v>0</v>
      </c>
      <c r="S340" s="6">
        <v>0</v>
      </c>
      <c r="T340" s="6">
        <v>15</v>
      </c>
      <c r="U340" s="6">
        <v>15</v>
      </c>
      <c r="V340" s="9">
        <v>62</v>
      </c>
      <c r="W340" s="9">
        <v>100</v>
      </c>
      <c r="X340" s="6" t="s">
        <v>2887</v>
      </c>
      <c r="Y340" s="9">
        <v>2</v>
      </c>
      <c r="Z340" s="9">
        <v>3</v>
      </c>
      <c r="AA340" s="9">
        <v>5</v>
      </c>
      <c r="AB340" s="9">
        <v>60</v>
      </c>
      <c r="AC340" s="9">
        <v>11</v>
      </c>
      <c r="AD340" s="6">
        <v>14.67</v>
      </c>
      <c r="AE340" s="9">
        <v>5</v>
      </c>
      <c r="AF340" s="81">
        <v>21</v>
      </c>
      <c r="AG340" s="209">
        <v>41618</v>
      </c>
      <c r="AH340" s="6" t="s">
        <v>2895</v>
      </c>
      <c r="AI340" s="119">
        <v>21</v>
      </c>
      <c r="AJ340" s="192"/>
      <c r="AK340" s="9"/>
      <c r="AL340" s="119"/>
      <c r="AM340" s="192"/>
      <c r="AN340" s="9"/>
      <c r="AO340" s="119"/>
      <c r="AP340" s="192"/>
      <c r="AQ340" s="9"/>
      <c r="AR340" s="81"/>
      <c r="AS340" s="192"/>
      <c r="AT340" s="9"/>
      <c r="AU340" s="119"/>
      <c r="AV340" s="84"/>
      <c r="AW340" s="9"/>
      <c r="AX340" s="119"/>
      <c r="AY340" s="192"/>
      <c r="AZ340" s="9"/>
      <c r="BA340" s="119"/>
      <c r="BB340" s="192"/>
      <c r="BC340" s="9"/>
      <c r="BD340" s="119"/>
      <c r="BE340" s="192"/>
      <c r="BF340" s="9"/>
      <c r="BG340" s="119"/>
    </row>
    <row r="341" spans="1:59" s="41" customFormat="1" ht="89.2" x14ac:dyDescent="0.25">
      <c r="A341" s="9">
        <v>401</v>
      </c>
      <c r="B341" s="124" t="s">
        <v>2877</v>
      </c>
      <c r="C341" s="9">
        <v>10</v>
      </c>
      <c r="D341" s="6" t="s">
        <v>2896</v>
      </c>
      <c r="E341" s="2" t="s">
        <v>2897</v>
      </c>
      <c r="F341" s="1">
        <v>21399</v>
      </c>
      <c r="G341" s="78" t="s">
        <v>2898</v>
      </c>
      <c r="H341" s="9">
        <v>2003</v>
      </c>
      <c r="I341" s="78" t="s">
        <v>2899</v>
      </c>
      <c r="J341" s="141">
        <v>86379.57</v>
      </c>
      <c r="K341" s="78" t="s">
        <v>147</v>
      </c>
      <c r="L341" s="78" t="s">
        <v>2900</v>
      </c>
      <c r="M341" s="78" t="s">
        <v>2901</v>
      </c>
      <c r="N341" s="78" t="s">
        <v>2902</v>
      </c>
      <c r="O341" s="78" t="s">
        <v>2903</v>
      </c>
      <c r="P341" s="9">
        <v>2817</v>
      </c>
      <c r="Q341" s="6">
        <v>26.99909090909091</v>
      </c>
      <c r="R341" s="6">
        <v>0</v>
      </c>
      <c r="S341" s="6">
        <v>1.5890909090909091</v>
      </c>
      <c r="T341" s="6">
        <v>25.41</v>
      </c>
      <c r="U341" s="6">
        <v>26.99909090909091</v>
      </c>
      <c r="V341" s="9">
        <v>70</v>
      </c>
      <c r="W341" s="9">
        <v>100</v>
      </c>
      <c r="X341" s="6" t="s">
        <v>2887</v>
      </c>
      <c r="Y341" s="9">
        <v>3</v>
      </c>
      <c r="Z341" s="9">
        <v>11</v>
      </c>
      <c r="AA341" s="9">
        <v>5</v>
      </c>
      <c r="AB341" s="9">
        <v>60</v>
      </c>
      <c r="AC341" s="9">
        <v>11</v>
      </c>
      <c r="AD341" s="6">
        <v>25.41</v>
      </c>
      <c r="AE341" s="9">
        <v>5</v>
      </c>
      <c r="AF341" s="81">
        <v>80</v>
      </c>
      <c r="AG341" s="209">
        <v>20133</v>
      </c>
      <c r="AH341" s="6" t="s">
        <v>2904</v>
      </c>
      <c r="AI341" s="119">
        <v>80</v>
      </c>
      <c r="AJ341" s="192"/>
      <c r="AK341" s="9"/>
      <c r="AL341" s="119"/>
      <c r="AM341" s="192"/>
      <c r="AN341" s="9"/>
      <c r="AO341" s="119"/>
      <c r="AP341" s="192"/>
      <c r="AQ341" s="9"/>
      <c r="AR341" s="81"/>
      <c r="AS341" s="192"/>
      <c r="AT341" s="9"/>
      <c r="AU341" s="119"/>
      <c r="AV341" s="84"/>
      <c r="AW341" s="9"/>
      <c r="AX341" s="119"/>
      <c r="AY341" s="192"/>
      <c r="AZ341" s="9"/>
      <c r="BA341" s="119"/>
      <c r="BB341" s="192"/>
      <c r="BC341" s="9"/>
      <c r="BD341" s="119"/>
      <c r="BE341" s="192"/>
      <c r="BF341" s="9"/>
      <c r="BG341" s="119"/>
    </row>
    <row r="342" spans="1:59" s="41" customFormat="1" ht="89.2" x14ac:dyDescent="0.25">
      <c r="A342" s="9">
        <v>401</v>
      </c>
      <c r="B342" s="124" t="s">
        <v>2877</v>
      </c>
      <c r="C342" s="9">
        <v>10</v>
      </c>
      <c r="D342" s="6" t="s">
        <v>2896</v>
      </c>
      <c r="E342" s="2" t="s">
        <v>2905</v>
      </c>
      <c r="F342" s="1">
        <v>22606</v>
      </c>
      <c r="G342" s="78" t="s">
        <v>2906</v>
      </c>
      <c r="H342" s="9">
        <v>2001</v>
      </c>
      <c r="I342" s="78" t="s">
        <v>2907</v>
      </c>
      <c r="J342" s="141">
        <v>67810.05</v>
      </c>
      <c r="K342" s="78" t="s">
        <v>49</v>
      </c>
      <c r="L342" s="78" t="s">
        <v>2908</v>
      </c>
      <c r="M342" s="78" t="s">
        <v>2909</v>
      </c>
      <c r="N342" s="78" t="s">
        <v>2910</v>
      </c>
      <c r="O342" s="78" t="s">
        <v>2911</v>
      </c>
      <c r="P342" s="9">
        <v>2621</v>
      </c>
      <c r="Q342" s="6">
        <v>32</v>
      </c>
      <c r="R342" s="6">
        <v>0</v>
      </c>
      <c r="S342" s="6">
        <v>6.57</v>
      </c>
      <c r="T342" s="6">
        <v>25.43</v>
      </c>
      <c r="U342" s="6">
        <v>32</v>
      </c>
      <c r="V342" s="9">
        <v>60</v>
      </c>
      <c r="W342" s="9">
        <v>100</v>
      </c>
      <c r="X342" s="6" t="s">
        <v>2887</v>
      </c>
      <c r="Y342" s="9">
        <v>3</v>
      </c>
      <c r="Z342" s="9">
        <v>1</v>
      </c>
      <c r="AA342" s="9">
        <v>2</v>
      </c>
      <c r="AB342" s="9">
        <v>60</v>
      </c>
      <c r="AC342" s="9">
        <v>10</v>
      </c>
      <c r="AD342" s="6">
        <v>25.43</v>
      </c>
      <c r="AE342" s="9">
        <v>5</v>
      </c>
      <c r="AF342" s="81">
        <v>60</v>
      </c>
      <c r="AG342" s="209">
        <v>20133</v>
      </c>
      <c r="AH342" s="6" t="s">
        <v>2912</v>
      </c>
      <c r="AI342" s="119">
        <v>60</v>
      </c>
      <c r="AJ342" s="192"/>
      <c r="AK342" s="9"/>
      <c r="AL342" s="119"/>
      <c r="AM342" s="192"/>
      <c r="AN342" s="9"/>
      <c r="AO342" s="119"/>
      <c r="AP342" s="192"/>
      <c r="AQ342" s="9"/>
      <c r="AR342" s="81"/>
      <c r="AS342" s="192"/>
      <c r="AT342" s="9"/>
      <c r="AU342" s="119"/>
      <c r="AV342" s="84"/>
      <c r="AW342" s="9"/>
      <c r="AX342" s="119"/>
      <c r="AY342" s="192"/>
      <c r="AZ342" s="9"/>
      <c r="BA342" s="119"/>
      <c r="BB342" s="192"/>
      <c r="BC342" s="9"/>
      <c r="BD342" s="119"/>
      <c r="BE342" s="192"/>
      <c r="BF342" s="9"/>
      <c r="BG342" s="119"/>
    </row>
    <row r="343" spans="1:59" s="41" customFormat="1" ht="114.65" x14ac:dyDescent="0.25">
      <c r="A343" s="9">
        <v>401</v>
      </c>
      <c r="B343" s="124" t="s">
        <v>2877</v>
      </c>
      <c r="C343" s="9">
        <v>10</v>
      </c>
      <c r="D343" s="6" t="s">
        <v>2896</v>
      </c>
      <c r="E343" s="2" t="s">
        <v>2913</v>
      </c>
      <c r="F343" s="1">
        <v>21613</v>
      </c>
      <c r="G343" s="78" t="s">
        <v>2914</v>
      </c>
      <c r="H343" s="9">
        <v>2001</v>
      </c>
      <c r="I343" s="78" t="s">
        <v>2915</v>
      </c>
      <c r="J343" s="141">
        <v>57547.25</v>
      </c>
      <c r="K343" s="78" t="s">
        <v>49</v>
      </c>
      <c r="L343" s="78" t="s">
        <v>2900</v>
      </c>
      <c r="M343" s="78" t="s">
        <v>2901</v>
      </c>
      <c r="N343" s="78" t="s">
        <v>2916</v>
      </c>
      <c r="O343" s="78" t="s">
        <v>2917</v>
      </c>
      <c r="P343" s="9">
        <v>2638</v>
      </c>
      <c r="Q343" s="6">
        <v>28.002121212121214</v>
      </c>
      <c r="R343" s="6">
        <v>0</v>
      </c>
      <c r="S343" s="6">
        <v>1.9721212121212122</v>
      </c>
      <c r="T343" s="6">
        <v>26.03</v>
      </c>
      <c r="U343" s="6">
        <v>28.002121212121214</v>
      </c>
      <c r="V343" s="9">
        <v>50</v>
      </c>
      <c r="W343" s="9">
        <v>100</v>
      </c>
      <c r="X343" s="6" t="s">
        <v>2887</v>
      </c>
      <c r="Y343" s="9">
        <v>3</v>
      </c>
      <c r="Z343" s="9">
        <v>11</v>
      </c>
      <c r="AA343" s="9">
        <v>2</v>
      </c>
      <c r="AB343" s="9">
        <v>60</v>
      </c>
      <c r="AC343" s="9">
        <v>10</v>
      </c>
      <c r="AD343" s="6">
        <v>26.03</v>
      </c>
      <c r="AE343" s="9">
        <v>5</v>
      </c>
      <c r="AF343" s="81">
        <v>50</v>
      </c>
      <c r="AG343" s="209">
        <v>20133</v>
      </c>
      <c r="AH343" s="6" t="s">
        <v>2904</v>
      </c>
      <c r="AI343" s="119">
        <v>50</v>
      </c>
      <c r="AJ343" s="192"/>
      <c r="AK343" s="9"/>
      <c r="AL343" s="119"/>
      <c r="AM343" s="192"/>
      <c r="AN343" s="9"/>
      <c r="AO343" s="119"/>
      <c r="AP343" s="192"/>
      <c r="AQ343" s="9"/>
      <c r="AR343" s="81"/>
      <c r="AS343" s="192"/>
      <c r="AT343" s="9"/>
      <c r="AU343" s="119"/>
      <c r="AV343" s="84"/>
      <c r="AW343" s="9"/>
      <c r="AX343" s="119"/>
      <c r="AY343" s="192"/>
      <c r="AZ343" s="9"/>
      <c r="BA343" s="119"/>
      <c r="BB343" s="192"/>
      <c r="BC343" s="9"/>
      <c r="BD343" s="119"/>
      <c r="BE343" s="192"/>
      <c r="BF343" s="9"/>
      <c r="BG343" s="119"/>
    </row>
    <row r="344" spans="1:59" s="41" customFormat="1" ht="140.15" x14ac:dyDescent="0.25">
      <c r="A344" s="9">
        <v>401</v>
      </c>
      <c r="B344" s="124" t="s">
        <v>2877</v>
      </c>
      <c r="C344" s="9">
        <v>9</v>
      </c>
      <c r="D344" s="6" t="s">
        <v>2918</v>
      </c>
      <c r="E344" s="2" t="s">
        <v>2919</v>
      </c>
      <c r="F344" s="1">
        <v>24580</v>
      </c>
      <c r="G344" s="78" t="s">
        <v>2920</v>
      </c>
      <c r="H344" s="9">
        <v>2007</v>
      </c>
      <c r="I344" s="78" t="s">
        <v>2921</v>
      </c>
      <c r="J344" s="141">
        <v>63988</v>
      </c>
      <c r="K344" s="78" t="s">
        <v>88</v>
      </c>
      <c r="L344" s="78" t="s">
        <v>2922</v>
      </c>
      <c r="M344" s="78" t="s">
        <v>2923</v>
      </c>
      <c r="N344" s="78" t="s">
        <v>2924</v>
      </c>
      <c r="O344" s="78" t="s">
        <v>2925</v>
      </c>
      <c r="P344" s="9">
        <v>3530</v>
      </c>
      <c r="Q344" s="6">
        <v>30</v>
      </c>
      <c r="R344" s="6">
        <v>0</v>
      </c>
      <c r="S344" s="6">
        <v>0</v>
      </c>
      <c r="T344" s="6">
        <v>30</v>
      </c>
      <c r="U344" s="6">
        <v>30</v>
      </c>
      <c r="V344" s="9">
        <v>50</v>
      </c>
      <c r="W344" s="9">
        <v>100</v>
      </c>
      <c r="X344" s="6" t="s">
        <v>2887</v>
      </c>
      <c r="Y344" s="9">
        <v>3</v>
      </c>
      <c r="Z344" s="9">
        <v>4</v>
      </c>
      <c r="AA344" s="9">
        <v>3</v>
      </c>
      <c r="AB344" s="9" t="s">
        <v>2926</v>
      </c>
      <c r="AC344" s="9">
        <v>13</v>
      </c>
      <c r="AD344" s="6">
        <v>29.06</v>
      </c>
      <c r="AE344" s="9">
        <v>5</v>
      </c>
      <c r="AF344" s="81">
        <v>53</v>
      </c>
      <c r="AG344" s="209">
        <v>31011</v>
      </c>
      <c r="AH344" s="6" t="s">
        <v>2927</v>
      </c>
      <c r="AI344" s="119">
        <v>17</v>
      </c>
      <c r="AJ344" s="192">
        <v>70043</v>
      </c>
      <c r="AK344" s="9" t="s">
        <v>2928</v>
      </c>
      <c r="AL344" s="119">
        <v>14</v>
      </c>
      <c r="AM344" s="192">
        <v>70042</v>
      </c>
      <c r="AN344" s="9" t="s">
        <v>2928</v>
      </c>
      <c r="AO344" s="119">
        <v>22</v>
      </c>
      <c r="AP344" s="192"/>
      <c r="AQ344" s="9"/>
      <c r="AR344" s="81"/>
      <c r="AS344" s="192"/>
      <c r="AT344" s="9"/>
      <c r="AU344" s="119"/>
      <c r="AV344" s="84"/>
      <c r="AW344" s="9"/>
      <c r="AX344" s="119"/>
      <c r="AY344" s="192"/>
      <c r="AZ344" s="9"/>
      <c r="BA344" s="119"/>
      <c r="BB344" s="192"/>
      <c r="BC344" s="9"/>
      <c r="BD344" s="119"/>
      <c r="BE344" s="192"/>
      <c r="BF344" s="9"/>
      <c r="BG344" s="119"/>
    </row>
    <row r="345" spans="1:59" s="41" customFormat="1" ht="89.2" x14ac:dyDescent="0.25">
      <c r="A345" s="9">
        <v>401</v>
      </c>
      <c r="B345" s="124" t="s">
        <v>2877</v>
      </c>
      <c r="C345" s="9">
        <v>10</v>
      </c>
      <c r="D345" s="6" t="s">
        <v>2896</v>
      </c>
      <c r="E345" s="2" t="s">
        <v>2929</v>
      </c>
      <c r="F345" s="1">
        <v>14548</v>
      </c>
      <c r="G345" s="78" t="s">
        <v>2930</v>
      </c>
      <c r="H345" s="9">
        <v>2010</v>
      </c>
      <c r="I345" s="78" t="s">
        <v>2931</v>
      </c>
      <c r="J345" s="141">
        <v>441000</v>
      </c>
      <c r="K345" s="78" t="s">
        <v>68</v>
      </c>
      <c r="L345" s="78" t="s">
        <v>2900</v>
      </c>
      <c r="M345" s="78" t="s">
        <v>2901</v>
      </c>
      <c r="N345" s="78" t="s">
        <v>2932</v>
      </c>
      <c r="O345" s="78" t="s">
        <v>2933</v>
      </c>
      <c r="P345" s="9" t="s">
        <v>2934</v>
      </c>
      <c r="Q345" s="6">
        <v>50</v>
      </c>
      <c r="R345" s="6">
        <v>0</v>
      </c>
      <c r="S345" s="6">
        <v>25.25</v>
      </c>
      <c r="T345" s="6">
        <v>24.75</v>
      </c>
      <c r="U345" s="6">
        <v>50</v>
      </c>
      <c r="V345" s="9">
        <v>43</v>
      </c>
      <c r="W345" s="9">
        <v>100</v>
      </c>
      <c r="X345" s="6" t="s">
        <v>2887</v>
      </c>
      <c r="Y345" s="9">
        <v>3</v>
      </c>
      <c r="Z345" s="9">
        <v>11</v>
      </c>
      <c r="AA345" s="9">
        <v>5</v>
      </c>
      <c r="AB345" s="9">
        <v>60</v>
      </c>
      <c r="AC345" s="9">
        <v>14</v>
      </c>
      <c r="AD345" s="6">
        <v>24.75</v>
      </c>
      <c r="AE345" s="9">
        <v>5</v>
      </c>
      <c r="AF345" s="81">
        <v>43</v>
      </c>
      <c r="AG345" s="209">
        <v>20133</v>
      </c>
      <c r="AH345" s="6" t="s">
        <v>2904</v>
      </c>
      <c r="AI345" s="119">
        <v>32</v>
      </c>
      <c r="AJ345" s="192">
        <v>70076</v>
      </c>
      <c r="AK345" s="9" t="s">
        <v>2935</v>
      </c>
      <c r="AL345" s="119">
        <v>11</v>
      </c>
      <c r="AM345" s="192"/>
      <c r="AN345" s="9"/>
      <c r="AO345" s="119"/>
      <c r="AP345" s="192"/>
      <c r="AQ345" s="9"/>
      <c r="AR345" s="81"/>
      <c r="AS345" s="192"/>
      <c r="AT345" s="9"/>
      <c r="AU345" s="119"/>
      <c r="AV345" s="84"/>
      <c r="AW345" s="9"/>
      <c r="AX345" s="119"/>
      <c r="AY345" s="192"/>
      <c r="AZ345" s="9"/>
      <c r="BA345" s="119"/>
      <c r="BB345" s="192"/>
      <c r="BC345" s="9"/>
      <c r="BD345" s="119"/>
      <c r="BE345" s="192"/>
      <c r="BF345" s="9"/>
      <c r="BG345" s="119"/>
    </row>
    <row r="346" spans="1:59" s="41" customFormat="1" ht="178.35" x14ac:dyDescent="0.25">
      <c r="A346" s="9">
        <v>404</v>
      </c>
      <c r="B346" s="124" t="s">
        <v>2936</v>
      </c>
      <c r="C346" s="9">
        <v>3</v>
      </c>
      <c r="D346" s="6" t="s">
        <v>2937</v>
      </c>
      <c r="E346" s="2" t="s">
        <v>2938</v>
      </c>
      <c r="F346" s="1">
        <v>21137</v>
      </c>
      <c r="G346" s="78" t="s">
        <v>2939</v>
      </c>
      <c r="H346" s="9">
        <v>2005</v>
      </c>
      <c r="I346" s="78" t="s">
        <v>2940</v>
      </c>
      <c r="J346" s="141">
        <v>76681</v>
      </c>
      <c r="K346" s="78" t="s">
        <v>140</v>
      </c>
      <c r="L346" s="78" t="s">
        <v>2941</v>
      </c>
      <c r="M346" s="78" t="s">
        <v>2942</v>
      </c>
      <c r="N346" s="78" t="s">
        <v>2943</v>
      </c>
      <c r="O346" s="78" t="s">
        <v>2944</v>
      </c>
      <c r="P346" s="9">
        <v>4307</v>
      </c>
      <c r="Q346" s="6">
        <v>3.7661654076923079</v>
      </c>
      <c r="R346" s="6">
        <v>0</v>
      </c>
      <c r="S346" s="6">
        <v>2.4301401923076922</v>
      </c>
      <c r="T346" s="6">
        <v>16.912800000000001</v>
      </c>
      <c r="U346" s="6">
        <v>20.890375407692311</v>
      </c>
      <c r="V346" s="9">
        <v>100</v>
      </c>
      <c r="W346" s="9">
        <v>100</v>
      </c>
      <c r="X346" s="6" t="s">
        <v>2945</v>
      </c>
      <c r="Y346" s="9">
        <v>3</v>
      </c>
      <c r="Z346" s="9">
        <v>2</v>
      </c>
      <c r="AA346" s="9">
        <v>1</v>
      </c>
      <c r="AB346" s="9">
        <v>32</v>
      </c>
      <c r="AC346" s="9">
        <v>2</v>
      </c>
      <c r="AD346" s="6">
        <v>16.912800000000001</v>
      </c>
      <c r="AE346" s="9">
        <v>60</v>
      </c>
      <c r="AF346" s="81">
        <v>10</v>
      </c>
      <c r="AG346" s="209">
        <v>101004</v>
      </c>
      <c r="AH346" s="6" t="s">
        <v>2946</v>
      </c>
      <c r="AI346" s="119">
        <v>9</v>
      </c>
      <c r="AJ346" s="192">
        <v>2037547</v>
      </c>
      <c r="AK346" s="9" t="s">
        <v>2946</v>
      </c>
      <c r="AL346" s="119">
        <v>1</v>
      </c>
      <c r="AM346" s="192"/>
      <c r="AN346" s="9"/>
      <c r="AO346" s="119"/>
      <c r="AP346" s="192"/>
      <c r="AQ346" s="9"/>
      <c r="AR346" s="81"/>
      <c r="AS346" s="192"/>
      <c r="AT346" s="9"/>
      <c r="AU346" s="119"/>
      <c r="AV346" s="84"/>
      <c r="AW346" s="9"/>
      <c r="AX346" s="119"/>
      <c r="AY346" s="192"/>
      <c r="AZ346" s="9"/>
      <c r="BA346" s="119"/>
      <c r="BB346" s="192"/>
      <c r="BC346" s="9"/>
      <c r="BD346" s="119"/>
      <c r="BE346" s="192"/>
      <c r="BF346" s="9"/>
      <c r="BG346" s="119"/>
    </row>
    <row r="347" spans="1:59" s="41" customFormat="1" ht="178.35" x14ac:dyDescent="0.25">
      <c r="A347" s="9">
        <v>404</v>
      </c>
      <c r="B347" s="124" t="s">
        <v>2936</v>
      </c>
      <c r="C347" s="9">
        <v>3</v>
      </c>
      <c r="D347" s="6" t="s">
        <v>2937</v>
      </c>
      <c r="E347" s="2" t="s">
        <v>2947</v>
      </c>
      <c r="F347" s="1">
        <v>21242</v>
      </c>
      <c r="G347" s="78" t="s">
        <v>2948</v>
      </c>
      <c r="H347" s="9">
        <v>2013</v>
      </c>
      <c r="I347" s="78" t="s">
        <v>2949</v>
      </c>
      <c r="J347" s="141">
        <v>89889</v>
      </c>
      <c r="K347" s="78" t="s">
        <v>629</v>
      </c>
      <c r="L347" s="78" t="s">
        <v>2950</v>
      </c>
      <c r="M347" s="78" t="s">
        <v>2942</v>
      </c>
      <c r="N347" s="78" t="s">
        <v>2951</v>
      </c>
      <c r="O347" s="78" t="s">
        <v>2952</v>
      </c>
      <c r="P347" s="9">
        <v>6556</v>
      </c>
      <c r="Q347" s="6">
        <v>19.153698282381502</v>
      </c>
      <c r="R347" s="6">
        <v>8.3329778836038475</v>
      </c>
      <c r="S347" s="6">
        <v>4.0652965384615385</v>
      </c>
      <c r="T347" s="6">
        <v>28.46203410642411</v>
      </c>
      <c r="U347" s="6">
        <v>44.129133210768657</v>
      </c>
      <c r="V347" s="9">
        <v>100</v>
      </c>
      <c r="W347" s="9">
        <v>70</v>
      </c>
      <c r="X347" s="160" t="s">
        <v>2945</v>
      </c>
      <c r="Y347" s="9">
        <v>3</v>
      </c>
      <c r="Z347" s="9">
        <v>4</v>
      </c>
      <c r="AA347" s="9">
        <v>3.7</v>
      </c>
      <c r="AB347" s="9">
        <v>60</v>
      </c>
      <c r="AC347" s="9"/>
      <c r="AD347" s="6">
        <v>28.46203410642411</v>
      </c>
      <c r="AE347" s="9">
        <v>60</v>
      </c>
      <c r="AF347" s="81">
        <v>70</v>
      </c>
      <c r="AG347" s="209" t="s">
        <v>2953</v>
      </c>
      <c r="AH347" s="6" t="s">
        <v>2946</v>
      </c>
      <c r="AI347" s="119">
        <v>35</v>
      </c>
      <c r="AJ347" s="192" t="s">
        <v>2937</v>
      </c>
      <c r="AK347" s="9" t="s">
        <v>2946</v>
      </c>
      <c r="AL347" s="119">
        <v>35</v>
      </c>
      <c r="AM347" s="192"/>
      <c r="AN347" s="9"/>
      <c r="AO347" s="119"/>
      <c r="AP347" s="192"/>
      <c r="AQ347" s="9"/>
      <c r="AR347" s="81"/>
      <c r="AS347" s="192"/>
      <c r="AT347" s="9"/>
      <c r="AU347" s="119"/>
      <c r="AV347" s="84"/>
      <c r="AW347" s="9"/>
      <c r="AX347" s="119"/>
      <c r="AY347" s="192"/>
      <c r="AZ347" s="9"/>
      <c r="BA347" s="119"/>
      <c r="BB347" s="192"/>
      <c r="BC347" s="9"/>
      <c r="BD347" s="119"/>
      <c r="BE347" s="192"/>
      <c r="BF347" s="9"/>
      <c r="BG347" s="119"/>
    </row>
    <row r="348" spans="1:59" s="41" customFormat="1" ht="343.95" x14ac:dyDescent="0.25">
      <c r="A348" s="9">
        <v>404</v>
      </c>
      <c r="B348" s="124" t="s">
        <v>2936</v>
      </c>
      <c r="C348" s="9">
        <v>3</v>
      </c>
      <c r="D348" s="6" t="s">
        <v>2937</v>
      </c>
      <c r="E348" s="2" t="s">
        <v>2947</v>
      </c>
      <c r="F348" s="1">
        <v>21242</v>
      </c>
      <c r="G348" s="78" t="s">
        <v>2954</v>
      </c>
      <c r="H348" s="9">
        <v>2013</v>
      </c>
      <c r="I348" s="78" t="s">
        <v>2955</v>
      </c>
      <c r="J348" s="141">
        <v>220300</v>
      </c>
      <c r="K348" s="78" t="s">
        <v>629</v>
      </c>
      <c r="L348" s="78" t="s">
        <v>2956</v>
      </c>
      <c r="M348" s="78" t="s">
        <v>2957</v>
      </c>
      <c r="N348" s="78" t="s">
        <v>2958</v>
      </c>
      <c r="O348" s="78" t="s">
        <v>2959</v>
      </c>
      <c r="P348" s="9">
        <v>6558</v>
      </c>
      <c r="Q348" s="6">
        <v>63.379291079317859</v>
      </c>
      <c r="R348" s="6">
        <v>40.845147007915386</v>
      </c>
      <c r="S348" s="6">
        <v>13.80836076923077</v>
      </c>
      <c r="T348" s="6">
        <v>23.218680205600275</v>
      </c>
      <c r="U348" s="6">
        <v>84.10196302136616</v>
      </c>
      <c r="V348" s="9">
        <v>50</v>
      </c>
      <c r="W348" s="9">
        <v>70</v>
      </c>
      <c r="X348" s="6" t="s">
        <v>2945</v>
      </c>
      <c r="Y348" s="9">
        <v>3</v>
      </c>
      <c r="Z348" s="9">
        <v>4</v>
      </c>
      <c r="AA348" s="9">
        <v>5</v>
      </c>
      <c r="AB348" s="9">
        <v>60</v>
      </c>
      <c r="AC348" s="9"/>
      <c r="AD348" s="6">
        <v>23.218680205600275</v>
      </c>
      <c r="AE348" s="9">
        <v>60</v>
      </c>
      <c r="AF348" s="81">
        <v>10</v>
      </c>
      <c r="AG348" s="209" t="s">
        <v>2937</v>
      </c>
      <c r="AH348" s="6" t="s">
        <v>2946</v>
      </c>
      <c r="AI348" s="119">
        <v>10</v>
      </c>
      <c r="AJ348" s="192"/>
      <c r="AK348" s="9"/>
      <c r="AL348" s="119"/>
      <c r="AM348" s="192"/>
      <c r="AN348" s="9"/>
      <c r="AO348" s="119"/>
      <c r="AP348" s="192"/>
      <c r="AQ348" s="9"/>
      <c r="AR348" s="81"/>
      <c r="AS348" s="192"/>
      <c r="AT348" s="9"/>
      <c r="AU348" s="119"/>
      <c r="AV348" s="84"/>
      <c r="AW348" s="9"/>
      <c r="AX348" s="119"/>
      <c r="AY348" s="192"/>
      <c r="AZ348" s="9"/>
      <c r="BA348" s="119"/>
      <c r="BB348" s="192"/>
      <c r="BC348" s="9"/>
      <c r="BD348" s="119"/>
      <c r="BE348" s="192"/>
      <c r="BF348" s="9"/>
      <c r="BG348" s="119"/>
    </row>
    <row r="349" spans="1:59" s="41" customFormat="1" ht="178.35" x14ac:dyDescent="0.25">
      <c r="A349" s="9">
        <v>404</v>
      </c>
      <c r="B349" s="124" t="s">
        <v>2936</v>
      </c>
      <c r="C349" s="9">
        <v>3</v>
      </c>
      <c r="D349" s="6" t="s">
        <v>2937</v>
      </c>
      <c r="E349" s="2" t="s">
        <v>2938</v>
      </c>
      <c r="F349" s="1">
        <v>21137</v>
      </c>
      <c r="G349" s="78" t="s">
        <v>2960</v>
      </c>
      <c r="H349" s="9">
        <v>2013</v>
      </c>
      <c r="I349" s="78" t="s">
        <v>2961</v>
      </c>
      <c r="J349" s="141">
        <v>89326</v>
      </c>
      <c r="K349" s="78" t="s">
        <v>629</v>
      </c>
      <c r="L349" s="78" t="s">
        <v>2950</v>
      </c>
      <c r="M349" s="78" t="s">
        <v>2942</v>
      </c>
      <c r="N349" s="78" t="s">
        <v>2962</v>
      </c>
      <c r="O349" s="78" t="s">
        <v>2963</v>
      </c>
      <c r="P349" s="9">
        <v>6573</v>
      </c>
      <c r="Q349" s="6">
        <v>12.425662668918466</v>
      </c>
      <c r="R349" s="6">
        <v>8.2808201350384643</v>
      </c>
      <c r="S349" s="6">
        <v>2.0769230769230771</v>
      </c>
      <c r="T349" s="6">
        <v>18.36</v>
      </c>
      <c r="U349" s="6">
        <v>31.015162668918464</v>
      </c>
      <c r="V349" s="9">
        <v>100</v>
      </c>
      <c r="W349" s="9">
        <v>68</v>
      </c>
      <c r="X349" s="6" t="s">
        <v>2945</v>
      </c>
      <c r="Y349" s="9">
        <v>3</v>
      </c>
      <c r="Z349" s="9">
        <v>11</v>
      </c>
      <c r="AA349" s="9">
        <v>5</v>
      </c>
      <c r="AB349" s="9">
        <v>60</v>
      </c>
      <c r="AC349" s="9"/>
      <c r="AD349" s="6">
        <v>18.36</v>
      </c>
      <c r="AE349" s="9">
        <v>60</v>
      </c>
      <c r="AF349" s="81">
        <v>21</v>
      </c>
      <c r="AG349" s="209" t="s">
        <v>2937</v>
      </c>
      <c r="AH349" s="6" t="s">
        <v>2946</v>
      </c>
      <c r="AI349" s="119">
        <v>21</v>
      </c>
      <c r="AJ349" s="192"/>
      <c r="AK349" s="9"/>
      <c r="AL349" s="119"/>
      <c r="AM349" s="192"/>
      <c r="AN349" s="9"/>
      <c r="AO349" s="119"/>
      <c r="AP349" s="192"/>
      <c r="AQ349" s="9"/>
      <c r="AR349" s="81"/>
      <c r="AS349" s="192"/>
      <c r="AT349" s="9"/>
      <c r="AU349" s="119"/>
      <c r="AV349" s="84"/>
      <c r="AW349" s="9"/>
      <c r="AX349" s="119"/>
      <c r="AY349" s="192"/>
      <c r="AZ349" s="9"/>
      <c r="BA349" s="119"/>
      <c r="BB349" s="192"/>
      <c r="BC349" s="9"/>
      <c r="BD349" s="119"/>
      <c r="BE349" s="192"/>
      <c r="BF349" s="9"/>
      <c r="BG349" s="119"/>
    </row>
    <row r="350" spans="1:59" s="41" customFormat="1" ht="305.75" x14ac:dyDescent="0.25">
      <c r="A350" s="9">
        <v>404</v>
      </c>
      <c r="B350" s="124" t="s">
        <v>2936</v>
      </c>
      <c r="C350" s="9">
        <v>3</v>
      </c>
      <c r="D350" s="6" t="s">
        <v>2937</v>
      </c>
      <c r="E350" s="2" t="s">
        <v>2964</v>
      </c>
      <c r="F350" s="1">
        <v>11595</v>
      </c>
      <c r="G350" s="78" t="s">
        <v>2965</v>
      </c>
      <c r="H350" s="9">
        <v>2013</v>
      </c>
      <c r="I350" s="78" t="s">
        <v>2966</v>
      </c>
      <c r="J350" s="141">
        <v>138596</v>
      </c>
      <c r="K350" s="78" t="s">
        <v>629</v>
      </c>
      <c r="L350" s="78" t="s">
        <v>2967</v>
      </c>
      <c r="M350" s="78" t="s">
        <v>2968</v>
      </c>
      <c r="N350" s="78" t="s">
        <v>2969</v>
      </c>
      <c r="O350" s="78" t="s">
        <v>2970</v>
      </c>
      <c r="P350" s="9">
        <v>6575</v>
      </c>
      <c r="Q350" s="6">
        <v>127.38600000000001</v>
      </c>
      <c r="R350" s="6">
        <v>29.646000000000001</v>
      </c>
      <c r="S350" s="6">
        <v>74.52000000000001</v>
      </c>
      <c r="T350" s="6">
        <v>23.220000000000002</v>
      </c>
      <c r="U350" s="6">
        <v>127.38600000000001</v>
      </c>
      <c r="V350" s="9">
        <v>70</v>
      </c>
      <c r="W350" s="9">
        <v>66</v>
      </c>
      <c r="X350" s="6" t="s">
        <v>2945</v>
      </c>
      <c r="Y350" s="9">
        <v>3</v>
      </c>
      <c r="Z350" s="9">
        <v>2</v>
      </c>
      <c r="AA350" s="9">
        <v>3</v>
      </c>
      <c r="AB350" s="9">
        <v>32</v>
      </c>
      <c r="AC350" s="9"/>
      <c r="AD350" s="6">
        <v>22.77330922047144</v>
      </c>
      <c r="AE350" s="9">
        <v>60</v>
      </c>
      <c r="AF350" s="81">
        <v>76</v>
      </c>
      <c r="AG350" s="209"/>
      <c r="AH350" s="6"/>
      <c r="AI350" s="119"/>
      <c r="AJ350" s="192"/>
      <c r="AK350" s="9"/>
      <c r="AL350" s="119"/>
      <c r="AM350" s="192"/>
      <c r="AN350" s="9"/>
      <c r="AO350" s="119"/>
      <c r="AP350" s="192"/>
      <c r="AQ350" s="9"/>
      <c r="AR350" s="81"/>
      <c r="AS350" s="192" t="s">
        <v>2971</v>
      </c>
      <c r="AT350" s="9"/>
      <c r="AU350" s="119">
        <v>76</v>
      </c>
      <c r="AV350" s="84"/>
      <c r="AW350" s="9"/>
      <c r="AX350" s="119"/>
      <c r="AY350" s="192"/>
      <c r="AZ350" s="9"/>
      <c r="BA350" s="119"/>
      <c r="BB350" s="192"/>
      <c r="BC350" s="9"/>
      <c r="BD350" s="119"/>
      <c r="BE350" s="192"/>
      <c r="BF350" s="9"/>
      <c r="BG350" s="119"/>
    </row>
    <row r="351" spans="1:59" s="41" customFormat="1" ht="178.35" x14ac:dyDescent="0.25">
      <c r="A351" s="9">
        <v>404</v>
      </c>
      <c r="B351" s="124" t="s">
        <v>2936</v>
      </c>
      <c r="C351" s="9">
        <v>3</v>
      </c>
      <c r="D351" s="6" t="s">
        <v>2937</v>
      </c>
      <c r="E351" s="2" t="s">
        <v>2964</v>
      </c>
      <c r="F351" s="1">
        <v>11595</v>
      </c>
      <c r="G351" s="78" t="s">
        <v>2972</v>
      </c>
      <c r="H351" s="9">
        <v>2013</v>
      </c>
      <c r="I351" s="78" t="s">
        <v>2973</v>
      </c>
      <c r="J351" s="141">
        <v>85240</v>
      </c>
      <c r="K351" s="78" t="s">
        <v>629</v>
      </c>
      <c r="L351" s="78" t="s">
        <v>2950</v>
      </c>
      <c r="M351" s="78" t="s">
        <v>2942</v>
      </c>
      <c r="N351" s="78" t="s">
        <v>2974</v>
      </c>
      <c r="O351" s="78" t="s">
        <v>2975</v>
      </c>
      <c r="P351" s="9">
        <v>6576</v>
      </c>
      <c r="Q351" s="6">
        <v>89.586000000000013</v>
      </c>
      <c r="R351" s="6">
        <v>11.286</v>
      </c>
      <c r="S351" s="6">
        <v>55.080000000000005</v>
      </c>
      <c r="T351" s="6">
        <v>23.220000000000002</v>
      </c>
      <c r="U351" s="6">
        <v>89.586000000000013</v>
      </c>
      <c r="V351" s="9">
        <v>70</v>
      </c>
      <c r="W351" s="9">
        <v>66</v>
      </c>
      <c r="X351" s="6" t="s">
        <v>2945</v>
      </c>
      <c r="Y351" s="9">
        <v>3</v>
      </c>
      <c r="Z351" s="9">
        <v>11</v>
      </c>
      <c r="AA351" s="9" t="s">
        <v>2926</v>
      </c>
      <c r="AB351" s="9">
        <v>60</v>
      </c>
      <c r="AC351" s="9"/>
      <c r="AD351" s="6">
        <v>22.77330922047144</v>
      </c>
      <c r="AE351" s="9">
        <v>60</v>
      </c>
      <c r="AF351" s="81">
        <v>76</v>
      </c>
      <c r="AG351" s="209"/>
      <c r="AH351" s="6"/>
      <c r="AI351" s="119"/>
      <c r="AJ351" s="192"/>
      <c r="AK351" s="9"/>
      <c r="AL351" s="119"/>
      <c r="AM351" s="192"/>
      <c r="AN351" s="9"/>
      <c r="AO351" s="119"/>
      <c r="AP351" s="192"/>
      <c r="AQ351" s="9"/>
      <c r="AR351" s="81"/>
      <c r="AS351" s="192" t="s">
        <v>2971</v>
      </c>
      <c r="AT351" s="9"/>
      <c r="AU351" s="119">
        <v>76</v>
      </c>
      <c r="AV351" s="84"/>
      <c r="AW351" s="9"/>
      <c r="AX351" s="119"/>
      <c r="AY351" s="192"/>
      <c r="AZ351" s="9"/>
      <c r="BA351" s="119"/>
      <c r="BB351" s="192"/>
      <c r="BC351" s="9"/>
      <c r="BD351" s="119"/>
      <c r="BE351" s="192"/>
      <c r="BF351" s="9"/>
      <c r="BG351" s="119"/>
    </row>
    <row r="352" spans="1:59" s="41" customFormat="1" ht="254.8" x14ac:dyDescent="0.25">
      <c r="A352" s="9">
        <v>404</v>
      </c>
      <c r="B352" s="124" t="s">
        <v>2936</v>
      </c>
      <c r="C352" s="9">
        <v>3</v>
      </c>
      <c r="D352" s="6" t="s">
        <v>2937</v>
      </c>
      <c r="E352" s="2" t="s">
        <v>2976</v>
      </c>
      <c r="F352" s="1">
        <v>29875</v>
      </c>
      <c r="G352" s="78" t="s">
        <v>2977</v>
      </c>
      <c r="H352" s="9">
        <v>2013</v>
      </c>
      <c r="I352" s="78" t="s">
        <v>2978</v>
      </c>
      <c r="J352" s="141">
        <v>218364</v>
      </c>
      <c r="K352" s="78" t="s">
        <v>629</v>
      </c>
      <c r="L352" s="78" t="s">
        <v>2950</v>
      </c>
      <c r="M352" s="78" t="s">
        <v>2942</v>
      </c>
      <c r="N352" s="78" t="s">
        <v>2979</v>
      </c>
      <c r="O352" s="78" t="s">
        <v>2980</v>
      </c>
      <c r="P352" s="9">
        <v>6589</v>
      </c>
      <c r="Q352" s="6">
        <v>4.0072735437695606</v>
      </c>
      <c r="R352" s="6">
        <v>1.4459362818379125</v>
      </c>
      <c r="S352" s="6">
        <v>2.2645021846153841</v>
      </c>
      <c r="T352" s="6">
        <v>0.79561839484670782</v>
      </c>
      <c r="U352" s="6">
        <v>4.8665414102040048</v>
      </c>
      <c r="V352" s="9">
        <v>70</v>
      </c>
      <c r="W352" s="9">
        <v>62</v>
      </c>
      <c r="X352" s="6" t="s">
        <v>2945</v>
      </c>
      <c r="Y352" s="9">
        <v>6</v>
      </c>
      <c r="Z352" s="9">
        <v>4</v>
      </c>
      <c r="AA352" s="9">
        <v>4</v>
      </c>
      <c r="AB352" s="9">
        <v>60</v>
      </c>
      <c r="AC352" s="9"/>
      <c r="AD352" s="6">
        <v>0.79561839484670782</v>
      </c>
      <c r="AE352" s="9">
        <v>400</v>
      </c>
      <c r="AF352" s="81">
        <v>70</v>
      </c>
      <c r="AG352" s="209" t="s">
        <v>2937</v>
      </c>
      <c r="AH352" s="6" t="s">
        <v>2946</v>
      </c>
      <c r="AI352" s="119">
        <v>70</v>
      </c>
      <c r="AJ352" s="192"/>
      <c r="AK352" s="9"/>
      <c r="AL352" s="119"/>
      <c r="AM352" s="192"/>
      <c r="AN352" s="9"/>
      <c r="AO352" s="119"/>
      <c r="AP352" s="192"/>
      <c r="AQ352" s="9"/>
      <c r="AR352" s="81"/>
      <c r="AS352" s="192"/>
      <c r="AT352" s="9"/>
      <c r="AU352" s="119"/>
      <c r="AV352" s="84"/>
      <c r="AW352" s="9"/>
      <c r="AX352" s="119"/>
      <c r="AY352" s="192"/>
      <c r="AZ352" s="9"/>
      <c r="BA352" s="119"/>
      <c r="BB352" s="192"/>
      <c r="BC352" s="9"/>
      <c r="BD352" s="119"/>
      <c r="BE352" s="192"/>
      <c r="BF352" s="9"/>
      <c r="BG352" s="119"/>
    </row>
    <row r="353" spans="1:59" s="41" customFormat="1" ht="229.3" x14ac:dyDescent="0.25">
      <c r="A353" s="9">
        <v>404</v>
      </c>
      <c r="B353" s="124" t="s">
        <v>2936</v>
      </c>
      <c r="C353" s="9">
        <v>3</v>
      </c>
      <c r="D353" s="6" t="s">
        <v>2937</v>
      </c>
      <c r="E353" s="2" t="s">
        <v>2981</v>
      </c>
      <c r="F353" s="1">
        <v>29164</v>
      </c>
      <c r="G353" s="78" t="s">
        <v>2982</v>
      </c>
      <c r="H353" s="9">
        <v>2013</v>
      </c>
      <c r="I353" s="78" t="s">
        <v>2983</v>
      </c>
      <c r="J353" s="141">
        <v>117942</v>
      </c>
      <c r="K353" s="78" t="s">
        <v>629</v>
      </c>
      <c r="L353" s="78" t="s">
        <v>2984</v>
      </c>
      <c r="M353" s="78" t="s">
        <v>2985</v>
      </c>
      <c r="N353" s="78" t="s">
        <v>2986</v>
      </c>
      <c r="O353" s="78" t="s">
        <v>2987</v>
      </c>
      <c r="P353" s="9">
        <v>6592</v>
      </c>
      <c r="Q353" s="6">
        <v>18.662280851113366</v>
      </c>
      <c r="R353" s="6">
        <v>10.929600000000001</v>
      </c>
      <c r="S353" s="6">
        <v>4.8600000000000003</v>
      </c>
      <c r="T353" s="6">
        <v>23.844634831309094</v>
      </c>
      <c r="U353" s="6">
        <v>42.804973617813822</v>
      </c>
      <c r="V353" s="9">
        <v>80</v>
      </c>
      <c r="W353" s="9">
        <v>61</v>
      </c>
      <c r="X353" s="6" t="s">
        <v>2945</v>
      </c>
      <c r="Y353" s="9">
        <v>4</v>
      </c>
      <c r="Z353" s="9">
        <v>9</v>
      </c>
      <c r="AA353" s="9">
        <v>3</v>
      </c>
      <c r="AB353" s="9">
        <v>60</v>
      </c>
      <c r="AC353" s="9"/>
      <c r="AD353" s="6">
        <v>0</v>
      </c>
      <c r="AE353" s="9">
        <v>60</v>
      </c>
      <c r="AF353" s="81">
        <v>50</v>
      </c>
      <c r="AG353" s="209" t="s">
        <v>2953</v>
      </c>
      <c r="AH353" s="6" t="s">
        <v>2946</v>
      </c>
      <c r="AI353" s="119">
        <v>40</v>
      </c>
      <c r="AJ353" s="192" t="s">
        <v>2988</v>
      </c>
      <c r="AK353" s="9" t="s">
        <v>2989</v>
      </c>
      <c r="AL353" s="119">
        <v>10</v>
      </c>
      <c r="AM353" s="192"/>
      <c r="AN353" s="9"/>
      <c r="AO353" s="119"/>
      <c r="AP353" s="192"/>
      <c r="AQ353" s="9"/>
      <c r="AR353" s="81"/>
      <c r="AS353" s="192"/>
      <c r="AT353" s="9"/>
      <c r="AU353" s="119"/>
      <c r="AV353" s="84"/>
      <c r="AW353" s="9"/>
      <c r="AX353" s="119"/>
      <c r="AY353" s="192"/>
      <c r="AZ353" s="9"/>
      <c r="BA353" s="119"/>
      <c r="BB353" s="192"/>
      <c r="BC353" s="9"/>
      <c r="BD353" s="119"/>
      <c r="BE353" s="192"/>
      <c r="BF353" s="9"/>
      <c r="BG353" s="119"/>
    </row>
    <row r="354" spans="1:59" s="41" customFormat="1" ht="293" x14ac:dyDescent="0.25">
      <c r="A354" s="9">
        <v>404</v>
      </c>
      <c r="B354" s="124" t="s">
        <v>2936</v>
      </c>
      <c r="C354" s="9">
        <v>3</v>
      </c>
      <c r="D354" s="6" t="s">
        <v>2937</v>
      </c>
      <c r="E354" s="2" t="s">
        <v>2976</v>
      </c>
      <c r="F354" s="1">
        <v>29875</v>
      </c>
      <c r="G354" s="78" t="s">
        <v>2990</v>
      </c>
      <c r="H354" s="9">
        <v>2015</v>
      </c>
      <c r="I354" s="78" t="s">
        <v>2991</v>
      </c>
      <c r="J354" s="141">
        <v>153616</v>
      </c>
      <c r="K354" s="78" t="s">
        <v>283</v>
      </c>
      <c r="L354" s="78" t="s">
        <v>2992</v>
      </c>
      <c r="M354" s="78" t="s">
        <v>2993</v>
      </c>
      <c r="N354" s="78" t="s">
        <v>2994</v>
      </c>
      <c r="O354" s="78" t="s">
        <v>2995</v>
      </c>
      <c r="P354" s="9">
        <v>6768</v>
      </c>
      <c r="Q354" s="6">
        <v>15.836635474667064</v>
      </c>
      <c r="R354" s="6">
        <v>5.243756262646154</v>
      </c>
      <c r="S354" s="6">
        <v>8.5269481884000005</v>
      </c>
      <c r="T354" s="6">
        <v>12.387460995920369</v>
      </c>
      <c r="U354" s="6">
        <v>28.250818682723846</v>
      </c>
      <c r="V354" s="9">
        <v>75</v>
      </c>
      <c r="W354" s="9">
        <v>22</v>
      </c>
      <c r="X354" s="160" t="s">
        <v>2945</v>
      </c>
      <c r="Y354" s="9">
        <v>4</v>
      </c>
      <c r="Z354" s="9">
        <v>6</v>
      </c>
      <c r="AA354" s="9">
        <v>3.5</v>
      </c>
      <c r="AB354" s="9">
        <v>60</v>
      </c>
      <c r="AC354" s="9" t="s">
        <v>7520</v>
      </c>
      <c r="AD354" s="6">
        <v>18.514072800000001</v>
      </c>
      <c r="AE354" s="9">
        <v>60</v>
      </c>
      <c r="AF354" s="81">
        <v>10</v>
      </c>
      <c r="AG354" s="209" t="s">
        <v>2996</v>
      </c>
      <c r="AH354" s="6" t="s">
        <v>2946</v>
      </c>
      <c r="AI354" s="119">
        <v>8</v>
      </c>
      <c r="AJ354" s="192" t="s">
        <v>2937</v>
      </c>
      <c r="AK354" s="9" t="s">
        <v>2946</v>
      </c>
      <c r="AL354" s="119">
        <v>0.7</v>
      </c>
      <c r="AM354" s="192" t="s">
        <v>2997</v>
      </c>
      <c r="AN354" s="9" t="s">
        <v>2946</v>
      </c>
      <c r="AO354" s="119">
        <v>1.3</v>
      </c>
      <c r="AP354" s="192"/>
      <c r="AQ354" s="9"/>
      <c r="AR354" s="81"/>
      <c r="AS354" s="192"/>
      <c r="AT354" s="9"/>
      <c r="AU354" s="119"/>
      <c r="AV354" s="84"/>
      <c r="AW354" s="9"/>
      <c r="AX354" s="119"/>
      <c r="AY354" s="192"/>
      <c r="AZ354" s="9"/>
      <c r="BA354" s="119"/>
      <c r="BB354" s="192"/>
      <c r="BC354" s="9"/>
      <c r="BD354" s="119"/>
      <c r="BE354" s="192"/>
      <c r="BF354" s="9"/>
      <c r="BG354" s="119"/>
    </row>
    <row r="355" spans="1:59" s="41" customFormat="1" ht="178.35" x14ac:dyDescent="0.25">
      <c r="A355" s="9">
        <v>404</v>
      </c>
      <c r="B355" s="124" t="s">
        <v>2936</v>
      </c>
      <c r="C355" s="9">
        <v>3</v>
      </c>
      <c r="D355" s="6" t="s">
        <v>2937</v>
      </c>
      <c r="E355" s="2" t="s">
        <v>2938</v>
      </c>
      <c r="F355" s="1">
        <v>21337</v>
      </c>
      <c r="G355" s="78" t="s">
        <v>2998</v>
      </c>
      <c r="H355" s="9">
        <v>2016</v>
      </c>
      <c r="I355" s="78" t="s">
        <v>2999</v>
      </c>
      <c r="J355" s="141">
        <v>93910</v>
      </c>
      <c r="K355" s="78" t="s">
        <v>283</v>
      </c>
      <c r="L355" s="78" t="s">
        <v>2950</v>
      </c>
      <c r="M355" s="78" t="s">
        <v>3000</v>
      </c>
      <c r="N355" s="78" t="s">
        <v>3001</v>
      </c>
      <c r="O355" s="78" t="s">
        <v>3002</v>
      </c>
      <c r="P355" s="9">
        <v>6835</v>
      </c>
      <c r="Q355" s="6">
        <v>30.021469600209233</v>
      </c>
      <c r="R355" s="6">
        <v>13.95340703723077</v>
      </c>
      <c r="S355" s="6">
        <v>12.96</v>
      </c>
      <c r="T355" s="6">
        <v>14.148</v>
      </c>
      <c r="U355" s="6">
        <v>41.061407037230772</v>
      </c>
      <c r="V355" s="9">
        <v>50</v>
      </c>
      <c r="W355" s="9">
        <v>6</v>
      </c>
      <c r="X355" s="6" t="s">
        <v>2945</v>
      </c>
      <c r="Y355" s="9">
        <v>3</v>
      </c>
      <c r="Z355" s="9">
        <v>11</v>
      </c>
      <c r="AA355" s="9">
        <v>4</v>
      </c>
      <c r="AB355" s="9">
        <v>32</v>
      </c>
      <c r="AC355" s="9" t="s">
        <v>7521</v>
      </c>
      <c r="AD355" s="6">
        <v>14.148</v>
      </c>
      <c r="AE355" s="9">
        <v>60</v>
      </c>
      <c r="AF355" s="81">
        <v>28</v>
      </c>
      <c r="AG355" s="209">
        <v>101504</v>
      </c>
      <c r="AH355" s="6" t="s">
        <v>2946</v>
      </c>
      <c r="AI355" s="119">
        <v>28</v>
      </c>
      <c r="AJ355" s="192"/>
      <c r="AK355" s="9"/>
      <c r="AL355" s="119"/>
      <c r="AM355" s="192"/>
      <c r="AN355" s="9"/>
      <c r="AO355" s="119"/>
      <c r="AP355" s="192"/>
      <c r="AQ355" s="9"/>
      <c r="AR355" s="81"/>
      <c r="AS355" s="192"/>
      <c r="AT355" s="9"/>
      <c r="AU355" s="119"/>
      <c r="AV355" s="84"/>
      <c r="AW355" s="9"/>
      <c r="AX355" s="119"/>
      <c r="AY355" s="192"/>
      <c r="AZ355" s="9"/>
      <c r="BA355" s="119"/>
      <c r="BB355" s="192"/>
      <c r="BC355" s="9"/>
      <c r="BD355" s="119"/>
      <c r="BE355" s="192"/>
      <c r="BF355" s="9"/>
      <c r="BG355" s="119"/>
    </row>
    <row r="356" spans="1:59" s="41" customFormat="1" ht="114.65" x14ac:dyDescent="0.25">
      <c r="A356" s="9">
        <v>406</v>
      </c>
      <c r="B356" s="124" t="s">
        <v>3003</v>
      </c>
      <c r="C356" s="9">
        <v>2</v>
      </c>
      <c r="D356" s="6" t="s">
        <v>3004</v>
      </c>
      <c r="E356" s="2" t="s">
        <v>3005</v>
      </c>
      <c r="F356" s="1" t="s">
        <v>3006</v>
      </c>
      <c r="G356" s="78" t="s">
        <v>3007</v>
      </c>
      <c r="H356" s="9">
        <v>2003</v>
      </c>
      <c r="I356" s="78" t="s">
        <v>3008</v>
      </c>
      <c r="J356" s="141">
        <v>91804.37</v>
      </c>
      <c r="K356" s="78" t="s">
        <v>147</v>
      </c>
      <c r="L356" s="78" t="s">
        <v>3009</v>
      </c>
      <c r="M356" s="78" t="s">
        <v>3010</v>
      </c>
      <c r="N356" s="78" t="s">
        <v>3011</v>
      </c>
      <c r="O356" s="78" t="s">
        <v>3012</v>
      </c>
      <c r="P356" s="9">
        <v>108460</v>
      </c>
      <c r="Q356" s="6"/>
      <c r="R356" s="6"/>
      <c r="S356" s="6"/>
      <c r="T356" s="6"/>
      <c r="U356" s="6">
        <v>0</v>
      </c>
      <c r="V356" s="9"/>
      <c r="W356" s="9" t="s">
        <v>3013</v>
      </c>
      <c r="X356" s="6" t="s">
        <v>3014</v>
      </c>
      <c r="Y356" s="9"/>
      <c r="Z356" s="9"/>
      <c r="AA356" s="9"/>
      <c r="AB356" s="9"/>
      <c r="AC356" s="9"/>
      <c r="AD356" s="6"/>
      <c r="AE356" s="9"/>
      <c r="AF356" s="81"/>
      <c r="AG356" s="209"/>
      <c r="AH356" s="6"/>
      <c r="AI356" s="119"/>
      <c r="AJ356" s="192"/>
      <c r="AK356" s="9"/>
      <c r="AL356" s="119"/>
      <c r="AM356" s="192"/>
      <c r="AN356" s="9"/>
      <c r="AO356" s="119"/>
      <c r="AP356" s="192"/>
      <c r="AQ356" s="9"/>
      <c r="AR356" s="81"/>
      <c r="AS356" s="192"/>
      <c r="AT356" s="9"/>
      <c r="AU356" s="119"/>
      <c r="AV356" s="84"/>
      <c r="AW356" s="9"/>
      <c r="AX356" s="119"/>
      <c r="AY356" s="192" t="s">
        <v>3015</v>
      </c>
      <c r="AZ356" s="9"/>
      <c r="BA356" s="119"/>
      <c r="BB356" s="192"/>
      <c r="BC356" s="9"/>
      <c r="BD356" s="119"/>
      <c r="BE356" s="192"/>
      <c r="BF356" s="9"/>
      <c r="BG356" s="119"/>
    </row>
    <row r="357" spans="1:59" s="41" customFormat="1" ht="114.65" x14ac:dyDescent="0.25">
      <c r="A357" s="9">
        <v>406</v>
      </c>
      <c r="B357" s="124" t="s">
        <v>3003</v>
      </c>
      <c r="C357" s="9">
        <v>11</v>
      </c>
      <c r="D357" s="6" t="s">
        <v>3004</v>
      </c>
      <c r="E357" s="2" t="s">
        <v>3016</v>
      </c>
      <c r="F357" s="1" t="s">
        <v>3017</v>
      </c>
      <c r="G357" s="78" t="s">
        <v>3018</v>
      </c>
      <c r="H357" s="9">
        <v>2003</v>
      </c>
      <c r="I357" s="78" t="s">
        <v>3019</v>
      </c>
      <c r="J357" s="141">
        <v>14357.71</v>
      </c>
      <c r="K357" s="78" t="s">
        <v>147</v>
      </c>
      <c r="L357" s="78" t="s">
        <v>3009</v>
      </c>
      <c r="M357" s="78" t="s">
        <v>3010</v>
      </c>
      <c r="N357" s="78" t="s">
        <v>3020</v>
      </c>
      <c r="O357" s="78" t="s">
        <v>3021</v>
      </c>
      <c r="P357" s="9">
        <v>104206</v>
      </c>
      <c r="Q357" s="6"/>
      <c r="R357" s="6"/>
      <c r="S357" s="6"/>
      <c r="T357" s="6"/>
      <c r="U357" s="6">
        <v>0</v>
      </c>
      <c r="V357" s="9"/>
      <c r="W357" s="9" t="s">
        <v>3013</v>
      </c>
      <c r="X357" s="6" t="s">
        <v>3022</v>
      </c>
      <c r="Y357" s="9"/>
      <c r="Z357" s="9"/>
      <c r="AA357" s="9"/>
      <c r="AB357" s="9"/>
      <c r="AC357" s="9"/>
      <c r="AD357" s="6"/>
      <c r="AE357" s="9"/>
      <c r="AF357" s="81"/>
      <c r="AG357" s="209"/>
      <c r="AH357" s="6"/>
      <c r="AI357" s="119"/>
      <c r="AJ357" s="192"/>
      <c r="AK357" s="9"/>
      <c r="AL357" s="119"/>
      <c r="AM357" s="192"/>
      <c r="AN357" s="9"/>
      <c r="AO357" s="119"/>
      <c r="AP357" s="192"/>
      <c r="AQ357" s="9"/>
      <c r="AR357" s="81"/>
      <c r="AS357" s="192"/>
      <c r="AT357" s="9"/>
      <c r="AU357" s="119"/>
      <c r="AV357" s="84"/>
      <c r="AW357" s="9"/>
      <c r="AX357" s="119"/>
      <c r="AY357" s="192"/>
      <c r="AZ357" s="9"/>
      <c r="BA357" s="119"/>
      <c r="BB357" s="192"/>
      <c r="BC357" s="9"/>
      <c r="BD357" s="119"/>
      <c r="BE357" s="192"/>
      <c r="BF357" s="9"/>
      <c r="BG357" s="119"/>
    </row>
    <row r="358" spans="1:59" s="41" customFormat="1" ht="101.95" x14ac:dyDescent="0.25">
      <c r="A358" s="9">
        <v>406</v>
      </c>
      <c r="B358" s="124" t="s">
        <v>3003</v>
      </c>
      <c r="C358" s="9">
        <v>7</v>
      </c>
      <c r="D358" s="6" t="s">
        <v>3023</v>
      </c>
      <c r="E358" s="2" t="s">
        <v>3024</v>
      </c>
      <c r="F358" s="1" t="s">
        <v>3025</v>
      </c>
      <c r="G358" s="78" t="s">
        <v>3026</v>
      </c>
      <c r="H358" s="9">
        <v>2003</v>
      </c>
      <c r="I358" s="78" t="s">
        <v>3026</v>
      </c>
      <c r="J358" s="141" t="s">
        <v>3027</v>
      </c>
      <c r="K358" s="78" t="s">
        <v>147</v>
      </c>
      <c r="L358" s="78" t="s">
        <v>3009</v>
      </c>
      <c r="M358" s="78" t="s">
        <v>3010</v>
      </c>
      <c r="N358" s="78" t="s">
        <v>3028</v>
      </c>
      <c r="O358" s="78" t="s">
        <v>3029</v>
      </c>
      <c r="P358" s="9">
        <v>108168</v>
      </c>
      <c r="Q358" s="6"/>
      <c r="R358" s="6"/>
      <c r="S358" s="6"/>
      <c r="T358" s="6"/>
      <c r="U358" s="6">
        <v>0</v>
      </c>
      <c r="V358" s="9"/>
      <c r="W358" s="9" t="s">
        <v>3013</v>
      </c>
      <c r="X358" s="6" t="s">
        <v>3014</v>
      </c>
      <c r="Y358" s="9"/>
      <c r="Z358" s="9"/>
      <c r="AA358" s="9"/>
      <c r="AB358" s="9"/>
      <c r="AC358" s="9"/>
      <c r="AD358" s="6"/>
      <c r="AE358" s="9"/>
      <c r="AF358" s="81"/>
      <c r="AG358" s="209"/>
      <c r="AH358" s="6"/>
      <c r="AI358" s="119"/>
      <c r="AJ358" s="192"/>
      <c r="AK358" s="9"/>
      <c r="AL358" s="119"/>
      <c r="AM358" s="192"/>
      <c r="AN358" s="9"/>
      <c r="AO358" s="119"/>
      <c r="AP358" s="192"/>
      <c r="AQ358" s="9"/>
      <c r="AR358" s="81"/>
      <c r="AS358" s="192"/>
      <c r="AT358" s="9"/>
      <c r="AU358" s="119"/>
      <c r="AV358" s="84"/>
      <c r="AW358" s="9"/>
      <c r="AX358" s="119"/>
      <c r="AY358" s="192" t="s">
        <v>3030</v>
      </c>
      <c r="AZ358" s="9"/>
      <c r="BA358" s="119"/>
      <c r="BB358" s="192"/>
      <c r="BC358" s="9"/>
      <c r="BD358" s="119"/>
      <c r="BE358" s="192"/>
      <c r="BF358" s="9"/>
      <c r="BG358" s="119"/>
    </row>
    <row r="359" spans="1:59" s="41" customFormat="1" ht="152.9" x14ac:dyDescent="0.25">
      <c r="A359" s="9">
        <v>406</v>
      </c>
      <c r="B359" s="124" t="s">
        <v>3003</v>
      </c>
      <c r="C359" s="9">
        <v>6</v>
      </c>
      <c r="D359" s="6" t="s">
        <v>3004</v>
      </c>
      <c r="E359" s="2" t="s">
        <v>3031</v>
      </c>
      <c r="F359" s="1" t="s">
        <v>3032</v>
      </c>
      <c r="G359" s="78" t="s">
        <v>3033</v>
      </c>
      <c r="H359" s="9">
        <v>2003</v>
      </c>
      <c r="I359" s="78" t="s">
        <v>3034</v>
      </c>
      <c r="J359" s="141">
        <v>80577.39</v>
      </c>
      <c r="K359" s="78" t="s">
        <v>147</v>
      </c>
      <c r="L359" s="78" t="s">
        <v>3035</v>
      </c>
      <c r="M359" s="78" t="s">
        <v>3036</v>
      </c>
      <c r="N359" s="78" t="s">
        <v>3037</v>
      </c>
      <c r="O359" s="78" t="s">
        <v>3038</v>
      </c>
      <c r="P359" s="9">
        <v>100966</v>
      </c>
      <c r="Q359" s="6"/>
      <c r="R359" s="6"/>
      <c r="S359" s="6"/>
      <c r="T359" s="6"/>
      <c r="U359" s="6">
        <v>0</v>
      </c>
      <c r="V359" s="9"/>
      <c r="W359" s="9" t="s">
        <v>3013</v>
      </c>
      <c r="X359" s="6" t="s">
        <v>3014</v>
      </c>
      <c r="Y359" s="9"/>
      <c r="Z359" s="9"/>
      <c r="AA359" s="9"/>
      <c r="AB359" s="9"/>
      <c r="AC359" s="9"/>
      <c r="AD359" s="6"/>
      <c r="AE359" s="9"/>
      <c r="AF359" s="81"/>
      <c r="AG359" s="209"/>
      <c r="AH359" s="6"/>
      <c r="AI359" s="119"/>
      <c r="AJ359" s="192"/>
      <c r="AK359" s="9"/>
      <c r="AL359" s="119"/>
      <c r="AM359" s="192"/>
      <c r="AN359" s="9"/>
      <c r="AO359" s="119"/>
      <c r="AP359" s="192"/>
      <c r="AQ359" s="9"/>
      <c r="AR359" s="81"/>
      <c r="AS359" s="192"/>
      <c r="AT359" s="9"/>
      <c r="AU359" s="119"/>
      <c r="AV359" s="84"/>
      <c r="AW359" s="9"/>
      <c r="AX359" s="119"/>
      <c r="AY359" s="192" t="s">
        <v>3039</v>
      </c>
      <c r="AZ359" s="9"/>
      <c r="BA359" s="119"/>
      <c r="BB359" s="192"/>
      <c r="BC359" s="9"/>
      <c r="BD359" s="119"/>
      <c r="BE359" s="192"/>
      <c r="BF359" s="9"/>
      <c r="BG359" s="119"/>
    </row>
    <row r="360" spans="1:59" s="41" customFormat="1" ht="267.55" x14ac:dyDescent="0.25">
      <c r="A360" s="9">
        <v>406</v>
      </c>
      <c r="B360" s="124" t="s">
        <v>3003</v>
      </c>
      <c r="C360" s="9">
        <v>12</v>
      </c>
      <c r="D360" s="6" t="s">
        <v>3004</v>
      </c>
      <c r="E360" s="2" t="s">
        <v>3040</v>
      </c>
      <c r="F360" s="1" t="s">
        <v>3041</v>
      </c>
      <c r="G360" s="78" t="s">
        <v>3042</v>
      </c>
      <c r="H360" s="9">
        <v>2003</v>
      </c>
      <c r="I360" s="78" t="s">
        <v>3043</v>
      </c>
      <c r="J360" s="141">
        <v>74980.52</v>
      </c>
      <c r="K360" s="78" t="s">
        <v>147</v>
      </c>
      <c r="L360" s="78" t="s">
        <v>3044</v>
      </c>
      <c r="M360" s="78" t="s">
        <v>3045</v>
      </c>
      <c r="N360" s="78" t="s">
        <v>3046</v>
      </c>
      <c r="O360" s="78" t="s">
        <v>3047</v>
      </c>
      <c r="P360" s="9">
        <v>108716</v>
      </c>
      <c r="Q360" s="6"/>
      <c r="R360" s="6"/>
      <c r="S360" s="6"/>
      <c r="T360" s="6"/>
      <c r="U360" s="6">
        <v>0</v>
      </c>
      <c r="V360" s="9"/>
      <c r="W360" s="9"/>
      <c r="X360" s="6" t="s">
        <v>3014</v>
      </c>
      <c r="Y360" s="9"/>
      <c r="Z360" s="9"/>
      <c r="AA360" s="9"/>
      <c r="AB360" s="9"/>
      <c r="AC360" s="9"/>
      <c r="AD360" s="6"/>
      <c r="AE360" s="9"/>
      <c r="AF360" s="81"/>
      <c r="AG360" s="209"/>
      <c r="AH360" s="6"/>
      <c r="AI360" s="119"/>
      <c r="AJ360" s="192"/>
      <c r="AK360" s="9"/>
      <c r="AL360" s="119"/>
      <c r="AM360" s="192"/>
      <c r="AN360" s="9"/>
      <c r="AO360" s="119"/>
      <c r="AP360" s="192"/>
      <c r="AQ360" s="9"/>
      <c r="AR360" s="81"/>
      <c r="AS360" s="192"/>
      <c r="AT360" s="9"/>
      <c r="AU360" s="119"/>
      <c r="AV360" s="84"/>
      <c r="AW360" s="9"/>
      <c r="AX360" s="119"/>
      <c r="AY360" s="192" t="s">
        <v>3048</v>
      </c>
      <c r="AZ360" s="9"/>
      <c r="BA360" s="119"/>
      <c r="BB360" s="192"/>
      <c r="BC360" s="9"/>
      <c r="BD360" s="119"/>
      <c r="BE360" s="192"/>
      <c r="BF360" s="9"/>
      <c r="BG360" s="119"/>
    </row>
    <row r="361" spans="1:59" s="41" customFormat="1" ht="127.4" x14ac:dyDescent="0.25">
      <c r="A361" s="9">
        <v>406</v>
      </c>
      <c r="B361" s="124" t="s">
        <v>3003</v>
      </c>
      <c r="C361" s="9">
        <v>3</v>
      </c>
      <c r="D361" s="6" t="s">
        <v>3023</v>
      </c>
      <c r="E361" s="2" t="s">
        <v>3049</v>
      </c>
      <c r="F361" s="1" t="s">
        <v>3050</v>
      </c>
      <c r="G361" s="78" t="s">
        <v>3051</v>
      </c>
      <c r="H361" s="9">
        <v>2004</v>
      </c>
      <c r="I361" s="78" t="s">
        <v>3052</v>
      </c>
      <c r="J361" s="141">
        <v>287931.90000000002</v>
      </c>
      <c r="K361" s="78" t="s">
        <v>140</v>
      </c>
      <c r="L361" s="78" t="s">
        <v>3053</v>
      </c>
      <c r="M361" s="78" t="s">
        <v>3054</v>
      </c>
      <c r="N361" s="78" t="s">
        <v>3055</v>
      </c>
      <c r="O361" s="78" t="s">
        <v>3056</v>
      </c>
      <c r="P361" s="9" t="s">
        <v>3057</v>
      </c>
      <c r="Q361" s="6"/>
      <c r="R361" s="6"/>
      <c r="S361" s="6"/>
      <c r="T361" s="6"/>
      <c r="U361" s="6">
        <v>0</v>
      </c>
      <c r="V361" s="9"/>
      <c r="W361" s="9"/>
      <c r="X361" s="6" t="s">
        <v>3014</v>
      </c>
      <c r="Y361" s="9"/>
      <c r="Z361" s="9"/>
      <c r="AA361" s="9"/>
      <c r="AB361" s="9"/>
      <c r="AC361" s="9"/>
      <c r="AD361" s="6"/>
      <c r="AE361" s="9"/>
      <c r="AF361" s="81"/>
      <c r="AG361" s="209"/>
      <c r="AH361" s="6"/>
      <c r="AI361" s="119"/>
      <c r="AJ361" s="192"/>
      <c r="AK361" s="9"/>
      <c r="AL361" s="119"/>
      <c r="AM361" s="192"/>
      <c r="AN361" s="9"/>
      <c r="AO361" s="119"/>
      <c r="AP361" s="192"/>
      <c r="AQ361" s="9"/>
      <c r="AR361" s="81"/>
      <c r="AS361" s="192"/>
      <c r="AT361" s="9"/>
      <c r="AU361" s="119"/>
      <c r="AV361" s="84"/>
      <c r="AW361" s="9"/>
      <c r="AX361" s="119"/>
      <c r="AY361" s="192" t="s">
        <v>3058</v>
      </c>
      <c r="AZ361" s="9"/>
      <c r="BA361" s="119"/>
      <c r="BB361" s="192"/>
      <c r="BC361" s="9"/>
      <c r="BD361" s="119"/>
      <c r="BE361" s="192"/>
      <c r="BF361" s="9"/>
      <c r="BG361" s="119"/>
    </row>
    <row r="362" spans="1:59" s="41" customFormat="1" ht="178.35" x14ac:dyDescent="0.25">
      <c r="A362" s="9">
        <v>406</v>
      </c>
      <c r="B362" s="124" t="s">
        <v>3003</v>
      </c>
      <c r="C362" s="9">
        <v>15</v>
      </c>
      <c r="D362" s="6" t="s">
        <v>3004</v>
      </c>
      <c r="E362" s="2" t="s">
        <v>3059</v>
      </c>
      <c r="F362" s="1" t="s">
        <v>3060</v>
      </c>
      <c r="G362" s="78" t="s">
        <v>3061</v>
      </c>
      <c r="H362" s="9">
        <v>2004</v>
      </c>
      <c r="I362" s="78" t="s">
        <v>3062</v>
      </c>
      <c r="J362" s="141">
        <v>57084.28</v>
      </c>
      <c r="K362" s="78" t="s">
        <v>140</v>
      </c>
      <c r="L362" s="78" t="s">
        <v>3063</v>
      </c>
      <c r="M362" s="78" t="s">
        <v>3064</v>
      </c>
      <c r="N362" s="78" t="s">
        <v>3065</v>
      </c>
      <c r="O362" s="78" t="s">
        <v>3066</v>
      </c>
      <c r="P362" s="9">
        <v>111138</v>
      </c>
      <c r="Q362" s="6"/>
      <c r="R362" s="6"/>
      <c r="S362" s="6"/>
      <c r="T362" s="6"/>
      <c r="U362" s="6">
        <v>0</v>
      </c>
      <c r="V362" s="9"/>
      <c r="W362" s="9"/>
      <c r="X362" s="6" t="s">
        <v>3014</v>
      </c>
      <c r="Y362" s="9"/>
      <c r="Z362" s="9"/>
      <c r="AA362" s="9"/>
      <c r="AB362" s="9"/>
      <c r="AC362" s="9"/>
      <c r="AD362" s="6"/>
      <c r="AE362" s="9"/>
      <c r="AF362" s="81"/>
      <c r="AG362" s="209"/>
      <c r="AH362" s="6"/>
      <c r="AI362" s="119"/>
      <c r="AJ362" s="192"/>
      <c r="AK362" s="9"/>
      <c r="AL362" s="119"/>
      <c r="AM362" s="192"/>
      <c r="AN362" s="9"/>
      <c r="AO362" s="119"/>
      <c r="AP362" s="192"/>
      <c r="AQ362" s="9"/>
      <c r="AR362" s="81"/>
      <c r="AS362" s="192"/>
      <c r="AT362" s="9"/>
      <c r="AU362" s="119"/>
      <c r="AV362" s="84"/>
      <c r="AW362" s="9"/>
      <c r="AX362" s="119"/>
      <c r="AY362" s="192" t="s">
        <v>3067</v>
      </c>
      <c r="AZ362" s="9"/>
      <c r="BA362" s="119"/>
      <c r="BB362" s="192"/>
      <c r="BC362" s="9"/>
      <c r="BD362" s="119"/>
      <c r="BE362" s="192"/>
      <c r="BF362" s="9"/>
      <c r="BG362" s="119"/>
    </row>
    <row r="363" spans="1:59" s="41" customFormat="1" ht="63.7" x14ac:dyDescent="0.25">
      <c r="A363" s="9">
        <v>406</v>
      </c>
      <c r="B363" s="124" t="s">
        <v>3003</v>
      </c>
      <c r="C363" s="9">
        <v>9</v>
      </c>
      <c r="D363" s="6" t="s">
        <v>3004</v>
      </c>
      <c r="E363" s="2" t="s">
        <v>3068</v>
      </c>
      <c r="F363" s="1" t="s">
        <v>3069</v>
      </c>
      <c r="G363" s="78" t="s">
        <v>3070</v>
      </c>
      <c r="H363" s="9">
        <v>2005</v>
      </c>
      <c r="I363" s="78" t="s">
        <v>3071</v>
      </c>
      <c r="J363" s="141">
        <v>40060</v>
      </c>
      <c r="K363" s="78" t="s">
        <v>140</v>
      </c>
      <c r="L363" s="78" t="s">
        <v>3072</v>
      </c>
      <c r="M363" s="78" t="s">
        <v>3073</v>
      </c>
      <c r="N363" s="78" t="s">
        <v>3074</v>
      </c>
      <c r="O363" s="78" t="s">
        <v>3075</v>
      </c>
      <c r="P363" s="9" t="s">
        <v>3076</v>
      </c>
      <c r="Q363" s="6"/>
      <c r="R363" s="6"/>
      <c r="S363" s="6"/>
      <c r="T363" s="6"/>
      <c r="U363" s="6">
        <v>0</v>
      </c>
      <c r="V363" s="9"/>
      <c r="W363" s="9" t="s">
        <v>3013</v>
      </c>
      <c r="X363" s="6" t="s">
        <v>3014</v>
      </c>
      <c r="Y363" s="9"/>
      <c r="Z363" s="9"/>
      <c r="AA363" s="9"/>
      <c r="AB363" s="9"/>
      <c r="AC363" s="9"/>
      <c r="AD363" s="6"/>
      <c r="AE363" s="9"/>
      <c r="AF363" s="81"/>
      <c r="AG363" s="209"/>
      <c r="AH363" s="6"/>
      <c r="AI363" s="119"/>
      <c r="AJ363" s="192"/>
      <c r="AK363" s="9"/>
      <c r="AL363" s="119"/>
      <c r="AM363" s="192"/>
      <c r="AN363" s="9"/>
      <c r="AO363" s="119"/>
      <c r="AP363" s="192"/>
      <c r="AQ363" s="9"/>
      <c r="AR363" s="81"/>
      <c r="AS363" s="192"/>
      <c r="AT363" s="9"/>
      <c r="AU363" s="119"/>
      <c r="AV363" s="84"/>
      <c r="AW363" s="9"/>
      <c r="AX363" s="119"/>
      <c r="AY363" s="192" t="s">
        <v>3015</v>
      </c>
      <c r="AZ363" s="9"/>
      <c r="BA363" s="119"/>
      <c r="BB363" s="192"/>
      <c r="BC363" s="9"/>
      <c r="BD363" s="119"/>
      <c r="BE363" s="192"/>
      <c r="BF363" s="9"/>
      <c r="BG363" s="119"/>
    </row>
    <row r="364" spans="1:59" s="41" customFormat="1" ht="63.7" x14ac:dyDescent="0.25">
      <c r="A364" s="9">
        <v>406</v>
      </c>
      <c r="B364" s="124" t="s">
        <v>3003</v>
      </c>
      <c r="C364" s="9">
        <v>16</v>
      </c>
      <c r="D364" s="6" t="s">
        <v>3004</v>
      </c>
      <c r="E364" s="2" t="s">
        <v>3077</v>
      </c>
      <c r="F364" s="1"/>
      <c r="G364" s="78" t="s">
        <v>3078</v>
      </c>
      <c r="H364" s="9">
        <v>2010</v>
      </c>
      <c r="I364" s="78" t="s">
        <v>3079</v>
      </c>
      <c r="J364" s="141">
        <v>23988</v>
      </c>
      <c r="K364" s="78" t="s">
        <v>7623</v>
      </c>
      <c r="L364" s="78" t="s">
        <v>3080</v>
      </c>
      <c r="M364" s="78" t="s">
        <v>3073</v>
      </c>
      <c r="N364" s="78" t="s">
        <v>3081</v>
      </c>
      <c r="O364" s="78" t="s">
        <v>3082</v>
      </c>
      <c r="P364" s="9" t="s">
        <v>3083</v>
      </c>
      <c r="Q364" s="6"/>
      <c r="R364" s="6"/>
      <c r="S364" s="6"/>
      <c r="T364" s="6"/>
      <c r="U364" s="6">
        <v>0</v>
      </c>
      <c r="V364" s="9"/>
      <c r="W364" s="9" t="s">
        <v>3013</v>
      </c>
      <c r="X364" s="6" t="s">
        <v>3014</v>
      </c>
      <c r="Y364" s="9"/>
      <c r="Z364" s="9"/>
      <c r="AA364" s="9"/>
      <c r="AB364" s="9"/>
      <c r="AC364" s="9"/>
      <c r="AD364" s="6"/>
      <c r="AE364" s="9"/>
      <c r="AF364" s="81"/>
      <c r="AG364" s="209"/>
      <c r="AH364" s="6"/>
      <c r="AI364" s="119"/>
      <c r="AJ364" s="192"/>
      <c r="AK364" s="9"/>
      <c r="AL364" s="119"/>
      <c r="AM364" s="192"/>
      <c r="AN364" s="9"/>
      <c r="AO364" s="119"/>
      <c r="AP364" s="192"/>
      <c r="AQ364" s="9"/>
      <c r="AR364" s="81"/>
      <c r="AS364" s="192"/>
      <c r="AT364" s="9"/>
      <c r="AU364" s="119"/>
      <c r="AV364" s="84"/>
      <c r="AW364" s="9"/>
      <c r="AX364" s="119"/>
      <c r="AY364" s="192" t="s">
        <v>3015</v>
      </c>
      <c r="AZ364" s="9"/>
      <c r="BA364" s="119"/>
      <c r="BB364" s="192"/>
      <c r="BC364" s="9"/>
      <c r="BD364" s="119"/>
      <c r="BE364" s="192"/>
      <c r="BF364" s="9"/>
      <c r="BG364" s="119"/>
    </row>
    <row r="365" spans="1:59" s="41" customFormat="1" ht="76.45" x14ac:dyDescent="0.25">
      <c r="A365" s="9">
        <v>406</v>
      </c>
      <c r="B365" s="124" t="s">
        <v>3003</v>
      </c>
      <c r="C365" s="9">
        <v>7</v>
      </c>
      <c r="D365" s="6" t="s">
        <v>3023</v>
      </c>
      <c r="E365" s="2" t="s">
        <v>3084</v>
      </c>
      <c r="F365" s="1">
        <v>13334</v>
      </c>
      <c r="G365" s="78" t="s">
        <v>3085</v>
      </c>
      <c r="H365" s="9">
        <v>2012</v>
      </c>
      <c r="I365" s="78" t="s">
        <v>3086</v>
      </c>
      <c r="J365" s="141">
        <v>23709</v>
      </c>
      <c r="K365" s="78" t="s">
        <v>7623</v>
      </c>
      <c r="L365" s="78" t="s">
        <v>3087</v>
      </c>
      <c r="M365" s="78" t="s">
        <v>3088</v>
      </c>
      <c r="N365" s="78" t="s">
        <v>3089</v>
      </c>
      <c r="O365" s="78" t="s">
        <v>3090</v>
      </c>
      <c r="P365" s="9">
        <v>114468</v>
      </c>
      <c r="Q365" s="6"/>
      <c r="R365" s="6"/>
      <c r="S365" s="6"/>
      <c r="T365" s="6"/>
      <c r="U365" s="6">
        <v>0</v>
      </c>
      <c r="V365" s="9"/>
      <c r="W365" s="9">
        <v>80</v>
      </c>
      <c r="X365" s="6" t="s">
        <v>3014</v>
      </c>
      <c r="Y365" s="9"/>
      <c r="Z365" s="9"/>
      <c r="AA365" s="9"/>
      <c r="AB365" s="9"/>
      <c r="AC365" s="9"/>
      <c r="AD365" s="6"/>
      <c r="AE365" s="9"/>
      <c r="AF365" s="81"/>
      <c r="AG365" s="209"/>
      <c r="AH365" s="6"/>
      <c r="AI365" s="119"/>
      <c r="AJ365" s="192"/>
      <c r="AK365" s="9"/>
      <c r="AL365" s="119"/>
      <c r="AM365" s="192"/>
      <c r="AN365" s="9"/>
      <c r="AO365" s="119"/>
      <c r="AP365" s="192"/>
      <c r="AQ365" s="9"/>
      <c r="AR365" s="81"/>
      <c r="AS365" s="192"/>
      <c r="AT365" s="9"/>
      <c r="AU365" s="119"/>
      <c r="AV365" s="84"/>
      <c r="AW365" s="9"/>
      <c r="AX365" s="119"/>
      <c r="AY365" s="192" t="s">
        <v>3091</v>
      </c>
      <c r="AZ365" s="9"/>
      <c r="BA365" s="119"/>
      <c r="BB365" s="192"/>
      <c r="BC365" s="9"/>
      <c r="BD365" s="119"/>
      <c r="BE365" s="192"/>
      <c r="BF365" s="9"/>
      <c r="BG365" s="119"/>
    </row>
    <row r="366" spans="1:59" s="41" customFormat="1" ht="63.7" x14ac:dyDescent="0.25">
      <c r="A366" s="9">
        <v>406</v>
      </c>
      <c r="B366" s="124" t="s">
        <v>3003</v>
      </c>
      <c r="C366" s="9">
        <v>16</v>
      </c>
      <c r="D366" s="6" t="s">
        <v>3023</v>
      </c>
      <c r="E366" s="2" t="s">
        <v>3092</v>
      </c>
      <c r="F366" s="1" t="s">
        <v>3093</v>
      </c>
      <c r="G366" s="78" t="s">
        <v>3094</v>
      </c>
      <c r="H366" s="9">
        <v>2013</v>
      </c>
      <c r="I366" s="78" t="s">
        <v>3095</v>
      </c>
      <c r="J366" s="141">
        <v>23004</v>
      </c>
      <c r="K366" s="78" t="s">
        <v>7623</v>
      </c>
      <c r="L366" s="78" t="s">
        <v>3080</v>
      </c>
      <c r="M366" s="78" t="s">
        <v>3073</v>
      </c>
      <c r="N366" s="78" t="s">
        <v>3096</v>
      </c>
      <c r="O366" s="78" t="s">
        <v>3097</v>
      </c>
      <c r="P366" s="9">
        <v>114841</v>
      </c>
      <c r="Q366" s="6"/>
      <c r="R366" s="6"/>
      <c r="S366" s="6"/>
      <c r="T366" s="6"/>
      <c r="U366" s="6">
        <v>0</v>
      </c>
      <c r="V366" s="9"/>
      <c r="W366" s="9">
        <v>60</v>
      </c>
      <c r="X366" s="6" t="s">
        <v>3014</v>
      </c>
      <c r="Y366" s="9"/>
      <c r="Z366" s="9"/>
      <c r="AA366" s="9"/>
      <c r="AB366" s="9"/>
      <c r="AC366" s="9"/>
      <c r="AD366" s="6"/>
      <c r="AE366" s="9"/>
      <c r="AF366" s="81"/>
      <c r="AG366" s="209"/>
      <c r="AH366" s="6"/>
      <c r="AI366" s="119"/>
      <c r="AJ366" s="192"/>
      <c r="AK366" s="9"/>
      <c r="AL366" s="119"/>
      <c r="AM366" s="192"/>
      <c r="AN366" s="9"/>
      <c r="AO366" s="119"/>
      <c r="AP366" s="192"/>
      <c r="AQ366" s="9"/>
      <c r="AR366" s="81"/>
      <c r="AS366" s="192"/>
      <c r="AT366" s="9"/>
      <c r="AU366" s="119"/>
      <c r="AV366" s="84"/>
      <c r="AW366" s="9"/>
      <c r="AX366" s="119"/>
      <c r="AY366" s="192" t="s">
        <v>3015</v>
      </c>
      <c r="AZ366" s="9"/>
      <c r="BA366" s="119"/>
      <c r="BB366" s="192"/>
      <c r="BC366" s="9"/>
      <c r="BD366" s="119"/>
      <c r="BE366" s="192"/>
      <c r="BF366" s="9"/>
      <c r="BG366" s="119"/>
    </row>
    <row r="367" spans="1:59" s="41" customFormat="1" ht="76.45" x14ac:dyDescent="0.25">
      <c r="A367" s="9">
        <v>406</v>
      </c>
      <c r="B367" s="124" t="s">
        <v>3003</v>
      </c>
      <c r="C367" s="9">
        <v>2</v>
      </c>
      <c r="D367" s="6" t="s">
        <v>3023</v>
      </c>
      <c r="E367" s="2" t="s">
        <v>3098</v>
      </c>
      <c r="F367" s="1" t="s">
        <v>3099</v>
      </c>
      <c r="G367" s="78" t="s">
        <v>3100</v>
      </c>
      <c r="H367" s="9">
        <v>2011</v>
      </c>
      <c r="I367" s="78" t="s">
        <v>3101</v>
      </c>
      <c r="J367" s="141">
        <v>32560</v>
      </c>
      <c r="K367" s="78" t="s">
        <v>7623</v>
      </c>
      <c r="L367" s="78" t="s">
        <v>3102</v>
      </c>
      <c r="M367" s="78" t="s">
        <v>3103</v>
      </c>
      <c r="N367" s="78" t="s">
        <v>3104</v>
      </c>
      <c r="O367" s="78" t="s">
        <v>3105</v>
      </c>
      <c r="P367" s="9">
        <v>114402</v>
      </c>
      <c r="Q367" s="6"/>
      <c r="R367" s="6"/>
      <c r="S367" s="6"/>
      <c r="T367" s="6"/>
      <c r="U367" s="6">
        <v>0</v>
      </c>
      <c r="V367" s="9"/>
      <c r="W367" s="9" t="s">
        <v>3013</v>
      </c>
      <c r="X367" s="6" t="s">
        <v>3106</v>
      </c>
      <c r="Y367" s="9"/>
      <c r="Z367" s="9"/>
      <c r="AA367" s="9"/>
      <c r="AB367" s="9"/>
      <c r="AC367" s="9"/>
      <c r="AD367" s="6"/>
      <c r="AE367" s="9"/>
      <c r="AF367" s="81"/>
      <c r="AG367" s="209"/>
      <c r="AH367" s="6"/>
      <c r="AI367" s="119"/>
      <c r="AJ367" s="192"/>
      <c r="AK367" s="9"/>
      <c r="AL367" s="119"/>
      <c r="AM367" s="192"/>
      <c r="AN367" s="9"/>
      <c r="AO367" s="119"/>
      <c r="AP367" s="192"/>
      <c r="AQ367" s="9"/>
      <c r="AR367" s="81"/>
      <c r="AS367" s="192"/>
      <c r="AT367" s="9"/>
      <c r="AU367" s="119"/>
      <c r="AV367" s="84"/>
      <c r="AW367" s="9"/>
      <c r="AX367" s="119"/>
      <c r="AY367" s="192" t="s">
        <v>3107</v>
      </c>
      <c r="AZ367" s="9"/>
      <c r="BA367" s="119"/>
      <c r="BB367" s="192"/>
      <c r="BC367" s="9"/>
      <c r="BD367" s="119"/>
      <c r="BE367" s="192"/>
      <c r="BF367" s="9"/>
      <c r="BG367" s="119"/>
    </row>
    <row r="368" spans="1:59" s="41" customFormat="1" ht="76.45" x14ac:dyDescent="0.25">
      <c r="A368" s="9">
        <v>406</v>
      </c>
      <c r="B368" s="124" t="s">
        <v>3003</v>
      </c>
      <c r="C368" s="9">
        <v>3</v>
      </c>
      <c r="D368" s="6" t="s">
        <v>3004</v>
      </c>
      <c r="E368" s="2" t="s">
        <v>3108</v>
      </c>
      <c r="F368" s="1" t="s">
        <v>3109</v>
      </c>
      <c r="G368" s="78" t="s">
        <v>3110</v>
      </c>
      <c r="H368" s="9">
        <v>2014</v>
      </c>
      <c r="I368" s="78" t="s">
        <v>3111</v>
      </c>
      <c r="J368" s="141">
        <v>140228</v>
      </c>
      <c r="K368" s="78" t="s">
        <v>7626</v>
      </c>
      <c r="L368" s="78" t="s">
        <v>3080</v>
      </c>
      <c r="M368" s="78" t="s">
        <v>3073</v>
      </c>
      <c r="N368" s="78"/>
      <c r="O368" s="78"/>
      <c r="P368" s="9">
        <v>115107</v>
      </c>
      <c r="Q368" s="6"/>
      <c r="R368" s="6"/>
      <c r="S368" s="6"/>
      <c r="T368" s="6"/>
      <c r="U368" s="6">
        <v>0</v>
      </c>
      <c r="V368" s="9"/>
      <c r="W368" s="9">
        <v>40</v>
      </c>
      <c r="X368" s="6" t="s">
        <v>3014</v>
      </c>
      <c r="Y368" s="9"/>
      <c r="Z368" s="9"/>
      <c r="AA368" s="9"/>
      <c r="AB368" s="9"/>
      <c r="AC368" s="9"/>
      <c r="AD368" s="6"/>
      <c r="AE368" s="9"/>
      <c r="AF368" s="81"/>
      <c r="AG368" s="209"/>
      <c r="AH368" s="6"/>
      <c r="AI368" s="119"/>
      <c r="AJ368" s="192"/>
      <c r="AK368" s="9"/>
      <c r="AL368" s="119"/>
      <c r="AM368" s="192"/>
      <c r="AN368" s="9"/>
      <c r="AO368" s="119"/>
      <c r="AP368" s="192"/>
      <c r="AQ368" s="9"/>
      <c r="AR368" s="81"/>
      <c r="AS368" s="192"/>
      <c r="AT368" s="9"/>
      <c r="AU368" s="119"/>
      <c r="AV368" s="84"/>
      <c r="AW368" s="9"/>
      <c r="AX368" s="119"/>
      <c r="AY368" s="192" t="s">
        <v>3015</v>
      </c>
      <c r="AZ368" s="9"/>
      <c r="BA368" s="119"/>
      <c r="BB368" s="192"/>
      <c r="BC368" s="9"/>
      <c r="BD368" s="119"/>
      <c r="BE368" s="192"/>
      <c r="BF368" s="9"/>
      <c r="BG368" s="119"/>
    </row>
    <row r="369" spans="1:59" s="41" customFormat="1" ht="280.25" x14ac:dyDescent="0.25">
      <c r="A369" s="9">
        <v>406</v>
      </c>
      <c r="B369" s="124" t="s">
        <v>3003</v>
      </c>
      <c r="C369" s="9">
        <v>4</v>
      </c>
      <c r="D369" s="6" t="s">
        <v>3004</v>
      </c>
      <c r="E369" s="2" t="s">
        <v>3112</v>
      </c>
      <c r="F369" s="1" t="s">
        <v>3099</v>
      </c>
      <c r="G369" s="78" t="s">
        <v>3113</v>
      </c>
      <c r="H369" s="9">
        <v>2014</v>
      </c>
      <c r="I369" s="78" t="s">
        <v>3114</v>
      </c>
      <c r="J369" s="141">
        <v>57836</v>
      </c>
      <c r="K369" s="78" t="s">
        <v>7623</v>
      </c>
      <c r="L369" s="78" t="s">
        <v>3115</v>
      </c>
      <c r="M369" s="78" t="s">
        <v>3116</v>
      </c>
      <c r="N369" s="78" t="s">
        <v>3117</v>
      </c>
      <c r="O369" s="78" t="s">
        <v>3118</v>
      </c>
      <c r="P369" s="9" t="s">
        <v>3119</v>
      </c>
      <c r="Q369" s="6"/>
      <c r="R369" s="6"/>
      <c r="S369" s="6"/>
      <c r="T369" s="6"/>
      <c r="U369" s="6">
        <v>0</v>
      </c>
      <c r="V369" s="9"/>
      <c r="W369" s="9">
        <v>40</v>
      </c>
      <c r="X369" s="6" t="s">
        <v>3014</v>
      </c>
      <c r="Y369" s="9"/>
      <c r="Z369" s="9"/>
      <c r="AA369" s="9"/>
      <c r="AB369" s="9"/>
      <c r="AC369" s="9"/>
      <c r="AD369" s="6"/>
      <c r="AE369" s="9"/>
      <c r="AF369" s="81"/>
      <c r="AG369" s="209"/>
      <c r="AH369" s="6"/>
      <c r="AI369" s="119"/>
      <c r="AJ369" s="192"/>
      <c r="AK369" s="9"/>
      <c r="AL369" s="119"/>
      <c r="AM369" s="192"/>
      <c r="AN369" s="9"/>
      <c r="AO369" s="119"/>
      <c r="AP369" s="192"/>
      <c r="AQ369" s="9"/>
      <c r="AR369" s="81"/>
      <c r="AS369" s="192"/>
      <c r="AT369" s="9"/>
      <c r="AU369" s="119"/>
      <c r="AV369" s="84"/>
      <c r="AW369" s="9"/>
      <c r="AX369" s="119"/>
      <c r="AY369" s="192" t="s">
        <v>3015</v>
      </c>
      <c r="AZ369" s="9"/>
      <c r="BA369" s="119"/>
      <c r="BB369" s="192"/>
      <c r="BC369" s="9"/>
      <c r="BD369" s="119"/>
      <c r="BE369" s="192"/>
      <c r="BF369" s="9"/>
      <c r="BG369" s="119"/>
    </row>
    <row r="370" spans="1:59" s="41" customFormat="1" ht="114.65" x14ac:dyDescent="0.25">
      <c r="A370" s="9">
        <v>406</v>
      </c>
      <c r="B370" s="124" t="s">
        <v>3003</v>
      </c>
      <c r="C370" s="9">
        <v>4</v>
      </c>
      <c r="D370" s="6" t="s">
        <v>3004</v>
      </c>
      <c r="E370" s="2" t="s">
        <v>3120</v>
      </c>
      <c r="F370" s="1" t="s">
        <v>3099</v>
      </c>
      <c r="G370" s="78" t="s">
        <v>3121</v>
      </c>
      <c r="H370" s="9">
        <v>2016</v>
      </c>
      <c r="I370" s="78" t="s">
        <v>3122</v>
      </c>
      <c r="J370" s="141">
        <v>197795.61</v>
      </c>
      <c r="K370" s="78" t="s">
        <v>283</v>
      </c>
      <c r="L370" s="78" t="s">
        <v>3102</v>
      </c>
      <c r="M370" s="78" t="s">
        <v>3103</v>
      </c>
      <c r="N370" s="78" t="s">
        <v>3123</v>
      </c>
      <c r="O370" s="78" t="s">
        <v>3124</v>
      </c>
      <c r="P370" s="9">
        <v>115380</v>
      </c>
      <c r="Q370" s="6"/>
      <c r="R370" s="6"/>
      <c r="S370" s="6"/>
      <c r="T370" s="6"/>
      <c r="U370" s="6"/>
      <c r="V370" s="9"/>
      <c r="W370" s="9">
        <v>0</v>
      </c>
      <c r="X370" s="6" t="s">
        <v>3014</v>
      </c>
      <c r="Y370" s="9"/>
      <c r="Z370" s="9"/>
      <c r="AA370" s="9"/>
      <c r="AB370" s="9"/>
      <c r="AC370" s="9" t="s">
        <v>7522</v>
      </c>
      <c r="AD370" s="6"/>
      <c r="AE370" s="9"/>
      <c r="AF370" s="81"/>
      <c r="AG370" s="209"/>
      <c r="AH370" s="6"/>
      <c r="AI370" s="119"/>
      <c r="AJ370" s="192"/>
      <c r="AK370" s="9"/>
      <c r="AL370" s="119"/>
      <c r="AM370" s="192"/>
      <c r="AN370" s="9"/>
      <c r="AO370" s="119"/>
      <c r="AP370" s="192"/>
      <c r="AQ370" s="9"/>
      <c r="AR370" s="81"/>
      <c r="AS370" s="192"/>
      <c r="AT370" s="9"/>
      <c r="AU370" s="119"/>
      <c r="AV370" s="84"/>
      <c r="AW370" s="9"/>
      <c r="AX370" s="119"/>
      <c r="AY370" s="192" t="s">
        <v>3015</v>
      </c>
      <c r="AZ370" s="9"/>
      <c r="BA370" s="119"/>
      <c r="BB370" s="192"/>
      <c r="BC370" s="9"/>
      <c r="BD370" s="119"/>
      <c r="BE370" s="192"/>
      <c r="BF370" s="9"/>
      <c r="BG370" s="119"/>
    </row>
    <row r="371" spans="1:59" s="41" customFormat="1" ht="127.4" x14ac:dyDescent="0.25">
      <c r="A371" s="9">
        <v>406</v>
      </c>
      <c r="B371" s="124" t="s">
        <v>3003</v>
      </c>
      <c r="C371" s="9">
        <v>3</v>
      </c>
      <c r="D371" s="6" t="s">
        <v>3004</v>
      </c>
      <c r="E371" s="2" t="s">
        <v>3112</v>
      </c>
      <c r="F371" s="1" t="s">
        <v>3099</v>
      </c>
      <c r="G371" s="78" t="s">
        <v>3125</v>
      </c>
      <c r="H371" s="9">
        <v>2016</v>
      </c>
      <c r="I371" s="78" t="s">
        <v>3126</v>
      </c>
      <c r="J371" s="141">
        <v>22628.959999999999</v>
      </c>
      <c r="K371" s="78" t="s">
        <v>7623</v>
      </c>
      <c r="L371" s="78" t="s">
        <v>3115</v>
      </c>
      <c r="M371" s="78" t="s">
        <v>3127</v>
      </c>
      <c r="N371" s="78" t="s">
        <v>3128</v>
      </c>
      <c r="O371" s="78" t="s">
        <v>3129</v>
      </c>
      <c r="P371" s="9">
        <v>115364</v>
      </c>
      <c r="Q371" s="6"/>
      <c r="R371" s="6"/>
      <c r="S371" s="6"/>
      <c r="T371" s="6"/>
      <c r="U371" s="6"/>
      <c r="V371" s="9"/>
      <c r="W371" s="9">
        <v>0</v>
      </c>
      <c r="X371" s="6" t="s">
        <v>3022</v>
      </c>
      <c r="Y371" s="9"/>
      <c r="Z371" s="9"/>
      <c r="AA371" s="9"/>
      <c r="AB371" s="9"/>
      <c r="AC371" s="9"/>
      <c r="AD371" s="6"/>
      <c r="AE371" s="9"/>
      <c r="AF371" s="81"/>
      <c r="AG371" s="209"/>
      <c r="AH371" s="6"/>
      <c r="AI371" s="119"/>
      <c r="AJ371" s="192"/>
      <c r="AK371" s="9"/>
      <c r="AL371" s="119"/>
      <c r="AM371" s="192"/>
      <c r="AN371" s="9"/>
      <c r="AO371" s="119"/>
      <c r="AP371" s="192"/>
      <c r="AQ371" s="9"/>
      <c r="AR371" s="81"/>
      <c r="AS371" s="192"/>
      <c r="AT371" s="9"/>
      <c r="AU371" s="119"/>
      <c r="AV371" s="84"/>
      <c r="AW371" s="9"/>
      <c r="AX371" s="119"/>
      <c r="AY371" s="192"/>
      <c r="AZ371" s="9"/>
      <c r="BA371" s="119"/>
      <c r="BB371" s="192"/>
      <c r="BC371" s="9"/>
      <c r="BD371" s="119"/>
      <c r="BE371" s="192"/>
      <c r="BF371" s="9"/>
      <c r="BG371" s="119"/>
    </row>
    <row r="372" spans="1:59" s="41" customFormat="1" ht="114.65" x14ac:dyDescent="0.25">
      <c r="A372" s="9">
        <v>416</v>
      </c>
      <c r="B372" s="124" t="s">
        <v>3130</v>
      </c>
      <c r="C372" s="9">
        <v>4</v>
      </c>
      <c r="D372" s="6"/>
      <c r="E372" s="2" t="s">
        <v>3131</v>
      </c>
      <c r="F372" s="1" t="s">
        <v>3132</v>
      </c>
      <c r="G372" s="78" t="s">
        <v>3133</v>
      </c>
      <c r="H372" s="9">
        <v>2005</v>
      </c>
      <c r="I372" s="78" t="s">
        <v>3134</v>
      </c>
      <c r="J372" s="141">
        <v>50075</v>
      </c>
      <c r="K372" s="78" t="s">
        <v>140</v>
      </c>
      <c r="L372" s="78" t="s">
        <v>3135</v>
      </c>
      <c r="M372" s="78" t="s">
        <v>3136</v>
      </c>
      <c r="N372" s="78" t="s">
        <v>3137</v>
      </c>
      <c r="O372" s="78" t="s">
        <v>3138</v>
      </c>
      <c r="P372" s="9" t="s">
        <v>3139</v>
      </c>
      <c r="Q372" s="6">
        <v>37.799999999999997</v>
      </c>
      <c r="R372" s="6">
        <v>0</v>
      </c>
      <c r="S372" s="6">
        <v>17.45</v>
      </c>
      <c r="T372" s="6">
        <v>20.350000000000001</v>
      </c>
      <c r="U372" s="6">
        <v>37.799999999999997</v>
      </c>
      <c r="V372" s="9">
        <v>90</v>
      </c>
      <c r="W372" s="9">
        <v>60</v>
      </c>
      <c r="X372" s="6" t="s">
        <v>3140</v>
      </c>
      <c r="Y372" s="9">
        <v>2</v>
      </c>
      <c r="Z372" s="9">
        <v>1</v>
      </c>
      <c r="AA372" s="9">
        <v>1</v>
      </c>
      <c r="AB372" s="9">
        <v>11</v>
      </c>
      <c r="AC372" s="9">
        <v>12</v>
      </c>
      <c r="AD372" s="6">
        <v>0</v>
      </c>
      <c r="AE372" s="9">
        <v>5</v>
      </c>
      <c r="AF372" s="81">
        <v>90</v>
      </c>
      <c r="AG372" s="209" t="s">
        <v>3141</v>
      </c>
      <c r="AH372" s="6" t="s">
        <v>3142</v>
      </c>
      <c r="AI372" s="119">
        <v>45</v>
      </c>
      <c r="AJ372" s="192" t="s">
        <v>3143</v>
      </c>
      <c r="AK372" s="9" t="s">
        <v>3142</v>
      </c>
      <c r="AL372" s="119">
        <v>45</v>
      </c>
      <c r="AM372" s="192"/>
      <c r="AN372" s="9"/>
      <c r="AO372" s="119"/>
      <c r="AP372" s="192"/>
      <c r="AQ372" s="9"/>
      <c r="AR372" s="81"/>
      <c r="AS372" s="192"/>
      <c r="AT372" s="9"/>
      <c r="AU372" s="119"/>
      <c r="AV372" s="84"/>
      <c r="AW372" s="9"/>
      <c r="AX372" s="119"/>
      <c r="AY372" s="192"/>
      <c r="AZ372" s="9"/>
      <c r="BA372" s="119"/>
      <c r="BB372" s="192"/>
      <c r="BC372" s="9"/>
      <c r="BD372" s="119"/>
      <c r="BE372" s="192"/>
      <c r="BF372" s="9"/>
      <c r="BG372" s="119"/>
    </row>
    <row r="373" spans="1:59" s="41" customFormat="1" ht="101.95" x14ac:dyDescent="0.25">
      <c r="A373" s="9">
        <v>416</v>
      </c>
      <c r="B373" s="124" t="s">
        <v>3130</v>
      </c>
      <c r="C373" s="9">
        <v>4</v>
      </c>
      <c r="D373" s="6"/>
      <c r="E373" s="2" t="s">
        <v>3131</v>
      </c>
      <c r="F373" s="1" t="s">
        <v>3132</v>
      </c>
      <c r="G373" s="78" t="s">
        <v>3144</v>
      </c>
      <c r="H373" s="9">
        <v>2005</v>
      </c>
      <c r="I373" s="78" t="s">
        <v>3145</v>
      </c>
      <c r="J373" s="141"/>
      <c r="K373" s="78" t="s">
        <v>140</v>
      </c>
      <c r="L373" s="78" t="s">
        <v>3135</v>
      </c>
      <c r="M373" s="78" t="s">
        <v>3136</v>
      </c>
      <c r="N373" s="78" t="s">
        <v>3137</v>
      </c>
      <c r="O373" s="78" t="s">
        <v>3138</v>
      </c>
      <c r="P373" s="9" t="s">
        <v>3146</v>
      </c>
      <c r="Q373" s="6">
        <v>37.799999999999997</v>
      </c>
      <c r="R373" s="6">
        <v>0</v>
      </c>
      <c r="S373" s="6">
        <v>17.45</v>
      </c>
      <c r="T373" s="6">
        <v>20.350000000000001</v>
      </c>
      <c r="U373" s="6">
        <v>37.799999999999997</v>
      </c>
      <c r="V373" s="9">
        <v>90</v>
      </c>
      <c r="W373" s="9">
        <v>60</v>
      </c>
      <c r="X373" s="6" t="s">
        <v>3140</v>
      </c>
      <c r="Y373" s="9">
        <v>2</v>
      </c>
      <c r="Z373" s="9">
        <v>4</v>
      </c>
      <c r="AA373" s="9">
        <v>1</v>
      </c>
      <c r="AB373" s="9">
        <v>11</v>
      </c>
      <c r="AC373" s="9">
        <v>12</v>
      </c>
      <c r="AD373" s="6">
        <v>0</v>
      </c>
      <c r="AE373" s="9">
        <v>5</v>
      </c>
      <c r="AF373" s="81">
        <v>90</v>
      </c>
      <c r="AG373" s="209" t="s">
        <v>3141</v>
      </c>
      <c r="AH373" s="6" t="s">
        <v>3142</v>
      </c>
      <c r="AI373" s="119">
        <v>45</v>
      </c>
      <c r="AJ373" s="192" t="s">
        <v>3143</v>
      </c>
      <c r="AK373" s="9" t="s">
        <v>3142</v>
      </c>
      <c r="AL373" s="119">
        <v>45</v>
      </c>
      <c r="AM373" s="192"/>
      <c r="AN373" s="9"/>
      <c r="AO373" s="119"/>
      <c r="AP373" s="192"/>
      <c r="AQ373" s="9"/>
      <c r="AR373" s="81"/>
      <c r="AS373" s="192"/>
      <c r="AT373" s="9"/>
      <c r="AU373" s="119"/>
      <c r="AV373" s="84"/>
      <c r="AW373" s="9"/>
      <c r="AX373" s="119"/>
      <c r="AY373" s="192"/>
      <c r="AZ373" s="9"/>
      <c r="BA373" s="119"/>
      <c r="BB373" s="192"/>
      <c r="BC373" s="9"/>
      <c r="BD373" s="119"/>
      <c r="BE373" s="192"/>
      <c r="BF373" s="9"/>
      <c r="BG373" s="119"/>
    </row>
    <row r="374" spans="1:59" s="41" customFormat="1" ht="114.65" x14ac:dyDescent="0.25">
      <c r="A374" s="9">
        <v>416</v>
      </c>
      <c r="B374" s="124" t="s">
        <v>3130</v>
      </c>
      <c r="C374" s="9">
        <v>4</v>
      </c>
      <c r="D374" s="6"/>
      <c r="E374" s="2" t="s">
        <v>3131</v>
      </c>
      <c r="F374" s="1" t="s">
        <v>3132</v>
      </c>
      <c r="G374" s="78" t="s">
        <v>3147</v>
      </c>
      <c r="H374" s="9">
        <v>2005</v>
      </c>
      <c r="I374" s="78" t="s">
        <v>3148</v>
      </c>
      <c r="J374" s="141"/>
      <c r="K374" s="78" t="s">
        <v>140</v>
      </c>
      <c r="L374" s="78" t="s">
        <v>3135</v>
      </c>
      <c r="M374" s="78" t="s">
        <v>3136</v>
      </c>
      <c r="N374" s="78" t="s">
        <v>3137</v>
      </c>
      <c r="O374" s="78" t="s">
        <v>3138</v>
      </c>
      <c r="P374" s="9" t="s">
        <v>3149</v>
      </c>
      <c r="Q374" s="6">
        <v>37.799999999999997</v>
      </c>
      <c r="R374" s="6">
        <v>0</v>
      </c>
      <c r="S374" s="6">
        <v>17.45</v>
      </c>
      <c r="T374" s="6">
        <v>20.350000000000001</v>
      </c>
      <c r="U374" s="6">
        <v>37.799999999999997</v>
      </c>
      <c r="V374" s="9">
        <v>90</v>
      </c>
      <c r="W374" s="9">
        <v>60</v>
      </c>
      <c r="X374" s="6" t="s">
        <v>3140</v>
      </c>
      <c r="Y374" s="9">
        <v>2</v>
      </c>
      <c r="Z374" s="9">
        <v>5</v>
      </c>
      <c r="AA374" s="9">
        <v>2</v>
      </c>
      <c r="AB374" s="9">
        <v>35</v>
      </c>
      <c r="AC374" s="9">
        <v>12</v>
      </c>
      <c r="AD374" s="6">
        <v>0</v>
      </c>
      <c r="AE374" s="9">
        <v>5</v>
      </c>
      <c r="AF374" s="81">
        <v>90</v>
      </c>
      <c r="AG374" s="209" t="s">
        <v>3141</v>
      </c>
      <c r="AH374" s="6" t="s">
        <v>3142</v>
      </c>
      <c r="AI374" s="119">
        <v>45</v>
      </c>
      <c r="AJ374" s="192" t="s">
        <v>3143</v>
      </c>
      <c r="AK374" s="9" t="s">
        <v>3142</v>
      </c>
      <c r="AL374" s="119">
        <v>45</v>
      </c>
      <c r="AM374" s="192"/>
      <c r="AN374" s="9"/>
      <c r="AO374" s="119"/>
      <c r="AP374" s="192"/>
      <c r="AQ374" s="9"/>
      <c r="AR374" s="81"/>
      <c r="AS374" s="192"/>
      <c r="AT374" s="9"/>
      <c r="AU374" s="119"/>
      <c r="AV374" s="84"/>
      <c r="AW374" s="9"/>
      <c r="AX374" s="119"/>
      <c r="AY374" s="192"/>
      <c r="AZ374" s="9"/>
      <c r="BA374" s="119"/>
      <c r="BB374" s="192"/>
      <c r="BC374" s="9"/>
      <c r="BD374" s="119"/>
      <c r="BE374" s="192"/>
      <c r="BF374" s="9"/>
      <c r="BG374" s="119"/>
    </row>
    <row r="375" spans="1:59" s="41" customFormat="1" ht="89.2" x14ac:dyDescent="0.25">
      <c r="A375" s="9">
        <v>416</v>
      </c>
      <c r="B375" s="124" t="s">
        <v>3130</v>
      </c>
      <c r="C375" s="9">
        <v>4</v>
      </c>
      <c r="D375" s="6"/>
      <c r="E375" s="2" t="s">
        <v>3131</v>
      </c>
      <c r="F375" s="1" t="s">
        <v>3132</v>
      </c>
      <c r="G375" s="78" t="s">
        <v>3150</v>
      </c>
      <c r="H375" s="9">
        <v>2005</v>
      </c>
      <c r="I375" s="78" t="s">
        <v>3151</v>
      </c>
      <c r="J375" s="141"/>
      <c r="K375" s="78" t="s">
        <v>140</v>
      </c>
      <c r="L375" s="78" t="s">
        <v>3135</v>
      </c>
      <c r="M375" s="78" t="s">
        <v>3136</v>
      </c>
      <c r="N375" s="78" t="s">
        <v>3137</v>
      </c>
      <c r="O375" s="78" t="s">
        <v>3138</v>
      </c>
      <c r="P375" s="9" t="s">
        <v>3152</v>
      </c>
      <c r="Q375" s="6">
        <v>37.799999999999997</v>
      </c>
      <c r="R375" s="6">
        <v>0</v>
      </c>
      <c r="S375" s="6">
        <v>17.45</v>
      </c>
      <c r="T375" s="6">
        <v>20.350000000000001</v>
      </c>
      <c r="U375" s="6">
        <v>37.799999999999997</v>
      </c>
      <c r="V375" s="9">
        <v>90</v>
      </c>
      <c r="W375" s="9">
        <v>60</v>
      </c>
      <c r="X375" s="6" t="s">
        <v>3153</v>
      </c>
      <c r="Y375" s="9">
        <v>2</v>
      </c>
      <c r="Z375" s="9">
        <v>1</v>
      </c>
      <c r="AA375" s="9">
        <v>2</v>
      </c>
      <c r="AB375" s="9">
        <v>35</v>
      </c>
      <c r="AC375" s="9">
        <v>12</v>
      </c>
      <c r="AD375" s="6">
        <v>0</v>
      </c>
      <c r="AE375" s="9">
        <v>5</v>
      </c>
      <c r="AF375" s="81">
        <v>90</v>
      </c>
      <c r="AG375" s="209" t="s">
        <v>3141</v>
      </c>
      <c r="AH375" s="6" t="s">
        <v>3142</v>
      </c>
      <c r="AI375" s="119">
        <v>45</v>
      </c>
      <c r="AJ375" s="192" t="s">
        <v>3143</v>
      </c>
      <c r="AK375" s="9" t="s">
        <v>3142</v>
      </c>
      <c r="AL375" s="119">
        <v>45</v>
      </c>
      <c r="AM375" s="192"/>
      <c r="AN375" s="9"/>
      <c r="AO375" s="119"/>
      <c r="AP375" s="192"/>
      <c r="AQ375" s="9"/>
      <c r="AR375" s="81"/>
      <c r="AS375" s="192"/>
      <c r="AT375" s="9"/>
      <c r="AU375" s="119"/>
      <c r="AV375" s="84"/>
      <c r="AW375" s="9"/>
      <c r="AX375" s="119"/>
      <c r="AY375" s="192"/>
      <c r="AZ375" s="9"/>
      <c r="BA375" s="119"/>
      <c r="BB375" s="192"/>
      <c r="BC375" s="9"/>
      <c r="BD375" s="119"/>
      <c r="BE375" s="192"/>
      <c r="BF375" s="9"/>
      <c r="BG375" s="119"/>
    </row>
    <row r="376" spans="1:59" s="41" customFormat="1" ht="165.6" x14ac:dyDescent="0.25">
      <c r="A376" s="9">
        <v>481</v>
      </c>
      <c r="B376" s="124" t="s">
        <v>3154</v>
      </c>
      <c r="C376" s="9" t="s">
        <v>3155</v>
      </c>
      <c r="D376" s="6" t="s">
        <v>3156</v>
      </c>
      <c r="E376" s="2" t="s">
        <v>3157</v>
      </c>
      <c r="F376" s="1">
        <v>14011</v>
      </c>
      <c r="G376" s="78" t="s">
        <v>3158</v>
      </c>
      <c r="H376" s="9">
        <v>2009</v>
      </c>
      <c r="I376" s="78" t="s">
        <v>3159</v>
      </c>
      <c r="J376" s="141">
        <v>135000</v>
      </c>
      <c r="K376" s="78" t="s">
        <v>68</v>
      </c>
      <c r="L376" s="78" t="s">
        <v>3160</v>
      </c>
      <c r="M376" s="78" t="s">
        <v>3161</v>
      </c>
      <c r="N376" s="78" t="s">
        <v>3162</v>
      </c>
      <c r="O376" s="78" t="s">
        <v>3163</v>
      </c>
      <c r="P376" s="9" t="s">
        <v>3164</v>
      </c>
      <c r="Q376" s="6">
        <v>19.73</v>
      </c>
      <c r="R376" s="6">
        <v>13.81</v>
      </c>
      <c r="S376" s="6">
        <v>5.92</v>
      </c>
      <c r="T376" s="6">
        <v>0</v>
      </c>
      <c r="U376" s="6">
        <v>19.73</v>
      </c>
      <c r="V376" s="9"/>
      <c r="W376" s="9">
        <v>80</v>
      </c>
      <c r="X376" s="6" t="s">
        <v>3165</v>
      </c>
      <c r="Y376" s="9"/>
      <c r="Z376" s="9"/>
      <c r="AA376" s="9"/>
      <c r="AB376" s="9">
        <v>3</v>
      </c>
      <c r="AC376" s="176">
        <v>0</v>
      </c>
      <c r="AD376" s="6">
        <v>9.75</v>
      </c>
      <c r="AE376" s="9">
        <v>5</v>
      </c>
      <c r="AF376" s="81"/>
      <c r="AG376" s="209" t="s">
        <v>3156</v>
      </c>
      <c r="AH376" s="6" t="s">
        <v>3157</v>
      </c>
      <c r="AI376" s="119">
        <v>70</v>
      </c>
      <c r="AJ376" s="192" t="s">
        <v>3166</v>
      </c>
      <c r="AK376" s="9" t="s">
        <v>3167</v>
      </c>
      <c r="AL376" s="119">
        <v>10</v>
      </c>
      <c r="AM376" s="192" t="s">
        <v>3168</v>
      </c>
      <c r="AN376" s="9" t="s">
        <v>3157</v>
      </c>
      <c r="AO376" s="119">
        <v>10</v>
      </c>
      <c r="AP376" s="192" t="s">
        <v>2953</v>
      </c>
      <c r="AQ376" s="9" t="s">
        <v>3157</v>
      </c>
      <c r="AR376" s="81">
        <v>10</v>
      </c>
      <c r="AS376" s="192"/>
      <c r="AT376" s="9"/>
      <c r="AU376" s="119"/>
      <c r="AV376" s="84"/>
      <c r="AW376" s="9"/>
      <c r="AX376" s="119"/>
      <c r="AY376" s="192"/>
      <c r="AZ376" s="9"/>
      <c r="BA376" s="119"/>
      <c r="BB376" s="192"/>
      <c r="BC376" s="9"/>
      <c r="BD376" s="119"/>
      <c r="BE376" s="192"/>
      <c r="BF376" s="9"/>
      <c r="BG376" s="119"/>
    </row>
    <row r="377" spans="1:59" s="41" customFormat="1" ht="114.65" x14ac:dyDescent="0.25">
      <c r="A377" s="9">
        <v>481</v>
      </c>
      <c r="B377" s="124" t="s">
        <v>3154</v>
      </c>
      <c r="C377" s="9" t="s">
        <v>3169</v>
      </c>
      <c r="D377" s="6" t="s">
        <v>3141</v>
      </c>
      <c r="E377" s="2" t="s">
        <v>3170</v>
      </c>
      <c r="F377" s="1" t="s">
        <v>3171</v>
      </c>
      <c r="G377" s="78" t="s">
        <v>3172</v>
      </c>
      <c r="H377" s="9">
        <v>2005</v>
      </c>
      <c r="I377" s="78" t="s">
        <v>3173</v>
      </c>
      <c r="J377" s="141">
        <v>40060.089999999997</v>
      </c>
      <c r="K377" s="78" t="s">
        <v>140</v>
      </c>
      <c r="L377" s="78" t="s">
        <v>3174</v>
      </c>
      <c r="M377" s="78" t="s">
        <v>3175</v>
      </c>
      <c r="N377" s="78" t="s">
        <v>3176</v>
      </c>
      <c r="O377" s="78" t="s">
        <v>3177</v>
      </c>
      <c r="P377" s="9">
        <v>3403953</v>
      </c>
      <c r="Q377" s="6">
        <v>4</v>
      </c>
      <c r="R377" s="6">
        <v>0</v>
      </c>
      <c r="S377" s="6">
        <v>4</v>
      </c>
      <c r="T377" s="6">
        <v>0</v>
      </c>
      <c r="U377" s="6">
        <v>4</v>
      </c>
      <c r="V377" s="9">
        <v>100</v>
      </c>
      <c r="W377" s="9">
        <v>100</v>
      </c>
      <c r="X377" s="6" t="s">
        <v>3178</v>
      </c>
      <c r="Y377" s="9"/>
      <c r="Z377" s="9"/>
      <c r="AA377" s="9"/>
      <c r="AB377" s="9">
        <v>3</v>
      </c>
      <c r="AC377" s="9">
        <v>116</v>
      </c>
      <c r="AD377" s="6">
        <v>9.75</v>
      </c>
      <c r="AE377" s="9">
        <v>5</v>
      </c>
      <c r="AF377" s="81">
        <v>100</v>
      </c>
      <c r="AG377" s="209" t="s">
        <v>3141</v>
      </c>
      <c r="AH377" s="6" t="s">
        <v>3179</v>
      </c>
      <c r="AI377" s="119">
        <v>75</v>
      </c>
      <c r="AJ377" s="192" t="s">
        <v>3180</v>
      </c>
      <c r="AK377" s="9" t="s">
        <v>3170</v>
      </c>
      <c r="AL377" s="119">
        <v>25</v>
      </c>
      <c r="AM377" s="192"/>
      <c r="AN377" s="9"/>
      <c r="AO377" s="119"/>
      <c r="AP377" s="192"/>
      <c r="AQ377" s="9"/>
      <c r="AR377" s="81"/>
      <c r="AS377" s="192"/>
      <c r="AT377" s="9"/>
      <c r="AU377" s="119"/>
      <c r="AV377" s="84"/>
      <c r="AW377" s="9"/>
      <c r="AX377" s="119"/>
      <c r="AY377" s="192"/>
      <c r="AZ377" s="9"/>
      <c r="BA377" s="119"/>
      <c r="BB377" s="192"/>
      <c r="BC377" s="9"/>
      <c r="BD377" s="119"/>
      <c r="BE377" s="192"/>
      <c r="BF377" s="9"/>
      <c r="BG377" s="119"/>
    </row>
    <row r="378" spans="1:59" s="41" customFormat="1" ht="305.75" x14ac:dyDescent="0.25">
      <c r="A378" s="9">
        <v>481</v>
      </c>
      <c r="B378" s="124" t="s">
        <v>3154</v>
      </c>
      <c r="C378" s="9">
        <v>116</v>
      </c>
      <c r="D378" s="6" t="s">
        <v>3141</v>
      </c>
      <c r="E378" s="2" t="s">
        <v>3181</v>
      </c>
      <c r="F378" s="1" t="s">
        <v>3182</v>
      </c>
      <c r="G378" s="78" t="s">
        <v>3183</v>
      </c>
      <c r="H378" s="9">
        <v>2007</v>
      </c>
      <c r="I378" s="78" t="s">
        <v>3184</v>
      </c>
      <c r="J378" s="141">
        <v>219000</v>
      </c>
      <c r="K378" s="78" t="s">
        <v>88</v>
      </c>
      <c r="L378" s="78" t="s">
        <v>3174</v>
      </c>
      <c r="M378" s="78" t="s">
        <v>3175</v>
      </c>
      <c r="N378" s="78" t="s">
        <v>3185</v>
      </c>
      <c r="O378" s="78" t="s">
        <v>3186</v>
      </c>
      <c r="P378" s="9">
        <v>3404818</v>
      </c>
      <c r="Q378" s="6">
        <v>12.62</v>
      </c>
      <c r="R378" s="6">
        <v>0</v>
      </c>
      <c r="S378" s="6">
        <v>12.62</v>
      </c>
      <c r="T378" s="6">
        <v>0</v>
      </c>
      <c r="U378" s="6">
        <v>12.62</v>
      </c>
      <c r="V378" s="9">
        <v>100</v>
      </c>
      <c r="W378" s="9">
        <v>100</v>
      </c>
      <c r="X378" s="6" t="s">
        <v>3187</v>
      </c>
      <c r="Y378" s="9"/>
      <c r="Z378" s="9"/>
      <c r="AA378" s="9"/>
      <c r="AB378" s="9">
        <v>35</v>
      </c>
      <c r="AC378" s="9">
        <v>116</v>
      </c>
      <c r="AD378" s="6">
        <v>9.75</v>
      </c>
      <c r="AE378" s="9">
        <v>5</v>
      </c>
      <c r="AF378" s="81">
        <v>100</v>
      </c>
      <c r="AG378" s="209" t="s">
        <v>3141</v>
      </c>
      <c r="AH378" s="6" t="s">
        <v>3179</v>
      </c>
      <c r="AI378" s="119">
        <v>90</v>
      </c>
      <c r="AJ378" s="192" t="s">
        <v>3143</v>
      </c>
      <c r="AK378" s="9" t="s">
        <v>3179</v>
      </c>
      <c r="AL378" s="119">
        <v>10</v>
      </c>
      <c r="AM378" s="192"/>
      <c r="AN378" s="9"/>
      <c r="AO378" s="119"/>
      <c r="AP378" s="192"/>
      <c r="AQ378" s="9"/>
      <c r="AR378" s="81"/>
      <c r="AS378" s="192"/>
      <c r="AT378" s="9"/>
      <c r="AU378" s="119"/>
      <c r="AV378" s="84"/>
      <c r="AW378" s="9"/>
      <c r="AX378" s="119"/>
      <c r="AY378" s="192"/>
      <c r="AZ378" s="9"/>
      <c r="BA378" s="119"/>
      <c r="BB378" s="192"/>
      <c r="BC378" s="9"/>
      <c r="BD378" s="119"/>
      <c r="BE378" s="192"/>
      <c r="BF378" s="9"/>
      <c r="BG378" s="119"/>
    </row>
    <row r="379" spans="1:59" s="41" customFormat="1" ht="114.65" x14ac:dyDescent="0.25">
      <c r="A379" s="9">
        <v>481</v>
      </c>
      <c r="B379" s="124" t="s">
        <v>3154</v>
      </c>
      <c r="C379" s="9" t="s">
        <v>3188</v>
      </c>
      <c r="D379" s="6" t="s">
        <v>3156</v>
      </c>
      <c r="E379" s="2" t="s">
        <v>3189</v>
      </c>
      <c r="F379" s="1">
        <v>14056</v>
      </c>
      <c r="G379" s="78" t="s">
        <v>3190</v>
      </c>
      <c r="H379" s="9">
        <v>2004</v>
      </c>
      <c r="I379" s="78" t="s">
        <v>3191</v>
      </c>
      <c r="J379" s="141">
        <v>133533.63</v>
      </c>
      <c r="K379" s="78" t="s">
        <v>140</v>
      </c>
      <c r="L379" s="78" t="s">
        <v>3192</v>
      </c>
      <c r="M379" s="78" t="s">
        <v>3193</v>
      </c>
      <c r="N379" s="78" t="s">
        <v>3194</v>
      </c>
      <c r="O379" s="78" t="s">
        <v>3195</v>
      </c>
      <c r="P379" s="9" t="s">
        <v>3196</v>
      </c>
      <c r="Q379" s="6">
        <v>4</v>
      </c>
      <c r="R379" s="6">
        <v>0</v>
      </c>
      <c r="S379" s="6">
        <v>4</v>
      </c>
      <c r="T379" s="6">
        <v>0</v>
      </c>
      <c r="U379" s="6">
        <v>4</v>
      </c>
      <c r="V379" s="9"/>
      <c r="W379" s="9">
        <v>100</v>
      </c>
      <c r="X379" s="6" t="s">
        <v>3197</v>
      </c>
      <c r="Y379" s="9"/>
      <c r="Z379" s="9"/>
      <c r="AA379" s="9"/>
      <c r="AB379" s="9">
        <v>3</v>
      </c>
      <c r="AC379" s="9">
        <v>104</v>
      </c>
      <c r="AD379" s="6">
        <v>9.75</v>
      </c>
      <c r="AE379" s="9">
        <v>5</v>
      </c>
      <c r="AF379" s="81">
        <v>0</v>
      </c>
      <c r="AG379" s="209"/>
      <c r="AH379" s="6"/>
      <c r="AI379" s="119"/>
      <c r="AJ379" s="192"/>
      <c r="AK379" s="9"/>
      <c r="AL379" s="119"/>
      <c r="AM379" s="192"/>
      <c r="AN379" s="9"/>
      <c r="AO379" s="119"/>
      <c r="AP379" s="192"/>
      <c r="AQ379" s="9"/>
      <c r="AR379" s="81"/>
      <c r="AS379" s="192"/>
      <c r="AT379" s="9"/>
      <c r="AU379" s="119"/>
      <c r="AV379" s="84"/>
      <c r="AW379" s="9"/>
      <c r="AX379" s="119"/>
      <c r="AY379" s="192"/>
      <c r="AZ379" s="9"/>
      <c r="BA379" s="119"/>
      <c r="BB379" s="192"/>
      <c r="BC379" s="9"/>
      <c r="BD379" s="119"/>
      <c r="BE379" s="192"/>
      <c r="BF379" s="9"/>
      <c r="BG379" s="119"/>
    </row>
    <row r="380" spans="1:59" s="41" customFormat="1" ht="127.4" x14ac:dyDescent="0.25">
      <c r="A380" s="9">
        <v>481</v>
      </c>
      <c r="B380" s="124" t="s">
        <v>3154</v>
      </c>
      <c r="C380" s="9" t="s">
        <v>3155</v>
      </c>
      <c r="D380" s="6" t="s">
        <v>3156</v>
      </c>
      <c r="E380" s="2" t="s">
        <v>3198</v>
      </c>
      <c r="F380" s="1">
        <v>16075</v>
      </c>
      <c r="G380" s="78" t="s">
        <v>3199</v>
      </c>
      <c r="H380" s="9">
        <v>2004</v>
      </c>
      <c r="I380" s="78" t="s">
        <v>3200</v>
      </c>
      <c r="J380" s="141">
        <v>50075.11</v>
      </c>
      <c r="K380" s="78" t="s">
        <v>140</v>
      </c>
      <c r="L380" s="78" t="s">
        <v>3160</v>
      </c>
      <c r="M380" s="78" t="s">
        <v>3201</v>
      </c>
      <c r="N380" s="78" t="s">
        <v>3202</v>
      </c>
      <c r="O380" s="78" t="s">
        <v>3203</v>
      </c>
      <c r="P380" s="9">
        <v>3403647</v>
      </c>
      <c r="Q380" s="6">
        <v>8.7899999999999991</v>
      </c>
      <c r="R380" s="6">
        <v>0</v>
      </c>
      <c r="S380" s="6">
        <v>8.7899999999999991</v>
      </c>
      <c r="T380" s="6">
        <v>0</v>
      </c>
      <c r="U380" s="6">
        <v>8.7899999999999991</v>
      </c>
      <c r="V380" s="9"/>
      <c r="W380" s="9">
        <v>100</v>
      </c>
      <c r="X380" s="6" t="s">
        <v>3204</v>
      </c>
      <c r="Y380" s="9"/>
      <c r="Z380" s="9"/>
      <c r="AA380" s="9"/>
      <c r="AB380" s="9">
        <v>3</v>
      </c>
      <c r="AC380" s="9">
        <v>113</v>
      </c>
      <c r="AD380" s="6">
        <v>9.75</v>
      </c>
      <c r="AE380" s="9">
        <v>5</v>
      </c>
      <c r="AF380" s="81">
        <v>90</v>
      </c>
      <c r="AG380" s="209" t="s">
        <v>3156</v>
      </c>
      <c r="AH380" s="6" t="s">
        <v>3198</v>
      </c>
      <c r="AI380" s="119">
        <v>100</v>
      </c>
      <c r="AJ380" s="192"/>
      <c r="AK380" s="9"/>
      <c r="AL380" s="119"/>
      <c r="AM380" s="192"/>
      <c r="AN380" s="9"/>
      <c r="AO380" s="119"/>
      <c r="AP380" s="192"/>
      <c r="AQ380" s="9"/>
      <c r="AR380" s="81"/>
      <c r="AS380" s="192"/>
      <c r="AT380" s="9"/>
      <c r="AU380" s="119"/>
      <c r="AV380" s="84"/>
      <c r="AW380" s="9"/>
      <c r="AX380" s="119"/>
      <c r="AY380" s="192"/>
      <c r="AZ380" s="9"/>
      <c r="BA380" s="119"/>
      <c r="BB380" s="192"/>
      <c r="BC380" s="9"/>
      <c r="BD380" s="119"/>
      <c r="BE380" s="192"/>
      <c r="BF380" s="9"/>
      <c r="BG380" s="119"/>
    </row>
    <row r="381" spans="1:59" s="41" customFormat="1" ht="114.65" x14ac:dyDescent="0.25">
      <c r="A381" s="9">
        <v>481</v>
      </c>
      <c r="B381" s="124" t="s">
        <v>3154</v>
      </c>
      <c r="C381" s="9" t="s">
        <v>3205</v>
      </c>
      <c r="D381" s="6" t="s">
        <v>3206</v>
      </c>
      <c r="E381" s="2" t="s">
        <v>3207</v>
      </c>
      <c r="F381" s="1" t="s">
        <v>3208</v>
      </c>
      <c r="G381" s="78" t="s">
        <v>3209</v>
      </c>
      <c r="H381" s="9">
        <v>2008</v>
      </c>
      <c r="I381" s="78" t="s">
        <v>3210</v>
      </c>
      <c r="J381" s="141">
        <v>220225.8</v>
      </c>
      <c r="K381" s="78" t="s">
        <v>88</v>
      </c>
      <c r="L381" s="78" t="s">
        <v>3211</v>
      </c>
      <c r="M381" s="78" t="s">
        <v>3212</v>
      </c>
      <c r="N381" s="78" t="s">
        <v>3213</v>
      </c>
      <c r="O381" s="78" t="s">
        <v>3214</v>
      </c>
      <c r="P381" s="9">
        <v>3404609</v>
      </c>
      <c r="Q381" s="6">
        <v>13.58</v>
      </c>
      <c r="R381" s="6">
        <v>0</v>
      </c>
      <c r="S381" s="6">
        <v>13.58</v>
      </c>
      <c r="T381" s="6">
        <v>0</v>
      </c>
      <c r="U381" s="6">
        <v>13.58</v>
      </c>
      <c r="V381" s="9">
        <v>95</v>
      </c>
      <c r="W381" s="9">
        <v>100</v>
      </c>
      <c r="X381" s="6" t="s">
        <v>3215</v>
      </c>
      <c r="Y381" s="9"/>
      <c r="Z381" s="9"/>
      <c r="AA381" s="9"/>
      <c r="AB381" s="9">
        <v>3</v>
      </c>
      <c r="AC381" s="9">
        <v>102</v>
      </c>
      <c r="AD381" s="6">
        <v>9.75</v>
      </c>
      <c r="AE381" s="9">
        <v>5</v>
      </c>
      <c r="AF381" s="81">
        <v>100</v>
      </c>
      <c r="AG381" s="209" t="s">
        <v>3206</v>
      </c>
      <c r="AH381" s="6" t="s">
        <v>3216</v>
      </c>
      <c r="AI381" s="119">
        <v>100</v>
      </c>
      <c r="AJ381" s="192"/>
      <c r="AK381" s="9"/>
      <c r="AL381" s="119"/>
      <c r="AM381" s="192"/>
      <c r="AN381" s="9"/>
      <c r="AO381" s="119"/>
      <c r="AP381" s="192"/>
      <c r="AQ381" s="9"/>
      <c r="AR381" s="81"/>
      <c r="AS381" s="192"/>
      <c r="AT381" s="9"/>
      <c r="AU381" s="119"/>
      <c r="AV381" s="84"/>
      <c r="AW381" s="9"/>
      <c r="AX381" s="119"/>
      <c r="AY381" s="192"/>
      <c r="AZ381" s="9"/>
      <c r="BA381" s="119"/>
      <c r="BB381" s="192"/>
      <c r="BC381" s="9"/>
      <c r="BD381" s="119"/>
      <c r="BE381" s="192"/>
      <c r="BF381" s="9"/>
      <c r="BG381" s="119"/>
    </row>
    <row r="382" spans="1:59" s="41" customFormat="1" ht="114.65" x14ac:dyDescent="0.25">
      <c r="A382" s="9">
        <v>481</v>
      </c>
      <c r="B382" s="124" t="s">
        <v>3154</v>
      </c>
      <c r="C382" s="9">
        <v>209</v>
      </c>
      <c r="D382" s="6" t="s">
        <v>736</v>
      </c>
      <c r="E382" s="2" t="s">
        <v>3217</v>
      </c>
      <c r="F382" s="1">
        <v>18749</v>
      </c>
      <c r="G382" s="78" t="s">
        <v>3218</v>
      </c>
      <c r="H382" s="9">
        <v>2010</v>
      </c>
      <c r="I382" s="78" t="s">
        <v>3219</v>
      </c>
      <c r="J382" s="141">
        <v>400000</v>
      </c>
      <c r="K382" s="78" t="s">
        <v>68</v>
      </c>
      <c r="L382" s="78" t="s">
        <v>3220</v>
      </c>
      <c r="M382" s="78" t="s">
        <v>3221</v>
      </c>
      <c r="N382" s="78" t="s">
        <v>3222</v>
      </c>
      <c r="O382" s="78" t="s">
        <v>3223</v>
      </c>
      <c r="P382" s="9">
        <v>3806405</v>
      </c>
      <c r="Q382" s="6">
        <v>105.33000000000001</v>
      </c>
      <c r="R382" s="6">
        <v>67.12</v>
      </c>
      <c r="S382" s="6">
        <v>38.21</v>
      </c>
      <c r="T382" s="6">
        <v>0</v>
      </c>
      <c r="U382" s="6">
        <v>105.33000000000001</v>
      </c>
      <c r="V382" s="9">
        <v>60</v>
      </c>
      <c r="W382" s="9">
        <v>60</v>
      </c>
      <c r="X382" s="6" t="s">
        <v>3224</v>
      </c>
      <c r="Y382" s="9"/>
      <c r="Z382" s="9"/>
      <c r="AA382" s="9"/>
      <c r="AB382" s="9">
        <v>66</v>
      </c>
      <c r="AC382" s="9">
        <v>209.208</v>
      </c>
      <c r="AD382" s="6">
        <v>9.75</v>
      </c>
      <c r="AE382" s="9">
        <v>5</v>
      </c>
      <c r="AF382" s="81">
        <v>30</v>
      </c>
      <c r="AG382" s="209" t="s">
        <v>736</v>
      </c>
      <c r="AH382" s="6" t="s">
        <v>3225</v>
      </c>
      <c r="AI382" s="119">
        <v>10</v>
      </c>
      <c r="AJ382" s="192" t="s">
        <v>3226</v>
      </c>
      <c r="AK382" s="9" t="s">
        <v>3227</v>
      </c>
      <c r="AL382" s="119">
        <v>5</v>
      </c>
      <c r="AM382" s="192" t="s">
        <v>3228</v>
      </c>
      <c r="AN382" s="9" t="s">
        <v>3229</v>
      </c>
      <c r="AO382" s="119">
        <v>10</v>
      </c>
      <c r="AP382" s="192" t="s">
        <v>3230</v>
      </c>
      <c r="AQ382" s="9" t="s">
        <v>3231</v>
      </c>
      <c r="AR382" s="81">
        <v>5</v>
      </c>
      <c r="AS382" s="192"/>
      <c r="AT382" s="9"/>
      <c r="AU382" s="119"/>
      <c r="AV382" s="84"/>
      <c r="AW382" s="9"/>
      <c r="AX382" s="119"/>
      <c r="AY382" s="192"/>
      <c r="AZ382" s="9"/>
      <c r="BA382" s="119"/>
      <c r="BB382" s="192"/>
      <c r="BC382" s="9"/>
      <c r="BD382" s="119"/>
      <c r="BE382" s="192"/>
      <c r="BF382" s="9"/>
      <c r="BG382" s="119"/>
    </row>
    <row r="383" spans="1:59" s="41" customFormat="1" ht="216.55" x14ac:dyDescent="0.25">
      <c r="A383" s="9">
        <v>481</v>
      </c>
      <c r="B383" s="124" t="s">
        <v>3154</v>
      </c>
      <c r="C383" s="9">
        <v>204</v>
      </c>
      <c r="D383" s="6" t="s">
        <v>65</v>
      </c>
      <c r="E383" s="2" t="s">
        <v>3232</v>
      </c>
      <c r="F383" s="1">
        <v>29235</v>
      </c>
      <c r="G383" s="78" t="s">
        <v>3233</v>
      </c>
      <c r="H383" s="9">
        <v>2004</v>
      </c>
      <c r="I383" s="78" t="s">
        <v>3234</v>
      </c>
      <c r="J383" s="141">
        <v>109247.2</v>
      </c>
      <c r="K383" s="78" t="s">
        <v>147</v>
      </c>
      <c r="L383" s="78" t="s">
        <v>3235</v>
      </c>
      <c r="M383" s="78" t="s">
        <v>3236</v>
      </c>
      <c r="N383" s="78" t="s">
        <v>3237</v>
      </c>
      <c r="O383" s="78" t="s">
        <v>3238</v>
      </c>
      <c r="P383" s="9">
        <v>3805137</v>
      </c>
      <c r="Q383" s="6">
        <v>8.31</v>
      </c>
      <c r="R383" s="6">
        <v>0</v>
      </c>
      <c r="S383" s="6">
        <v>8.31</v>
      </c>
      <c r="T383" s="6">
        <v>0</v>
      </c>
      <c r="U383" s="6">
        <v>8.31</v>
      </c>
      <c r="V383" s="9">
        <v>50</v>
      </c>
      <c r="W383" s="9">
        <v>100</v>
      </c>
      <c r="X383" s="6" t="s">
        <v>3239</v>
      </c>
      <c r="Y383" s="9"/>
      <c r="Z383" s="9"/>
      <c r="AA383" s="9"/>
      <c r="AB383" s="9">
        <v>60</v>
      </c>
      <c r="AC383" s="9">
        <v>204</v>
      </c>
      <c r="AD383" s="6">
        <v>9.75</v>
      </c>
      <c r="AE383" s="9">
        <v>5</v>
      </c>
      <c r="AF383" s="81">
        <v>35</v>
      </c>
      <c r="AG383" s="209" t="s">
        <v>323</v>
      </c>
      <c r="AH383" s="6" t="s">
        <v>428</v>
      </c>
      <c r="AI383" s="119">
        <v>15</v>
      </c>
      <c r="AJ383" s="192" t="s">
        <v>224</v>
      </c>
      <c r="AK383" s="9" t="s">
        <v>3240</v>
      </c>
      <c r="AL383" s="119">
        <v>20</v>
      </c>
      <c r="AM383" s="192"/>
      <c r="AN383" s="9"/>
      <c r="AO383" s="119"/>
      <c r="AP383" s="192"/>
      <c r="AQ383" s="9"/>
      <c r="AR383" s="81"/>
      <c r="AS383" s="192"/>
      <c r="AT383" s="9"/>
      <c r="AU383" s="119"/>
      <c r="AV383" s="84"/>
      <c r="AW383" s="9"/>
      <c r="AX383" s="119"/>
      <c r="AY383" s="192"/>
      <c r="AZ383" s="9"/>
      <c r="BA383" s="119"/>
      <c r="BB383" s="192"/>
      <c r="BC383" s="9"/>
      <c r="BD383" s="119"/>
      <c r="BE383" s="192"/>
      <c r="BF383" s="9"/>
      <c r="BG383" s="119"/>
    </row>
    <row r="384" spans="1:59" s="41" customFormat="1" ht="407.65" x14ac:dyDescent="0.25">
      <c r="A384" s="9">
        <v>481</v>
      </c>
      <c r="B384" s="124" t="s">
        <v>3154</v>
      </c>
      <c r="C384" s="9">
        <v>204</v>
      </c>
      <c r="D384" s="6" t="s">
        <v>65</v>
      </c>
      <c r="E384" s="2" t="s">
        <v>3232</v>
      </c>
      <c r="F384" s="1">
        <v>29235</v>
      </c>
      <c r="G384" s="78" t="s">
        <v>3241</v>
      </c>
      <c r="H384" s="9">
        <v>2007</v>
      </c>
      <c r="I384" s="78" t="s">
        <v>3242</v>
      </c>
      <c r="J384" s="141">
        <v>401697</v>
      </c>
      <c r="K384" s="78" t="s">
        <v>88</v>
      </c>
      <c r="L384" s="78" t="s">
        <v>3243</v>
      </c>
      <c r="M384" s="78" t="s">
        <v>3244</v>
      </c>
      <c r="N384" s="78" t="s">
        <v>3245</v>
      </c>
      <c r="O384" s="78" t="s">
        <v>3238</v>
      </c>
      <c r="P384" s="9">
        <v>3805889</v>
      </c>
      <c r="Q384" s="6">
        <v>87.98</v>
      </c>
      <c r="R384" s="6">
        <v>0</v>
      </c>
      <c r="S384" s="6">
        <v>87.98</v>
      </c>
      <c r="T384" s="6">
        <v>0</v>
      </c>
      <c r="U384" s="6">
        <v>87.98</v>
      </c>
      <c r="V384" s="9">
        <v>70</v>
      </c>
      <c r="W384" s="9">
        <v>100</v>
      </c>
      <c r="X384" s="6" t="s">
        <v>3246</v>
      </c>
      <c r="Y384" s="9"/>
      <c r="Z384" s="9"/>
      <c r="AA384" s="9"/>
      <c r="AB384" s="9">
        <v>60</v>
      </c>
      <c r="AC384" s="9">
        <v>204</v>
      </c>
      <c r="AD384" s="6">
        <v>9.75</v>
      </c>
      <c r="AE384" s="9">
        <v>5</v>
      </c>
      <c r="AF384" s="81">
        <v>86</v>
      </c>
      <c r="AG384" s="209" t="s">
        <v>309</v>
      </c>
      <c r="AH384" s="6" t="s">
        <v>3247</v>
      </c>
      <c r="AI384" s="119">
        <v>27</v>
      </c>
      <c r="AJ384" s="192" t="s">
        <v>323</v>
      </c>
      <c r="AK384" s="9" t="s">
        <v>3248</v>
      </c>
      <c r="AL384" s="119">
        <v>41</v>
      </c>
      <c r="AM384" s="192" t="s">
        <v>224</v>
      </c>
      <c r="AN384" s="9" t="s">
        <v>3232</v>
      </c>
      <c r="AO384" s="119">
        <v>18</v>
      </c>
      <c r="AP384" s="192"/>
      <c r="AQ384" s="9"/>
      <c r="AR384" s="81"/>
      <c r="AS384" s="192"/>
      <c r="AT384" s="9"/>
      <c r="AU384" s="119"/>
      <c r="AV384" s="84"/>
      <c r="AW384" s="9"/>
      <c r="AX384" s="119"/>
      <c r="AY384" s="192"/>
      <c r="AZ384" s="9"/>
      <c r="BA384" s="119"/>
      <c r="BB384" s="192"/>
      <c r="BC384" s="9"/>
      <c r="BD384" s="119"/>
      <c r="BE384" s="192"/>
      <c r="BF384" s="9"/>
      <c r="BG384" s="119"/>
    </row>
    <row r="385" spans="1:59" s="41" customFormat="1" ht="114.65" x14ac:dyDescent="0.25">
      <c r="A385" s="9">
        <v>481</v>
      </c>
      <c r="B385" s="124" t="s">
        <v>3154</v>
      </c>
      <c r="C385" s="9">
        <v>209</v>
      </c>
      <c r="D385" s="6" t="s">
        <v>736</v>
      </c>
      <c r="E385" s="2" t="s">
        <v>3249</v>
      </c>
      <c r="F385" s="1" t="s">
        <v>3250</v>
      </c>
      <c r="G385" s="78" t="s">
        <v>3251</v>
      </c>
      <c r="H385" s="9">
        <v>2005</v>
      </c>
      <c r="I385" s="78" t="s">
        <v>3252</v>
      </c>
      <c r="J385" s="141">
        <v>106453</v>
      </c>
      <c r="K385" s="78" t="s">
        <v>140</v>
      </c>
      <c r="L385" s="78" t="s">
        <v>3253</v>
      </c>
      <c r="M385" s="78" t="s">
        <v>3254</v>
      </c>
      <c r="N385" s="78" t="s">
        <v>3255</v>
      </c>
      <c r="O385" s="78" t="s">
        <v>3256</v>
      </c>
      <c r="P385" s="9">
        <v>3805340</v>
      </c>
      <c r="Q385" s="6">
        <v>4.43</v>
      </c>
      <c r="R385" s="6">
        <v>0</v>
      </c>
      <c r="S385" s="6">
        <v>4.43</v>
      </c>
      <c r="T385" s="6">
        <v>0</v>
      </c>
      <c r="U385" s="6">
        <v>4.43</v>
      </c>
      <c r="V385" s="9">
        <v>100</v>
      </c>
      <c r="W385" s="9">
        <v>100</v>
      </c>
      <c r="X385" s="6" t="s">
        <v>3257</v>
      </c>
      <c r="Y385" s="9"/>
      <c r="Z385" s="9"/>
      <c r="AA385" s="9"/>
      <c r="AB385" s="9">
        <v>66</v>
      </c>
      <c r="AC385" s="9" t="s">
        <v>3258</v>
      </c>
      <c r="AD385" s="6">
        <v>9.75</v>
      </c>
      <c r="AE385" s="9">
        <v>5</v>
      </c>
      <c r="AF385" s="81">
        <v>80</v>
      </c>
      <c r="AG385" s="209" t="s">
        <v>736</v>
      </c>
      <c r="AH385" s="6" t="s">
        <v>3259</v>
      </c>
      <c r="AI385" s="119">
        <v>50</v>
      </c>
      <c r="AJ385" s="192" t="s">
        <v>1174</v>
      </c>
      <c r="AK385" s="9" t="s">
        <v>1175</v>
      </c>
      <c r="AL385" s="119">
        <v>20</v>
      </c>
      <c r="AM385" s="192" t="s">
        <v>108</v>
      </c>
      <c r="AN385" s="9" t="s">
        <v>3260</v>
      </c>
      <c r="AO385" s="119">
        <v>10</v>
      </c>
      <c r="AP385" s="192"/>
      <c r="AQ385" s="9"/>
      <c r="AR385" s="81"/>
      <c r="AS385" s="192"/>
      <c r="AT385" s="9"/>
      <c r="AU385" s="119"/>
      <c r="AV385" s="84"/>
      <c r="AW385" s="9"/>
      <c r="AX385" s="119"/>
      <c r="AY385" s="192"/>
      <c r="AZ385" s="9"/>
      <c r="BA385" s="119"/>
      <c r="BB385" s="192"/>
      <c r="BC385" s="9"/>
      <c r="BD385" s="119"/>
      <c r="BE385" s="192"/>
      <c r="BF385" s="9"/>
      <c r="BG385" s="119"/>
    </row>
    <row r="386" spans="1:59" s="41" customFormat="1" ht="407.65" x14ac:dyDescent="0.25">
      <c r="A386" s="9">
        <v>481</v>
      </c>
      <c r="B386" s="124" t="s">
        <v>3154</v>
      </c>
      <c r="C386" s="9">
        <v>209</v>
      </c>
      <c r="D386" s="6" t="s">
        <v>736</v>
      </c>
      <c r="E386" s="2" t="s">
        <v>3261</v>
      </c>
      <c r="F386" s="1" t="s">
        <v>3250</v>
      </c>
      <c r="G386" s="78" t="s">
        <v>3262</v>
      </c>
      <c r="H386" s="9">
        <v>2007</v>
      </c>
      <c r="I386" s="78" t="s">
        <v>3263</v>
      </c>
      <c r="J386" s="141">
        <v>93314.97</v>
      </c>
      <c r="K386" s="78" t="s">
        <v>88</v>
      </c>
      <c r="L386" s="78" t="s">
        <v>3264</v>
      </c>
      <c r="M386" s="78" t="s">
        <v>3265</v>
      </c>
      <c r="N386" s="78" t="s">
        <v>3266</v>
      </c>
      <c r="O386" s="78" t="s">
        <v>3267</v>
      </c>
      <c r="P386" s="9">
        <v>3805856</v>
      </c>
      <c r="Q386" s="6">
        <v>40.25</v>
      </c>
      <c r="R386" s="6">
        <v>0</v>
      </c>
      <c r="S386" s="6">
        <v>40.25</v>
      </c>
      <c r="T386" s="6">
        <v>0</v>
      </c>
      <c r="U386" s="6">
        <v>40.25</v>
      </c>
      <c r="V386" s="9">
        <v>30</v>
      </c>
      <c r="W386" s="9">
        <v>100</v>
      </c>
      <c r="X386" s="6" t="s">
        <v>3268</v>
      </c>
      <c r="Y386" s="9"/>
      <c r="Z386" s="9"/>
      <c r="AA386" s="9"/>
      <c r="AB386" s="9">
        <v>66</v>
      </c>
      <c r="AC386" s="9">
        <v>209</v>
      </c>
      <c r="AD386" s="6">
        <v>9.75</v>
      </c>
      <c r="AE386" s="9">
        <v>5</v>
      </c>
      <c r="AF386" s="81">
        <v>10</v>
      </c>
      <c r="AG386" s="209" t="s">
        <v>736</v>
      </c>
      <c r="AH386" s="6" t="s">
        <v>3259</v>
      </c>
      <c r="AI386" s="119">
        <v>5</v>
      </c>
      <c r="AJ386" s="192" t="s">
        <v>108</v>
      </c>
      <c r="AK386" s="9" t="s">
        <v>3260</v>
      </c>
      <c r="AL386" s="119">
        <v>5</v>
      </c>
      <c r="AM386" s="192"/>
      <c r="AN386" s="9"/>
      <c r="AO386" s="119"/>
      <c r="AP386" s="192"/>
      <c r="AQ386" s="9"/>
      <c r="AR386" s="81"/>
      <c r="AS386" s="192"/>
      <c r="AT386" s="9"/>
      <c r="AU386" s="119"/>
      <c r="AV386" s="84"/>
      <c r="AW386" s="9"/>
      <c r="AX386" s="119"/>
      <c r="AY386" s="192"/>
      <c r="AZ386" s="9"/>
      <c r="BA386" s="119"/>
      <c r="BB386" s="192"/>
      <c r="BC386" s="9"/>
      <c r="BD386" s="119"/>
      <c r="BE386" s="192"/>
      <c r="BF386" s="9"/>
      <c r="BG386" s="119"/>
    </row>
    <row r="387" spans="1:59" s="41" customFormat="1" ht="114.65" x14ac:dyDescent="0.25">
      <c r="A387" s="9">
        <v>481</v>
      </c>
      <c r="B387" s="124" t="s">
        <v>3154</v>
      </c>
      <c r="C387" s="9" t="s">
        <v>3269</v>
      </c>
      <c r="D387" s="6" t="s">
        <v>736</v>
      </c>
      <c r="E387" s="2" t="s">
        <v>3270</v>
      </c>
      <c r="F387" s="1" t="s">
        <v>3271</v>
      </c>
      <c r="G387" s="78" t="s">
        <v>3272</v>
      </c>
      <c r="H387" s="9"/>
      <c r="I387" s="78" t="s">
        <v>3273</v>
      </c>
      <c r="J387" s="141"/>
      <c r="K387" s="78" t="s">
        <v>5239</v>
      </c>
      <c r="L387" s="78" t="s">
        <v>3274</v>
      </c>
      <c r="M387" s="78" t="s">
        <v>3275</v>
      </c>
      <c r="N387" s="78" t="s">
        <v>3276</v>
      </c>
      <c r="O387" s="78" t="s">
        <v>3277</v>
      </c>
      <c r="P387" s="9"/>
      <c r="Q387" s="6"/>
      <c r="R387" s="6"/>
      <c r="S387" s="6"/>
      <c r="T387" s="6"/>
      <c r="U387" s="6"/>
      <c r="V387" s="9"/>
      <c r="W387" s="9"/>
      <c r="X387" s="6" t="s">
        <v>3278</v>
      </c>
      <c r="Y387" s="9"/>
      <c r="Z387" s="9"/>
      <c r="AA387" s="9"/>
      <c r="AB387" s="9"/>
      <c r="AC387" s="9"/>
      <c r="AD387" s="6"/>
      <c r="AE387" s="9"/>
      <c r="AF387" s="81"/>
      <c r="AG387" s="209"/>
      <c r="AH387" s="6"/>
      <c r="AI387" s="119"/>
      <c r="AJ387" s="192"/>
      <c r="AK387" s="9"/>
      <c r="AL387" s="119"/>
      <c r="AM387" s="192"/>
      <c r="AN387" s="9"/>
      <c r="AO387" s="119"/>
      <c r="AP387" s="192"/>
      <c r="AQ387" s="9"/>
      <c r="AR387" s="81"/>
      <c r="AS387" s="192"/>
      <c r="AT387" s="9"/>
      <c r="AU387" s="119"/>
      <c r="AV387" s="84"/>
      <c r="AW387" s="9"/>
      <c r="AX387" s="119"/>
      <c r="AY387" s="192"/>
      <c r="AZ387" s="9"/>
      <c r="BA387" s="119"/>
      <c r="BB387" s="192"/>
      <c r="BC387" s="9"/>
      <c r="BD387" s="119"/>
      <c r="BE387" s="192"/>
      <c r="BF387" s="9"/>
      <c r="BG387" s="119"/>
    </row>
    <row r="388" spans="1:59" s="41" customFormat="1" ht="203.85" x14ac:dyDescent="0.25">
      <c r="A388" s="9">
        <v>481</v>
      </c>
      <c r="B388" s="124" t="s">
        <v>3154</v>
      </c>
      <c r="C388" s="9" t="s">
        <v>3269</v>
      </c>
      <c r="D388" s="6" t="s">
        <v>736</v>
      </c>
      <c r="E388" s="2" t="s">
        <v>3270</v>
      </c>
      <c r="F388" s="1" t="s">
        <v>3271</v>
      </c>
      <c r="G388" s="78" t="s">
        <v>3279</v>
      </c>
      <c r="H388" s="9"/>
      <c r="I388" s="78" t="s">
        <v>3280</v>
      </c>
      <c r="J388" s="141"/>
      <c r="K388" s="78" t="s">
        <v>5239</v>
      </c>
      <c r="L388" s="78" t="s">
        <v>3274</v>
      </c>
      <c r="M388" s="78" t="s">
        <v>3275</v>
      </c>
      <c r="N388" s="78" t="s">
        <v>3281</v>
      </c>
      <c r="O388" s="78" t="s">
        <v>3282</v>
      </c>
      <c r="P388" s="9"/>
      <c r="Q388" s="6"/>
      <c r="R388" s="6"/>
      <c r="S388" s="6"/>
      <c r="T388" s="6"/>
      <c r="U388" s="6"/>
      <c r="V388" s="9"/>
      <c r="W388" s="9"/>
      <c r="X388" s="6" t="s">
        <v>3283</v>
      </c>
      <c r="Y388" s="9"/>
      <c r="Z388" s="9"/>
      <c r="AA388" s="9"/>
      <c r="AB388" s="9"/>
      <c r="AC388" s="9"/>
      <c r="AD388" s="6"/>
      <c r="AE388" s="9"/>
      <c r="AF388" s="81"/>
      <c r="AG388" s="209"/>
      <c r="AH388" s="6"/>
      <c r="AI388" s="119"/>
      <c r="AJ388" s="192"/>
      <c r="AK388" s="9"/>
      <c r="AL388" s="119"/>
      <c r="AM388" s="192"/>
      <c r="AN388" s="9"/>
      <c r="AO388" s="119"/>
      <c r="AP388" s="192"/>
      <c r="AQ388" s="9"/>
      <c r="AR388" s="81"/>
      <c r="AS388" s="192"/>
      <c r="AT388" s="9"/>
      <c r="AU388" s="119"/>
      <c r="AV388" s="84"/>
      <c r="AW388" s="9"/>
      <c r="AX388" s="119"/>
      <c r="AY388" s="192"/>
      <c r="AZ388" s="9"/>
      <c r="BA388" s="119"/>
      <c r="BB388" s="192"/>
      <c r="BC388" s="9"/>
      <c r="BD388" s="119"/>
      <c r="BE388" s="192"/>
      <c r="BF388" s="9"/>
      <c r="BG388" s="119"/>
    </row>
    <row r="389" spans="1:59" s="41" customFormat="1" ht="409.6" x14ac:dyDescent="0.25">
      <c r="A389" s="9">
        <v>481</v>
      </c>
      <c r="B389" s="124" t="s">
        <v>3154</v>
      </c>
      <c r="C389" s="9" t="s">
        <v>3284</v>
      </c>
      <c r="D389" s="6" t="s">
        <v>3285</v>
      </c>
      <c r="E389" s="2" t="s">
        <v>3286</v>
      </c>
      <c r="F389" s="1" t="s">
        <v>3287</v>
      </c>
      <c r="G389" s="78" t="s">
        <v>3288</v>
      </c>
      <c r="H389" s="9" t="s">
        <v>3269</v>
      </c>
      <c r="I389" s="78" t="s">
        <v>3289</v>
      </c>
      <c r="J389" s="141" t="s">
        <v>3290</v>
      </c>
      <c r="K389" s="78" t="s">
        <v>283</v>
      </c>
      <c r="L389" s="78" t="s">
        <v>3291</v>
      </c>
      <c r="M389" s="78" t="s">
        <v>3292</v>
      </c>
      <c r="N389" s="78" t="s">
        <v>3293</v>
      </c>
      <c r="O389" s="78" t="s">
        <v>3294</v>
      </c>
      <c r="P389" s="9" t="s">
        <v>3295</v>
      </c>
      <c r="Q389" s="6" t="s">
        <v>3296</v>
      </c>
      <c r="R389" s="6"/>
      <c r="S389" s="6"/>
      <c r="T389" s="6"/>
      <c r="U389" s="6"/>
      <c r="V389" s="9"/>
      <c r="W389" s="9"/>
      <c r="X389" s="6" t="s">
        <v>3297</v>
      </c>
      <c r="Y389" s="9"/>
      <c r="Z389" s="9"/>
      <c r="AA389" s="9"/>
      <c r="AB389" s="9"/>
      <c r="AC389" s="9" t="s">
        <v>7523</v>
      </c>
      <c r="AD389" s="6"/>
      <c r="AE389" s="9"/>
      <c r="AF389" s="81" t="s">
        <v>3298</v>
      </c>
      <c r="AG389" s="209" t="s">
        <v>3299</v>
      </c>
      <c r="AH389" s="6" t="s">
        <v>3286</v>
      </c>
      <c r="AI389" s="119" t="s">
        <v>3300</v>
      </c>
      <c r="AJ389" s="192"/>
      <c r="AK389" s="9"/>
      <c r="AL389" s="119"/>
      <c r="AM389" s="192"/>
      <c r="AN389" s="9"/>
      <c r="AO389" s="119"/>
      <c r="AP389" s="192"/>
      <c r="AQ389" s="9"/>
      <c r="AR389" s="81"/>
      <c r="AS389" s="192"/>
      <c r="AT389" s="9"/>
      <c r="AU389" s="119"/>
      <c r="AV389" s="84"/>
      <c r="AW389" s="9"/>
      <c r="AX389" s="119"/>
      <c r="AY389" s="192"/>
      <c r="AZ389" s="9"/>
      <c r="BA389" s="119"/>
      <c r="BB389" s="192"/>
      <c r="BC389" s="9"/>
      <c r="BD389" s="119"/>
      <c r="BE389" s="192"/>
      <c r="BF389" s="9"/>
      <c r="BG389" s="119"/>
    </row>
    <row r="390" spans="1:59" s="41" customFormat="1" ht="114.65" x14ac:dyDescent="0.25">
      <c r="A390" s="9">
        <v>481</v>
      </c>
      <c r="B390" s="124" t="s">
        <v>3154</v>
      </c>
      <c r="C390" s="9" t="s">
        <v>3284</v>
      </c>
      <c r="D390" s="6" t="s">
        <v>3285</v>
      </c>
      <c r="E390" s="2" t="s">
        <v>3286</v>
      </c>
      <c r="F390" s="1" t="s">
        <v>3287</v>
      </c>
      <c r="G390" s="78" t="s">
        <v>3301</v>
      </c>
      <c r="H390" s="9" t="s">
        <v>3269</v>
      </c>
      <c r="I390" s="78" t="s">
        <v>3302</v>
      </c>
      <c r="J390" s="141" t="s">
        <v>3303</v>
      </c>
      <c r="K390" s="78" t="s">
        <v>629</v>
      </c>
      <c r="L390" s="78" t="s">
        <v>3291</v>
      </c>
      <c r="M390" s="78" t="s">
        <v>3292</v>
      </c>
      <c r="N390" s="78" t="s">
        <v>3304</v>
      </c>
      <c r="O390" s="78" t="s">
        <v>3305</v>
      </c>
      <c r="P390" s="9"/>
      <c r="Q390" s="6" t="s">
        <v>3306</v>
      </c>
      <c r="R390" s="6"/>
      <c r="S390" s="6"/>
      <c r="T390" s="6"/>
      <c r="U390" s="6"/>
      <c r="V390" s="9"/>
      <c r="W390" s="9"/>
      <c r="X390" s="6" t="s">
        <v>3307</v>
      </c>
      <c r="Y390" s="9"/>
      <c r="Z390" s="9"/>
      <c r="AA390" s="9"/>
      <c r="AB390" s="9"/>
      <c r="AC390" s="9"/>
      <c r="AD390" s="6"/>
      <c r="AE390" s="9"/>
      <c r="AF390" s="81" t="s">
        <v>3300</v>
      </c>
      <c r="AG390" s="209" t="s">
        <v>3308</v>
      </c>
      <c r="AH390" s="6" t="s">
        <v>3286</v>
      </c>
      <c r="AI390" s="119" t="s">
        <v>3300</v>
      </c>
      <c r="AJ390" s="192"/>
      <c r="AK390" s="9"/>
      <c r="AL390" s="119"/>
      <c r="AM390" s="192"/>
      <c r="AN390" s="9"/>
      <c r="AO390" s="119"/>
      <c r="AP390" s="192"/>
      <c r="AQ390" s="9"/>
      <c r="AR390" s="81"/>
      <c r="AS390" s="192"/>
      <c r="AT390" s="9"/>
      <c r="AU390" s="119"/>
      <c r="AV390" s="84"/>
      <c r="AW390" s="9"/>
      <c r="AX390" s="119"/>
      <c r="AY390" s="192"/>
      <c r="AZ390" s="9"/>
      <c r="BA390" s="119"/>
      <c r="BB390" s="192"/>
      <c r="BC390" s="9"/>
      <c r="BD390" s="119"/>
      <c r="BE390" s="192"/>
      <c r="BF390" s="9"/>
      <c r="BG390" s="119"/>
    </row>
    <row r="391" spans="1:59" s="41" customFormat="1" ht="140.15" x14ac:dyDescent="0.25">
      <c r="A391" s="9">
        <v>481</v>
      </c>
      <c r="B391" s="124" t="s">
        <v>3154</v>
      </c>
      <c r="C391" s="9" t="s">
        <v>3309</v>
      </c>
      <c r="D391" s="6" t="s">
        <v>3310</v>
      </c>
      <c r="E391" s="2" t="s">
        <v>3311</v>
      </c>
      <c r="F391" s="1" t="s">
        <v>3312</v>
      </c>
      <c r="G391" s="78" t="s">
        <v>3313</v>
      </c>
      <c r="H391" s="9" t="s">
        <v>3314</v>
      </c>
      <c r="I391" s="78" t="s">
        <v>3315</v>
      </c>
      <c r="J391" s="141" t="s">
        <v>3316</v>
      </c>
      <c r="K391" s="78" t="s">
        <v>3317</v>
      </c>
      <c r="L391" s="78" t="s">
        <v>3318</v>
      </c>
      <c r="M391" s="78" t="s">
        <v>3319</v>
      </c>
      <c r="N391" s="78" t="s">
        <v>3320</v>
      </c>
      <c r="O391" s="78" t="s">
        <v>3321</v>
      </c>
      <c r="P391" s="9"/>
      <c r="Q391" s="6" t="s">
        <v>3322</v>
      </c>
      <c r="R391" s="6">
        <v>14.875</v>
      </c>
      <c r="S391" s="6">
        <v>40</v>
      </c>
      <c r="T391" s="6">
        <v>5</v>
      </c>
      <c r="U391" s="6">
        <v>59.875</v>
      </c>
      <c r="V391" s="9"/>
      <c r="W391" s="9"/>
      <c r="X391" s="6" t="s">
        <v>3323</v>
      </c>
      <c r="Y391" s="9" t="s">
        <v>3324</v>
      </c>
      <c r="Z391" s="9" t="s">
        <v>3325</v>
      </c>
      <c r="AA391" s="9" t="s">
        <v>3326</v>
      </c>
      <c r="AB391" s="9" t="s">
        <v>3326</v>
      </c>
      <c r="AC391" s="9"/>
      <c r="AD391" s="6"/>
      <c r="AE391" s="9" t="s">
        <v>3327</v>
      </c>
      <c r="AF391" s="81">
        <v>60</v>
      </c>
      <c r="AG391" s="209" t="s">
        <v>3328</v>
      </c>
      <c r="AH391" s="6" t="s">
        <v>3329</v>
      </c>
      <c r="AI391" s="119">
        <v>20</v>
      </c>
      <c r="AJ391" s="192" t="s">
        <v>3330</v>
      </c>
      <c r="AK391" s="9" t="s">
        <v>3331</v>
      </c>
      <c r="AL391" s="119">
        <v>20</v>
      </c>
      <c r="AM391" s="192" t="s">
        <v>3332</v>
      </c>
      <c r="AN391" s="9" t="s">
        <v>3333</v>
      </c>
      <c r="AO391" s="119">
        <v>10</v>
      </c>
      <c r="AP391" s="192" t="s">
        <v>3334</v>
      </c>
      <c r="AQ391" s="9" t="s">
        <v>3329</v>
      </c>
      <c r="AR391" s="81">
        <v>10</v>
      </c>
      <c r="AS391" s="192"/>
      <c r="AT391" s="9"/>
      <c r="AU391" s="119"/>
      <c r="AV391" s="84"/>
      <c r="AW391" s="9"/>
      <c r="AX391" s="119"/>
      <c r="AY391" s="192"/>
      <c r="AZ391" s="9"/>
      <c r="BA391" s="119"/>
      <c r="BB391" s="192"/>
      <c r="BC391" s="9"/>
      <c r="BD391" s="119"/>
      <c r="BE391" s="192"/>
      <c r="BF391" s="9"/>
      <c r="BG391" s="119"/>
    </row>
    <row r="392" spans="1:59" s="41" customFormat="1" ht="114.65" x14ac:dyDescent="0.25">
      <c r="A392" s="9">
        <v>481</v>
      </c>
      <c r="B392" s="124" t="s">
        <v>3154</v>
      </c>
      <c r="C392" s="9" t="s">
        <v>3309</v>
      </c>
      <c r="D392" s="6" t="s">
        <v>3310</v>
      </c>
      <c r="E392" s="2" t="s">
        <v>3335</v>
      </c>
      <c r="F392" s="1" t="s">
        <v>3312</v>
      </c>
      <c r="G392" s="78" t="s">
        <v>3336</v>
      </c>
      <c r="H392" s="9" t="s">
        <v>3337</v>
      </c>
      <c r="I392" s="78" t="s">
        <v>1104</v>
      </c>
      <c r="J392" s="141">
        <v>19428.5</v>
      </c>
      <c r="K392" s="78" t="s">
        <v>5239</v>
      </c>
      <c r="L392" s="78" t="s">
        <v>3318</v>
      </c>
      <c r="M392" s="78" t="s">
        <v>3319</v>
      </c>
      <c r="N392" s="78" t="s">
        <v>3338</v>
      </c>
      <c r="O392" s="78" t="s">
        <v>3339</v>
      </c>
      <c r="P392" s="9"/>
      <c r="Q392" s="6" t="s">
        <v>3340</v>
      </c>
      <c r="R392" s="6">
        <v>2.4285625</v>
      </c>
      <c r="S392" s="6">
        <v>5</v>
      </c>
      <c r="T392" s="6">
        <v>15</v>
      </c>
      <c r="U392" s="6">
        <v>22.428562499999998</v>
      </c>
      <c r="V392" s="9"/>
      <c r="W392" s="9"/>
      <c r="X392" s="6" t="s">
        <v>3341</v>
      </c>
      <c r="Y392" s="9" t="s">
        <v>3324</v>
      </c>
      <c r="Z392" s="9" t="s">
        <v>3342</v>
      </c>
      <c r="AA392" s="9" t="s">
        <v>3343</v>
      </c>
      <c r="AB392" s="9" t="s">
        <v>3326</v>
      </c>
      <c r="AC392" s="9"/>
      <c r="AD392" s="6"/>
      <c r="AE392" s="9" t="s">
        <v>3327</v>
      </c>
      <c r="AF392" s="81">
        <v>70</v>
      </c>
      <c r="AG392" s="209" t="s">
        <v>3328</v>
      </c>
      <c r="AH392" s="6" t="s">
        <v>3329</v>
      </c>
      <c r="AI392" s="119">
        <v>20</v>
      </c>
      <c r="AJ392" s="192" t="s">
        <v>3330</v>
      </c>
      <c r="AK392" s="9" t="s">
        <v>3331</v>
      </c>
      <c r="AL392" s="119">
        <v>20</v>
      </c>
      <c r="AM392" s="192" t="s">
        <v>3332</v>
      </c>
      <c r="AN392" s="9" t="s">
        <v>3333</v>
      </c>
      <c r="AO392" s="119">
        <v>20</v>
      </c>
      <c r="AP392" s="192" t="s">
        <v>3334</v>
      </c>
      <c r="AQ392" s="9" t="s">
        <v>3329</v>
      </c>
      <c r="AR392" s="81">
        <v>10</v>
      </c>
      <c r="AS392" s="192"/>
      <c r="AT392" s="9"/>
      <c r="AU392" s="119"/>
      <c r="AV392" s="84"/>
      <c r="AW392" s="9"/>
      <c r="AX392" s="119"/>
      <c r="AY392" s="192"/>
      <c r="AZ392" s="9"/>
      <c r="BA392" s="119"/>
      <c r="BB392" s="192"/>
      <c r="BC392" s="9"/>
      <c r="BD392" s="119"/>
      <c r="BE392" s="192"/>
      <c r="BF392" s="9"/>
      <c r="BG392" s="119"/>
    </row>
    <row r="393" spans="1:59" s="41" customFormat="1" ht="101.95" x14ac:dyDescent="0.25">
      <c r="A393" s="9">
        <v>481</v>
      </c>
      <c r="B393" s="124" t="s">
        <v>3154</v>
      </c>
      <c r="C393" s="9" t="s">
        <v>3309</v>
      </c>
      <c r="D393" s="6" t="s">
        <v>3310</v>
      </c>
      <c r="E393" s="2" t="s">
        <v>3335</v>
      </c>
      <c r="F393" s="1" t="s">
        <v>3312</v>
      </c>
      <c r="G393" s="78" t="s">
        <v>3344</v>
      </c>
      <c r="H393" s="9" t="s">
        <v>3345</v>
      </c>
      <c r="I393" s="78" t="s">
        <v>3346</v>
      </c>
      <c r="J393" s="141" t="s">
        <v>3347</v>
      </c>
      <c r="K393" s="78" t="s">
        <v>88</v>
      </c>
      <c r="L393" s="78" t="s">
        <v>3318</v>
      </c>
      <c r="M393" s="78" t="s">
        <v>3319</v>
      </c>
      <c r="N393" s="78" t="s">
        <v>3348</v>
      </c>
      <c r="O393" s="78" t="s">
        <v>3349</v>
      </c>
      <c r="P393" s="9"/>
      <c r="Q393" s="6" t="s">
        <v>3350</v>
      </c>
      <c r="R393" s="6">
        <v>9.375</v>
      </c>
      <c r="S393" s="6">
        <v>10</v>
      </c>
      <c r="T393" s="6">
        <v>10</v>
      </c>
      <c r="U393" s="6">
        <v>29.375</v>
      </c>
      <c r="V393" s="9"/>
      <c r="W393" s="9"/>
      <c r="X393" s="6" t="s">
        <v>3351</v>
      </c>
      <c r="Y393" s="9" t="s">
        <v>3324</v>
      </c>
      <c r="Z393" s="9" t="s">
        <v>3343</v>
      </c>
      <c r="AA393" s="9" t="s">
        <v>3343</v>
      </c>
      <c r="AB393" s="9" t="s">
        <v>3326</v>
      </c>
      <c r="AC393" s="9"/>
      <c r="AD393" s="6"/>
      <c r="AE393" s="9" t="s">
        <v>3327</v>
      </c>
      <c r="AF393" s="81">
        <v>70</v>
      </c>
      <c r="AG393" s="209" t="s">
        <v>3328</v>
      </c>
      <c r="AH393" s="6" t="s">
        <v>3329</v>
      </c>
      <c r="AI393" s="119">
        <v>20</v>
      </c>
      <c r="AJ393" s="192" t="s">
        <v>3330</v>
      </c>
      <c r="AK393" s="9" t="s">
        <v>3331</v>
      </c>
      <c r="AL393" s="119">
        <v>20</v>
      </c>
      <c r="AM393" s="192" t="s">
        <v>3332</v>
      </c>
      <c r="AN393" s="9" t="s">
        <v>3333</v>
      </c>
      <c r="AO393" s="119">
        <v>20</v>
      </c>
      <c r="AP393" s="192" t="s">
        <v>3334</v>
      </c>
      <c r="AQ393" s="9" t="s">
        <v>3329</v>
      </c>
      <c r="AR393" s="81">
        <v>10</v>
      </c>
      <c r="AS393" s="192"/>
      <c r="AT393" s="9"/>
      <c r="AU393" s="119"/>
      <c r="AV393" s="84"/>
      <c r="AW393" s="9"/>
      <c r="AX393" s="119"/>
      <c r="AY393" s="192"/>
      <c r="AZ393" s="9"/>
      <c r="BA393" s="119"/>
      <c r="BB393" s="192"/>
      <c r="BC393" s="9"/>
      <c r="BD393" s="119"/>
      <c r="BE393" s="192"/>
      <c r="BF393" s="9"/>
      <c r="BG393" s="119"/>
    </row>
    <row r="394" spans="1:59" s="41" customFormat="1" ht="114.65" x14ac:dyDescent="0.25">
      <c r="A394" s="9">
        <v>481</v>
      </c>
      <c r="B394" s="124" t="s">
        <v>3154</v>
      </c>
      <c r="C394" s="9" t="s">
        <v>3352</v>
      </c>
      <c r="D394" s="6" t="s">
        <v>3310</v>
      </c>
      <c r="E394" s="2" t="s">
        <v>3353</v>
      </c>
      <c r="F394" s="1" t="s">
        <v>3312</v>
      </c>
      <c r="G394" s="78" t="s">
        <v>3354</v>
      </c>
      <c r="H394" s="9" t="s">
        <v>3269</v>
      </c>
      <c r="I394" s="78" t="s">
        <v>3355</v>
      </c>
      <c r="J394" s="141" t="s">
        <v>3356</v>
      </c>
      <c r="K394" s="78" t="s">
        <v>5239</v>
      </c>
      <c r="L394" s="78" t="s">
        <v>3318</v>
      </c>
      <c r="M394" s="78" t="s">
        <v>3319</v>
      </c>
      <c r="N394" s="78" t="s">
        <v>3357</v>
      </c>
      <c r="O394" s="78" t="s">
        <v>3358</v>
      </c>
      <c r="P394" s="9"/>
      <c r="Q394" s="6"/>
      <c r="R394" s="6"/>
      <c r="S394" s="6" t="s">
        <v>3327</v>
      </c>
      <c r="T394" s="6" t="s">
        <v>3340</v>
      </c>
      <c r="U394" s="6"/>
      <c r="V394" s="9"/>
      <c r="W394" s="9"/>
      <c r="X394" s="6" t="s">
        <v>3359</v>
      </c>
      <c r="Y394" s="9" t="s">
        <v>3324</v>
      </c>
      <c r="Z394" s="9" t="s">
        <v>3360</v>
      </c>
      <c r="AA394" s="9" t="s">
        <v>3343</v>
      </c>
      <c r="AB394" s="9" t="s">
        <v>3326</v>
      </c>
      <c r="AC394" s="9"/>
      <c r="AD394" s="6"/>
      <c r="AE394" s="9"/>
      <c r="AF394" s="81"/>
      <c r="AG394" s="209"/>
      <c r="AH394" s="6"/>
      <c r="AI394" s="119"/>
      <c r="AJ394" s="192"/>
      <c r="AK394" s="9"/>
      <c r="AL394" s="119"/>
      <c r="AM394" s="192"/>
      <c r="AN394" s="9"/>
      <c r="AO394" s="119"/>
      <c r="AP394" s="192"/>
      <c r="AQ394" s="9"/>
      <c r="AR394" s="81"/>
      <c r="AS394" s="192"/>
      <c r="AT394" s="9"/>
      <c r="AU394" s="119"/>
      <c r="AV394" s="84"/>
      <c r="AW394" s="9"/>
      <c r="AX394" s="119"/>
      <c r="AY394" s="192"/>
      <c r="AZ394" s="9"/>
      <c r="BA394" s="119"/>
      <c r="BB394" s="192"/>
      <c r="BC394" s="9"/>
      <c r="BD394" s="119"/>
      <c r="BE394" s="192"/>
      <c r="BF394" s="9"/>
      <c r="BG394" s="119"/>
    </row>
    <row r="395" spans="1:59" s="41" customFormat="1" ht="114.65" x14ac:dyDescent="0.25">
      <c r="A395" s="9">
        <v>481</v>
      </c>
      <c r="B395" s="124" t="s">
        <v>3154</v>
      </c>
      <c r="C395" s="9" t="s">
        <v>3309</v>
      </c>
      <c r="D395" s="6" t="s">
        <v>3310</v>
      </c>
      <c r="E395" s="2" t="s">
        <v>3335</v>
      </c>
      <c r="F395" s="1" t="s">
        <v>3312</v>
      </c>
      <c r="G395" s="78" t="s">
        <v>3361</v>
      </c>
      <c r="H395" s="9" t="s">
        <v>3362</v>
      </c>
      <c r="I395" s="78" t="s">
        <v>3363</v>
      </c>
      <c r="J395" s="141" t="s">
        <v>3364</v>
      </c>
      <c r="K395" s="78" t="s">
        <v>5239</v>
      </c>
      <c r="L395" s="78" t="s">
        <v>3318</v>
      </c>
      <c r="M395" s="78" t="s">
        <v>3319</v>
      </c>
      <c r="N395" s="78" t="s">
        <v>3365</v>
      </c>
      <c r="O395" s="78" t="s">
        <v>3366</v>
      </c>
      <c r="P395" s="9"/>
      <c r="Q395" s="6" t="s">
        <v>3340</v>
      </c>
      <c r="R395" s="6">
        <v>3</v>
      </c>
      <c r="S395" s="6">
        <v>15</v>
      </c>
      <c r="T395" s="6">
        <v>4</v>
      </c>
      <c r="U395" s="6">
        <v>22</v>
      </c>
      <c r="V395" s="9"/>
      <c r="W395" s="9"/>
      <c r="X395" s="6" t="s">
        <v>3367</v>
      </c>
      <c r="Y395" s="9" t="s">
        <v>3324</v>
      </c>
      <c r="Z395" s="9" t="s">
        <v>3360</v>
      </c>
      <c r="AA395" s="9"/>
      <c r="AB395" s="9" t="s">
        <v>3326</v>
      </c>
      <c r="AC395" s="9"/>
      <c r="AD395" s="6"/>
      <c r="AE395" s="9" t="s">
        <v>3327</v>
      </c>
      <c r="AF395" s="81">
        <v>100</v>
      </c>
      <c r="AG395" s="209" t="s">
        <v>3328</v>
      </c>
      <c r="AH395" s="6" t="s">
        <v>3329</v>
      </c>
      <c r="AI395" s="119">
        <v>20</v>
      </c>
      <c r="AJ395" s="192" t="s">
        <v>3330</v>
      </c>
      <c r="AK395" s="9" t="s">
        <v>3331</v>
      </c>
      <c r="AL395" s="119">
        <v>20</v>
      </c>
      <c r="AM395" s="192" t="s">
        <v>3332</v>
      </c>
      <c r="AN395" s="9" t="s">
        <v>3333</v>
      </c>
      <c r="AO395" s="119">
        <v>20</v>
      </c>
      <c r="AP395" s="192" t="s">
        <v>3334</v>
      </c>
      <c r="AQ395" s="9" t="s">
        <v>3329</v>
      </c>
      <c r="AR395" s="81">
        <v>40</v>
      </c>
      <c r="AS395" s="192"/>
      <c r="AT395" s="9"/>
      <c r="AU395" s="119"/>
      <c r="AV395" s="84"/>
      <c r="AW395" s="9"/>
      <c r="AX395" s="119"/>
      <c r="AY395" s="192"/>
      <c r="AZ395" s="9"/>
      <c r="BA395" s="119"/>
      <c r="BB395" s="192"/>
      <c r="BC395" s="9"/>
      <c r="BD395" s="119"/>
      <c r="BE395" s="192"/>
      <c r="BF395" s="9"/>
      <c r="BG395" s="119"/>
    </row>
    <row r="396" spans="1:59" s="41" customFormat="1" ht="114.65" x14ac:dyDescent="0.25">
      <c r="A396" s="9">
        <v>481</v>
      </c>
      <c r="B396" s="124" t="s">
        <v>3154</v>
      </c>
      <c r="C396" s="9">
        <v>403</v>
      </c>
      <c r="D396" s="6" t="s">
        <v>3310</v>
      </c>
      <c r="E396" s="2" t="s">
        <v>3368</v>
      </c>
      <c r="F396" s="1">
        <v>16382</v>
      </c>
      <c r="G396" s="78" t="s">
        <v>3369</v>
      </c>
      <c r="H396" s="9">
        <v>2008</v>
      </c>
      <c r="I396" s="78" t="s">
        <v>3370</v>
      </c>
      <c r="J396" s="141">
        <v>140649.37</v>
      </c>
      <c r="K396" s="78" t="s">
        <v>88</v>
      </c>
      <c r="L396" s="78" t="s">
        <v>3318</v>
      </c>
      <c r="M396" s="78" t="s">
        <v>3319</v>
      </c>
      <c r="N396" s="78" t="s">
        <v>3371</v>
      </c>
      <c r="O396" s="78" t="s">
        <v>3372</v>
      </c>
      <c r="P396" s="9">
        <v>3902631</v>
      </c>
      <c r="Q396" s="6">
        <v>28.240000000000002</v>
      </c>
      <c r="R396" s="6">
        <v>13.24</v>
      </c>
      <c r="S396" s="6">
        <v>15</v>
      </c>
      <c r="T396" s="6">
        <v>0</v>
      </c>
      <c r="U396" s="6">
        <v>28.240000000000002</v>
      </c>
      <c r="V396" s="9">
        <v>40</v>
      </c>
      <c r="W396" s="9">
        <v>80</v>
      </c>
      <c r="X396" s="6" t="s">
        <v>3373</v>
      </c>
      <c r="Y396" s="9"/>
      <c r="Z396" s="9"/>
      <c r="AA396" s="9"/>
      <c r="AB396" s="9">
        <v>4</v>
      </c>
      <c r="AC396" s="9">
        <v>403</v>
      </c>
      <c r="AD396" s="6">
        <v>9.75</v>
      </c>
      <c r="AE396" s="9">
        <v>5</v>
      </c>
      <c r="AF396" s="81">
        <v>80</v>
      </c>
      <c r="AG396" s="209" t="s">
        <v>3374</v>
      </c>
      <c r="AH396" s="6" t="s">
        <v>3375</v>
      </c>
      <c r="AI396" s="119">
        <v>10</v>
      </c>
      <c r="AJ396" s="192" t="s">
        <v>3376</v>
      </c>
      <c r="AK396" s="9" t="s">
        <v>3375</v>
      </c>
      <c r="AL396" s="119">
        <v>20</v>
      </c>
      <c r="AM396" s="192" t="s">
        <v>3377</v>
      </c>
      <c r="AN396" s="9" t="s">
        <v>3378</v>
      </c>
      <c r="AO396" s="119">
        <v>10</v>
      </c>
      <c r="AP396" s="192" t="s">
        <v>3379</v>
      </c>
      <c r="AQ396" s="9" t="s">
        <v>3380</v>
      </c>
      <c r="AR396" s="81">
        <v>40</v>
      </c>
      <c r="AS396" s="192"/>
      <c r="AT396" s="9"/>
      <c r="AU396" s="119"/>
      <c r="AV396" s="84"/>
      <c r="AW396" s="9"/>
      <c r="AX396" s="119"/>
      <c r="AY396" s="192"/>
      <c r="AZ396" s="9"/>
      <c r="BA396" s="119"/>
      <c r="BB396" s="192"/>
      <c r="BC396" s="9"/>
      <c r="BD396" s="119"/>
      <c r="BE396" s="192"/>
      <c r="BF396" s="9"/>
      <c r="BG396" s="119"/>
    </row>
    <row r="397" spans="1:59" s="41" customFormat="1" ht="242.05" x14ac:dyDescent="0.25">
      <c r="A397" s="9">
        <v>481</v>
      </c>
      <c r="B397" s="124" t="s">
        <v>3154</v>
      </c>
      <c r="C397" s="9">
        <v>402</v>
      </c>
      <c r="D397" s="6" t="s">
        <v>3381</v>
      </c>
      <c r="E397" s="2" t="s">
        <v>3382</v>
      </c>
      <c r="F397" s="1" t="s">
        <v>3383</v>
      </c>
      <c r="G397" s="78" t="s">
        <v>3384</v>
      </c>
      <c r="H397" s="9">
        <v>2003</v>
      </c>
      <c r="I397" s="78" t="s">
        <v>3385</v>
      </c>
      <c r="J397" s="141">
        <v>43815.72</v>
      </c>
      <c r="K397" s="78" t="s">
        <v>147</v>
      </c>
      <c r="L397" s="78" t="s">
        <v>3318</v>
      </c>
      <c r="M397" s="78" t="s">
        <v>3319</v>
      </c>
      <c r="N397" s="78" t="s">
        <v>3386</v>
      </c>
      <c r="O397" s="78" t="s">
        <v>3387</v>
      </c>
      <c r="P397" s="9">
        <v>3902111</v>
      </c>
      <c r="Q397" s="6">
        <v>8</v>
      </c>
      <c r="R397" s="6">
        <v>0</v>
      </c>
      <c r="S397" s="6">
        <v>8</v>
      </c>
      <c r="T397" s="6">
        <v>0</v>
      </c>
      <c r="U397" s="6">
        <v>8</v>
      </c>
      <c r="V397" s="9">
        <v>70</v>
      </c>
      <c r="W397" s="9">
        <v>100</v>
      </c>
      <c r="X397" s="6" t="s">
        <v>3388</v>
      </c>
      <c r="Y397" s="9"/>
      <c r="Z397" s="9"/>
      <c r="AA397" s="9"/>
      <c r="AB397" s="9">
        <v>4</v>
      </c>
      <c r="AC397" s="9">
        <v>402</v>
      </c>
      <c r="AD397" s="6">
        <v>9.75</v>
      </c>
      <c r="AE397" s="9">
        <v>5</v>
      </c>
      <c r="AF397" s="81">
        <v>70</v>
      </c>
      <c r="AG397" s="209"/>
      <c r="AH397" s="6" t="s">
        <v>3389</v>
      </c>
      <c r="AI397" s="119">
        <v>70</v>
      </c>
      <c r="AJ397" s="192"/>
      <c r="AK397" s="9"/>
      <c r="AL397" s="119"/>
      <c r="AM397" s="192"/>
      <c r="AN397" s="9"/>
      <c r="AO397" s="119"/>
      <c r="AP397" s="192"/>
      <c r="AQ397" s="9"/>
      <c r="AR397" s="81"/>
      <c r="AS397" s="192"/>
      <c r="AT397" s="9"/>
      <c r="AU397" s="119"/>
      <c r="AV397" s="84"/>
      <c r="AW397" s="9"/>
      <c r="AX397" s="119"/>
      <c r="AY397" s="192"/>
      <c r="AZ397" s="9"/>
      <c r="BA397" s="119"/>
      <c r="BB397" s="192"/>
      <c r="BC397" s="9"/>
      <c r="BD397" s="119"/>
      <c r="BE397" s="192"/>
      <c r="BF397" s="9"/>
      <c r="BG397" s="119"/>
    </row>
    <row r="398" spans="1:59" s="41" customFormat="1" ht="114.65" x14ac:dyDescent="0.25">
      <c r="A398" s="9">
        <v>481</v>
      </c>
      <c r="B398" s="124" t="s">
        <v>3154</v>
      </c>
      <c r="C398" s="9">
        <v>401</v>
      </c>
      <c r="D398" s="6" t="s">
        <v>3310</v>
      </c>
      <c r="E398" s="2" t="s">
        <v>3390</v>
      </c>
      <c r="F398" s="1" t="s">
        <v>3391</v>
      </c>
      <c r="G398" s="78" t="s">
        <v>3392</v>
      </c>
      <c r="H398" s="9">
        <v>2007</v>
      </c>
      <c r="I398" s="78" t="s">
        <v>3393</v>
      </c>
      <c r="J398" s="141">
        <v>52278</v>
      </c>
      <c r="K398" s="78" t="s">
        <v>88</v>
      </c>
      <c r="L398" s="78" t="s">
        <v>3318</v>
      </c>
      <c r="M398" s="78" t="s">
        <v>3319</v>
      </c>
      <c r="N398" s="78" t="s">
        <v>3394</v>
      </c>
      <c r="O398" s="78" t="s">
        <v>3395</v>
      </c>
      <c r="P398" s="9">
        <v>3902627</v>
      </c>
      <c r="Q398" s="6">
        <v>7</v>
      </c>
      <c r="R398" s="6">
        <v>0</v>
      </c>
      <c r="S398" s="6">
        <v>7</v>
      </c>
      <c r="T398" s="6">
        <v>0</v>
      </c>
      <c r="U398" s="6">
        <v>7</v>
      </c>
      <c r="V398" s="9">
        <v>60</v>
      </c>
      <c r="W398" s="9">
        <v>100</v>
      </c>
      <c r="X398" s="6" t="s">
        <v>3396</v>
      </c>
      <c r="Y398" s="9">
        <v>6</v>
      </c>
      <c r="Z398" s="9">
        <v>4</v>
      </c>
      <c r="AA398" s="9">
        <v>1</v>
      </c>
      <c r="AB398" s="9">
        <v>4</v>
      </c>
      <c r="AC398" s="9">
        <v>401</v>
      </c>
      <c r="AD398" s="6">
        <v>9.75</v>
      </c>
      <c r="AE398" s="9">
        <v>5</v>
      </c>
      <c r="AF398" s="81">
        <v>60</v>
      </c>
      <c r="AG398" s="209" t="s">
        <v>3374</v>
      </c>
      <c r="AH398" s="6" t="s">
        <v>3375</v>
      </c>
      <c r="AI398" s="119">
        <v>10</v>
      </c>
      <c r="AJ398" s="192" t="s">
        <v>3376</v>
      </c>
      <c r="AK398" s="9" t="s">
        <v>3375</v>
      </c>
      <c r="AL398" s="119">
        <v>20</v>
      </c>
      <c r="AM398" s="192" t="s">
        <v>3377</v>
      </c>
      <c r="AN398" s="9" t="s">
        <v>3378</v>
      </c>
      <c r="AO398" s="119">
        <v>10</v>
      </c>
      <c r="AP398" s="192" t="s">
        <v>3379</v>
      </c>
      <c r="AQ398" s="9" t="s">
        <v>3380</v>
      </c>
      <c r="AR398" s="81">
        <v>20</v>
      </c>
      <c r="AS398" s="192"/>
      <c r="AT398" s="9"/>
      <c r="AU398" s="119"/>
      <c r="AV398" s="84"/>
      <c r="AW398" s="9"/>
      <c r="AX398" s="119"/>
      <c r="AY398" s="192"/>
      <c r="AZ398" s="9"/>
      <c r="BA398" s="119"/>
      <c r="BB398" s="192"/>
      <c r="BC398" s="9"/>
      <c r="BD398" s="119"/>
      <c r="BE398" s="192"/>
      <c r="BF398" s="9"/>
      <c r="BG398" s="119"/>
    </row>
    <row r="399" spans="1:59" s="41" customFormat="1" ht="114.65" x14ac:dyDescent="0.25">
      <c r="A399" s="9">
        <v>481</v>
      </c>
      <c r="B399" s="124" t="s">
        <v>3154</v>
      </c>
      <c r="C399" s="9" t="s">
        <v>3397</v>
      </c>
      <c r="D399" s="6" t="s">
        <v>3310</v>
      </c>
      <c r="E399" s="2" t="s">
        <v>3398</v>
      </c>
      <c r="F399" s="1" t="s">
        <v>3399</v>
      </c>
      <c r="G399" s="78" t="s">
        <v>3400</v>
      </c>
      <c r="H399" s="9"/>
      <c r="I399" s="78" t="s">
        <v>918</v>
      </c>
      <c r="J399" s="141"/>
      <c r="K399" s="78" t="s">
        <v>5239</v>
      </c>
      <c r="L399" s="78" t="s">
        <v>3318</v>
      </c>
      <c r="M399" s="78" t="s">
        <v>3319</v>
      </c>
      <c r="N399" s="78" t="s">
        <v>3401</v>
      </c>
      <c r="O399" s="78" t="s">
        <v>3402</v>
      </c>
      <c r="P399" s="9"/>
      <c r="Q399" s="6"/>
      <c r="R399" s="6"/>
      <c r="S399" s="6"/>
      <c r="T399" s="6"/>
      <c r="U399" s="6"/>
      <c r="V399" s="9"/>
      <c r="W399" s="9"/>
      <c r="X399" s="6" t="s">
        <v>3403</v>
      </c>
      <c r="Y399" s="9"/>
      <c r="Z399" s="9"/>
      <c r="AA399" s="9"/>
      <c r="AB399" s="9"/>
      <c r="AC399" s="9"/>
      <c r="AD399" s="6"/>
      <c r="AE399" s="9"/>
      <c r="AF399" s="81"/>
      <c r="AG399" s="209"/>
      <c r="AH399" s="6"/>
      <c r="AI399" s="119"/>
      <c r="AJ399" s="192"/>
      <c r="AK399" s="9"/>
      <c r="AL399" s="119"/>
      <c r="AM399" s="192"/>
      <c r="AN399" s="9"/>
      <c r="AO399" s="119"/>
      <c r="AP399" s="192"/>
      <c r="AQ399" s="9"/>
      <c r="AR399" s="81"/>
      <c r="AS399" s="192"/>
      <c r="AT399" s="9"/>
      <c r="AU399" s="119"/>
      <c r="AV399" s="84"/>
      <c r="AW399" s="9"/>
      <c r="AX399" s="119"/>
      <c r="AY399" s="192"/>
      <c r="AZ399" s="9"/>
      <c r="BA399" s="119"/>
      <c r="BB399" s="192"/>
      <c r="BC399" s="9"/>
      <c r="BD399" s="119"/>
      <c r="BE399" s="192"/>
      <c r="BF399" s="9"/>
      <c r="BG399" s="119"/>
    </row>
    <row r="400" spans="1:59" s="41" customFormat="1" ht="114.65" x14ac:dyDescent="0.25">
      <c r="A400" s="9">
        <v>481</v>
      </c>
      <c r="B400" s="124" t="s">
        <v>3154</v>
      </c>
      <c r="C400" s="9" t="s">
        <v>3352</v>
      </c>
      <c r="D400" s="6" t="s">
        <v>3310</v>
      </c>
      <c r="E400" s="2" t="s">
        <v>3404</v>
      </c>
      <c r="F400" s="1" t="s">
        <v>3405</v>
      </c>
      <c r="G400" s="78" t="s">
        <v>3406</v>
      </c>
      <c r="H400" s="9"/>
      <c r="I400" s="78" t="s">
        <v>3407</v>
      </c>
      <c r="J400" s="141"/>
      <c r="K400" s="78" t="s">
        <v>5239</v>
      </c>
      <c r="L400" s="78" t="s">
        <v>3318</v>
      </c>
      <c r="M400" s="78" t="s">
        <v>3319</v>
      </c>
      <c r="N400" s="78" t="s">
        <v>3408</v>
      </c>
      <c r="O400" s="78" t="s">
        <v>3409</v>
      </c>
      <c r="P400" s="9"/>
      <c r="Q400" s="6"/>
      <c r="R400" s="6"/>
      <c r="S400" s="6"/>
      <c r="T400" s="6"/>
      <c r="U400" s="6"/>
      <c r="V400" s="9"/>
      <c r="W400" s="9"/>
      <c r="X400" s="6" t="s">
        <v>3410</v>
      </c>
      <c r="Y400" s="9"/>
      <c r="Z400" s="9"/>
      <c r="AA400" s="9"/>
      <c r="AB400" s="9"/>
      <c r="AC400" s="9"/>
      <c r="AD400" s="6"/>
      <c r="AE400" s="9"/>
      <c r="AF400" s="81"/>
      <c r="AG400" s="209"/>
      <c r="AH400" s="6"/>
      <c r="AI400" s="119"/>
      <c r="AJ400" s="192"/>
      <c r="AK400" s="9"/>
      <c r="AL400" s="119"/>
      <c r="AM400" s="192"/>
      <c r="AN400" s="9"/>
      <c r="AO400" s="119"/>
      <c r="AP400" s="192"/>
      <c r="AQ400" s="9"/>
      <c r="AR400" s="81"/>
      <c r="AS400" s="192"/>
      <c r="AT400" s="9"/>
      <c r="AU400" s="119"/>
      <c r="AV400" s="84"/>
      <c r="AW400" s="9"/>
      <c r="AX400" s="119"/>
      <c r="AY400" s="192"/>
      <c r="AZ400" s="9"/>
      <c r="BA400" s="119"/>
      <c r="BB400" s="192"/>
      <c r="BC400" s="9"/>
      <c r="BD400" s="119"/>
      <c r="BE400" s="192"/>
      <c r="BF400" s="9"/>
      <c r="BG400" s="119"/>
    </row>
    <row r="401" spans="1:59" s="41" customFormat="1" ht="114.65" x14ac:dyDescent="0.25">
      <c r="A401" s="9">
        <v>481</v>
      </c>
      <c r="B401" s="124" t="s">
        <v>3154</v>
      </c>
      <c r="C401" s="9">
        <v>403</v>
      </c>
      <c r="D401" s="6" t="s">
        <v>3310</v>
      </c>
      <c r="E401" s="2" t="s">
        <v>3411</v>
      </c>
      <c r="F401" s="1">
        <v>16382</v>
      </c>
      <c r="G401" s="78" t="s">
        <v>3412</v>
      </c>
      <c r="H401" s="9"/>
      <c r="I401" s="78" t="s">
        <v>3412</v>
      </c>
      <c r="J401" s="141"/>
      <c r="K401" s="78" t="s">
        <v>5239</v>
      </c>
      <c r="L401" s="78" t="s">
        <v>3318</v>
      </c>
      <c r="M401" s="78" t="s">
        <v>3319</v>
      </c>
      <c r="N401" s="78" t="s">
        <v>3413</v>
      </c>
      <c r="O401" s="78" t="s">
        <v>3414</v>
      </c>
      <c r="P401" s="9"/>
      <c r="Q401" s="6">
        <v>28.240000000000002</v>
      </c>
      <c r="R401" s="6">
        <v>13.24</v>
      </c>
      <c r="S401" s="6">
        <v>15</v>
      </c>
      <c r="T401" s="6">
        <v>0</v>
      </c>
      <c r="U401" s="6">
        <v>28.240000000000002</v>
      </c>
      <c r="V401" s="9">
        <v>50</v>
      </c>
      <c r="W401" s="9"/>
      <c r="X401" s="6" t="s">
        <v>3415</v>
      </c>
      <c r="Y401" s="9"/>
      <c r="Z401" s="9"/>
      <c r="AA401" s="9"/>
      <c r="AB401" s="9"/>
      <c r="AC401" s="9"/>
      <c r="AD401" s="6"/>
      <c r="AE401" s="9"/>
      <c r="AF401" s="81">
        <v>50</v>
      </c>
      <c r="AG401" s="209" t="s">
        <v>3328</v>
      </c>
      <c r="AH401" s="6" t="s">
        <v>3416</v>
      </c>
      <c r="AI401" s="119">
        <v>30</v>
      </c>
      <c r="AJ401" s="192" t="s">
        <v>3417</v>
      </c>
      <c r="AK401" s="9" t="s">
        <v>3416</v>
      </c>
      <c r="AL401" s="119">
        <v>20</v>
      </c>
      <c r="AM401" s="192"/>
      <c r="AN401" s="9"/>
      <c r="AO401" s="119"/>
      <c r="AP401" s="192"/>
      <c r="AQ401" s="9"/>
      <c r="AR401" s="81"/>
      <c r="AS401" s="192"/>
      <c r="AT401" s="9"/>
      <c r="AU401" s="119"/>
      <c r="AV401" s="84"/>
      <c r="AW401" s="9"/>
      <c r="AX401" s="119"/>
      <c r="AY401" s="192"/>
      <c r="AZ401" s="9"/>
      <c r="BA401" s="119"/>
      <c r="BB401" s="192"/>
      <c r="BC401" s="9"/>
      <c r="BD401" s="119"/>
      <c r="BE401" s="192"/>
      <c r="BF401" s="9"/>
      <c r="BG401" s="119"/>
    </row>
    <row r="402" spans="1:59" s="41" customFormat="1" ht="114.65" x14ac:dyDescent="0.25">
      <c r="A402" s="9">
        <v>481</v>
      </c>
      <c r="B402" s="124" t="s">
        <v>3154</v>
      </c>
      <c r="C402" s="9" t="s">
        <v>3397</v>
      </c>
      <c r="D402" s="6" t="s">
        <v>3310</v>
      </c>
      <c r="E402" s="2" t="s">
        <v>3418</v>
      </c>
      <c r="F402" s="1" t="s">
        <v>3419</v>
      </c>
      <c r="G402" s="78" t="s">
        <v>3420</v>
      </c>
      <c r="H402" s="9"/>
      <c r="I402" s="78" t="s">
        <v>3421</v>
      </c>
      <c r="J402" s="141"/>
      <c r="K402" s="78" t="s">
        <v>5239</v>
      </c>
      <c r="L402" s="78" t="s">
        <v>3318</v>
      </c>
      <c r="M402" s="78" t="s">
        <v>3319</v>
      </c>
      <c r="N402" s="78" t="s">
        <v>3422</v>
      </c>
      <c r="O402" s="78" t="s">
        <v>3423</v>
      </c>
      <c r="P402" s="9"/>
      <c r="Q402" s="6"/>
      <c r="R402" s="6"/>
      <c r="S402" s="6"/>
      <c r="T402" s="6"/>
      <c r="U402" s="6"/>
      <c r="V402" s="9"/>
      <c r="W402" s="9"/>
      <c r="X402" s="6" t="s">
        <v>3424</v>
      </c>
      <c r="Y402" s="9"/>
      <c r="Z402" s="9"/>
      <c r="AA402" s="9"/>
      <c r="AB402" s="9"/>
      <c r="AC402" s="9"/>
      <c r="AD402" s="6"/>
      <c r="AE402" s="9"/>
      <c r="AF402" s="81"/>
      <c r="AG402" s="209"/>
      <c r="AH402" s="6"/>
      <c r="AI402" s="119"/>
      <c r="AJ402" s="192"/>
      <c r="AK402" s="9"/>
      <c r="AL402" s="119"/>
      <c r="AM402" s="192"/>
      <c r="AN402" s="9"/>
      <c r="AO402" s="119"/>
      <c r="AP402" s="192"/>
      <c r="AQ402" s="9"/>
      <c r="AR402" s="81"/>
      <c r="AS402" s="192"/>
      <c r="AT402" s="9"/>
      <c r="AU402" s="119"/>
      <c r="AV402" s="84"/>
      <c r="AW402" s="9"/>
      <c r="AX402" s="119"/>
      <c r="AY402" s="192"/>
      <c r="AZ402" s="9"/>
      <c r="BA402" s="119"/>
      <c r="BB402" s="192"/>
      <c r="BC402" s="9"/>
      <c r="BD402" s="119"/>
      <c r="BE402" s="192"/>
      <c r="BF402" s="9"/>
      <c r="BG402" s="119"/>
    </row>
    <row r="403" spans="1:59" s="41" customFormat="1" ht="114.65" x14ac:dyDescent="0.25">
      <c r="A403" s="9">
        <v>481</v>
      </c>
      <c r="B403" s="124" t="s">
        <v>3154</v>
      </c>
      <c r="C403" s="9">
        <v>403</v>
      </c>
      <c r="D403" s="6" t="s">
        <v>3310</v>
      </c>
      <c r="E403" s="2" t="s">
        <v>3425</v>
      </c>
      <c r="F403" s="1">
        <v>16382</v>
      </c>
      <c r="G403" s="78" t="s">
        <v>3426</v>
      </c>
      <c r="H403" s="9"/>
      <c r="I403" s="78" t="s">
        <v>3427</v>
      </c>
      <c r="J403" s="141"/>
      <c r="K403" s="78" t="s">
        <v>5239</v>
      </c>
      <c r="L403" s="78" t="s">
        <v>3318</v>
      </c>
      <c r="M403" s="78" t="s">
        <v>3319</v>
      </c>
      <c r="N403" s="78" t="s">
        <v>3428</v>
      </c>
      <c r="O403" s="78" t="s">
        <v>3429</v>
      </c>
      <c r="P403" s="9"/>
      <c r="Q403" s="6">
        <v>28.240000000000002</v>
      </c>
      <c r="R403" s="6">
        <v>13.24</v>
      </c>
      <c r="S403" s="6">
        <v>15</v>
      </c>
      <c r="T403" s="6">
        <v>0</v>
      </c>
      <c r="U403" s="6">
        <v>28.240000000000002</v>
      </c>
      <c r="V403" s="9">
        <v>60</v>
      </c>
      <c r="W403" s="9"/>
      <c r="X403" s="6" t="s">
        <v>3430</v>
      </c>
      <c r="Y403" s="9"/>
      <c r="Z403" s="9"/>
      <c r="AA403" s="9"/>
      <c r="AB403" s="9"/>
      <c r="AC403" s="9"/>
      <c r="AD403" s="6"/>
      <c r="AE403" s="9"/>
      <c r="AF403" s="81">
        <v>60</v>
      </c>
      <c r="AG403" s="209" t="s">
        <v>3328</v>
      </c>
      <c r="AH403" s="6" t="s">
        <v>3431</v>
      </c>
      <c r="AI403" s="119">
        <v>40</v>
      </c>
      <c r="AJ403" s="192" t="s">
        <v>3417</v>
      </c>
      <c r="AK403" s="9" t="s">
        <v>3431</v>
      </c>
      <c r="AL403" s="119">
        <v>20</v>
      </c>
      <c r="AM403" s="192"/>
      <c r="AN403" s="9"/>
      <c r="AO403" s="119"/>
      <c r="AP403" s="192"/>
      <c r="AQ403" s="9"/>
      <c r="AR403" s="81"/>
      <c r="AS403" s="192"/>
      <c r="AT403" s="9"/>
      <c r="AU403" s="119"/>
      <c r="AV403" s="84"/>
      <c r="AW403" s="9"/>
      <c r="AX403" s="119"/>
      <c r="AY403" s="192"/>
      <c r="AZ403" s="9"/>
      <c r="BA403" s="119"/>
      <c r="BB403" s="192"/>
      <c r="BC403" s="9"/>
      <c r="BD403" s="119"/>
      <c r="BE403" s="192"/>
      <c r="BF403" s="9"/>
      <c r="BG403" s="119"/>
    </row>
    <row r="404" spans="1:59" s="41" customFormat="1" ht="114.65" x14ac:dyDescent="0.25">
      <c r="A404" s="9">
        <v>481</v>
      </c>
      <c r="B404" s="124" t="s">
        <v>3154</v>
      </c>
      <c r="C404" s="9">
        <v>401</v>
      </c>
      <c r="D404" s="6" t="s">
        <v>3310</v>
      </c>
      <c r="E404" s="2" t="s">
        <v>3432</v>
      </c>
      <c r="F404" s="1" t="s">
        <v>3391</v>
      </c>
      <c r="G404" s="78" t="s">
        <v>3433</v>
      </c>
      <c r="H404" s="9" t="s">
        <v>3434</v>
      </c>
      <c r="I404" s="78" t="s">
        <v>3435</v>
      </c>
      <c r="J404" s="141" t="s">
        <v>3436</v>
      </c>
      <c r="K404" s="78" t="s">
        <v>5649</v>
      </c>
      <c r="L404" s="78" t="s">
        <v>3318</v>
      </c>
      <c r="M404" s="78" t="s">
        <v>3319</v>
      </c>
      <c r="N404" s="78" t="s">
        <v>3437</v>
      </c>
      <c r="O404" s="78" t="s">
        <v>3438</v>
      </c>
      <c r="P404" s="9"/>
      <c r="Q404" s="6" t="s">
        <v>3439</v>
      </c>
      <c r="R404" s="6"/>
      <c r="S404" s="6"/>
      <c r="T404" s="6"/>
      <c r="U404" s="6"/>
      <c r="V404" s="9" t="s">
        <v>3440</v>
      </c>
      <c r="W404" s="9"/>
      <c r="X404" s="6" t="s">
        <v>3441</v>
      </c>
      <c r="Y404" s="9" t="s">
        <v>3442</v>
      </c>
      <c r="Z404" s="9" t="s">
        <v>3326</v>
      </c>
      <c r="AA404" s="9" t="s">
        <v>3360</v>
      </c>
      <c r="AB404" s="9" t="s">
        <v>3443</v>
      </c>
      <c r="AC404" s="9"/>
      <c r="AD404" s="6"/>
      <c r="AE404" s="9"/>
      <c r="AF404" s="81" t="s">
        <v>3444</v>
      </c>
      <c r="AG404" s="209" t="s">
        <v>3328</v>
      </c>
      <c r="AH404" s="6" t="s">
        <v>3445</v>
      </c>
      <c r="AI404" s="119" t="s">
        <v>3446</v>
      </c>
      <c r="AJ404" s="192"/>
      <c r="AK404" s="9"/>
      <c r="AL404" s="119"/>
      <c r="AM404" s="192"/>
      <c r="AN404" s="9"/>
      <c r="AO404" s="119" t="s">
        <v>3447</v>
      </c>
      <c r="AP404" s="192" t="s">
        <v>3448</v>
      </c>
      <c r="AQ404" s="9" t="s">
        <v>3445</v>
      </c>
      <c r="AR404" s="81"/>
      <c r="AS404" s="192"/>
      <c r="AT404" s="9"/>
      <c r="AU404" s="119"/>
      <c r="AV404" s="84"/>
      <c r="AW404" s="9"/>
      <c r="AX404" s="119"/>
      <c r="AY404" s="192"/>
      <c r="AZ404" s="9"/>
      <c r="BA404" s="119"/>
      <c r="BB404" s="192"/>
      <c r="BC404" s="9"/>
      <c r="BD404" s="119"/>
      <c r="BE404" s="192"/>
      <c r="BF404" s="9"/>
      <c r="BG404" s="119"/>
    </row>
    <row r="405" spans="1:59" s="41" customFormat="1" ht="101.95" x14ac:dyDescent="0.25">
      <c r="A405" s="9">
        <v>481</v>
      </c>
      <c r="B405" s="124" t="s">
        <v>3154</v>
      </c>
      <c r="C405" s="9">
        <v>406</v>
      </c>
      <c r="D405" s="6" t="s">
        <v>3310</v>
      </c>
      <c r="E405" s="2" t="s">
        <v>3335</v>
      </c>
      <c r="F405" s="1">
        <v>19106</v>
      </c>
      <c r="G405" s="78" t="s">
        <v>3449</v>
      </c>
      <c r="H405" s="9">
        <v>2016</v>
      </c>
      <c r="I405" s="78" t="s">
        <v>3450</v>
      </c>
      <c r="J405" s="141">
        <v>196000</v>
      </c>
      <c r="K405" s="78" t="s">
        <v>283</v>
      </c>
      <c r="L405" s="78" t="s">
        <v>3318</v>
      </c>
      <c r="M405" s="78" t="s">
        <v>3319</v>
      </c>
      <c r="N405" s="78" t="s">
        <v>3451</v>
      </c>
      <c r="O405" s="78" t="s">
        <v>3452</v>
      </c>
      <c r="P405" s="9"/>
      <c r="Q405" s="6">
        <v>150</v>
      </c>
      <c r="R405" s="6">
        <v>100</v>
      </c>
      <c r="S405" s="6">
        <v>30</v>
      </c>
      <c r="T405" s="6">
        <v>20</v>
      </c>
      <c r="U405" s="6">
        <v>150</v>
      </c>
      <c r="V405" s="9">
        <v>80</v>
      </c>
      <c r="W405" s="9">
        <v>10</v>
      </c>
      <c r="X405" s="6"/>
      <c r="Y405" s="9">
        <v>3</v>
      </c>
      <c r="Z405" s="9">
        <v>5</v>
      </c>
      <c r="AA405" s="9">
        <v>1</v>
      </c>
      <c r="AB405" s="9">
        <v>4</v>
      </c>
      <c r="AC405" s="9" t="s">
        <v>7525</v>
      </c>
      <c r="AD405" s="6"/>
      <c r="AE405" s="9">
        <v>5</v>
      </c>
      <c r="AF405" s="81">
        <v>100</v>
      </c>
      <c r="AG405" s="209" t="s">
        <v>3310</v>
      </c>
      <c r="AH405" s="6" t="s">
        <v>3331</v>
      </c>
      <c r="AI405" s="119">
        <v>20</v>
      </c>
      <c r="AJ405" s="192" t="s">
        <v>3330</v>
      </c>
      <c r="AK405" s="9" t="s">
        <v>3331</v>
      </c>
      <c r="AL405" s="119">
        <v>20</v>
      </c>
      <c r="AM405" s="192" t="s">
        <v>3332</v>
      </c>
      <c r="AN405" s="9" t="s">
        <v>3333</v>
      </c>
      <c r="AO405" s="119">
        <v>20</v>
      </c>
      <c r="AP405" s="192" t="s">
        <v>3334</v>
      </c>
      <c r="AQ405" s="9" t="s">
        <v>3453</v>
      </c>
      <c r="AR405" s="81">
        <v>20</v>
      </c>
      <c r="AS405" s="192"/>
      <c r="AT405" s="9"/>
      <c r="AU405" s="119"/>
      <c r="AV405" s="84"/>
      <c r="AW405" s="9"/>
      <c r="AX405" s="119"/>
      <c r="AY405" s="192"/>
      <c r="AZ405" s="9"/>
      <c r="BA405" s="119"/>
      <c r="BB405" s="192"/>
      <c r="BC405" s="9"/>
      <c r="BD405" s="119"/>
      <c r="BE405" s="192"/>
      <c r="BF405" s="9"/>
      <c r="BG405" s="119"/>
    </row>
    <row r="406" spans="1:59" s="41" customFormat="1" ht="50.95" x14ac:dyDescent="0.25">
      <c r="A406" s="9">
        <v>481</v>
      </c>
      <c r="B406" s="124" t="s">
        <v>3154</v>
      </c>
      <c r="C406" s="9">
        <v>406</v>
      </c>
      <c r="D406" s="6" t="s">
        <v>3310</v>
      </c>
      <c r="E406" s="2" t="s">
        <v>3335</v>
      </c>
      <c r="F406" s="1">
        <v>19106</v>
      </c>
      <c r="G406" s="78" t="s">
        <v>3454</v>
      </c>
      <c r="H406" s="9">
        <v>2017</v>
      </c>
      <c r="I406" s="78" t="s">
        <v>3455</v>
      </c>
      <c r="J406" s="141">
        <v>47000</v>
      </c>
      <c r="K406" s="78" t="s">
        <v>5239</v>
      </c>
      <c r="L406" s="78" t="s">
        <v>3318</v>
      </c>
      <c r="M406" s="78" t="s">
        <v>3319</v>
      </c>
      <c r="N406" s="78" t="s">
        <v>3456</v>
      </c>
      <c r="O406" s="78" t="s">
        <v>3457</v>
      </c>
      <c r="P406" s="9"/>
      <c r="Q406" s="6">
        <v>50</v>
      </c>
      <c r="R406" s="6">
        <v>5.875</v>
      </c>
      <c r="S406" s="6">
        <v>40</v>
      </c>
      <c r="T406" s="6">
        <v>10</v>
      </c>
      <c r="U406" s="6">
        <v>55.875</v>
      </c>
      <c r="V406" s="9"/>
      <c r="W406" s="9"/>
      <c r="X406" s="6"/>
      <c r="Y406" s="9">
        <v>3</v>
      </c>
      <c r="Z406" s="9">
        <v>12</v>
      </c>
      <c r="AA406" s="9">
        <v>5</v>
      </c>
      <c r="AB406" s="9">
        <v>4</v>
      </c>
      <c r="AC406" s="9"/>
      <c r="AD406" s="6"/>
      <c r="AE406" s="9"/>
      <c r="AF406" s="81"/>
      <c r="AG406" s="209"/>
      <c r="AH406" s="6"/>
      <c r="AI406" s="119"/>
      <c r="AJ406" s="192"/>
      <c r="AK406" s="9"/>
      <c r="AL406" s="119"/>
      <c r="AM406" s="192"/>
      <c r="AN406" s="9"/>
      <c r="AO406" s="119"/>
      <c r="AP406" s="192"/>
      <c r="AQ406" s="9"/>
      <c r="AR406" s="81"/>
      <c r="AS406" s="192"/>
      <c r="AT406" s="9"/>
      <c r="AU406" s="119"/>
      <c r="AV406" s="84"/>
      <c r="AW406" s="9"/>
      <c r="AX406" s="119"/>
      <c r="AY406" s="192"/>
      <c r="AZ406" s="9"/>
      <c r="BA406" s="119"/>
      <c r="BB406" s="192"/>
      <c r="BC406" s="9"/>
      <c r="BD406" s="119"/>
      <c r="BE406" s="192"/>
      <c r="BF406" s="9"/>
      <c r="BG406" s="119"/>
    </row>
    <row r="407" spans="1:59" s="41" customFormat="1" ht="114.65" x14ac:dyDescent="0.25">
      <c r="A407" s="9">
        <v>481</v>
      </c>
      <c r="B407" s="124" t="s">
        <v>3154</v>
      </c>
      <c r="C407" s="9">
        <v>502</v>
      </c>
      <c r="D407" s="6" t="s">
        <v>837</v>
      </c>
      <c r="E407" s="2" t="s">
        <v>3458</v>
      </c>
      <c r="F407" s="1" t="s">
        <v>3459</v>
      </c>
      <c r="G407" s="78" t="s">
        <v>3460</v>
      </c>
      <c r="H407" s="9">
        <v>2005</v>
      </c>
      <c r="I407" s="78" t="s">
        <v>3461</v>
      </c>
      <c r="J407" s="141">
        <v>50492.41</v>
      </c>
      <c r="K407" s="78" t="s">
        <v>140</v>
      </c>
      <c r="L407" s="78" t="s">
        <v>3462</v>
      </c>
      <c r="M407" s="78" t="s">
        <v>3463</v>
      </c>
      <c r="N407" s="78" t="s">
        <v>3464</v>
      </c>
      <c r="O407" s="78" t="s">
        <v>3465</v>
      </c>
      <c r="P407" s="9">
        <v>4007946</v>
      </c>
      <c r="Q407" s="6">
        <v>5.5</v>
      </c>
      <c r="R407" s="6">
        <v>0</v>
      </c>
      <c r="S407" s="6">
        <v>5.5</v>
      </c>
      <c r="T407" s="6">
        <v>0</v>
      </c>
      <c r="U407" s="6">
        <v>5.5</v>
      </c>
      <c r="V407" s="9">
        <v>80</v>
      </c>
      <c r="W407" s="9">
        <v>100</v>
      </c>
      <c r="X407" s="160" t="s">
        <v>3466</v>
      </c>
      <c r="Y407" s="9"/>
      <c r="Z407" s="9"/>
      <c r="AA407" s="9"/>
      <c r="AB407" s="9">
        <v>4</v>
      </c>
      <c r="AC407" s="9">
        <v>502</v>
      </c>
      <c r="AD407" s="6">
        <v>9.75</v>
      </c>
      <c r="AE407" s="9">
        <v>5</v>
      </c>
      <c r="AF407" s="81">
        <v>0</v>
      </c>
      <c r="AG407" s="209" t="s">
        <v>3467</v>
      </c>
      <c r="AH407" s="6" t="s">
        <v>3468</v>
      </c>
      <c r="AI407" s="119"/>
      <c r="AJ407" s="192" t="s">
        <v>3467</v>
      </c>
      <c r="AK407" s="9" t="s">
        <v>3468</v>
      </c>
      <c r="AL407" s="119"/>
      <c r="AM407" s="192"/>
      <c r="AN407" s="9"/>
      <c r="AO407" s="119"/>
      <c r="AP407" s="192"/>
      <c r="AQ407" s="9"/>
      <c r="AR407" s="81"/>
      <c r="AS407" s="192"/>
      <c r="AT407" s="9"/>
      <c r="AU407" s="119"/>
      <c r="AV407" s="84"/>
      <c r="AW407" s="9"/>
      <c r="AX407" s="119"/>
      <c r="AY407" s="192"/>
      <c r="AZ407" s="9"/>
      <c r="BA407" s="119"/>
      <c r="BB407" s="192"/>
      <c r="BC407" s="9"/>
      <c r="BD407" s="119"/>
      <c r="BE407" s="192"/>
      <c r="BF407" s="9"/>
      <c r="BG407" s="119"/>
    </row>
    <row r="408" spans="1:59" s="41" customFormat="1" ht="114.65" x14ac:dyDescent="0.25">
      <c r="A408" s="9">
        <v>481</v>
      </c>
      <c r="B408" s="124" t="s">
        <v>3154</v>
      </c>
      <c r="C408" s="9">
        <v>501</v>
      </c>
      <c r="D408" s="6" t="s">
        <v>2315</v>
      </c>
      <c r="E408" s="2" t="s">
        <v>3469</v>
      </c>
      <c r="F408" s="1" t="s">
        <v>3470</v>
      </c>
      <c r="G408" s="78" t="s">
        <v>3471</v>
      </c>
      <c r="H408" s="9">
        <v>2007</v>
      </c>
      <c r="I408" s="78" t="s">
        <v>3472</v>
      </c>
      <c r="J408" s="141">
        <v>170255.38</v>
      </c>
      <c r="K408" s="78" t="s">
        <v>88</v>
      </c>
      <c r="L408" s="78" t="s">
        <v>3473</v>
      </c>
      <c r="M408" s="78" t="s">
        <v>3474</v>
      </c>
      <c r="N408" s="78" t="s">
        <v>3475</v>
      </c>
      <c r="O408" s="78" t="s">
        <v>3476</v>
      </c>
      <c r="P408" s="9">
        <v>4008375</v>
      </c>
      <c r="Q408" s="6">
        <v>23</v>
      </c>
      <c r="R408" s="6">
        <v>0</v>
      </c>
      <c r="S408" s="6">
        <v>23</v>
      </c>
      <c r="T408" s="6">
        <v>0</v>
      </c>
      <c r="U408" s="6">
        <v>23</v>
      </c>
      <c r="V408" s="9">
        <v>95</v>
      </c>
      <c r="W408" s="9">
        <v>100</v>
      </c>
      <c r="X408" s="6" t="s">
        <v>3477</v>
      </c>
      <c r="Y408" s="9"/>
      <c r="Z408" s="9"/>
      <c r="AA408" s="9"/>
      <c r="AB408" s="9">
        <v>4</v>
      </c>
      <c r="AC408" s="9">
        <v>501</v>
      </c>
      <c r="AD408" s="6">
        <v>9.75</v>
      </c>
      <c r="AE408" s="9">
        <v>5</v>
      </c>
      <c r="AF408" s="81">
        <v>0</v>
      </c>
      <c r="AG408" s="209" t="s">
        <v>2315</v>
      </c>
      <c r="AH408" s="6" t="s">
        <v>3469</v>
      </c>
      <c r="AI408" s="119"/>
      <c r="AJ408" s="192"/>
      <c r="AK408" s="9"/>
      <c r="AL408" s="119"/>
      <c r="AM408" s="192"/>
      <c r="AN408" s="9"/>
      <c r="AO408" s="119"/>
      <c r="AP408" s="192"/>
      <c r="AQ408" s="9"/>
      <c r="AR408" s="81"/>
      <c r="AS408" s="192"/>
      <c r="AT408" s="9"/>
      <c r="AU408" s="119"/>
      <c r="AV408" s="84"/>
      <c r="AW408" s="9"/>
      <c r="AX408" s="119"/>
      <c r="AY408" s="192"/>
      <c r="AZ408" s="9"/>
      <c r="BA408" s="119"/>
      <c r="BB408" s="192"/>
      <c r="BC408" s="9"/>
      <c r="BD408" s="119"/>
      <c r="BE408" s="192"/>
      <c r="BF408" s="9"/>
      <c r="BG408" s="119"/>
    </row>
    <row r="409" spans="1:59" s="41" customFormat="1" ht="114.65" x14ac:dyDescent="0.25">
      <c r="A409" s="9">
        <v>481</v>
      </c>
      <c r="B409" s="124" t="s">
        <v>3154</v>
      </c>
      <c r="C409" s="9">
        <v>501</v>
      </c>
      <c r="D409" s="6" t="s">
        <v>2315</v>
      </c>
      <c r="E409" s="2" t="s">
        <v>3469</v>
      </c>
      <c r="F409" s="1" t="s">
        <v>3470</v>
      </c>
      <c r="G409" s="78" t="s">
        <v>3478</v>
      </c>
      <c r="H409" s="9">
        <v>1999</v>
      </c>
      <c r="I409" s="78" t="s">
        <v>3479</v>
      </c>
      <c r="J409" s="141">
        <v>133533.63</v>
      </c>
      <c r="K409" s="78" t="s">
        <v>147</v>
      </c>
      <c r="L409" s="78" t="s">
        <v>3480</v>
      </c>
      <c r="M409" s="78" t="s">
        <v>3481</v>
      </c>
      <c r="N409" s="78" t="s">
        <v>3482</v>
      </c>
      <c r="O409" s="78" t="s">
        <v>3483</v>
      </c>
      <c r="P409" s="9"/>
      <c r="Q409" s="6">
        <v>4.04</v>
      </c>
      <c r="R409" s="6">
        <v>0</v>
      </c>
      <c r="S409" s="6">
        <v>4.04</v>
      </c>
      <c r="T409" s="6">
        <v>0</v>
      </c>
      <c r="U409" s="6">
        <v>4.04</v>
      </c>
      <c r="V409" s="9">
        <v>90</v>
      </c>
      <c r="W409" s="9">
        <v>100</v>
      </c>
      <c r="X409" s="6" t="s">
        <v>3484</v>
      </c>
      <c r="Y409" s="9"/>
      <c r="Z409" s="9"/>
      <c r="AA409" s="9"/>
      <c r="AB409" s="9">
        <v>4</v>
      </c>
      <c r="AC409" s="9">
        <v>1</v>
      </c>
      <c r="AD409" s="6">
        <v>9.75</v>
      </c>
      <c r="AE409" s="9">
        <v>5</v>
      </c>
      <c r="AF409" s="81">
        <v>0</v>
      </c>
      <c r="AG409" s="209" t="s">
        <v>2315</v>
      </c>
      <c r="AH409" s="6" t="s">
        <v>3469</v>
      </c>
      <c r="AI409" s="119"/>
      <c r="AJ409" s="192"/>
      <c r="AK409" s="9"/>
      <c r="AL409" s="119"/>
      <c r="AM409" s="192"/>
      <c r="AN409" s="9"/>
      <c r="AO409" s="119"/>
      <c r="AP409" s="192"/>
      <c r="AQ409" s="9"/>
      <c r="AR409" s="81"/>
      <c r="AS409" s="192"/>
      <c r="AT409" s="9"/>
      <c r="AU409" s="119"/>
      <c r="AV409" s="84"/>
      <c r="AW409" s="9"/>
      <c r="AX409" s="119"/>
      <c r="AY409" s="192"/>
      <c r="AZ409" s="9"/>
      <c r="BA409" s="119"/>
      <c r="BB409" s="192"/>
      <c r="BC409" s="9"/>
      <c r="BD409" s="119"/>
      <c r="BE409" s="192"/>
      <c r="BF409" s="9"/>
      <c r="BG409" s="119"/>
    </row>
    <row r="410" spans="1:59" s="41" customFormat="1" ht="127.4" x14ac:dyDescent="0.25">
      <c r="A410" s="9">
        <v>481</v>
      </c>
      <c r="B410" s="124" t="s">
        <v>3154</v>
      </c>
      <c r="C410" s="9">
        <v>501</v>
      </c>
      <c r="D410" s="6" t="s">
        <v>2315</v>
      </c>
      <c r="E410" s="2" t="s">
        <v>3469</v>
      </c>
      <c r="F410" s="1" t="s">
        <v>3470</v>
      </c>
      <c r="G410" s="78" t="s">
        <v>3485</v>
      </c>
      <c r="H410" s="9">
        <v>2008</v>
      </c>
      <c r="I410" s="78" t="s">
        <v>3486</v>
      </c>
      <c r="J410" s="141">
        <v>127390</v>
      </c>
      <c r="K410" s="78" t="s">
        <v>88</v>
      </c>
      <c r="L410" s="78" t="s">
        <v>3487</v>
      </c>
      <c r="M410" s="78" t="s">
        <v>3488</v>
      </c>
      <c r="N410" s="78" t="s">
        <v>3489</v>
      </c>
      <c r="O410" s="78" t="s">
        <v>3490</v>
      </c>
      <c r="P410" s="9" t="s">
        <v>3491</v>
      </c>
      <c r="Q410" s="6">
        <v>4.1100000000000003</v>
      </c>
      <c r="R410" s="6">
        <v>0</v>
      </c>
      <c r="S410" s="6">
        <v>4.1100000000000003</v>
      </c>
      <c r="T410" s="6">
        <v>0</v>
      </c>
      <c r="U410" s="6">
        <v>4.1100000000000003</v>
      </c>
      <c r="V410" s="9">
        <v>70</v>
      </c>
      <c r="W410" s="9">
        <v>100</v>
      </c>
      <c r="X410" s="6" t="s">
        <v>3492</v>
      </c>
      <c r="Y410" s="9"/>
      <c r="Z410" s="9"/>
      <c r="AA410" s="9"/>
      <c r="AB410" s="9">
        <v>4</v>
      </c>
      <c r="AC410" s="9">
        <v>501</v>
      </c>
      <c r="AD410" s="6">
        <v>9.75</v>
      </c>
      <c r="AE410" s="9">
        <v>5</v>
      </c>
      <c r="AF410" s="81">
        <v>0</v>
      </c>
      <c r="AG410" s="209" t="s">
        <v>2315</v>
      </c>
      <c r="AH410" s="6" t="s">
        <v>3469</v>
      </c>
      <c r="AI410" s="119"/>
      <c r="AJ410" s="192"/>
      <c r="AK410" s="9"/>
      <c r="AL410" s="119"/>
      <c r="AM410" s="192"/>
      <c r="AN410" s="9"/>
      <c r="AO410" s="119"/>
      <c r="AP410" s="192"/>
      <c r="AQ410" s="9"/>
      <c r="AR410" s="81"/>
      <c r="AS410" s="192"/>
      <c r="AT410" s="9"/>
      <c r="AU410" s="119"/>
      <c r="AV410" s="84"/>
      <c r="AW410" s="9"/>
      <c r="AX410" s="119"/>
      <c r="AY410" s="192"/>
      <c r="AZ410" s="9"/>
      <c r="BA410" s="119"/>
      <c r="BB410" s="192"/>
      <c r="BC410" s="9"/>
      <c r="BD410" s="119"/>
      <c r="BE410" s="192"/>
      <c r="BF410" s="9"/>
      <c r="BG410" s="119"/>
    </row>
    <row r="411" spans="1:59" s="41" customFormat="1" ht="127.4" x14ac:dyDescent="0.25">
      <c r="A411" s="9">
        <v>481</v>
      </c>
      <c r="B411" s="124" t="s">
        <v>3154</v>
      </c>
      <c r="C411" s="9">
        <v>501</v>
      </c>
      <c r="D411" s="6" t="s">
        <v>2315</v>
      </c>
      <c r="E411" s="2" t="s">
        <v>3469</v>
      </c>
      <c r="F411" s="1" t="s">
        <v>3470</v>
      </c>
      <c r="G411" s="78" t="s">
        <v>3493</v>
      </c>
      <c r="H411" s="9"/>
      <c r="I411" s="78" t="s">
        <v>3494</v>
      </c>
      <c r="J411" s="141">
        <v>81372.06</v>
      </c>
      <c r="K411" s="78" t="s">
        <v>147</v>
      </c>
      <c r="L411" s="78" t="s">
        <v>3495</v>
      </c>
      <c r="M411" s="78" t="s">
        <v>3496</v>
      </c>
      <c r="N411" s="78" t="s">
        <v>3497</v>
      </c>
      <c r="O411" s="78" t="s">
        <v>3498</v>
      </c>
      <c r="P411" s="9"/>
      <c r="Q411" s="6">
        <v>4.0599999999999996</v>
      </c>
      <c r="R411" s="6">
        <v>0</v>
      </c>
      <c r="S411" s="6">
        <v>4.0599999999999996</v>
      </c>
      <c r="T411" s="6">
        <v>0</v>
      </c>
      <c r="U411" s="6">
        <v>4.0599999999999996</v>
      </c>
      <c r="V411" s="9">
        <v>90</v>
      </c>
      <c r="W411" s="9">
        <v>100</v>
      </c>
      <c r="X411" s="6" t="s">
        <v>3499</v>
      </c>
      <c r="Y411" s="9"/>
      <c r="Z411" s="9"/>
      <c r="AA411" s="9"/>
      <c r="AB411" s="9">
        <v>4</v>
      </c>
      <c r="AC411" s="9">
        <v>4</v>
      </c>
      <c r="AD411" s="6">
        <v>9.75</v>
      </c>
      <c r="AE411" s="9">
        <v>5</v>
      </c>
      <c r="AF411" s="81">
        <v>0</v>
      </c>
      <c r="AG411" s="209" t="s">
        <v>2315</v>
      </c>
      <c r="AH411" s="6" t="s">
        <v>3469</v>
      </c>
      <c r="AI411" s="119"/>
      <c r="AJ411" s="192"/>
      <c r="AK411" s="9"/>
      <c r="AL411" s="119"/>
      <c r="AM411" s="192"/>
      <c r="AN411" s="9"/>
      <c r="AO411" s="119"/>
      <c r="AP411" s="192"/>
      <c r="AQ411" s="9"/>
      <c r="AR411" s="81"/>
      <c r="AS411" s="192"/>
      <c r="AT411" s="9"/>
      <c r="AU411" s="119"/>
      <c r="AV411" s="84"/>
      <c r="AW411" s="9"/>
      <c r="AX411" s="119"/>
      <c r="AY411" s="192"/>
      <c r="AZ411" s="9"/>
      <c r="BA411" s="119"/>
      <c r="BB411" s="192"/>
      <c r="BC411" s="9"/>
      <c r="BD411" s="119"/>
      <c r="BE411" s="192"/>
      <c r="BF411" s="9"/>
      <c r="BG411" s="119"/>
    </row>
    <row r="412" spans="1:59" s="41" customFormat="1" ht="140.15" x14ac:dyDescent="0.25">
      <c r="A412" s="9">
        <v>481</v>
      </c>
      <c r="B412" s="124" t="s">
        <v>3154</v>
      </c>
      <c r="C412" s="9">
        <v>501</v>
      </c>
      <c r="D412" s="6" t="s">
        <v>2315</v>
      </c>
      <c r="E412" s="2" t="s">
        <v>3469</v>
      </c>
      <c r="F412" s="1" t="s">
        <v>3470</v>
      </c>
      <c r="G412" s="78" t="s">
        <v>3500</v>
      </c>
      <c r="H412" s="9">
        <v>2016</v>
      </c>
      <c r="I412" s="78" t="s">
        <v>3501</v>
      </c>
      <c r="J412" s="141">
        <v>122000</v>
      </c>
      <c r="K412" s="78" t="s">
        <v>283</v>
      </c>
      <c r="L412" s="78" t="s">
        <v>3495</v>
      </c>
      <c r="M412" s="78" t="s">
        <v>3496</v>
      </c>
      <c r="N412" s="78" t="s">
        <v>3502</v>
      </c>
      <c r="O412" s="78" t="s">
        <v>3503</v>
      </c>
      <c r="P412" s="9">
        <v>4010577</v>
      </c>
      <c r="Q412" s="6">
        <v>77.44</v>
      </c>
      <c r="R412" s="6">
        <v>73.44</v>
      </c>
      <c r="S412" s="6">
        <v>4</v>
      </c>
      <c r="T412" s="6">
        <v>0</v>
      </c>
      <c r="U412" s="6">
        <v>77.44</v>
      </c>
      <c r="V412" s="9">
        <v>70</v>
      </c>
      <c r="W412" s="9">
        <v>18.329999999999998</v>
      </c>
      <c r="X412" s="6" t="s">
        <v>3499</v>
      </c>
      <c r="Y412" s="9"/>
      <c r="Z412" s="9"/>
      <c r="AA412" s="9"/>
      <c r="AB412" s="9"/>
      <c r="AC412" s="9" t="s">
        <v>7524</v>
      </c>
      <c r="AD412" s="6"/>
      <c r="AE412" s="9"/>
      <c r="AF412" s="81"/>
      <c r="AG412" s="209"/>
      <c r="AH412" s="6"/>
      <c r="AI412" s="119"/>
      <c r="AJ412" s="192"/>
      <c r="AK412" s="9"/>
      <c r="AL412" s="119"/>
      <c r="AM412" s="192"/>
      <c r="AN412" s="9"/>
      <c r="AO412" s="119"/>
      <c r="AP412" s="192"/>
      <c r="AQ412" s="9"/>
      <c r="AR412" s="81"/>
      <c r="AS412" s="192"/>
      <c r="AT412" s="9"/>
      <c r="AU412" s="119"/>
      <c r="AV412" s="84"/>
      <c r="AW412" s="9"/>
      <c r="AX412" s="119"/>
      <c r="AY412" s="192"/>
      <c r="AZ412" s="9"/>
      <c r="BA412" s="119"/>
      <c r="BB412" s="192"/>
      <c r="BC412" s="9"/>
      <c r="BD412" s="119"/>
      <c r="BE412" s="192"/>
      <c r="BF412" s="9"/>
      <c r="BG412" s="119"/>
    </row>
    <row r="413" spans="1:59" s="41" customFormat="1" ht="101.95" x14ac:dyDescent="0.25">
      <c r="A413" s="9">
        <v>481</v>
      </c>
      <c r="B413" s="124" t="s">
        <v>3154</v>
      </c>
      <c r="C413" s="9" t="s">
        <v>3504</v>
      </c>
      <c r="D413" s="6" t="s">
        <v>3505</v>
      </c>
      <c r="E413" s="2" t="s">
        <v>3506</v>
      </c>
      <c r="F413" s="1" t="s">
        <v>3507</v>
      </c>
      <c r="G413" s="78" t="s">
        <v>3508</v>
      </c>
      <c r="H413" s="9"/>
      <c r="I413" s="78" t="s">
        <v>3509</v>
      </c>
      <c r="J413" s="141"/>
      <c r="K413" s="78" t="s">
        <v>5239</v>
      </c>
      <c r="L413" s="78" t="s">
        <v>3510</v>
      </c>
      <c r="M413" s="78" t="s">
        <v>3511</v>
      </c>
      <c r="N413" s="78" t="s">
        <v>3512</v>
      </c>
      <c r="O413" s="78" t="s">
        <v>3513</v>
      </c>
      <c r="P413" s="9" t="s">
        <v>3514</v>
      </c>
      <c r="Q413" s="6" t="s">
        <v>3340</v>
      </c>
      <c r="R413" s="6" t="s">
        <v>3515</v>
      </c>
      <c r="S413" s="6" t="s">
        <v>3340</v>
      </c>
      <c r="T413" s="6" t="s">
        <v>3515</v>
      </c>
      <c r="U413" s="6" t="s">
        <v>3340</v>
      </c>
      <c r="V413" s="9" t="s">
        <v>3516</v>
      </c>
      <c r="W413" s="9">
        <v>100</v>
      </c>
      <c r="X413" s="6" t="s">
        <v>3517</v>
      </c>
      <c r="Y413" s="9"/>
      <c r="Z413" s="9"/>
      <c r="AA413" s="9"/>
      <c r="AB413" s="9" t="s">
        <v>3326</v>
      </c>
      <c r="AC413" s="9"/>
      <c r="AD413" s="6"/>
      <c r="AE413" s="9"/>
      <c r="AF413" s="81" t="s">
        <v>3447</v>
      </c>
      <c r="AG413" s="209" t="s">
        <v>3505</v>
      </c>
      <c r="AH413" s="6" t="s">
        <v>3518</v>
      </c>
      <c r="AI413" s="119" t="s">
        <v>3519</v>
      </c>
      <c r="AJ413" s="192" t="s">
        <v>3520</v>
      </c>
      <c r="AK413" s="9" t="s">
        <v>3518</v>
      </c>
      <c r="AL413" s="119" t="s">
        <v>3519</v>
      </c>
      <c r="AM413" s="192"/>
      <c r="AN413" s="9"/>
      <c r="AO413" s="119"/>
      <c r="AP413" s="192"/>
      <c r="AQ413" s="9"/>
      <c r="AR413" s="81"/>
      <c r="AS413" s="192" t="s">
        <v>3521</v>
      </c>
      <c r="AT413" s="9" t="s">
        <v>3522</v>
      </c>
      <c r="AU413" s="119" t="s">
        <v>3523</v>
      </c>
      <c r="AV413" s="84"/>
      <c r="AW413" s="9"/>
      <c r="AX413" s="119"/>
      <c r="AY413" s="192"/>
      <c r="AZ413" s="9"/>
      <c r="BA413" s="119"/>
      <c r="BB413" s="192"/>
      <c r="BC413" s="9"/>
      <c r="BD413" s="119"/>
      <c r="BE413" s="192"/>
      <c r="BF413" s="9"/>
      <c r="BG413" s="119"/>
    </row>
    <row r="414" spans="1:59" s="41" customFormat="1" ht="305.75" x14ac:dyDescent="0.25">
      <c r="A414" s="9">
        <v>481</v>
      </c>
      <c r="B414" s="124" t="s">
        <v>3154</v>
      </c>
      <c r="C414" s="9" t="s">
        <v>3524</v>
      </c>
      <c r="D414" s="6" t="s">
        <v>3230</v>
      </c>
      <c r="E414" s="2" t="s">
        <v>3525</v>
      </c>
      <c r="F414" s="1" t="s">
        <v>3526</v>
      </c>
      <c r="G414" s="78" t="s">
        <v>3527</v>
      </c>
      <c r="H414" s="9"/>
      <c r="I414" s="78" t="s">
        <v>3527</v>
      </c>
      <c r="J414" s="141"/>
      <c r="K414" s="78" t="s">
        <v>5239</v>
      </c>
      <c r="L414" s="78" t="s">
        <v>3528</v>
      </c>
      <c r="M414" s="78" t="s">
        <v>3529</v>
      </c>
      <c r="N414" s="78" t="s">
        <v>3530</v>
      </c>
      <c r="O414" s="78" t="s">
        <v>3531</v>
      </c>
      <c r="P414" s="9" t="s">
        <v>3532</v>
      </c>
      <c r="Q414" s="6"/>
      <c r="R414" s="6"/>
      <c r="S414" s="6"/>
      <c r="T414" s="6"/>
      <c r="U414" s="6"/>
      <c r="V414" s="9"/>
      <c r="W414" s="9"/>
      <c r="X414" s="6" t="s">
        <v>3533</v>
      </c>
      <c r="Y414" s="9"/>
      <c r="Z414" s="9"/>
      <c r="AA414" s="9"/>
      <c r="AB414" s="9"/>
      <c r="AC414" s="9"/>
      <c r="AD414" s="6"/>
      <c r="AE414" s="9"/>
      <c r="AF414" s="81" t="s">
        <v>3444</v>
      </c>
      <c r="AG414" s="209" t="s">
        <v>3534</v>
      </c>
      <c r="AH414" s="6" t="s">
        <v>3535</v>
      </c>
      <c r="AI414" s="119" t="s">
        <v>3446</v>
      </c>
      <c r="AJ414" s="192" t="s">
        <v>3536</v>
      </c>
      <c r="AK414" s="9" t="s">
        <v>3537</v>
      </c>
      <c r="AL414" s="119" t="s">
        <v>3519</v>
      </c>
      <c r="AM414" s="192" t="s">
        <v>3538</v>
      </c>
      <c r="AN414" s="9" t="s">
        <v>3539</v>
      </c>
      <c r="AO414" s="119" t="s">
        <v>3519</v>
      </c>
      <c r="AP414" s="192"/>
      <c r="AQ414" s="9"/>
      <c r="AR414" s="81"/>
      <c r="AS414" s="192"/>
      <c r="AT414" s="9"/>
      <c r="AU414" s="119"/>
      <c r="AV414" s="84"/>
      <c r="AW414" s="9"/>
      <c r="AX414" s="119"/>
      <c r="AY414" s="192"/>
      <c r="AZ414" s="9"/>
      <c r="BA414" s="119"/>
      <c r="BB414" s="192"/>
      <c r="BC414" s="9"/>
      <c r="BD414" s="119"/>
      <c r="BE414" s="192"/>
      <c r="BF414" s="9"/>
      <c r="BG414" s="119"/>
    </row>
    <row r="415" spans="1:59" s="41" customFormat="1" ht="178.35" x14ac:dyDescent="0.25">
      <c r="A415" s="9">
        <v>481</v>
      </c>
      <c r="B415" s="124" t="s">
        <v>3154</v>
      </c>
      <c r="C415" s="9" t="s">
        <v>3524</v>
      </c>
      <c r="D415" s="6" t="s">
        <v>3230</v>
      </c>
      <c r="E415" s="2" t="s">
        <v>3540</v>
      </c>
      <c r="F415" s="1" t="s">
        <v>3541</v>
      </c>
      <c r="G415" s="78" t="s">
        <v>3542</v>
      </c>
      <c r="H415" s="9"/>
      <c r="I415" s="78" t="s">
        <v>3543</v>
      </c>
      <c r="J415" s="141"/>
      <c r="K415" s="78" t="s">
        <v>5239</v>
      </c>
      <c r="L415" s="78" t="s">
        <v>3544</v>
      </c>
      <c r="M415" s="78" t="s">
        <v>3545</v>
      </c>
      <c r="N415" s="78" t="s">
        <v>3546</v>
      </c>
      <c r="O415" s="78" t="s">
        <v>3547</v>
      </c>
      <c r="P415" s="9" t="s">
        <v>3548</v>
      </c>
      <c r="Q415" s="6"/>
      <c r="R415" s="6"/>
      <c r="S415" s="6"/>
      <c r="T415" s="6"/>
      <c r="U415" s="6"/>
      <c r="V415" s="9"/>
      <c r="W415" s="9"/>
      <c r="X415" s="6" t="s">
        <v>3549</v>
      </c>
      <c r="Y415" s="9"/>
      <c r="Z415" s="9"/>
      <c r="AA415" s="9"/>
      <c r="AB415" s="9"/>
      <c r="AC415" s="9"/>
      <c r="AD415" s="6"/>
      <c r="AE415" s="9"/>
      <c r="AF415" s="81">
        <v>80</v>
      </c>
      <c r="AG415" s="209" t="s">
        <v>3230</v>
      </c>
      <c r="AH415" s="6" t="s">
        <v>3550</v>
      </c>
      <c r="AI415" s="119">
        <v>80</v>
      </c>
      <c r="AJ415" s="192"/>
      <c r="AK415" s="9"/>
      <c r="AL415" s="119"/>
      <c r="AM415" s="192"/>
      <c r="AN415" s="9"/>
      <c r="AO415" s="119"/>
      <c r="AP415" s="192"/>
      <c r="AQ415" s="9"/>
      <c r="AR415" s="81"/>
      <c r="AS415" s="192"/>
      <c r="AT415" s="9"/>
      <c r="AU415" s="119"/>
      <c r="AV415" s="84"/>
      <c r="AW415" s="9"/>
      <c r="AX415" s="119"/>
      <c r="AY415" s="192"/>
      <c r="AZ415" s="9"/>
      <c r="BA415" s="119"/>
      <c r="BB415" s="192"/>
      <c r="BC415" s="9"/>
      <c r="BD415" s="119"/>
      <c r="BE415" s="192"/>
      <c r="BF415" s="9"/>
      <c r="BG415" s="119"/>
    </row>
    <row r="416" spans="1:59" s="41" customFormat="1" ht="152.9" x14ac:dyDescent="0.25">
      <c r="A416" s="9">
        <v>481</v>
      </c>
      <c r="B416" s="124" t="s">
        <v>3154</v>
      </c>
      <c r="C416" s="9">
        <v>604</v>
      </c>
      <c r="D416" s="6" t="s">
        <v>3551</v>
      </c>
      <c r="E416" s="2" t="s">
        <v>3552</v>
      </c>
      <c r="F416" s="1">
        <v>10873</v>
      </c>
      <c r="G416" s="78" t="s">
        <v>3553</v>
      </c>
      <c r="H416" s="9">
        <v>2004</v>
      </c>
      <c r="I416" s="78" t="s">
        <v>3554</v>
      </c>
      <c r="J416" s="141">
        <v>42526</v>
      </c>
      <c r="K416" s="78" t="s">
        <v>147</v>
      </c>
      <c r="L416" s="78" t="s">
        <v>3544</v>
      </c>
      <c r="M416" s="78" t="s">
        <v>3555</v>
      </c>
      <c r="N416" s="78" t="s">
        <v>3556</v>
      </c>
      <c r="O416" s="78" t="s">
        <v>3557</v>
      </c>
      <c r="P416" s="9" t="s">
        <v>3558</v>
      </c>
      <c r="Q416" s="6">
        <v>4.68</v>
      </c>
      <c r="R416" s="6">
        <v>0</v>
      </c>
      <c r="S416" s="6">
        <v>4.68</v>
      </c>
      <c r="T416" s="6">
        <v>0</v>
      </c>
      <c r="U416" s="6">
        <v>4.68</v>
      </c>
      <c r="V416" s="9">
        <v>90</v>
      </c>
      <c r="W416" s="9">
        <v>100</v>
      </c>
      <c r="X416" s="6" t="s">
        <v>3559</v>
      </c>
      <c r="Y416" s="9"/>
      <c r="Z416" s="9"/>
      <c r="AA416" s="9"/>
      <c r="AB416" s="9">
        <v>4</v>
      </c>
      <c r="AC416" s="9">
        <v>604</v>
      </c>
      <c r="AD416" s="6">
        <v>9.75</v>
      </c>
      <c r="AE416" s="9">
        <v>5</v>
      </c>
      <c r="AF416" s="81">
        <v>90</v>
      </c>
      <c r="AG416" s="209" t="s">
        <v>3551</v>
      </c>
      <c r="AH416" s="6" t="s">
        <v>3560</v>
      </c>
      <c r="AI416" s="119">
        <v>20</v>
      </c>
      <c r="AJ416" s="192" t="s">
        <v>3561</v>
      </c>
      <c r="AK416" s="9" t="s">
        <v>3562</v>
      </c>
      <c r="AL416" s="119">
        <v>10</v>
      </c>
      <c r="AM416" s="192" t="s">
        <v>3563</v>
      </c>
      <c r="AN416" s="9" t="s">
        <v>3564</v>
      </c>
      <c r="AO416" s="119">
        <v>15</v>
      </c>
      <c r="AP416" s="192" t="s">
        <v>3565</v>
      </c>
      <c r="AQ416" s="9" t="s">
        <v>3566</v>
      </c>
      <c r="AR416" s="81">
        <v>15</v>
      </c>
      <c r="AS416" s="192" t="s">
        <v>3536</v>
      </c>
      <c r="AT416" s="9" t="s">
        <v>3567</v>
      </c>
      <c r="AU416" s="119">
        <v>20</v>
      </c>
      <c r="AV416" s="84" t="s">
        <v>3568</v>
      </c>
      <c r="AW416" s="9" t="s">
        <v>3569</v>
      </c>
      <c r="AX416" s="119">
        <v>10</v>
      </c>
      <c r="AY416" s="192"/>
      <c r="AZ416" s="9"/>
      <c r="BA416" s="119"/>
      <c r="BB416" s="192"/>
      <c r="BC416" s="9"/>
      <c r="BD416" s="119"/>
      <c r="BE416" s="192"/>
      <c r="BF416" s="9"/>
      <c r="BG416" s="119"/>
    </row>
    <row r="417" spans="1:59" s="41" customFormat="1" ht="267.55" x14ac:dyDescent="0.25">
      <c r="A417" s="9">
        <v>481</v>
      </c>
      <c r="B417" s="124" t="s">
        <v>3154</v>
      </c>
      <c r="C417" s="9">
        <v>604</v>
      </c>
      <c r="D417" s="6" t="s">
        <v>3551</v>
      </c>
      <c r="E417" s="2" t="s">
        <v>3570</v>
      </c>
      <c r="F417" s="1">
        <v>10873</v>
      </c>
      <c r="G417" s="78" t="s">
        <v>3571</v>
      </c>
      <c r="H417" s="9"/>
      <c r="I417" s="78" t="s">
        <v>3572</v>
      </c>
      <c r="J417" s="141"/>
      <c r="K417" s="78" t="s">
        <v>88</v>
      </c>
      <c r="L417" s="78" t="s">
        <v>3544</v>
      </c>
      <c r="M417" s="78" t="s">
        <v>3573</v>
      </c>
      <c r="N417" s="78" t="s">
        <v>3574</v>
      </c>
      <c r="O417" s="78" t="s">
        <v>3575</v>
      </c>
      <c r="P417" s="9" t="s">
        <v>3576</v>
      </c>
      <c r="Q417" s="6" t="s">
        <v>3340</v>
      </c>
      <c r="R417" s="6" t="s">
        <v>3515</v>
      </c>
      <c r="S417" s="6" t="s">
        <v>3340</v>
      </c>
      <c r="T417" s="6"/>
      <c r="U417" s="6">
        <v>20</v>
      </c>
      <c r="V417" s="9" t="s">
        <v>3447</v>
      </c>
      <c r="W417" s="9">
        <v>100</v>
      </c>
      <c r="X417" s="6" t="s">
        <v>3577</v>
      </c>
      <c r="Y417" s="9"/>
      <c r="Z417" s="9"/>
      <c r="AA417" s="9"/>
      <c r="AB417" s="9" t="s">
        <v>3326</v>
      </c>
      <c r="AC417" s="9">
        <v>604</v>
      </c>
      <c r="AD417" s="6">
        <v>9.75</v>
      </c>
      <c r="AE417" s="9" t="s">
        <v>3327</v>
      </c>
      <c r="AF417" s="81">
        <v>70</v>
      </c>
      <c r="AG417" s="209" t="s">
        <v>3551</v>
      </c>
      <c r="AH417" s="6" t="s">
        <v>3560</v>
      </c>
      <c r="AI417" s="119" t="s">
        <v>3578</v>
      </c>
      <c r="AJ417" s="192" t="s">
        <v>3579</v>
      </c>
      <c r="AK417" s="9" t="s">
        <v>3580</v>
      </c>
      <c r="AL417" s="119" t="s">
        <v>3327</v>
      </c>
      <c r="AM417" s="192" t="s">
        <v>3561</v>
      </c>
      <c r="AN417" s="9" t="s">
        <v>3562</v>
      </c>
      <c r="AO417" s="119">
        <v>0</v>
      </c>
      <c r="AP417" s="192" t="s">
        <v>3563</v>
      </c>
      <c r="AQ417" s="9" t="s">
        <v>3564</v>
      </c>
      <c r="AR417" s="81">
        <v>15</v>
      </c>
      <c r="AS417" s="192" t="s">
        <v>3565</v>
      </c>
      <c r="AT417" s="9" t="s">
        <v>3566</v>
      </c>
      <c r="AU417" s="119">
        <v>5</v>
      </c>
      <c r="AV417" s="84" t="s">
        <v>3568</v>
      </c>
      <c r="AW417" s="9" t="s">
        <v>3569</v>
      </c>
      <c r="AX417" s="119">
        <v>0</v>
      </c>
      <c r="AY417" s="192"/>
      <c r="AZ417" s="9"/>
      <c r="BA417" s="119"/>
      <c r="BB417" s="192"/>
      <c r="BC417" s="9"/>
      <c r="BD417" s="119"/>
      <c r="BE417" s="192"/>
      <c r="BF417" s="9"/>
      <c r="BG417" s="119"/>
    </row>
    <row r="418" spans="1:59" s="41" customFormat="1" ht="152.9" x14ac:dyDescent="0.25">
      <c r="A418" s="9">
        <v>481</v>
      </c>
      <c r="B418" s="124" t="s">
        <v>3154</v>
      </c>
      <c r="C418" s="9">
        <v>604</v>
      </c>
      <c r="D418" s="6" t="s">
        <v>3551</v>
      </c>
      <c r="E418" s="2" t="s">
        <v>3552</v>
      </c>
      <c r="F418" s="1">
        <v>10873</v>
      </c>
      <c r="G418" s="78" t="s">
        <v>3581</v>
      </c>
      <c r="H418" s="9"/>
      <c r="I418" s="78" t="s">
        <v>3582</v>
      </c>
      <c r="J418" s="141"/>
      <c r="K418" s="78" t="s">
        <v>5239</v>
      </c>
      <c r="L418" s="78" t="s">
        <v>3583</v>
      </c>
      <c r="M418" s="78" t="s">
        <v>3584</v>
      </c>
      <c r="N418" s="78" t="s">
        <v>3585</v>
      </c>
      <c r="O418" s="78" t="s">
        <v>3586</v>
      </c>
      <c r="P418" s="9" t="s">
        <v>3587</v>
      </c>
      <c r="Q418" s="6" t="s">
        <v>3519</v>
      </c>
      <c r="R418" s="6"/>
      <c r="S418" s="6" t="s">
        <v>3519</v>
      </c>
      <c r="T418" s="6"/>
      <c r="U418" s="6">
        <v>15</v>
      </c>
      <c r="V418" s="9" t="s">
        <v>3440</v>
      </c>
      <c r="W418" s="9" t="s">
        <v>3300</v>
      </c>
      <c r="X418" s="6" t="s">
        <v>3588</v>
      </c>
      <c r="Y418" s="9"/>
      <c r="Z418" s="9"/>
      <c r="AA418" s="9"/>
      <c r="AB418" s="9" t="s">
        <v>3326</v>
      </c>
      <c r="AC418" s="9">
        <v>604</v>
      </c>
      <c r="AD418" s="6">
        <v>9.75</v>
      </c>
      <c r="AE418" s="9" t="s">
        <v>3327</v>
      </c>
      <c r="AF418" s="81">
        <v>80</v>
      </c>
      <c r="AG418" s="209" t="s">
        <v>3551</v>
      </c>
      <c r="AH418" s="6" t="s">
        <v>3560</v>
      </c>
      <c r="AI418" s="119" t="s">
        <v>3519</v>
      </c>
      <c r="AJ418" s="192" t="s">
        <v>3579</v>
      </c>
      <c r="AK418" s="9" t="s">
        <v>3580</v>
      </c>
      <c r="AL418" s="119" t="s">
        <v>3325</v>
      </c>
      <c r="AM418" s="192" t="s">
        <v>3536</v>
      </c>
      <c r="AN418" s="9" t="s">
        <v>3567</v>
      </c>
      <c r="AO418" s="119">
        <v>25</v>
      </c>
      <c r="AP418" s="192" t="s">
        <v>3561</v>
      </c>
      <c r="AQ418" s="9" t="s">
        <v>3562</v>
      </c>
      <c r="AR418" s="81">
        <v>10</v>
      </c>
      <c r="AS418" s="192" t="s">
        <v>3563</v>
      </c>
      <c r="AT418" s="9" t="s">
        <v>3564</v>
      </c>
      <c r="AU418" s="119">
        <v>15</v>
      </c>
      <c r="AV418" s="84" t="s">
        <v>3565</v>
      </c>
      <c r="AW418" s="9" t="s">
        <v>3566</v>
      </c>
      <c r="AX418" s="119" t="s">
        <v>3327</v>
      </c>
      <c r="AY418" s="192"/>
      <c r="AZ418" s="9"/>
      <c r="BA418" s="119"/>
      <c r="BB418" s="192"/>
      <c r="BC418" s="9"/>
      <c r="BD418" s="119"/>
      <c r="BE418" s="192"/>
      <c r="BF418" s="9"/>
      <c r="BG418" s="119"/>
    </row>
    <row r="419" spans="1:59" s="41" customFormat="1" ht="140.15" x14ac:dyDescent="0.25">
      <c r="A419" s="9">
        <v>481</v>
      </c>
      <c r="B419" s="124" t="s">
        <v>3154</v>
      </c>
      <c r="C419" s="9">
        <v>606</v>
      </c>
      <c r="D419" s="6" t="s">
        <v>3230</v>
      </c>
      <c r="E419" s="2" t="s">
        <v>3589</v>
      </c>
      <c r="F419" s="1" t="s">
        <v>3590</v>
      </c>
      <c r="G419" s="78" t="s">
        <v>3591</v>
      </c>
      <c r="H419" s="9">
        <v>2005</v>
      </c>
      <c r="I419" s="78" t="s">
        <v>3592</v>
      </c>
      <c r="J419" s="141">
        <v>55414.92</v>
      </c>
      <c r="K419" s="78" t="s">
        <v>140</v>
      </c>
      <c r="L419" s="78" t="s">
        <v>3593</v>
      </c>
      <c r="M419" s="78" t="s">
        <v>3594</v>
      </c>
      <c r="N419" s="78" t="s">
        <v>3595</v>
      </c>
      <c r="O419" s="78" t="s">
        <v>3596</v>
      </c>
      <c r="P419" s="9">
        <v>3502690</v>
      </c>
      <c r="Q419" s="6">
        <v>5.13</v>
      </c>
      <c r="R419" s="6">
        <v>0</v>
      </c>
      <c r="S419" s="6">
        <v>5.13</v>
      </c>
      <c r="T419" s="6">
        <v>0</v>
      </c>
      <c r="U419" s="6">
        <v>5.13</v>
      </c>
      <c r="V419" s="9">
        <v>50</v>
      </c>
      <c r="W419" s="9">
        <v>100</v>
      </c>
      <c r="X419" s="6" t="s">
        <v>3597</v>
      </c>
      <c r="Y419" s="9"/>
      <c r="Z419" s="9"/>
      <c r="AA419" s="9"/>
      <c r="AB419" s="9">
        <v>4</v>
      </c>
      <c r="AC419" s="9">
        <v>606</v>
      </c>
      <c r="AD419" s="6">
        <v>9.75</v>
      </c>
      <c r="AE419" s="9">
        <v>5</v>
      </c>
      <c r="AF419" s="81">
        <v>30</v>
      </c>
      <c r="AG419" s="209" t="s">
        <v>3230</v>
      </c>
      <c r="AH419" s="6" t="s">
        <v>3550</v>
      </c>
      <c r="AI419" s="119">
        <v>10</v>
      </c>
      <c r="AJ419" s="192" t="s">
        <v>3598</v>
      </c>
      <c r="AK419" s="9" t="s">
        <v>3550</v>
      </c>
      <c r="AL419" s="119">
        <v>10</v>
      </c>
      <c r="AM419" s="192" t="s">
        <v>3599</v>
      </c>
      <c r="AN419" s="9" t="s">
        <v>3112</v>
      </c>
      <c r="AO419" s="119">
        <v>10</v>
      </c>
      <c r="AP419" s="192"/>
      <c r="AQ419" s="9"/>
      <c r="AR419" s="81"/>
      <c r="AS419" s="192"/>
      <c r="AT419" s="9"/>
      <c r="AU419" s="119"/>
      <c r="AV419" s="84"/>
      <c r="AW419" s="9"/>
      <c r="AX419" s="119"/>
      <c r="AY419" s="192"/>
      <c r="AZ419" s="9"/>
      <c r="BA419" s="119"/>
      <c r="BB419" s="192"/>
      <c r="BC419" s="9"/>
      <c r="BD419" s="119"/>
      <c r="BE419" s="192"/>
      <c r="BF419" s="9"/>
      <c r="BG419" s="119"/>
    </row>
    <row r="420" spans="1:59" s="41" customFormat="1" ht="152.9" x14ac:dyDescent="0.25">
      <c r="A420" s="9">
        <v>481</v>
      </c>
      <c r="B420" s="124" t="s">
        <v>3154</v>
      </c>
      <c r="C420" s="9">
        <v>605</v>
      </c>
      <c r="D420" s="6" t="s">
        <v>3505</v>
      </c>
      <c r="E420" s="2" t="s">
        <v>3600</v>
      </c>
      <c r="F420" s="1" t="s">
        <v>3601</v>
      </c>
      <c r="G420" s="78" t="s">
        <v>3602</v>
      </c>
      <c r="H420" s="9">
        <v>2007</v>
      </c>
      <c r="I420" s="78" t="s">
        <v>3603</v>
      </c>
      <c r="J420" s="141">
        <v>72100</v>
      </c>
      <c r="K420" s="78" t="s">
        <v>88</v>
      </c>
      <c r="L420" s="78" t="s">
        <v>3604</v>
      </c>
      <c r="M420" s="78"/>
      <c r="N420" s="78" t="s">
        <v>3605</v>
      </c>
      <c r="O420" s="78" t="s">
        <v>3606</v>
      </c>
      <c r="P420" s="9">
        <v>3503491</v>
      </c>
      <c r="Q420" s="6">
        <v>5.89</v>
      </c>
      <c r="R420" s="6">
        <v>0</v>
      </c>
      <c r="S420" s="6">
        <v>5.89</v>
      </c>
      <c r="T420" s="6">
        <v>0</v>
      </c>
      <c r="U420" s="6">
        <v>5.89</v>
      </c>
      <c r="V420" s="9">
        <v>110</v>
      </c>
      <c r="W420" s="9">
        <v>100</v>
      </c>
      <c r="X420" s="6" t="s">
        <v>3607</v>
      </c>
      <c r="Y420" s="9"/>
      <c r="Z420" s="9"/>
      <c r="AA420" s="9"/>
      <c r="AB420" s="9">
        <v>3</v>
      </c>
      <c r="AC420" s="9">
        <v>605</v>
      </c>
      <c r="AD420" s="6">
        <v>9.75</v>
      </c>
      <c r="AE420" s="9">
        <v>5</v>
      </c>
      <c r="AF420" s="81">
        <v>100</v>
      </c>
      <c r="AG420" s="209" t="s">
        <v>3505</v>
      </c>
      <c r="AH420" s="6" t="s">
        <v>3608</v>
      </c>
      <c r="AI420" s="119">
        <v>70</v>
      </c>
      <c r="AJ420" s="192" t="s">
        <v>3609</v>
      </c>
      <c r="AK420" s="9" t="s">
        <v>3610</v>
      </c>
      <c r="AL420" s="119">
        <v>10</v>
      </c>
      <c r="AM420" s="192" t="s">
        <v>3611</v>
      </c>
      <c r="AN420" s="9" t="s">
        <v>3612</v>
      </c>
      <c r="AO420" s="119">
        <v>10</v>
      </c>
      <c r="AP420" s="192"/>
      <c r="AQ420" s="9"/>
      <c r="AR420" s="81"/>
      <c r="AS420" s="192" t="s">
        <v>2140</v>
      </c>
      <c r="AT420" s="9" t="s">
        <v>3613</v>
      </c>
      <c r="AU420" s="119">
        <v>10</v>
      </c>
      <c r="AV420" s="84"/>
      <c r="AW420" s="9"/>
      <c r="AX420" s="119"/>
      <c r="AY420" s="192"/>
      <c r="AZ420" s="9"/>
      <c r="BA420" s="119"/>
      <c r="BB420" s="192"/>
      <c r="BC420" s="9"/>
      <c r="BD420" s="119"/>
      <c r="BE420" s="192"/>
      <c r="BF420" s="9"/>
      <c r="BG420" s="119"/>
    </row>
    <row r="421" spans="1:59" s="41" customFormat="1" ht="127.4" x14ac:dyDescent="0.25">
      <c r="A421" s="9">
        <v>481</v>
      </c>
      <c r="B421" s="124" t="s">
        <v>3154</v>
      </c>
      <c r="C421" s="9">
        <v>605</v>
      </c>
      <c r="D421" s="6" t="s">
        <v>3505</v>
      </c>
      <c r="E421" s="2" t="s">
        <v>3600</v>
      </c>
      <c r="F421" s="1" t="s">
        <v>3601</v>
      </c>
      <c r="G421" s="78" t="s">
        <v>3614</v>
      </c>
      <c r="H421" s="9">
        <v>2003</v>
      </c>
      <c r="I421" s="78" t="s">
        <v>3615</v>
      </c>
      <c r="J421" s="141">
        <v>147235.09</v>
      </c>
      <c r="K421" s="78" t="s">
        <v>140</v>
      </c>
      <c r="L421" s="78" t="s">
        <v>3604</v>
      </c>
      <c r="M421" s="78"/>
      <c r="N421" s="78" t="s">
        <v>3616</v>
      </c>
      <c r="O421" s="78" t="s">
        <v>3617</v>
      </c>
      <c r="P421" s="9" t="s">
        <v>3618</v>
      </c>
      <c r="Q421" s="6">
        <v>5.99</v>
      </c>
      <c r="R421" s="6">
        <v>0</v>
      </c>
      <c r="S421" s="6">
        <v>5.99</v>
      </c>
      <c r="T421" s="6">
        <v>0</v>
      </c>
      <c r="U421" s="6">
        <v>5.99</v>
      </c>
      <c r="V421" s="9">
        <v>110</v>
      </c>
      <c r="W421" s="9">
        <v>100</v>
      </c>
      <c r="X421" s="6" t="s">
        <v>3517</v>
      </c>
      <c r="Y421" s="9"/>
      <c r="Z421" s="9"/>
      <c r="AA421" s="9"/>
      <c r="AB421" s="9">
        <v>3</v>
      </c>
      <c r="AC421" s="9">
        <v>605</v>
      </c>
      <c r="AD421" s="6">
        <v>9.75</v>
      </c>
      <c r="AE421" s="9">
        <v>5</v>
      </c>
      <c r="AF421" s="81">
        <v>100</v>
      </c>
      <c r="AG421" s="209" t="s">
        <v>3619</v>
      </c>
      <c r="AH421" s="6" t="s">
        <v>3608</v>
      </c>
      <c r="AI421" s="119">
        <v>50</v>
      </c>
      <c r="AJ421" s="192" t="s">
        <v>3609</v>
      </c>
      <c r="AK421" s="9" t="s">
        <v>3610</v>
      </c>
      <c r="AL421" s="119">
        <v>20</v>
      </c>
      <c r="AM421" s="192" t="s">
        <v>3611</v>
      </c>
      <c r="AN421" s="9" t="s">
        <v>3612</v>
      </c>
      <c r="AO421" s="119">
        <v>20</v>
      </c>
      <c r="AP421" s="192"/>
      <c r="AQ421" s="9"/>
      <c r="AR421" s="81"/>
      <c r="AS421" s="192" t="s">
        <v>2140</v>
      </c>
      <c r="AT421" s="9" t="s">
        <v>3613</v>
      </c>
      <c r="AU421" s="119">
        <v>10</v>
      </c>
      <c r="AV421" s="84"/>
      <c r="AW421" s="9"/>
      <c r="AX421" s="119"/>
      <c r="AY421" s="192"/>
      <c r="AZ421" s="9"/>
      <c r="BA421" s="119"/>
      <c r="BB421" s="192"/>
      <c r="BC421" s="9"/>
      <c r="BD421" s="119"/>
      <c r="BE421" s="192"/>
      <c r="BF421" s="9"/>
      <c r="BG421" s="119"/>
    </row>
    <row r="422" spans="1:59" s="41" customFormat="1" ht="140.15" x14ac:dyDescent="0.25">
      <c r="A422" s="9">
        <v>481</v>
      </c>
      <c r="B422" s="124" t="s">
        <v>3154</v>
      </c>
      <c r="C422" s="9" t="s">
        <v>3524</v>
      </c>
      <c r="D422" s="6" t="s">
        <v>3230</v>
      </c>
      <c r="E422" s="2" t="s">
        <v>3620</v>
      </c>
      <c r="F422" s="1" t="s">
        <v>3526</v>
      </c>
      <c r="G422" s="78" t="s">
        <v>3621</v>
      </c>
      <c r="H422" s="9"/>
      <c r="I422" s="78" t="s">
        <v>3622</v>
      </c>
      <c r="J422" s="141"/>
      <c r="K422" s="78" t="s">
        <v>5239</v>
      </c>
      <c r="L422" s="78" t="s">
        <v>3623</v>
      </c>
      <c r="M422" s="78" t="s">
        <v>3624</v>
      </c>
      <c r="N422" s="78" t="s">
        <v>3625</v>
      </c>
      <c r="O422" s="78" t="s">
        <v>3626</v>
      </c>
      <c r="P422" s="9" t="s">
        <v>3627</v>
      </c>
      <c r="Q422" s="6"/>
      <c r="R422" s="6"/>
      <c r="S422" s="6"/>
      <c r="T422" s="6"/>
      <c r="U422" s="6"/>
      <c r="V422" s="9"/>
      <c r="W422" s="9"/>
      <c r="X422" s="6" t="s">
        <v>3628</v>
      </c>
      <c r="Y422" s="9"/>
      <c r="Z422" s="9"/>
      <c r="AA422" s="9"/>
      <c r="AB422" s="9"/>
      <c r="AC422" s="9"/>
      <c r="AD422" s="6"/>
      <c r="AE422" s="9"/>
      <c r="AF422" s="81" t="s">
        <v>3300</v>
      </c>
      <c r="AG422" s="209" t="s">
        <v>3230</v>
      </c>
      <c r="AH422" s="6" t="s">
        <v>3550</v>
      </c>
      <c r="AI422" s="119" t="s">
        <v>3446</v>
      </c>
      <c r="AJ422" s="192" t="s">
        <v>3629</v>
      </c>
      <c r="AK422" s="9" t="s">
        <v>3535</v>
      </c>
      <c r="AL422" s="119" t="s">
        <v>3340</v>
      </c>
      <c r="AM422" s="192" t="s">
        <v>3630</v>
      </c>
      <c r="AN422" s="9" t="s">
        <v>3631</v>
      </c>
      <c r="AO422" s="119" t="s">
        <v>3325</v>
      </c>
      <c r="AP422" s="192" t="s">
        <v>3632</v>
      </c>
      <c r="AQ422" s="9" t="s">
        <v>3631</v>
      </c>
      <c r="AR422" s="81" t="s">
        <v>3340</v>
      </c>
      <c r="AS422" s="192" t="s">
        <v>3633</v>
      </c>
      <c r="AT422" s="9" t="s">
        <v>3535</v>
      </c>
      <c r="AU422" s="119" t="s">
        <v>3340</v>
      </c>
      <c r="AV422" s="84"/>
      <c r="AW422" s="9"/>
      <c r="AX422" s="119"/>
      <c r="AY422" s="192"/>
      <c r="AZ422" s="9"/>
      <c r="BA422" s="119"/>
      <c r="BB422" s="192"/>
      <c r="BC422" s="9"/>
      <c r="BD422" s="119"/>
      <c r="BE422" s="192"/>
      <c r="BF422" s="9"/>
      <c r="BG422" s="119"/>
    </row>
    <row r="423" spans="1:59" s="41" customFormat="1" ht="114.65" x14ac:dyDescent="0.25">
      <c r="A423" s="9">
        <v>481</v>
      </c>
      <c r="B423" s="124" t="s">
        <v>3154</v>
      </c>
      <c r="C423" s="9" t="s">
        <v>3634</v>
      </c>
      <c r="D423" s="6" t="s">
        <v>3230</v>
      </c>
      <c r="E423" s="2" t="s">
        <v>3635</v>
      </c>
      <c r="F423" s="1" t="s">
        <v>3636</v>
      </c>
      <c r="G423" s="78" t="s">
        <v>3637</v>
      </c>
      <c r="H423" s="9"/>
      <c r="I423" s="78" t="s">
        <v>3638</v>
      </c>
      <c r="J423" s="141"/>
      <c r="K423" s="78" t="s">
        <v>5239</v>
      </c>
      <c r="L423" s="78" t="s">
        <v>3639</v>
      </c>
      <c r="M423" s="78" t="s">
        <v>3640</v>
      </c>
      <c r="N423" s="78" t="s">
        <v>3641</v>
      </c>
      <c r="O423" s="78" t="s">
        <v>3642</v>
      </c>
      <c r="P423" s="9" t="s">
        <v>3643</v>
      </c>
      <c r="Q423" s="6"/>
      <c r="R423" s="6"/>
      <c r="S423" s="6"/>
      <c r="T423" s="6"/>
      <c r="U423" s="6"/>
      <c r="V423" s="9"/>
      <c r="W423" s="9"/>
      <c r="X423" s="6" t="s">
        <v>3644</v>
      </c>
      <c r="Y423" s="9"/>
      <c r="Z423" s="9"/>
      <c r="AA423" s="9"/>
      <c r="AB423" s="9"/>
      <c r="AC423" s="9"/>
      <c r="AD423" s="6"/>
      <c r="AE423" s="9"/>
      <c r="AF423" s="81" t="s">
        <v>3325</v>
      </c>
      <c r="AG423" s="209" t="s">
        <v>3645</v>
      </c>
      <c r="AH423" s="6"/>
      <c r="AI423" s="119" t="s">
        <v>3515</v>
      </c>
      <c r="AJ423" s="192" t="s">
        <v>3646</v>
      </c>
      <c r="AK423" s="9"/>
      <c r="AL423" s="119" t="s">
        <v>3515</v>
      </c>
      <c r="AM423" s="192" t="s">
        <v>3647</v>
      </c>
      <c r="AN423" s="9"/>
      <c r="AO423" s="119" t="s">
        <v>3325</v>
      </c>
      <c r="AP423" s="192"/>
      <c r="AQ423" s="9"/>
      <c r="AR423" s="81"/>
      <c r="AS423" s="192"/>
      <c r="AT423" s="9"/>
      <c r="AU423" s="119"/>
      <c r="AV423" s="84"/>
      <c r="AW423" s="9"/>
      <c r="AX423" s="119"/>
      <c r="AY423" s="192"/>
      <c r="AZ423" s="9"/>
      <c r="BA423" s="119"/>
      <c r="BB423" s="192"/>
      <c r="BC423" s="9"/>
      <c r="BD423" s="119"/>
      <c r="BE423" s="192"/>
      <c r="BF423" s="9"/>
      <c r="BG423" s="119"/>
    </row>
    <row r="424" spans="1:59" s="41" customFormat="1" ht="114.65" x14ac:dyDescent="0.25">
      <c r="A424" s="9">
        <v>481</v>
      </c>
      <c r="B424" s="124" t="s">
        <v>3154</v>
      </c>
      <c r="C424" s="9" t="s">
        <v>3634</v>
      </c>
      <c r="D424" s="6" t="s">
        <v>3230</v>
      </c>
      <c r="E424" s="2" t="s">
        <v>3648</v>
      </c>
      <c r="F424" s="1" t="s">
        <v>3636</v>
      </c>
      <c r="G424" s="78" t="s">
        <v>3649</v>
      </c>
      <c r="H424" s="9"/>
      <c r="I424" s="78" t="s">
        <v>3650</v>
      </c>
      <c r="J424" s="141"/>
      <c r="K424" s="78" t="s">
        <v>5239</v>
      </c>
      <c r="L424" s="78" t="s">
        <v>3651</v>
      </c>
      <c r="M424" s="78" t="s">
        <v>3652</v>
      </c>
      <c r="N424" s="78" t="s">
        <v>3653</v>
      </c>
      <c r="O424" s="78" t="s">
        <v>3654</v>
      </c>
      <c r="P424" s="9" t="s">
        <v>3655</v>
      </c>
      <c r="Q424" s="6"/>
      <c r="R424" s="6"/>
      <c r="S424" s="6"/>
      <c r="T424" s="6"/>
      <c r="U424" s="6"/>
      <c r="V424" s="9"/>
      <c r="W424" s="9"/>
      <c r="X424" s="6" t="s">
        <v>3656</v>
      </c>
      <c r="Y424" s="9"/>
      <c r="Z424" s="9"/>
      <c r="AA424" s="9"/>
      <c r="AB424" s="9"/>
      <c r="AC424" s="9"/>
      <c r="AD424" s="6"/>
      <c r="AE424" s="9"/>
      <c r="AF424" s="81" t="s">
        <v>3515</v>
      </c>
      <c r="AG424" s="209" t="s">
        <v>3645</v>
      </c>
      <c r="AH424" s="6"/>
      <c r="AI424" s="119" t="s">
        <v>3515</v>
      </c>
      <c r="AJ424" s="192" t="s">
        <v>3646</v>
      </c>
      <c r="AK424" s="9"/>
      <c r="AL424" s="119" t="s">
        <v>3515</v>
      </c>
      <c r="AM424" s="192" t="s">
        <v>3647</v>
      </c>
      <c r="AN424" s="9"/>
      <c r="AO424" s="119" t="s">
        <v>3515</v>
      </c>
      <c r="AP424" s="192"/>
      <c r="AQ424" s="9"/>
      <c r="AR424" s="81"/>
      <c r="AS424" s="192"/>
      <c r="AT424" s="9"/>
      <c r="AU424" s="119"/>
      <c r="AV424" s="84"/>
      <c r="AW424" s="9"/>
      <c r="AX424" s="119"/>
      <c r="AY424" s="192"/>
      <c r="AZ424" s="9"/>
      <c r="BA424" s="119"/>
      <c r="BB424" s="192"/>
      <c r="BC424" s="9"/>
      <c r="BD424" s="119"/>
      <c r="BE424" s="192"/>
      <c r="BF424" s="9"/>
      <c r="BG424" s="119"/>
    </row>
    <row r="425" spans="1:59" s="41" customFormat="1" ht="229.3" x14ac:dyDescent="0.25">
      <c r="A425" s="9">
        <v>481</v>
      </c>
      <c r="B425" s="124" t="s">
        <v>3154</v>
      </c>
      <c r="C425" s="9" t="s">
        <v>3634</v>
      </c>
      <c r="D425" s="6" t="s">
        <v>3230</v>
      </c>
      <c r="E425" s="2" t="s">
        <v>3657</v>
      </c>
      <c r="F425" s="1" t="s">
        <v>3636</v>
      </c>
      <c r="G425" s="78" t="s">
        <v>3658</v>
      </c>
      <c r="H425" s="9" t="s">
        <v>3269</v>
      </c>
      <c r="I425" s="78" t="s">
        <v>3659</v>
      </c>
      <c r="J425" s="141"/>
      <c r="K425" s="78" t="s">
        <v>283</v>
      </c>
      <c r="L425" s="78" t="s">
        <v>3660</v>
      </c>
      <c r="M425" s="78" t="s">
        <v>3661</v>
      </c>
      <c r="N425" s="78" t="s">
        <v>3662</v>
      </c>
      <c r="O425" s="78" t="s">
        <v>3663</v>
      </c>
      <c r="P425" s="9" t="s">
        <v>3664</v>
      </c>
      <c r="Q425" s="6"/>
      <c r="R425" s="6"/>
      <c r="S425" s="6"/>
      <c r="T425" s="6"/>
      <c r="U425" s="6"/>
      <c r="V425" s="9"/>
      <c r="W425" s="9"/>
      <c r="X425" s="6" t="s">
        <v>3665</v>
      </c>
      <c r="Y425" s="9"/>
      <c r="Z425" s="9"/>
      <c r="AA425" s="9"/>
      <c r="AB425" s="9"/>
      <c r="AC425" s="9" t="s">
        <v>7526</v>
      </c>
      <c r="AD425" s="6"/>
      <c r="AE425" s="9"/>
      <c r="AF425" s="81" t="s">
        <v>3300</v>
      </c>
      <c r="AG425" s="209" t="s">
        <v>3645</v>
      </c>
      <c r="AH425" s="6" t="s">
        <v>3666</v>
      </c>
      <c r="AI425" s="119">
        <v>45</v>
      </c>
      <c r="AJ425" s="192" t="s">
        <v>3646</v>
      </c>
      <c r="AK425" s="9" t="s">
        <v>3667</v>
      </c>
      <c r="AL425" s="119" t="s">
        <v>3523</v>
      </c>
      <c r="AM425" s="192" t="s">
        <v>3647</v>
      </c>
      <c r="AN425" s="9" t="s">
        <v>3668</v>
      </c>
      <c r="AO425" s="119" t="s">
        <v>3327</v>
      </c>
      <c r="AP425" s="192" t="s">
        <v>3669</v>
      </c>
      <c r="AQ425" s="9" t="s">
        <v>3670</v>
      </c>
      <c r="AR425" s="81" t="s">
        <v>3325</v>
      </c>
      <c r="AS425" s="192"/>
      <c r="AT425" s="9"/>
      <c r="AU425" s="119"/>
      <c r="AV425" s="84"/>
      <c r="AW425" s="9"/>
      <c r="AX425" s="119"/>
      <c r="AY425" s="192"/>
      <c r="AZ425" s="9"/>
      <c r="BA425" s="119"/>
      <c r="BB425" s="192"/>
      <c r="BC425" s="9"/>
      <c r="BD425" s="119"/>
      <c r="BE425" s="192"/>
      <c r="BF425" s="9"/>
      <c r="BG425" s="119"/>
    </row>
    <row r="426" spans="1:59" s="41" customFormat="1" ht="165.6" x14ac:dyDescent="0.25">
      <c r="A426" s="9">
        <v>482</v>
      </c>
      <c r="B426" s="124" t="s">
        <v>3671</v>
      </c>
      <c r="C426" s="9"/>
      <c r="D426" s="6"/>
      <c r="E426" s="2" t="s">
        <v>3672</v>
      </c>
      <c r="F426" s="1">
        <v>18684</v>
      </c>
      <c r="G426" s="78" t="s">
        <v>3673</v>
      </c>
      <c r="H426" s="9">
        <v>2004</v>
      </c>
      <c r="I426" s="78" t="s">
        <v>3674</v>
      </c>
      <c r="J426" s="141">
        <v>58593.15</v>
      </c>
      <c r="K426" s="78" t="s">
        <v>49</v>
      </c>
      <c r="L426" s="78" t="s">
        <v>3675</v>
      </c>
      <c r="M426" s="78" t="s">
        <v>3676</v>
      </c>
      <c r="N426" s="78" t="s">
        <v>3677</v>
      </c>
      <c r="O426" s="78" t="s">
        <v>3678</v>
      </c>
      <c r="P426" s="9" t="s">
        <v>3679</v>
      </c>
      <c r="Q426" s="6">
        <v>23.355977011494254</v>
      </c>
      <c r="R426" s="6"/>
      <c r="S426" s="6">
        <v>8.0459770114942533</v>
      </c>
      <c r="T426" s="6">
        <v>15.31</v>
      </c>
      <c r="U426" s="6">
        <v>23.355977011494254</v>
      </c>
      <c r="V426" s="9" t="s">
        <v>3680</v>
      </c>
      <c r="W426" s="9">
        <v>100</v>
      </c>
      <c r="X426" s="6" t="s">
        <v>3681</v>
      </c>
      <c r="Y426" s="9">
        <v>2</v>
      </c>
      <c r="Z426" s="9">
        <v>2</v>
      </c>
      <c r="AA426" s="9">
        <v>2</v>
      </c>
      <c r="AB426" s="9">
        <v>4</v>
      </c>
      <c r="AC426" s="9"/>
      <c r="AD426" s="6"/>
      <c r="AE426" s="9">
        <v>5</v>
      </c>
      <c r="AF426" s="81">
        <v>100</v>
      </c>
      <c r="AG426" s="209" t="s">
        <v>3682</v>
      </c>
      <c r="AH426" s="6" t="s">
        <v>3683</v>
      </c>
      <c r="AI426" s="119">
        <v>10</v>
      </c>
      <c r="AJ426" s="192" t="s">
        <v>3684</v>
      </c>
      <c r="AK426" s="9" t="s">
        <v>3685</v>
      </c>
      <c r="AL426" s="119">
        <v>10</v>
      </c>
      <c r="AM426" s="192" t="s">
        <v>3686</v>
      </c>
      <c r="AN426" s="9" t="s">
        <v>3687</v>
      </c>
      <c r="AO426" s="119">
        <v>50</v>
      </c>
      <c r="AP426" s="192" t="s">
        <v>3688</v>
      </c>
      <c r="AQ426" s="9" t="s">
        <v>3689</v>
      </c>
      <c r="AR426" s="81">
        <v>30</v>
      </c>
      <c r="AS426" s="192"/>
      <c r="AT426" s="9"/>
      <c r="AU426" s="119"/>
      <c r="AV426" s="84"/>
      <c r="AW426" s="9"/>
      <c r="AX426" s="119"/>
      <c r="AY426" s="192"/>
      <c r="AZ426" s="9"/>
      <c r="BA426" s="119"/>
      <c r="BB426" s="192"/>
      <c r="BC426" s="9"/>
      <c r="BD426" s="119"/>
      <c r="BE426" s="192"/>
      <c r="BF426" s="9"/>
      <c r="BG426" s="119"/>
    </row>
    <row r="427" spans="1:59" s="41" customFormat="1" ht="76.45" x14ac:dyDescent="0.25">
      <c r="A427" s="9">
        <v>482</v>
      </c>
      <c r="B427" s="124" t="s">
        <v>3671</v>
      </c>
      <c r="C427" s="9">
        <v>4</v>
      </c>
      <c r="D427" s="6"/>
      <c r="E427" s="2" t="s">
        <v>3690</v>
      </c>
      <c r="F427" s="1">
        <v>23574</v>
      </c>
      <c r="G427" s="78" t="s">
        <v>3691</v>
      </c>
      <c r="H427" s="9">
        <v>2006</v>
      </c>
      <c r="I427" s="78" t="s">
        <v>3692</v>
      </c>
      <c r="J427" s="141">
        <v>71505</v>
      </c>
      <c r="K427" s="78" t="s">
        <v>147</v>
      </c>
      <c r="L427" s="78" t="s">
        <v>3693</v>
      </c>
      <c r="M427" s="78" t="s">
        <v>3694</v>
      </c>
      <c r="N427" s="78" t="s">
        <v>3695</v>
      </c>
      <c r="O427" s="78" t="s">
        <v>3696</v>
      </c>
      <c r="P427" s="9">
        <v>3787</v>
      </c>
      <c r="Q427" s="6">
        <v>24.10655172413793</v>
      </c>
      <c r="R427" s="6"/>
      <c r="S427" s="6">
        <v>6.8965517241379306</v>
      </c>
      <c r="T427" s="6">
        <v>17.21</v>
      </c>
      <c r="U427" s="6">
        <v>24.10655172413793</v>
      </c>
      <c r="V427" s="9">
        <v>95</v>
      </c>
      <c r="W427" s="9">
        <v>100</v>
      </c>
      <c r="X427" s="6" t="s">
        <v>3681</v>
      </c>
      <c r="Y427" s="9">
        <v>2</v>
      </c>
      <c r="Z427" s="9">
        <v>2</v>
      </c>
      <c r="AA427" s="9">
        <v>1</v>
      </c>
      <c r="AB427" s="9">
        <v>4</v>
      </c>
      <c r="AC427" s="9"/>
      <c r="AD427" s="6"/>
      <c r="AE427" s="9">
        <v>5</v>
      </c>
      <c r="AF427" s="81">
        <v>30</v>
      </c>
      <c r="AG427" s="209" t="s">
        <v>3682</v>
      </c>
      <c r="AH427" s="6" t="s">
        <v>3697</v>
      </c>
      <c r="AI427" s="119">
        <v>20</v>
      </c>
      <c r="AJ427" s="192" t="s">
        <v>3698</v>
      </c>
      <c r="AK427" s="9" t="s">
        <v>3699</v>
      </c>
      <c r="AL427" s="119">
        <v>10</v>
      </c>
      <c r="AM427" s="192"/>
      <c r="AN427" s="9"/>
      <c r="AO427" s="119"/>
      <c r="AP427" s="192"/>
      <c r="AQ427" s="9"/>
      <c r="AR427" s="81"/>
      <c r="AS427" s="192"/>
      <c r="AT427" s="9"/>
      <c r="AU427" s="119"/>
      <c r="AV427" s="84"/>
      <c r="AW427" s="9"/>
      <c r="AX427" s="119"/>
      <c r="AY427" s="192"/>
      <c r="AZ427" s="9"/>
      <c r="BA427" s="119"/>
      <c r="BB427" s="192"/>
      <c r="BC427" s="9"/>
      <c r="BD427" s="119"/>
      <c r="BE427" s="192"/>
      <c r="BF427" s="9"/>
      <c r="BG427" s="119"/>
    </row>
    <row r="428" spans="1:59" s="41" customFormat="1" ht="89.2" x14ac:dyDescent="0.25">
      <c r="A428" s="9">
        <v>482</v>
      </c>
      <c r="B428" s="124" t="s">
        <v>3671</v>
      </c>
      <c r="C428" s="9"/>
      <c r="D428" s="6"/>
      <c r="E428" s="2" t="s">
        <v>3690</v>
      </c>
      <c r="F428" s="1">
        <v>23574</v>
      </c>
      <c r="G428" s="78" t="s">
        <v>3700</v>
      </c>
      <c r="H428" s="9">
        <v>2016</v>
      </c>
      <c r="I428" s="78" t="s">
        <v>3701</v>
      </c>
      <c r="J428" s="141">
        <v>23759.27</v>
      </c>
      <c r="K428" s="78" t="s">
        <v>7623</v>
      </c>
      <c r="L428" s="78" t="s">
        <v>3693</v>
      </c>
      <c r="M428" s="78" t="s">
        <v>3694</v>
      </c>
      <c r="N428" s="78" t="s">
        <v>3702</v>
      </c>
      <c r="O428" s="78" t="s">
        <v>3703</v>
      </c>
      <c r="P428" s="9">
        <v>8201</v>
      </c>
      <c r="Q428" s="6">
        <v>40.269999999999996</v>
      </c>
      <c r="R428" s="6">
        <v>2.27</v>
      </c>
      <c r="S428" s="6">
        <v>18</v>
      </c>
      <c r="T428" s="6">
        <v>20</v>
      </c>
      <c r="U428" s="6">
        <v>40.270000000000003</v>
      </c>
      <c r="V428" s="9">
        <v>40</v>
      </c>
      <c r="W428" s="9">
        <v>20</v>
      </c>
      <c r="X428" s="6" t="s">
        <v>3681</v>
      </c>
      <c r="Y428" s="9">
        <v>2</v>
      </c>
      <c r="Z428" s="9">
        <v>5</v>
      </c>
      <c r="AA428" s="9">
        <v>5</v>
      </c>
      <c r="AB428" s="9">
        <v>4</v>
      </c>
      <c r="AC428" s="9"/>
      <c r="AD428" s="6"/>
      <c r="AE428" s="9">
        <v>5</v>
      </c>
      <c r="AF428" s="81">
        <v>40</v>
      </c>
      <c r="AG428" s="209" t="s">
        <v>3682</v>
      </c>
      <c r="AH428" s="6" t="s">
        <v>3704</v>
      </c>
      <c r="AI428" s="119">
        <v>30</v>
      </c>
      <c r="AJ428" s="192" t="s">
        <v>3705</v>
      </c>
      <c r="AK428" s="9" t="s">
        <v>3706</v>
      </c>
      <c r="AL428" s="119">
        <v>10</v>
      </c>
      <c r="AM428" s="192"/>
      <c r="AN428" s="9"/>
      <c r="AO428" s="119"/>
      <c r="AP428" s="192"/>
      <c r="AQ428" s="9"/>
      <c r="AR428" s="81"/>
      <c r="AS428" s="192"/>
      <c r="AT428" s="9"/>
      <c r="AU428" s="119"/>
      <c r="AV428" s="84"/>
      <c r="AW428" s="9"/>
      <c r="AX428" s="119"/>
      <c r="AY428" s="192"/>
      <c r="AZ428" s="9"/>
      <c r="BA428" s="119"/>
      <c r="BB428" s="192"/>
      <c r="BC428" s="9"/>
      <c r="BD428" s="119"/>
      <c r="BE428" s="192"/>
      <c r="BF428" s="9"/>
      <c r="BG428" s="119"/>
    </row>
    <row r="429" spans="1:59" s="41" customFormat="1" ht="76.45" x14ac:dyDescent="0.25">
      <c r="A429" s="9">
        <v>482</v>
      </c>
      <c r="B429" s="124" t="s">
        <v>3671</v>
      </c>
      <c r="C429" s="9"/>
      <c r="D429" s="6"/>
      <c r="E429" s="2" t="s">
        <v>3707</v>
      </c>
      <c r="F429" s="1">
        <v>25025</v>
      </c>
      <c r="G429" s="78" t="s">
        <v>3708</v>
      </c>
      <c r="H429" s="9">
        <v>2017</v>
      </c>
      <c r="I429" s="78" t="s">
        <v>3709</v>
      </c>
      <c r="J429" s="141">
        <v>48381.81</v>
      </c>
      <c r="K429" s="78" t="s">
        <v>283</v>
      </c>
      <c r="L429" s="78" t="s">
        <v>3710</v>
      </c>
      <c r="M429" s="78" t="s">
        <v>3711</v>
      </c>
      <c r="N429" s="78" t="s">
        <v>3712</v>
      </c>
      <c r="O429" s="78" t="s">
        <v>3713</v>
      </c>
      <c r="P429" s="9">
        <v>8293</v>
      </c>
      <c r="Q429" s="6">
        <v>30</v>
      </c>
      <c r="R429" s="6">
        <v>2</v>
      </c>
      <c r="S429" s="6">
        <v>10</v>
      </c>
      <c r="T429" s="6">
        <v>20</v>
      </c>
      <c r="U429" s="6">
        <v>30</v>
      </c>
      <c r="V429" s="9">
        <v>0</v>
      </c>
      <c r="W429" s="9">
        <v>0</v>
      </c>
      <c r="X429" s="6" t="s">
        <v>3681</v>
      </c>
      <c r="Y429" s="9">
        <v>6</v>
      </c>
      <c r="Z429" s="9">
        <v>4</v>
      </c>
      <c r="AA429" s="9">
        <v>4</v>
      </c>
      <c r="AB429" s="9">
        <v>5</v>
      </c>
      <c r="AC429" s="9" t="s">
        <v>7527</v>
      </c>
      <c r="AD429" s="6"/>
      <c r="AE429" s="9">
        <v>5</v>
      </c>
      <c r="AF429" s="81"/>
      <c r="AG429" s="209"/>
      <c r="AH429" s="6"/>
      <c r="AI429" s="119"/>
      <c r="AJ429" s="192"/>
      <c r="AK429" s="9"/>
      <c r="AL429" s="119"/>
      <c r="AM429" s="192"/>
      <c r="AN429" s="9"/>
      <c r="AO429" s="119"/>
      <c r="AP429" s="192"/>
      <c r="AQ429" s="9"/>
      <c r="AR429" s="81"/>
      <c r="AS429" s="192"/>
      <c r="AT429" s="9"/>
      <c r="AU429" s="119"/>
      <c r="AV429" s="84"/>
      <c r="AW429" s="9"/>
      <c r="AX429" s="119"/>
      <c r="AY429" s="192"/>
      <c r="AZ429" s="9"/>
      <c r="BA429" s="119"/>
      <c r="BB429" s="192"/>
      <c r="BC429" s="9"/>
      <c r="BD429" s="119"/>
      <c r="BE429" s="192"/>
      <c r="BF429" s="9"/>
      <c r="BG429" s="119"/>
    </row>
    <row r="430" spans="1:59" s="41" customFormat="1" ht="343.95" x14ac:dyDescent="0.25">
      <c r="A430" s="9">
        <v>501</v>
      </c>
      <c r="B430" s="124" t="s">
        <v>3714</v>
      </c>
      <c r="C430" s="9">
        <v>1</v>
      </c>
      <c r="D430" s="6" t="s">
        <v>3715</v>
      </c>
      <c r="E430" s="2" t="s">
        <v>3716</v>
      </c>
      <c r="F430" s="1">
        <v>9653</v>
      </c>
      <c r="G430" s="78" t="s">
        <v>3717</v>
      </c>
      <c r="H430" s="9" t="s">
        <v>3718</v>
      </c>
      <c r="I430" s="78" t="s">
        <v>3719</v>
      </c>
      <c r="J430" s="141">
        <v>19825.689999999999</v>
      </c>
      <c r="K430" s="78" t="s">
        <v>68</v>
      </c>
      <c r="L430" s="78" t="s">
        <v>3720</v>
      </c>
      <c r="M430" s="78" t="s">
        <v>3721</v>
      </c>
      <c r="N430" s="78" t="s">
        <v>3722</v>
      </c>
      <c r="O430" s="78" t="s">
        <v>3723</v>
      </c>
      <c r="P430" s="9">
        <v>100870</v>
      </c>
      <c r="Q430" s="6"/>
      <c r="R430" s="6"/>
      <c r="S430" s="6">
        <v>50</v>
      </c>
      <c r="T430" s="6">
        <v>50</v>
      </c>
      <c r="U430" s="6">
        <v>50</v>
      </c>
      <c r="V430" s="9">
        <v>100</v>
      </c>
      <c r="W430" s="9">
        <v>100</v>
      </c>
      <c r="X430" s="6" t="s">
        <v>3724</v>
      </c>
      <c r="Y430" s="9">
        <v>6</v>
      </c>
      <c r="Z430" s="9">
        <v>1</v>
      </c>
      <c r="AA430" s="9">
        <v>1</v>
      </c>
      <c r="AB430" s="9">
        <v>24</v>
      </c>
      <c r="AC430" s="9">
        <v>2</v>
      </c>
      <c r="AD430" s="6">
        <v>0</v>
      </c>
      <c r="AE430" s="9">
        <v>2</v>
      </c>
      <c r="AF430" s="81">
        <v>100</v>
      </c>
      <c r="AG430" s="209" t="s">
        <v>3725</v>
      </c>
      <c r="AH430" s="6" t="s">
        <v>3726</v>
      </c>
      <c r="AI430" s="119">
        <v>28</v>
      </c>
      <c r="AJ430" s="192" t="s">
        <v>3727</v>
      </c>
      <c r="AK430" s="9" t="s">
        <v>3728</v>
      </c>
      <c r="AL430" s="119">
        <v>20</v>
      </c>
      <c r="AM430" s="192" t="s">
        <v>3715</v>
      </c>
      <c r="AN430" s="9" t="s">
        <v>3729</v>
      </c>
      <c r="AO430" s="119">
        <v>30</v>
      </c>
      <c r="AP430" s="192" t="s">
        <v>3730</v>
      </c>
      <c r="AQ430" s="9" t="s">
        <v>3731</v>
      </c>
      <c r="AR430" s="81">
        <v>7</v>
      </c>
      <c r="AS430" s="192" t="s">
        <v>3732</v>
      </c>
      <c r="AT430" s="9" t="s">
        <v>3728</v>
      </c>
      <c r="AU430" s="119">
        <v>1</v>
      </c>
      <c r="AV430" s="84" t="s">
        <v>3733</v>
      </c>
      <c r="AW430" s="9" t="s">
        <v>3728</v>
      </c>
      <c r="AX430" s="119">
        <v>1</v>
      </c>
      <c r="AY430" s="192" t="s">
        <v>3734</v>
      </c>
      <c r="AZ430" s="9" t="s">
        <v>3735</v>
      </c>
      <c r="BA430" s="119">
        <v>1</v>
      </c>
      <c r="BB430" s="192" t="s">
        <v>3736</v>
      </c>
      <c r="BC430" s="9" t="s">
        <v>3737</v>
      </c>
      <c r="BD430" s="119">
        <v>6</v>
      </c>
      <c r="BE430" s="192" t="s">
        <v>3736</v>
      </c>
      <c r="BF430" s="9" t="s">
        <v>3738</v>
      </c>
      <c r="BG430" s="119"/>
    </row>
    <row r="431" spans="1:59" s="41" customFormat="1" ht="343.95" x14ac:dyDescent="0.25">
      <c r="A431" s="9">
        <v>501</v>
      </c>
      <c r="B431" s="124" t="s">
        <v>3714</v>
      </c>
      <c r="C431" s="9">
        <v>1</v>
      </c>
      <c r="D431" s="6" t="s">
        <v>3715</v>
      </c>
      <c r="E431" s="2" t="s">
        <v>3716</v>
      </c>
      <c r="F431" s="1">
        <v>9653</v>
      </c>
      <c r="G431" s="78" t="s">
        <v>3739</v>
      </c>
      <c r="H431" s="9" t="s">
        <v>3740</v>
      </c>
      <c r="I431" s="78" t="s">
        <v>3719</v>
      </c>
      <c r="J431" s="141">
        <v>18548.169999999998</v>
      </c>
      <c r="K431" s="78" t="s">
        <v>68</v>
      </c>
      <c r="L431" s="78" t="s">
        <v>3720</v>
      </c>
      <c r="M431" s="78" t="s">
        <v>3721</v>
      </c>
      <c r="N431" s="78" t="s">
        <v>3722</v>
      </c>
      <c r="O431" s="78" t="s">
        <v>3723</v>
      </c>
      <c r="P431" s="9">
        <v>100801</v>
      </c>
      <c r="Q431" s="6"/>
      <c r="R431" s="6"/>
      <c r="S431" s="6">
        <v>50</v>
      </c>
      <c r="T431" s="6">
        <v>50</v>
      </c>
      <c r="U431" s="6">
        <v>50</v>
      </c>
      <c r="V431" s="9">
        <v>100</v>
      </c>
      <c r="W431" s="9">
        <v>100</v>
      </c>
      <c r="X431" s="6" t="s">
        <v>3724</v>
      </c>
      <c r="Y431" s="9">
        <v>6</v>
      </c>
      <c r="Z431" s="9">
        <v>1</v>
      </c>
      <c r="AA431" s="9">
        <v>1</v>
      </c>
      <c r="AB431" s="9">
        <v>24</v>
      </c>
      <c r="AC431" s="9">
        <v>2</v>
      </c>
      <c r="AD431" s="6">
        <v>0</v>
      </c>
      <c r="AE431" s="9">
        <v>2</v>
      </c>
      <c r="AF431" s="81">
        <v>100</v>
      </c>
      <c r="AG431" s="209" t="s">
        <v>3725</v>
      </c>
      <c r="AH431" s="6" t="s">
        <v>3726</v>
      </c>
      <c r="AI431" s="119">
        <v>28</v>
      </c>
      <c r="AJ431" s="192" t="s">
        <v>3727</v>
      </c>
      <c r="AK431" s="9" t="s">
        <v>3728</v>
      </c>
      <c r="AL431" s="119">
        <v>20</v>
      </c>
      <c r="AM431" s="192" t="s">
        <v>3715</v>
      </c>
      <c r="AN431" s="9" t="s">
        <v>3729</v>
      </c>
      <c r="AO431" s="119">
        <v>30</v>
      </c>
      <c r="AP431" s="192" t="s">
        <v>3730</v>
      </c>
      <c r="AQ431" s="9" t="s">
        <v>3731</v>
      </c>
      <c r="AR431" s="81">
        <v>7</v>
      </c>
      <c r="AS431" s="192" t="s">
        <v>3732</v>
      </c>
      <c r="AT431" s="9" t="s">
        <v>3728</v>
      </c>
      <c r="AU431" s="119">
        <v>1</v>
      </c>
      <c r="AV431" s="84" t="s">
        <v>3733</v>
      </c>
      <c r="AW431" s="9" t="s">
        <v>3728</v>
      </c>
      <c r="AX431" s="119">
        <v>1</v>
      </c>
      <c r="AY431" s="192" t="s">
        <v>3734</v>
      </c>
      <c r="AZ431" s="9" t="s">
        <v>3735</v>
      </c>
      <c r="BA431" s="119">
        <v>1</v>
      </c>
      <c r="BB431" s="192" t="s">
        <v>3736</v>
      </c>
      <c r="BC431" s="9" t="s">
        <v>3737</v>
      </c>
      <c r="BD431" s="119">
        <v>6</v>
      </c>
      <c r="BE431" s="192" t="s">
        <v>3736</v>
      </c>
      <c r="BF431" s="9" t="s">
        <v>3738</v>
      </c>
      <c r="BG431" s="119"/>
    </row>
    <row r="432" spans="1:59" s="41" customFormat="1" ht="343.95" x14ac:dyDescent="0.25">
      <c r="A432" s="9">
        <v>501</v>
      </c>
      <c r="B432" s="124" t="s">
        <v>3714</v>
      </c>
      <c r="C432" s="9">
        <v>1</v>
      </c>
      <c r="D432" s="6" t="s">
        <v>3715</v>
      </c>
      <c r="E432" s="2" t="s">
        <v>3716</v>
      </c>
      <c r="F432" s="1">
        <v>9653</v>
      </c>
      <c r="G432" s="78" t="s">
        <v>3741</v>
      </c>
      <c r="H432" s="9">
        <v>2015</v>
      </c>
      <c r="I432" s="78" t="s">
        <v>3719</v>
      </c>
      <c r="J432" s="141">
        <v>17449.66</v>
      </c>
      <c r="K432" s="78" t="s">
        <v>7623</v>
      </c>
      <c r="L432" s="78" t="s">
        <v>3720</v>
      </c>
      <c r="M432" s="78" t="s">
        <v>3721</v>
      </c>
      <c r="N432" s="78" t="s">
        <v>3722</v>
      </c>
      <c r="O432" s="78" t="s">
        <v>3723</v>
      </c>
      <c r="P432" s="9">
        <v>101099</v>
      </c>
      <c r="Q432" s="6"/>
      <c r="R432" s="6"/>
      <c r="S432" s="6">
        <v>50</v>
      </c>
      <c r="T432" s="6">
        <v>50</v>
      </c>
      <c r="U432" s="6">
        <v>50</v>
      </c>
      <c r="V432" s="9">
        <v>100</v>
      </c>
      <c r="W432" s="9">
        <v>17</v>
      </c>
      <c r="X432" s="6" t="s">
        <v>3724</v>
      </c>
      <c r="Y432" s="9">
        <v>6</v>
      </c>
      <c r="Z432" s="9">
        <v>1</v>
      </c>
      <c r="AA432" s="9">
        <v>1</v>
      </c>
      <c r="AB432" s="9">
        <v>24</v>
      </c>
      <c r="AC432" s="9">
        <v>2</v>
      </c>
      <c r="AD432" s="6">
        <v>0</v>
      </c>
      <c r="AE432" s="9">
        <v>2</v>
      </c>
      <c r="AF432" s="81">
        <v>100</v>
      </c>
      <c r="AG432" s="209" t="s">
        <v>3725</v>
      </c>
      <c r="AH432" s="6" t="s">
        <v>3726</v>
      </c>
      <c r="AI432" s="119">
        <v>28</v>
      </c>
      <c r="AJ432" s="192" t="s">
        <v>3727</v>
      </c>
      <c r="AK432" s="9" t="s">
        <v>3728</v>
      </c>
      <c r="AL432" s="119">
        <v>20</v>
      </c>
      <c r="AM432" s="192" t="s">
        <v>3715</v>
      </c>
      <c r="AN432" s="9" t="s">
        <v>3729</v>
      </c>
      <c r="AO432" s="119">
        <v>30</v>
      </c>
      <c r="AP432" s="192" t="s">
        <v>3730</v>
      </c>
      <c r="AQ432" s="9" t="s">
        <v>3731</v>
      </c>
      <c r="AR432" s="81">
        <v>7</v>
      </c>
      <c r="AS432" s="192" t="s">
        <v>3732</v>
      </c>
      <c r="AT432" s="9" t="s">
        <v>3728</v>
      </c>
      <c r="AU432" s="119">
        <v>1</v>
      </c>
      <c r="AV432" s="84" t="s">
        <v>3733</v>
      </c>
      <c r="AW432" s="9" t="s">
        <v>3728</v>
      </c>
      <c r="AX432" s="119">
        <v>1</v>
      </c>
      <c r="AY432" s="192" t="s">
        <v>3734</v>
      </c>
      <c r="AZ432" s="9" t="s">
        <v>3735</v>
      </c>
      <c r="BA432" s="119">
        <v>1</v>
      </c>
      <c r="BB432" s="192" t="s">
        <v>3736</v>
      </c>
      <c r="BC432" s="9" t="s">
        <v>3737</v>
      </c>
      <c r="BD432" s="119">
        <v>6</v>
      </c>
      <c r="BE432" s="192" t="s">
        <v>3736</v>
      </c>
      <c r="BF432" s="9" t="s">
        <v>3738</v>
      </c>
      <c r="BG432" s="119"/>
    </row>
    <row r="433" spans="1:59" s="41" customFormat="1" ht="407.65" x14ac:dyDescent="0.25">
      <c r="A433" s="9">
        <v>587</v>
      </c>
      <c r="B433" s="124" t="s">
        <v>3742</v>
      </c>
      <c r="C433" s="9">
        <v>1</v>
      </c>
      <c r="D433" s="6"/>
      <c r="E433" s="2" t="s">
        <v>3743</v>
      </c>
      <c r="F433" s="1">
        <v>4954</v>
      </c>
      <c r="G433" s="78" t="s">
        <v>3744</v>
      </c>
      <c r="H433" s="9">
        <v>2008</v>
      </c>
      <c r="I433" s="78" t="s">
        <v>3745</v>
      </c>
      <c r="J433" s="141">
        <v>60000</v>
      </c>
      <c r="K433" s="78" t="s">
        <v>88</v>
      </c>
      <c r="L433" s="78" t="s">
        <v>3746</v>
      </c>
      <c r="M433" s="78" t="s">
        <v>3747</v>
      </c>
      <c r="N433" s="78" t="s">
        <v>3748</v>
      </c>
      <c r="O433" s="78" t="s">
        <v>3749</v>
      </c>
      <c r="P433" s="9" t="s">
        <v>3750</v>
      </c>
      <c r="Q433" s="6">
        <v>0</v>
      </c>
      <c r="R433" s="6" t="s">
        <v>3751</v>
      </c>
      <c r="S433" s="6" t="s">
        <v>3752</v>
      </c>
      <c r="T433" s="6" t="s">
        <v>3752</v>
      </c>
      <c r="U433" s="6">
        <v>0</v>
      </c>
      <c r="V433" s="9">
        <v>100</v>
      </c>
      <c r="W433" s="9">
        <v>100</v>
      </c>
      <c r="X433" s="6" t="s">
        <v>3753</v>
      </c>
      <c r="Y433" s="9">
        <v>4</v>
      </c>
      <c r="Z433" s="9">
        <v>7</v>
      </c>
      <c r="AA433" s="9">
        <v>4</v>
      </c>
      <c r="AB433" s="9">
        <v>5</v>
      </c>
      <c r="AC433" s="9"/>
      <c r="AD433" s="6">
        <v>0.2</v>
      </c>
      <c r="AE433" s="9">
        <v>5</v>
      </c>
      <c r="AF433" s="81">
        <v>100</v>
      </c>
      <c r="AG433" s="209" t="s">
        <v>3754</v>
      </c>
      <c r="AH433" s="6" t="s">
        <v>3755</v>
      </c>
      <c r="AI433" s="119">
        <v>70</v>
      </c>
      <c r="AJ433" s="192" t="s">
        <v>3756</v>
      </c>
      <c r="AK433" s="9" t="s">
        <v>3757</v>
      </c>
      <c r="AL433" s="119">
        <v>20</v>
      </c>
      <c r="AM433" s="192" t="s">
        <v>3758</v>
      </c>
      <c r="AN433" s="9" t="s">
        <v>3759</v>
      </c>
      <c r="AO433" s="119">
        <v>10</v>
      </c>
      <c r="AP433" s="192"/>
      <c r="AQ433" s="9"/>
      <c r="AR433" s="81"/>
      <c r="AS433" s="192"/>
      <c r="AT433" s="9"/>
      <c r="AU433" s="119"/>
      <c r="AV433" s="84"/>
      <c r="AW433" s="9"/>
      <c r="AX433" s="119"/>
      <c r="AY433" s="192"/>
      <c r="AZ433" s="9"/>
      <c r="BA433" s="119"/>
      <c r="BB433" s="192"/>
      <c r="BC433" s="9"/>
      <c r="BD433" s="119"/>
      <c r="BE433" s="192"/>
      <c r="BF433" s="9"/>
      <c r="BG433" s="119"/>
    </row>
    <row r="434" spans="1:59" s="41" customFormat="1" ht="382.15" x14ac:dyDescent="0.25">
      <c r="A434" s="9">
        <v>587</v>
      </c>
      <c r="B434" s="124" t="s">
        <v>3742</v>
      </c>
      <c r="C434" s="9">
        <v>1</v>
      </c>
      <c r="D434" s="6"/>
      <c r="E434" s="2" t="s">
        <v>3760</v>
      </c>
      <c r="F434" s="1">
        <v>4954</v>
      </c>
      <c r="G434" s="78" t="s">
        <v>3761</v>
      </c>
      <c r="H434" s="9">
        <v>2010</v>
      </c>
      <c r="I434" s="78" t="s">
        <v>3762</v>
      </c>
      <c r="J434" s="141">
        <v>138938</v>
      </c>
      <c r="K434" s="78" t="s">
        <v>68</v>
      </c>
      <c r="L434" s="78" t="s">
        <v>3746</v>
      </c>
      <c r="M434" s="78" t="s">
        <v>3747</v>
      </c>
      <c r="N434" s="78" t="s">
        <v>3763</v>
      </c>
      <c r="O434" s="78" t="s">
        <v>3764</v>
      </c>
      <c r="P434" s="9" t="s">
        <v>3765</v>
      </c>
      <c r="Q434" s="6" t="s">
        <v>3766</v>
      </c>
      <c r="R434" s="6">
        <v>21</v>
      </c>
      <c r="S434" s="6">
        <v>1.7</v>
      </c>
      <c r="T434" s="6">
        <v>40</v>
      </c>
      <c r="U434" s="6" t="s">
        <v>3767</v>
      </c>
      <c r="V434" s="9">
        <v>100</v>
      </c>
      <c r="W434" s="9">
        <v>90</v>
      </c>
      <c r="X434" s="6" t="s">
        <v>3768</v>
      </c>
      <c r="Y434" s="9">
        <v>4</v>
      </c>
      <c r="Z434" s="9">
        <v>3</v>
      </c>
      <c r="AA434" s="9">
        <v>3</v>
      </c>
      <c r="AB434" s="9">
        <v>6</v>
      </c>
      <c r="AC434" s="9"/>
      <c r="AD434" s="6">
        <v>0.2</v>
      </c>
      <c r="AE434" s="9">
        <v>5</v>
      </c>
      <c r="AF434" s="81">
        <v>100</v>
      </c>
      <c r="AG434" s="209" t="s">
        <v>3769</v>
      </c>
      <c r="AH434" s="6" t="s">
        <v>3770</v>
      </c>
      <c r="AI434" s="119">
        <v>10</v>
      </c>
      <c r="AJ434" s="192" t="s">
        <v>3771</v>
      </c>
      <c r="AK434" s="9" t="s">
        <v>3772</v>
      </c>
      <c r="AL434" s="119">
        <v>50</v>
      </c>
      <c r="AM434" s="192" t="s">
        <v>3756</v>
      </c>
      <c r="AN434" s="9" t="s">
        <v>3773</v>
      </c>
      <c r="AO434" s="119">
        <v>20</v>
      </c>
      <c r="AP434" s="192" t="s">
        <v>3774</v>
      </c>
      <c r="AQ434" s="9" t="s">
        <v>3775</v>
      </c>
      <c r="AR434" s="81">
        <v>10</v>
      </c>
      <c r="AS434" s="192" t="s">
        <v>3776</v>
      </c>
      <c r="AT434" s="9" t="s">
        <v>3775</v>
      </c>
      <c r="AU434" s="119">
        <v>10</v>
      </c>
      <c r="AV434" s="84"/>
      <c r="AW434" s="9"/>
      <c r="AX434" s="119"/>
      <c r="AY434" s="192"/>
      <c r="AZ434" s="9"/>
      <c r="BA434" s="119"/>
      <c r="BB434" s="192"/>
      <c r="BC434" s="9"/>
      <c r="BD434" s="119"/>
      <c r="BE434" s="192"/>
      <c r="BF434" s="9"/>
      <c r="BG434" s="119"/>
    </row>
    <row r="435" spans="1:59" s="41" customFormat="1" ht="203.85" x14ac:dyDescent="0.25">
      <c r="A435" s="9">
        <v>587</v>
      </c>
      <c r="B435" s="124" t="s">
        <v>3742</v>
      </c>
      <c r="C435" s="9">
        <v>1</v>
      </c>
      <c r="D435" s="6"/>
      <c r="E435" s="2" t="s">
        <v>3777</v>
      </c>
      <c r="F435" s="1">
        <v>6162</v>
      </c>
      <c r="G435" s="78" t="s">
        <v>3778</v>
      </c>
      <c r="H435" s="9">
        <v>2003</v>
      </c>
      <c r="I435" s="78" t="s">
        <v>3779</v>
      </c>
      <c r="J435" s="141">
        <v>55917.21</v>
      </c>
      <c r="K435" s="78" t="s">
        <v>147</v>
      </c>
      <c r="L435" s="78" t="s">
        <v>3746</v>
      </c>
      <c r="M435" s="78" t="s">
        <v>3746</v>
      </c>
      <c r="N435" s="78" t="s">
        <v>3780</v>
      </c>
      <c r="O435" s="78" t="s">
        <v>3781</v>
      </c>
      <c r="P435" s="9" t="s">
        <v>3782</v>
      </c>
      <c r="Q435" s="6">
        <v>0</v>
      </c>
      <c r="R435" s="6">
        <v>0</v>
      </c>
      <c r="S435" s="6" t="s">
        <v>3751</v>
      </c>
      <c r="T435" s="6" t="s">
        <v>3752</v>
      </c>
      <c r="U435" s="6" t="s">
        <v>3752</v>
      </c>
      <c r="V435" s="9">
        <v>100</v>
      </c>
      <c r="W435" s="9">
        <v>100</v>
      </c>
      <c r="X435" s="6" t="s">
        <v>3768</v>
      </c>
      <c r="Y435" s="9">
        <v>4</v>
      </c>
      <c r="Z435" s="9">
        <v>7</v>
      </c>
      <c r="AA435" s="9">
        <v>4</v>
      </c>
      <c r="AB435" s="9">
        <v>2</v>
      </c>
      <c r="AC435" s="9"/>
      <c r="AD435" s="6">
        <v>0.2</v>
      </c>
      <c r="AE435" s="9">
        <v>5</v>
      </c>
      <c r="AF435" s="81">
        <v>100</v>
      </c>
      <c r="AG435" s="209" t="s">
        <v>3769</v>
      </c>
      <c r="AH435" s="6" t="s">
        <v>3783</v>
      </c>
      <c r="AI435" s="119">
        <v>10</v>
      </c>
      <c r="AJ435" s="192" t="s">
        <v>3754</v>
      </c>
      <c r="AK435" s="9" t="s">
        <v>3784</v>
      </c>
      <c r="AL435" s="119">
        <v>70</v>
      </c>
      <c r="AM435" s="192" t="s">
        <v>3756</v>
      </c>
      <c r="AN435" s="9" t="s">
        <v>3757</v>
      </c>
      <c r="AO435" s="119">
        <v>20</v>
      </c>
      <c r="AP435" s="192"/>
      <c r="AQ435" s="9"/>
      <c r="AR435" s="81"/>
      <c r="AS435" s="192"/>
      <c r="AT435" s="9"/>
      <c r="AU435" s="119"/>
      <c r="AV435" s="84"/>
      <c r="AW435" s="9"/>
      <c r="AX435" s="119"/>
      <c r="AY435" s="192"/>
      <c r="AZ435" s="9"/>
      <c r="BA435" s="119"/>
      <c r="BB435" s="192"/>
      <c r="BC435" s="9"/>
      <c r="BD435" s="119"/>
      <c r="BE435" s="192"/>
      <c r="BF435" s="9"/>
      <c r="BG435" s="119"/>
    </row>
    <row r="436" spans="1:59" s="41" customFormat="1" ht="293" x14ac:dyDescent="0.25">
      <c r="A436" s="9">
        <v>587</v>
      </c>
      <c r="B436" s="124" t="s">
        <v>3742</v>
      </c>
      <c r="C436" s="9">
        <v>1</v>
      </c>
      <c r="D436" s="6"/>
      <c r="E436" s="2" t="s">
        <v>3785</v>
      </c>
      <c r="F436" s="1">
        <v>4959</v>
      </c>
      <c r="G436" s="78" t="s">
        <v>3786</v>
      </c>
      <c r="H436" s="9">
        <v>2003</v>
      </c>
      <c r="I436" s="78" t="s">
        <v>3787</v>
      </c>
      <c r="J436" s="141">
        <v>67810.05</v>
      </c>
      <c r="K436" s="78" t="s">
        <v>147</v>
      </c>
      <c r="L436" s="78" t="s">
        <v>3788</v>
      </c>
      <c r="M436" s="78" t="s">
        <v>3789</v>
      </c>
      <c r="N436" s="78" t="s">
        <v>3790</v>
      </c>
      <c r="O436" s="78" t="s">
        <v>3791</v>
      </c>
      <c r="P436" s="9" t="s">
        <v>3792</v>
      </c>
      <c r="Q436" s="6">
        <v>0</v>
      </c>
      <c r="R436" s="6">
        <v>0</v>
      </c>
      <c r="S436" s="6" t="s">
        <v>3751</v>
      </c>
      <c r="T436" s="6" t="s">
        <v>3752</v>
      </c>
      <c r="U436" s="6" t="s">
        <v>3752</v>
      </c>
      <c r="V436" s="9">
        <v>100</v>
      </c>
      <c r="W436" s="9">
        <v>100</v>
      </c>
      <c r="X436" s="6" t="s">
        <v>3753</v>
      </c>
      <c r="Y436" s="9">
        <v>4</v>
      </c>
      <c r="Z436" s="9">
        <v>2</v>
      </c>
      <c r="AA436" s="9">
        <v>3</v>
      </c>
      <c r="AB436" s="9">
        <v>1</v>
      </c>
      <c r="AC436" s="9"/>
      <c r="AD436" s="6">
        <v>0.2</v>
      </c>
      <c r="AE436" s="9">
        <v>5</v>
      </c>
      <c r="AF436" s="81">
        <v>100</v>
      </c>
      <c r="AG436" s="209" t="s">
        <v>3769</v>
      </c>
      <c r="AH436" s="6" t="s">
        <v>3783</v>
      </c>
      <c r="AI436" s="119">
        <v>10</v>
      </c>
      <c r="AJ436" s="192" t="s">
        <v>3754</v>
      </c>
      <c r="AK436" s="9" t="s">
        <v>3793</v>
      </c>
      <c r="AL436" s="119">
        <v>40</v>
      </c>
      <c r="AM436" s="192" t="s">
        <v>3756</v>
      </c>
      <c r="AN436" s="9" t="s">
        <v>3757</v>
      </c>
      <c r="AO436" s="119">
        <v>40</v>
      </c>
      <c r="AP436" s="192"/>
      <c r="AQ436" s="9"/>
      <c r="AR436" s="81"/>
      <c r="AS436" s="192"/>
      <c r="AT436" s="9"/>
      <c r="AU436" s="119"/>
      <c r="AV436" s="84"/>
      <c r="AW436" s="9"/>
      <c r="AX436" s="119"/>
      <c r="AY436" s="192"/>
      <c r="AZ436" s="9"/>
      <c r="BA436" s="119"/>
      <c r="BB436" s="192"/>
      <c r="BC436" s="9"/>
      <c r="BD436" s="119"/>
      <c r="BE436" s="192"/>
      <c r="BF436" s="9"/>
      <c r="BG436" s="119"/>
    </row>
    <row r="437" spans="1:59" s="41" customFormat="1" ht="409.6" x14ac:dyDescent="0.25">
      <c r="A437" s="9">
        <v>587</v>
      </c>
      <c r="B437" s="124" t="s">
        <v>3742</v>
      </c>
      <c r="C437" s="9">
        <v>1</v>
      </c>
      <c r="D437" s="6"/>
      <c r="E437" s="2" t="s">
        <v>3794</v>
      </c>
      <c r="F437" s="1" t="s">
        <v>3795</v>
      </c>
      <c r="G437" s="78" t="s">
        <v>3796</v>
      </c>
      <c r="H437" s="9">
        <v>2006</v>
      </c>
      <c r="I437" s="78" t="s">
        <v>3797</v>
      </c>
      <c r="J437" s="141">
        <v>112460.36</v>
      </c>
      <c r="K437" s="78" t="s">
        <v>140</v>
      </c>
      <c r="L437" s="78" t="s">
        <v>3746</v>
      </c>
      <c r="M437" s="78" t="s">
        <v>3747</v>
      </c>
      <c r="N437" s="78" t="s">
        <v>3798</v>
      </c>
      <c r="O437" s="78" t="s">
        <v>3799</v>
      </c>
      <c r="P437" s="9" t="s">
        <v>3800</v>
      </c>
      <c r="Q437" s="6">
        <v>0</v>
      </c>
      <c r="R437" s="6">
        <v>0</v>
      </c>
      <c r="S437" s="6" t="s">
        <v>3751</v>
      </c>
      <c r="T437" s="6" t="s">
        <v>3752</v>
      </c>
      <c r="U437" s="6" t="s">
        <v>3752</v>
      </c>
      <c r="V437" s="9">
        <v>100</v>
      </c>
      <c r="W437" s="9">
        <v>100</v>
      </c>
      <c r="X437" s="6" t="s">
        <v>3753</v>
      </c>
      <c r="Y437" s="9">
        <v>4</v>
      </c>
      <c r="Z437" s="9">
        <v>3</v>
      </c>
      <c r="AA437" s="9">
        <v>3</v>
      </c>
      <c r="AB437" s="9">
        <v>3</v>
      </c>
      <c r="AC437" s="9"/>
      <c r="AD437" s="6">
        <v>0.2</v>
      </c>
      <c r="AE437" s="9">
        <v>5</v>
      </c>
      <c r="AF437" s="81">
        <v>100</v>
      </c>
      <c r="AG437" s="209" t="s">
        <v>3769</v>
      </c>
      <c r="AH437" s="6" t="s">
        <v>3801</v>
      </c>
      <c r="AI437" s="119">
        <v>80</v>
      </c>
      <c r="AJ437" s="192" t="s">
        <v>3756</v>
      </c>
      <c r="AK437" s="9"/>
      <c r="AL437" s="119">
        <v>20</v>
      </c>
      <c r="AM437" s="192"/>
      <c r="AN437" s="9"/>
      <c r="AO437" s="119"/>
      <c r="AP437" s="192"/>
      <c r="AQ437" s="9"/>
      <c r="AR437" s="81"/>
      <c r="AS437" s="192"/>
      <c r="AT437" s="9"/>
      <c r="AU437" s="119"/>
      <c r="AV437" s="84"/>
      <c r="AW437" s="9"/>
      <c r="AX437" s="119"/>
      <c r="AY437" s="192"/>
      <c r="AZ437" s="9"/>
      <c r="BA437" s="119"/>
      <c r="BB437" s="192"/>
      <c r="BC437" s="9"/>
      <c r="BD437" s="119"/>
      <c r="BE437" s="192"/>
      <c r="BF437" s="9"/>
      <c r="BG437" s="119"/>
    </row>
    <row r="438" spans="1:59" s="41" customFormat="1" ht="242.05" x14ac:dyDescent="0.25">
      <c r="A438" s="9">
        <v>587</v>
      </c>
      <c r="B438" s="124" t="s">
        <v>3742</v>
      </c>
      <c r="C438" s="9">
        <v>1</v>
      </c>
      <c r="D438" s="6"/>
      <c r="E438" s="2" t="s">
        <v>3802</v>
      </c>
      <c r="F438" s="1">
        <v>31012</v>
      </c>
      <c r="G438" s="78" t="s">
        <v>3803</v>
      </c>
      <c r="H438" s="9">
        <v>2005</v>
      </c>
      <c r="I438" s="78" t="s">
        <v>3804</v>
      </c>
      <c r="J438" s="141">
        <v>59282.64</v>
      </c>
      <c r="K438" s="78" t="s">
        <v>140</v>
      </c>
      <c r="L438" s="78" t="s">
        <v>3805</v>
      </c>
      <c r="M438" s="78" t="s">
        <v>3806</v>
      </c>
      <c r="N438" s="78" t="s">
        <v>3807</v>
      </c>
      <c r="O438" s="78" t="s">
        <v>3808</v>
      </c>
      <c r="P438" s="9">
        <v>6018</v>
      </c>
      <c r="Q438" s="6">
        <v>0</v>
      </c>
      <c r="R438" s="6">
        <v>0</v>
      </c>
      <c r="S438" s="6" t="s">
        <v>3751</v>
      </c>
      <c r="T438" s="6" t="s">
        <v>3752</v>
      </c>
      <c r="U438" s="6" t="s">
        <v>3752</v>
      </c>
      <c r="V438" s="9">
        <v>100</v>
      </c>
      <c r="W438" s="9">
        <v>100</v>
      </c>
      <c r="X438" s="6" t="s">
        <v>3753</v>
      </c>
      <c r="Y438" s="9">
        <v>4</v>
      </c>
      <c r="Z438" s="9">
        <v>2</v>
      </c>
      <c r="AA438" s="9">
        <v>3</v>
      </c>
      <c r="AB438" s="9">
        <v>4</v>
      </c>
      <c r="AC438" s="9"/>
      <c r="AD438" s="6">
        <v>0.2</v>
      </c>
      <c r="AE438" s="9">
        <v>5</v>
      </c>
      <c r="AF438" s="81">
        <v>100</v>
      </c>
      <c r="AG438" s="209" t="s">
        <v>3769</v>
      </c>
      <c r="AH438" s="6" t="s">
        <v>3783</v>
      </c>
      <c r="AI438" s="119">
        <v>20</v>
      </c>
      <c r="AJ438" s="192" t="s">
        <v>3754</v>
      </c>
      <c r="AK438" s="9" t="s">
        <v>3809</v>
      </c>
      <c r="AL438" s="119">
        <v>10</v>
      </c>
      <c r="AM438" s="192" t="s">
        <v>3756</v>
      </c>
      <c r="AN438" s="9" t="s">
        <v>3810</v>
      </c>
      <c r="AO438" s="119">
        <v>70</v>
      </c>
      <c r="AP438" s="192"/>
      <c r="AQ438" s="9"/>
      <c r="AR438" s="81"/>
      <c r="AS438" s="192"/>
      <c r="AT438" s="9"/>
      <c r="AU438" s="119"/>
      <c r="AV438" s="84"/>
      <c r="AW438" s="9"/>
      <c r="AX438" s="119"/>
      <c r="AY438" s="192"/>
      <c r="AZ438" s="9"/>
      <c r="BA438" s="119"/>
      <c r="BB438" s="192"/>
      <c r="BC438" s="9"/>
      <c r="BD438" s="119"/>
      <c r="BE438" s="192"/>
      <c r="BF438" s="9"/>
      <c r="BG438" s="119"/>
    </row>
    <row r="439" spans="1:59" s="41" customFormat="1" ht="165.6" x14ac:dyDescent="0.25">
      <c r="A439" s="9">
        <v>600</v>
      </c>
      <c r="B439" s="124" t="s">
        <v>3811</v>
      </c>
      <c r="C439" s="9">
        <v>3</v>
      </c>
      <c r="D439" s="6"/>
      <c r="E439" s="2" t="s">
        <v>3812</v>
      </c>
      <c r="F439" s="1">
        <v>21696</v>
      </c>
      <c r="G439" s="78" t="s">
        <v>3813</v>
      </c>
      <c r="H439" s="9">
        <v>2004</v>
      </c>
      <c r="I439" s="78" t="s">
        <v>3814</v>
      </c>
      <c r="J439" s="141">
        <v>139934.76999999999</v>
      </c>
      <c r="K439" s="78" t="s">
        <v>140</v>
      </c>
      <c r="L439" s="78" t="s">
        <v>3815</v>
      </c>
      <c r="M439" s="78" t="s">
        <v>3816</v>
      </c>
      <c r="N439" s="78" t="s">
        <v>3817</v>
      </c>
      <c r="O439" s="78" t="s">
        <v>3818</v>
      </c>
      <c r="P439" s="9">
        <v>5647</v>
      </c>
      <c r="Q439" s="6">
        <v>76</v>
      </c>
      <c r="R439" s="6">
        <v>23.46</v>
      </c>
      <c r="S439" s="6">
        <v>27.37</v>
      </c>
      <c r="T439" s="6">
        <v>26</v>
      </c>
      <c r="U439" s="6">
        <v>76.819999999999993</v>
      </c>
      <c r="V439" s="9">
        <v>28</v>
      </c>
      <c r="W439" s="9">
        <v>100</v>
      </c>
      <c r="X439" s="6" t="s">
        <v>3819</v>
      </c>
      <c r="Y439" s="9"/>
      <c r="Z439" s="9"/>
      <c r="AA439" s="9"/>
      <c r="AB439" s="9">
        <v>28</v>
      </c>
      <c r="AC439" s="9"/>
      <c r="AD439" s="6"/>
      <c r="AE439" s="9"/>
      <c r="AF439" s="81">
        <v>28</v>
      </c>
      <c r="AG439" s="209" t="s">
        <v>3820</v>
      </c>
      <c r="AH439" s="6" t="s">
        <v>3821</v>
      </c>
      <c r="AI439" s="119">
        <v>28</v>
      </c>
      <c r="AJ439" s="192"/>
      <c r="AK439" s="9"/>
      <c r="AL439" s="119"/>
      <c r="AM439" s="192"/>
      <c r="AN439" s="9"/>
      <c r="AO439" s="119"/>
      <c r="AP439" s="192"/>
      <c r="AQ439" s="9"/>
      <c r="AR439" s="81"/>
      <c r="AS439" s="192"/>
      <c r="AT439" s="9"/>
      <c r="AU439" s="119"/>
      <c r="AV439" s="84"/>
      <c r="AW439" s="9"/>
      <c r="AX439" s="119"/>
      <c r="AY439" s="192"/>
      <c r="AZ439" s="9"/>
      <c r="BA439" s="119"/>
      <c r="BB439" s="192"/>
      <c r="BC439" s="9"/>
      <c r="BD439" s="119"/>
      <c r="BE439" s="192"/>
      <c r="BF439" s="9"/>
      <c r="BG439" s="119"/>
    </row>
    <row r="440" spans="1:59" s="41" customFormat="1" ht="407.65" x14ac:dyDescent="0.25">
      <c r="A440" s="9">
        <v>505</v>
      </c>
      <c r="B440" s="124" t="s">
        <v>3822</v>
      </c>
      <c r="C440" s="9">
        <v>1</v>
      </c>
      <c r="D440" s="6" t="s">
        <v>3823</v>
      </c>
      <c r="E440" s="2" t="s">
        <v>3824</v>
      </c>
      <c r="F440" s="1">
        <v>19273</v>
      </c>
      <c r="G440" s="78" t="s">
        <v>3825</v>
      </c>
      <c r="H440" s="9">
        <v>2009</v>
      </c>
      <c r="I440" s="78" t="s">
        <v>3826</v>
      </c>
      <c r="J440" s="141">
        <v>48528</v>
      </c>
      <c r="K440" s="78" t="s">
        <v>68</v>
      </c>
      <c r="L440" s="78" t="s">
        <v>3827</v>
      </c>
      <c r="M440" s="78" t="s">
        <v>3828</v>
      </c>
      <c r="N440" s="78" t="s">
        <v>3829</v>
      </c>
      <c r="O440" s="78" t="s">
        <v>3830</v>
      </c>
      <c r="P440" s="9" t="s">
        <v>3831</v>
      </c>
      <c r="Q440" s="6">
        <v>4.4000000000000004</v>
      </c>
      <c r="R440" s="6">
        <v>2.6</v>
      </c>
      <c r="S440" s="6">
        <v>1.4</v>
      </c>
      <c r="T440" s="6">
        <v>0.4</v>
      </c>
      <c r="U440" s="6">
        <v>4.4000000000000004</v>
      </c>
      <c r="V440" s="9">
        <v>80</v>
      </c>
      <c r="W440" s="9">
        <v>100</v>
      </c>
      <c r="X440" s="6" t="s">
        <v>3832</v>
      </c>
      <c r="Y440" s="9">
        <v>6</v>
      </c>
      <c r="Z440" s="9">
        <v>1</v>
      </c>
      <c r="AA440" s="9">
        <v>1</v>
      </c>
      <c r="AB440" s="9">
        <v>60</v>
      </c>
      <c r="AC440" s="9">
        <v>14</v>
      </c>
      <c r="AD440" s="6">
        <v>16.25</v>
      </c>
      <c r="AE440" s="9">
        <v>3</v>
      </c>
      <c r="AF440" s="81">
        <v>80</v>
      </c>
      <c r="AG440" s="209" t="s">
        <v>3833</v>
      </c>
      <c r="AH440" s="6" t="s">
        <v>3834</v>
      </c>
      <c r="AI440" s="119">
        <v>15</v>
      </c>
      <c r="AJ440" s="192" t="s">
        <v>3835</v>
      </c>
      <c r="AK440" s="9" t="s">
        <v>3836</v>
      </c>
      <c r="AL440" s="119">
        <v>15</v>
      </c>
      <c r="AM440" s="192" t="s">
        <v>3837</v>
      </c>
      <c r="AN440" s="9" t="s">
        <v>3838</v>
      </c>
      <c r="AO440" s="119">
        <v>10</v>
      </c>
      <c r="AP440" s="192" t="s">
        <v>3839</v>
      </c>
      <c r="AQ440" s="9" t="s">
        <v>3840</v>
      </c>
      <c r="AR440" s="81">
        <v>10</v>
      </c>
      <c r="AS440" s="192" t="s">
        <v>3841</v>
      </c>
      <c r="AT440" s="9" t="s">
        <v>3842</v>
      </c>
      <c r="AU440" s="119">
        <v>20</v>
      </c>
      <c r="AV440" s="84" t="s">
        <v>3843</v>
      </c>
      <c r="AW440" s="9" t="s">
        <v>3838</v>
      </c>
      <c r="AX440" s="119">
        <v>10</v>
      </c>
      <c r="AY440" s="192"/>
      <c r="AZ440" s="9"/>
      <c r="BA440" s="119"/>
      <c r="BB440" s="192"/>
      <c r="BC440" s="9"/>
      <c r="BD440" s="119"/>
      <c r="BE440" s="192"/>
      <c r="BF440" s="9"/>
      <c r="BG440" s="119"/>
    </row>
    <row r="441" spans="1:59" s="41" customFormat="1" ht="409.6" x14ac:dyDescent="0.25">
      <c r="A441" s="9">
        <v>618</v>
      </c>
      <c r="B441" s="124" t="s">
        <v>3844</v>
      </c>
      <c r="C441" s="9">
        <v>12</v>
      </c>
      <c r="D441" s="6" t="s">
        <v>3845</v>
      </c>
      <c r="E441" s="2" t="s">
        <v>3846</v>
      </c>
      <c r="F441" s="1" t="s">
        <v>3847</v>
      </c>
      <c r="G441" s="78" t="s">
        <v>3848</v>
      </c>
      <c r="H441" s="9">
        <v>2004</v>
      </c>
      <c r="I441" s="78" t="s">
        <v>3849</v>
      </c>
      <c r="J441" s="141">
        <v>41396.949999999997</v>
      </c>
      <c r="K441" s="78" t="s">
        <v>140</v>
      </c>
      <c r="L441" s="78" t="s">
        <v>3850</v>
      </c>
      <c r="M441" s="78" t="s">
        <v>3851</v>
      </c>
      <c r="N441" s="78" t="s">
        <v>3852</v>
      </c>
      <c r="O441" s="78" t="s">
        <v>3853</v>
      </c>
      <c r="P441" s="9" t="s">
        <v>3854</v>
      </c>
      <c r="Q441" s="6">
        <v>26.253918821839083</v>
      </c>
      <c r="R441" s="6">
        <v>0</v>
      </c>
      <c r="S441" s="6">
        <v>2.9739188218390806</v>
      </c>
      <c r="T441" s="6">
        <v>23.28</v>
      </c>
      <c r="U441" s="6">
        <v>26.253918821839083</v>
      </c>
      <c r="V441" s="9">
        <v>96</v>
      </c>
      <c r="W441" s="9">
        <v>100</v>
      </c>
      <c r="X441" s="6" t="s">
        <v>3855</v>
      </c>
      <c r="Y441" s="9">
        <v>4</v>
      </c>
      <c r="Z441" s="9">
        <v>9</v>
      </c>
      <c r="AA441" s="9">
        <v>2</v>
      </c>
      <c r="AB441" s="9">
        <v>32</v>
      </c>
      <c r="AC441" s="9" t="s">
        <v>3856</v>
      </c>
      <c r="AD441" s="6">
        <v>0</v>
      </c>
      <c r="AE441" s="9">
        <v>5</v>
      </c>
      <c r="AF441" s="81">
        <v>96</v>
      </c>
      <c r="AG441" s="209" t="s">
        <v>3857</v>
      </c>
      <c r="AH441" s="6" t="s">
        <v>3858</v>
      </c>
      <c r="AI441" s="119">
        <v>64</v>
      </c>
      <c r="AJ441" s="192" t="s">
        <v>3859</v>
      </c>
      <c r="AK441" s="9" t="s">
        <v>3860</v>
      </c>
      <c r="AL441" s="119">
        <v>32</v>
      </c>
      <c r="AM441" s="192"/>
      <c r="AN441" s="9"/>
      <c r="AO441" s="119"/>
      <c r="AP441" s="192"/>
      <c r="AQ441" s="9"/>
      <c r="AR441" s="81"/>
      <c r="AS441" s="192"/>
      <c r="AT441" s="9"/>
      <c r="AU441" s="119"/>
      <c r="AV441" s="84"/>
      <c r="AW441" s="9"/>
      <c r="AX441" s="119"/>
      <c r="AY441" s="192"/>
      <c r="AZ441" s="9"/>
      <c r="BA441" s="119"/>
      <c r="BB441" s="192"/>
      <c r="BC441" s="9"/>
      <c r="BD441" s="119"/>
      <c r="BE441" s="192"/>
      <c r="BF441" s="9"/>
      <c r="BG441" s="119"/>
    </row>
    <row r="442" spans="1:59" s="41" customFormat="1" ht="140.15" x14ac:dyDescent="0.25">
      <c r="A442" s="9">
        <v>618</v>
      </c>
      <c r="B442" s="124" t="s">
        <v>3844</v>
      </c>
      <c r="C442" s="9">
        <v>2</v>
      </c>
      <c r="D442" s="6" t="s">
        <v>3861</v>
      </c>
      <c r="E442" s="2" t="s">
        <v>3862</v>
      </c>
      <c r="F442" s="1" t="s">
        <v>3863</v>
      </c>
      <c r="G442" s="78" t="s">
        <v>3864</v>
      </c>
      <c r="H442" s="9">
        <v>2002</v>
      </c>
      <c r="I442" s="78" t="s">
        <v>3865</v>
      </c>
      <c r="J442" s="141">
        <v>22796.28</v>
      </c>
      <c r="K442" s="78" t="s">
        <v>147</v>
      </c>
      <c r="L442" s="78" t="s">
        <v>3866</v>
      </c>
      <c r="M442" s="78" t="s">
        <v>3867</v>
      </c>
      <c r="N442" s="78" t="s">
        <v>3868</v>
      </c>
      <c r="O442" s="78" t="s">
        <v>3869</v>
      </c>
      <c r="P442" s="9" t="s">
        <v>3870</v>
      </c>
      <c r="Q442" s="6">
        <v>24.917663793103451</v>
      </c>
      <c r="R442" s="6">
        <v>0</v>
      </c>
      <c r="S442" s="6">
        <v>1.6376637931034488</v>
      </c>
      <c r="T442" s="6">
        <v>23.28</v>
      </c>
      <c r="U442" s="6">
        <v>24.917663793103451</v>
      </c>
      <c r="V442" s="9">
        <v>70</v>
      </c>
      <c r="W442" s="9">
        <v>100</v>
      </c>
      <c r="X442" s="6" t="s">
        <v>3855</v>
      </c>
      <c r="Y442" s="9">
        <v>6</v>
      </c>
      <c r="Z442" s="9">
        <v>1</v>
      </c>
      <c r="AA442" s="9">
        <v>1</v>
      </c>
      <c r="AB442" s="9">
        <v>23</v>
      </c>
      <c r="AC442" s="9" t="s">
        <v>3871</v>
      </c>
      <c r="AD442" s="6">
        <v>0</v>
      </c>
      <c r="AE442" s="9">
        <v>2</v>
      </c>
      <c r="AF442" s="81">
        <v>70</v>
      </c>
      <c r="AG442" s="209" t="s">
        <v>3861</v>
      </c>
      <c r="AH442" s="6" t="s">
        <v>3872</v>
      </c>
      <c r="AI442" s="119">
        <v>50</v>
      </c>
      <c r="AJ442" s="192" t="s">
        <v>3873</v>
      </c>
      <c r="AK442" s="9" t="s">
        <v>3874</v>
      </c>
      <c r="AL442" s="119">
        <v>20</v>
      </c>
      <c r="AM442" s="192"/>
      <c r="AN442" s="9"/>
      <c r="AO442" s="119"/>
      <c r="AP442" s="192"/>
      <c r="AQ442" s="9"/>
      <c r="AR442" s="81"/>
      <c r="AS442" s="192"/>
      <c r="AT442" s="9"/>
      <c r="AU442" s="119"/>
      <c r="AV442" s="84"/>
      <c r="AW442" s="9"/>
      <c r="AX442" s="119"/>
      <c r="AY442" s="192"/>
      <c r="AZ442" s="9"/>
      <c r="BA442" s="119"/>
      <c r="BB442" s="192"/>
      <c r="BC442" s="9"/>
      <c r="BD442" s="119"/>
      <c r="BE442" s="192"/>
      <c r="BF442" s="9"/>
      <c r="BG442" s="119"/>
    </row>
    <row r="443" spans="1:59" s="41" customFormat="1" ht="178.35" x14ac:dyDescent="0.25">
      <c r="A443" s="9">
        <v>618</v>
      </c>
      <c r="B443" s="124" t="s">
        <v>3844</v>
      </c>
      <c r="C443" s="9">
        <v>13</v>
      </c>
      <c r="D443" s="6" t="s">
        <v>3875</v>
      </c>
      <c r="E443" s="2" t="s">
        <v>3876</v>
      </c>
      <c r="F443" s="1">
        <v>8056</v>
      </c>
      <c r="G443" s="78" t="s">
        <v>3877</v>
      </c>
      <c r="H443" s="9">
        <v>2003</v>
      </c>
      <c r="I443" s="78" t="s">
        <v>3878</v>
      </c>
      <c r="J443" s="141">
        <v>5019.43</v>
      </c>
      <c r="K443" s="78" t="s">
        <v>147</v>
      </c>
      <c r="L443" s="78" t="s">
        <v>3879</v>
      </c>
      <c r="M443" s="78" t="s">
        <v>3880</v>
      </c>
      <c r="N443" s="78" t="s">
        <v>3881</v>
      </c>
      <c r="O443" s="78" t="s">
        <v>3882</v>
      </c>
      <c r="P443" s="9" t="s">
        <v>3883</v>
      </c>
      <c r="Q443" s="6">
        <v>23.640591235632186</v>
      </c>
      <c r="R443" s="6">
        <v>0</v>
      </c>
      <c r="S443" s="6">
        <v>0.36059123563218393</v>
      </c>
      <c r="T443" s="6">
        <v>23.28</v>
      </c>
      <c r="U443" s="6">
        <v>23.640591235632186</v>
      </c>
      <c r="V443" s="9">
        <v>100</v>
      </c>
      <c r="W443" s="9">
        <v>100</v>
      </c>
      <c r="X443" s="6" t="s">
        <v>3855</v>
      </c>
      <c r="Y443" s="9">
        <v>6</v>
      </c>
      <c r="Z443" s="9">
        <v>1</v>
      </c>
      <c r="AA443" s="9">
        <v>5</v>
      </c>
      <c r="AB443" s="9">
        <v>24</v>
      </c>
      <c r="AC443" s="9" t="s">
        <v>3884</v>
      </c>
      <c r="AD443" s="6">
        <v>0</v>
      </c>
      <c r="AE443" s="9">
        <v>2</v>
      </c>
      <c r="AF443" s="81">
        <v>100</v>
      </c>
      <c r="AG443" s="209" t="s">
        <v>3875</v>
      </c>
      <c r="AH443" s="6" t="s">
        <v>3885</v>
      </c>
      <c r="AI443" s="119">
        <v>90</v>
      </c>
      <c r="AJ443" s="192" t="s">
        <v>3886</v>
      </c>
      <c r="AK443" s="9" t="s">
        <v>3876</v>
      </c>
      <c r="AL443" s="119">
        <v>10</v>
      </c>
      <c r="AM443" s="192"/>
      <c r="AN443" s="9"/>
      <c r="AO443" s="119"/>
      <c r="AP443" s="192"/>
      <c r="AQ443" s="9"/>
      <c r="AR443" s="81"/>
      <c r="AS443" s="192"/>
      <c r="AT443" s="9"/>
      <c r="AU443" s="119"/>
      <c r="AV443" s="84"/>
      <c r="AW443" s="9"/>
      <c r="AX443" s="119"/>
      <c r="AY443" s="192"/>
      <c r="AZ443" s="9"/>
      <c r="BA443" s="119"/>
      <c r="BB443" s="192"/>
      <c r="BC443" s="9"/>
      <c r="BD443" s="119"/>
      <c r="BE443" s="192"/>
      <c r="BF443" s="9"/>
      <c r="BG443" s="119"/>
    </row>
    <row r="444" spans="1:59" s="41" customFormat="1" ht="203.85" x14ac:dyDescent="0.25">
      <c r="A444" s="9">
        <v>618</v>
      </c>
      <c r="B444" s="124" t="s">
        <v>3844</v>
      </c>
      <c r="C444" s="9">
        <v>4</v>
      </c>
      <c r="D444" s="6" t="s">
        <v>3887</v>
      </c>
      <c r="E444" s="2" t="s">
        <v>3888</v>
      </c>
      <c r="F444" s="1">
        <v>18462</v>
      </c>
      <c r="G444" s="78" t="s">
        <v>3889</v>
      </c>
      <c r="H444" s="9">
        <v>2002</v>
      </c>
      <c r="I444" s="78" t="s">
        <v>3890</v>
      </c>
      <c r="J444" s="141">
        <v>47903.15</v>
      </c>
      <c r="K444" s="78" t="s">
        <v>147</v>
      </c>
      <c r="L444" s="78" t="s">
        <v>3891</v>
      </c>
      <c r="M444" s="78" t="s">
        <v>3892</v>
      </c>
      <c r="N444" s="78" t="s">
        <v>3893</v>
      </c>
      <c r="O444" s="78" t="s">
        <v>3894</v>
      </c>
      <c r="P444" s="9" t="s">
        <v>3895</v>
      </c>
      <c r="Q444" s="6">
        <v>26.721318247126437</v>
      </c>
      <c r="R444" s="6">
        <v>0</v>
      </c>
      <c r="S444" s="6">
        <v>3.4413182471264365</v>
      </c>
      <c r="T444" s="6">
        <v>23.28</v>
      </c>
      <c r="U444" s="6">
        <v>26.721318247126437</v>
      </c>
      <c r="V444" s="9">
        <v>40</v>
      </c>
      <c r="W444" s="9">
        <v>100</v>
      </c>
      <c r="X444" s="6" t="s">
        <v>3855</v>
      </c>
      <c r="Y444" s="9">
        <v>6</v>
      </c>
      <c r="Z444" s="9">
        <v>4</v>
      </c>
      <c r="AA444" s="9">
        <v>3</v>
      </c>
      <c r="AB444" s="9">
        <v>60</v>
      </c>
      <c r="AC444" s="9" t="s">
        <v>3896</v>
      </c>
      <c r="AD444" s="6">
        <v>0</v>
      </c>
      <c r="AE444" s="9">
        <v>5</v>
      </c>
      <c r="AF444" s="81">
        <v>40</v>
      </c>
      <c r="AG444" s="209" t="s">
        <v>3887</v>
      </c>
      <c r="AH444" s="6" t="s">
        <v>3897</v>
      </c>
      <c r="AI444" s="119">
        <v>40</v>
      </c>
      <c r="AJ444" s="192"/>
      <c r="AK444" s="9"/>
      <c r="AL444" s="119"/>
      <c r="AM444" s="192"/>
      <c r="AN444" s="9"/>
      <c r="AO444" s="119"/>
      <c r="AP444" s="192"/>
      <c r="AQ444" s="9"/>
      <c r="AR444" s="81"/>
      <c r="AS444" s="192"/>
      <c r="AT444" s="9"/>
      <c r="AU444" s="119"/>
      <c r="AV444" s="84"/>
      <c r="AW444" s="9"/>
      <c r="AX444" s="119"/>
      <c r="AY444" s="192"/>
      <c r="AZ444" s="9"/>
      <c r="BA444" s="119"/>
      <c r="BB444" s="192"/>
      <c r="BC444" s="9"/>
      <c r="BD444" s="119"/>
      <c r="BE444" s="192"/>
      <c r="BF444" s="9"/>
      <c r="BG444" s="119"/>
    </row>
    <row r="445" spans="1:59" s="41" customFormat="1" ht="331.2" x14ac:dyDescent="0.25">
      <c r="A445" s="9">
        <v>618</v>
      </c>
      <c r="B445" s="124" t="s">
        <v>3844</v>
      </c>
      <c r="C445" s="9">
        <v>12</v>
      </c>
      <c r="D445" s="6" t="s">
        <v>3845</v>
      </c>
      <c r="E445" s="2" t="s">
        <v>3898</v>
      </c>
      <c r="F445" s="1">
        <v>17549</v>
      </c>
      <c r="G445" s="78" t="s">
        <v>3899</v>
      </c>
      <c r="H445" s="9" t="s">
        <v>3900</v>
      </c>
      <c r="I445" s="78" t="s">
        <v>3901</v>
      </c>
      <c r="J445" s="141">
        <v>45621.75</v>
      </c>
      <c r="K445" s="78" t="s">
        <v>147</v>
      </c>
      <c r="L445" s="78" t="s">
        <v>3902</v>
      </c>
      <c r="M445" s="78" t="s">
        <v>3903</v>
      </c>
      <c r="N445" s="78" t="s">
        <v>3904</v>
      </c>
      <c r="O445" s="78" t="s">
        <v>3905</v>
      </c>
      <c r="P445" s="9" t="s">
        <v>3906</v>
      </c>
      <c r="Q445" s="6">
        <v>26.557424568965519</v>
      </c>
      <c r="R445" s="6">
        <v>0</v>
      </c>
      <c r="S445" s="6">
        <v>3.2774245689655173</v>
      </c>
      <c r="T445" s="6">
        <v>23.28</v>
      </c>
      <c r="U445" s="6">
        <v>26.557424568965519</v>
      </c>
      <c r="V445" s="9">
        <v>85</v>
      </c>
      <c r="W445" s="9">
        <v>100</v>
      </c>
      <c r="X445" s="6" t="s">
        <v>3855</v>
      </c>
      <c r="Y445" s="9">
        <v>6</v>
      </c>
      <c r="Z445" s="9">
        <v>1</v>
      </c>
      <c r="AA445" s="9">
        <v>6</v>
      </c>
      <c r="AB445" s="9">
        <v>19</v>
      </c>
      <c r="AC445" s="9" t="s">
        <v>3907</v>
      </c>
      <c r="AD445" s="6">
        <v>12.29</v>
      </c>
      <c r="AE445" s="9">
        <v>5</v>
      </c>
      <c r="AF445" s="81">
        <v>80</v>
      </c>
      <c r="AG445" s="209" t="s">
        <v>3857</v>
      </c>
      <c r="AH445" s="6" t="s">
        <v>3858</v>
      </c>
      <c r="AI445" s="119">
        <v>60</v>
      </c>
      <c r="AJ445" s="192" t="s">
        <v>3859</v>
      </c>
      <c r="AK445" s="9" t="s">
        <v>3860</v>
      </c>
      <c r="AL445" s="119">
        <v>20</v>
      </c>
      <c r="AM445" s="192"/>
      <c r="AN445" s="9"/>
      <c r="AO445" s="119"/>
      <c r="AP445" s="192"/>
      <c r="AQ445" s="9"/>
      <c r="AR445" s="81"/>
      <c r="AS445" s="192" t="s">
        <v>3908</v>
      </c>
      <c r="AT445" s="9" t="s">
        <v>3858</v>
      </c>
      <c r="AU445" s="119">
        <v>0</v>
      </c>
      <c r="AV445" s="84"/>
      <c r="AW445" s="9"/>
      <c r="AX445" s="119"/>
      <c r="AY445" s="192"/>
      <c r="AZ445" s="9"/>
      <c r="BA445" s="119"/>
      <c r="BB445" s="192"/>
      <c r="BC445" s="9"/>
      <c r="BD445" s="119"/>
      <c r="BE445" s="192"/>
      <c r="BF445" s="9"/>
      <c r="BG445" s="119"/>
    </row>
    <row r="446" spans="1:59" s="41" customFormat="1" ht="305.75" x14ac:dyDescent="0.25">
      <c r="A446" s="9">
        <v>618</v>
      </c>
      <c r="B446" s="124" t="s">
        <v>3844</v>
      </c>
      <c r="C446" s="9">
        <v>15</v>
      </c>
      <c r="D446" s="6" t="s">
        <v>3909</v>
      </c>
      <c r="E446" s="2" t="s">
        <v>3910</v>
      </c>
      <c r="F446" s="1" t="s">
        <v>3911</v>
      </c>
      <c r="G446" s="78" t="s">
        <v>3912</v>
      </c>
      <c r="H446" s="9">
        <v>2003</v>
      </c>
      <c r="I446" s="78" t="s">
        <v>3913</v>
      </c>
      <c r="J446" s="141">
        <v>39232.78</v>
      </c>
      <c r="K446" s="78" t="s">
        <v>147</v>
      </c>
      <c r="L446" s="78" t="s">
        <v>3914</v>
      </c>
      <c r="M446" s="78" t="s">
        <v>3915</v>
      </c>
      <c r="N446" s="78" t="s">
        <v>3916</v>
      </c>
      <c r="O446" s="78" t="s">
        <v>3917</v>
      </c>
      <c r="P446" s="9" t="s">
        <v>3918</v>
      </c>
      <c r="Q446" s="6">
        <v>26.098446839080459</v>
      </c>
      <c r="R446" s="6">
        <v>0</v>
      </c>
      <c r="S446" s="6">
        <v>2.81844683908046</v>
      </c>
      <c r="T446" s="6">
        <v>23.28</v>
      </c>
      <c r="U446" s="6">
        <v>26.098446839080459</v>
      </c>
      <c r="V446" s="9">
        <v>92</v>
      </c>
      <c r="W446" s="9">
        <v>100</v>
      </c>
      <c r="X446" s="6" t="s">
        <v>3855</v>
      </c>
      <c r="Y446" s="9">
        <v>6</v>
      </c>
      <c r="Z446" s="9">
        <v>1</v>
      </c>
      <c r="AA446" s="9">
        <v>3</v>
      </c>
      <c r="AB446" s="9">
        <v>57</v>
      </c>
      <c r="AC446" s="9" t="s">
        <v>3919</v>
      </c>
      <c r="AD446" s="6">
        <v>11.18</v>
      </c>
      <c r="AE446" s="9">
        <v>5</v>
      </c>
      <c r="AF446" s="81">
        <v>90</v>
      </c>
      <c r="AG446" s="209" t="s">
        <v>3909</v>
      </c>
      <c r="AH446" s="6" t="s">
        <v>3920</v>
      </c>
      <c r="AI446" s="119">
        <v>80</v>
      </c>
      <c r="AJ446" s="192" t="s">
        <v>3921</v>
      </c>
      <c r="AK446" s="9" t="s">
        <v>3922</v>
      </c>
      <c r="AL446" s="119">
        <v>10</v>
      </c>
      <c r="AM446" s="192"/>
      <c r="AN446" s="9"/>
      <c r="AO446" s="119"/>
      <c r="AP446" s="192"/>
      <c r="AQ446" s="9"/>
      <c r="AR446" s="81"/>
      <c r="AS446" s="192"/>
      <c r="AT446" s="9"/>
      <c r="AU446" s="119"/>
      <c r="AV446" s="84"/>
      <c r="AW446" s="9"/>
      <c r="AX446" s="119"/>
      <c r="AY446" s="192"/>
      <c r="AZ446" s="9"/>
      <c r="BA446" s="119"/>
      <c r="BB446" s="192"/>
      <c r="BC446" s="9"/>
      <c r="BD446" s="119"/>
      <c r="BE446" s="192"/>
      <c r="BF446" s="9"/>
      <c r="BG446" s="119"/>
    </row>
    <row r="447" spans="1:59" s="41" customFormat="1" ht="229.3" x14ac:dyDescent="0.25">
      <c r="A447" s="9">
        <v>618</v>
      </c>
      <c r="B447" s="124" t="s">
        <v>3844</v>
      </c>
      <c r="C447" s="9">
        <v>15</v>
      </c>
      <c r="D447" s="6" t="s">
        <v>3909</v>
      </c>
      <c r="E447" s="2" t="s">
        <v>3910</v>
      </c>
      <c r="F447" s="1" t="s">
        <v>3911</v>
      </c>
      <c r="G447" s="78" t="s">
        <v>3923</v>
      </c>
      <c r="H447" s="9" t="s">
        <v>3924</v>
      </c>
      <c r="I447" s="78" t="s">
        <v>3925</v>
      </c>
      <c r="J447" s="141">
        <v>26478.71</v>
      </c>
      <c r="K447" s="78" t="s">
        <v>88</v>
      </c>
      <c r="L447" s="78" t="s">
        <v>3914</v>
      </c>
      <c r="M447" s="78" t="s">
        <v>3915</v>
      </c>
      <c r="N447" s="78" t="s">
        <v>3926</v>
      </c>
      <c r="O447" s="78" t="s">
        <v>3927</v>
      </c>
      <c r="P447" s="9" t="s">
        <v>3928</v>
      </c>
      <c r="Q447" s="6">
        <v>25.23</v>
      </c>
      <c r="R447" s="6">
        <v>0</v>
      </c>
      <c r="S447" s="6">
        <v>1.95</v>
      </c>
      <c r="T447" s="6">
        <v>23.28</v>
      </c>
      <c r="U447" s="6">
        <v>25.23</v>
      </c>
      <c r="V447" s="9">
        <v>100</v>
      </c>
      <c r="W447" s="9">
        <v>100</v>
      </c>
      <c r="X447" s="6" t="s">
        <v>3855</v>
      </c>
      <c r="Y447" s="9">
        <v>6</v>
      </c>
      <c r="Z447" s="9">
        <v>4</v>
      </c>
      <c r="AA447" s="9">
        <v>8</v>
      </c>
      <c r="AB447" s="9">
        <v>25</v>
      </c>
      <c r="AC447" s="9" t="s">
        <v>3929</v>
      </c>
      <c r="AD447" s="6">
        <v>11.18</v>
      </c>
      <c r="AE447" s="9">
        <v>5</v>
      </c>
      <c r="AF447" s="81">
        <v>90</v>
      </c>
      <c r="AG447" s="209" t="s">
        <v>3909</v>
      </c>
      <c r="AH447" s="6" t="s">
        <v>3920</v>
      </c>
      <c r="AI447" s="119">
        <v>90</v>
      </c>
      <c r="AJ447" s="192"/>
      <c r="AK447" s="9"/>
      <c r="AL447" s="119"/>
      <c r="AM447" s="192"/>
      <c r="AN447" s="9"/>
      <c r="AO447" s="119"/>
      <c r="AP447" s="192"/>
      <c r="AQ447" s="9"/>
      <c r="AR447" s="81"/>
      <c r="AS447" s="192"/>
      <c r="AT447" s="9"/>
      <c r="AU447" s="119"/>
      <c r="AV447" s="84"/>
      <c r="AW447" s="9"/>
      <c r="AX447" s="119"/>
      <c r="AY447" s="192"/>
      <c r="AZ447" s="9"/>
      <c r="BA447" s="119"/>
      <c r="BB447" s="192"/>
      <c r="BC447" s="9"/>
      <c r="BD447" s="119"/>
      <c r="BE447" s="192"/>
      <c r="BF447" s="9"/>
      <c r="BG447" s="119"/>
    </row>
    <row r="448" spans="1:59" s="41" customFormat="1" ht="409.6" x14ac:dyDescent="0.25">
      <c r="A448" s="9">
        <v>618</v>
      </c>
      <c r="B448" s="124" t="s">
        <v>3844</v>
      </c>
      <c r="C448" s="9">
        <v>15</v>
      </c>
      <c r="D448" s="6" t="s">
        <v>3909</v>
      </c>
      <c r="E448" s="2" t="s">
        <v>3910</v>
      </c>
      <c r="F448" s="1" t="s">
        <v>3911</v>
      </c>
      <c r="G448" s="78" t="s">
        <v>3930</v>
      </c>
      <c r="H448" s="9">
        <v>2004</v>
      </c>
      <c r="I448" s="78" t="s">
        <v>3931</v>
      </c>
      <c r="J448" s="141">
        <v>20247.099999999999</v>
      </c>
      <c r="K448" s="78" t="s">
        <v>140</v>
      </c>
      <c r="L448" s="78" t="s">
        <v>3914</v>
      </c>
      <c r="M448" s="78" t="s">
        <v>3932</v>
      </c>
      <c r="N448" s="78" t="s">
        <v>3933</v>
      </c>
      <c r="O448" s="78" t="s">
        <v>3934</v>
      </c>
      <c r="P448" s="9" t="s">
        <v>3935</v>
      </c>
      <c r="Q448" s="6">
        <v>24.734533045977013</v>
      </c>
      <c r="R448" s="6">
        <v>0</v>
      </c>
      <c r="S448" s="6">
        <v>1.4545330459770114</v>
      </c>
      <c r="T448" s="6">
        <v>23.28</v>
      </c>
      <c r="U448" s="6">
        <v>24.734533045977013</v>
      </c>
      <c r="V448" s="9">
        <v>92</v>
      </c>
      <c r="W448" s="9">
        <v>100</v>
      </c>
      <c r="X448" s="6" t="s">
        <v>3855</v>
      </c>
      <c r="Y448" s="9">
        <v>6</v>
      </c>
      <c r="Z448" s="9">
        <v>1</v>
      </c>
      <c r="AA448" s="9">
        <v>1</v>
      </c>
      <c r="AB448" s="9">
        <v>23</v>
      </c>
      <c r="AC448" s="9" t="s">
        <v>3936</v>
      </c>
      <c r="AD448" s="6">
        <v>11.18</v>
      </c>
      <c r="AE448" s="9">
        <v>2</v>
      </c>
      <c r="AF448" s="81">
        <v>90</v>
      </c>
      <c r="AG448" s="209" t="s">
        <v>3909</v>
      </c>
      <c r="AH448" s="6" t="s">
        <v>3920</v>
      </c>
      <c r="AI448" s="119">
        <v>80</v>
      </c>
      <c r="AJ448" s="192" t="s">
        <v>3921</v>
      </c>
      <c r="AK448" s="9" t="s">
        <v>3922</v>
      </c>
      <c r="AL448" s="119">
        <v>10</v>
      </c>
      <c r="AM448" s="192"/>
      <c r="AN448" s="9"/>
      <c r="AO448" s="119"/>
      <c r="AP448" s="192"/>
      <c r="AQ448" s="9"/>
      <c r="AR448" s="81"/>
      <c r="AS448" s="192"/>
      <c r="AT448" s="9"/>
      <c r="AU448" s="119"/>
      <c r="AV448" s="84"/>
      <c r="AW448" s="9"/>
      <c r="AX448" s="119"/>
      <c r="AY448" s="192"/>
      <c r="AZ448" s="9"/>
      <c r="BA448" s="119"/>
      <c r="BB448" s="192"/>
      <c r="BC448" s="9"/>
      <c r="BD448" s="119"/>
      <c r="BE448" s="192"/>
      <c r="BF448" s="9"/>
      <c r="BG448" s="119"/>
    </row>
    <row r="449" spans="1:59" s="41" customFormat="1" ht="409.6" x14ac:dyDescent="0.25">
      <c r="A449" s="9">
        <v>618</v>
      </c>
      <c r="B449" s="124" t="s">
        <v>3844</v>
      </c>
      <c r="C449" s="9">
        <v>4</v>
      </c>
      <c r="D449" s="6" t="s">
        <v>3887</v>
      </c>
      <c r="E449" s="2" t="s">
        <v>3937</v>
      </c>
      <c r="F449" s="1" t="s">
        <v>3938</v>
      </c>
      <c r="G449" s="78" t="s">
        <v>3939</v>
      </c>
      <c r="H449" s="9">
        <v>2010</v>
      </c>
      <c r="I449" s="78" t="s">
        <v>3940</v>
      </c>
      <c r="J449" s="141">
        <v>48332</v>
      </c>
      <c r="K449" s="78" t="s">
        <v>68</v>
      </c>
      <c r="L449" s="78" t="s">
        <v>3941</v>
      </c>
      <c r="M449" s="78" t="s">
        <v>3942</v>
      </c>
      <c r="N449" s="78" t="s">
        <v>3943</v>
      </c>
      <c r="O449" s="78" t="s">
        <v>3944</v>
      </c>
      <c r="P449" s="9">
        <v>107062</v>
      </c>
      <c r="Q449" s="6">
        <v>26.752126436781609</v>
      </c>
      <c r="R449" s="6">
        <v>0</v>
      </c>
      <c r="S449" s="6">
        <v>3.4721264367816094</v>
      </c>
      <c r="T449" s="6">
        <v>23.28</v>
      </c>
      <c r="U449" s="6">
        <v>26.752126436781609</v>
      </c>
      <c r="V449" s="9">
        <v>100</v>
      </c>
      <c r="W449" s="9">
        <v>100</v>
      </c>
      <c r="X449" s="6" t="s">
        <v>3855</v>
      </c>
      <c r="Y449" s="9">
        <v>6</v>
      </c>
      <c r="Z449" s="9">
        <v>3</v>
      </c>
      <c r="AA449" s="9">
        <v>9</v>
      </c>
      <c r="AB449" s="9">
        <v>60</v>
      </c>
      <c r="AC449" s="9" t="s">
        <v>3945</v>
      </c>
      <c r="AD449" s="6">
        <v>12.92</v>
      </c>
      <c r="AE449" s="9">
        <v>2</v>
      </c>
      <c r="AF449" s="81">
        <v>100</v>
      </c>
      <c r="AG449" s="209" t="s">
        <v>3946</v>
      </c>
      <c r="AH449" s="6" t="s">
        <v>3897</v>
      </c>
      <c r="AI449" s="119"/>
      <c r="AJ449" s="192" t="s">
        <v>3947</v>
      </c>
      <c r="AK449" s="9" t="s">
        <v>3948</v>
      </c>
      <c r="AL449" s="119">
        <v>100</v>
      </c>
      <c r="AM449" s="192" t="s">
        <v>3859</v>
      </c>
      <c r="AN449" s="9" t="s">
        <v>3860</v>
      </c>
      <c r="AO449" s="119"/>
      <c r="AP449" s="192"/>
      <c r="AQ449" s="9"/>
      <c r="AR449" s="81"/>
      <c r="AS449" s="192"/>
      <c r="AT449" s="9"/>
      <c r="AU449" s="119"/>
      <c r="AV449" s="84"/>
      <c r="AW449" s="9"/>
      <c r="AX449" s="119"/>
      <c r="AY449" s="192"/>
      <c r="AZ449" s="9"/>
      <c r="BA449" s="119"/>
      <c r="BB449" s="192"/>
      <c r="BC449" s="9"/>
      <c r="BD449" s="119"/>
      <c r="BE449" s="192"/>
      <c r="BF449" s="9"/>
      <c r="BG449" s="119"/>
    </row>
    <row r="450" spans="1:59" s="41" customFormat="1" ht="191.1" x14ac:dyDescent="0.25">
      <c r="A450" s="9">
        <v>619</v>
      </c>
      <c r="B450" s="124" t="s">
        <v>3949</v>
      </c>
      <c r="C450" s="9"/>
      <c r="D450" s="6"/>
      <c r="E450" s="2" t="s">
        <v>3950</v>
      </c>
      <c r="F450" s="1">
        <v>7152</v>
      </c>
      <c r="G450" s="78" t="s">
        <v>3951</v>
      </c>
      <c r="H450" s="9">
        <v>2006</v>
      </c>
      <c r="I450" s="78" t="s">
        <v>3952</v>
      </c>
      <c r="J450" s="141">
        <v>25000</v>
      </c>
      <c r="K450" s="78" t="s">
        <v>88</v>
      </c>
      <c r="L450" s="78" t="s">
        <v>3953</v>
      </c>
      <c r="M450" s="78" t="s">
        <v>3954</v>
      </c>
      <c r="N450" s="78" t="s">
        <v>3955</v>
      </c>
      <c r="O450" s="78" t="s">
        <v>3956</v>
      </c>
      <c r="P450" s="9">
        <v>6722</v>
      </c>
      <c r="Q450" s="6">
        <v>13.74529411764706</v>
      </c>
      <c r="R450" s="6">
        <v>0</v>
      </c>
      <c r="S450" s="6">
        <v>2.0294117647058822</v>
      </c>
      <c r="T450" s="6">
        <v>11.715882352941177</v>
      </c>
      <c r="U450" s="6">
        <v>13.74529411764706</v>
      </c>
      <c r="V450" s="9">
        <v>100</v>
      </c>
      <c r="W450" s="9">
        <v>100</v>
      </c>
      <c r="X450" s="6" t="s">
        <v>3957</v>
      </c>
      <c r="Y450" s="9">
        <v>6</v>
      </c>
      <c r="Z450" s="9">
        <v>1</v>
      </c>
      <c r="AA450" s="9">
        <v>2</v>
      </c>
      <c r="AB450" s="9">
        <v>23</v>
      </c>
      <c r="AC450" s="9">
        <v>13</v>
      </c>
      <c r="AD450" s="6">
        <v>9.24</v>
      </c>
      <c r="AE450" s="9">
        <v>4</v>
      </c>
      <c r="AF450" s="81">
        <v>100</v>
      </c>
      <c r="AG450" s="209" t="s">
        <v>3958</v>
      </c>
      <c r="AH450" s="6" t="s">
        <v>3959</v>
      </c>
      <c r="AI450" s="119">
        <v>0</v>
      </c>
      <c r="AJ450" s="192" t="s">
        <v>3960</v>
      </c>
      <c r="AK450" s="9" t="s">
        <v>3961</v>
      </c>
      <c r="AL450" s="119">
        <v>0</v>
      </c>
      <c r="AM450" s="192" t="s">
        <v>3962</v>
      </c>
      <c r="AN450" s="9" t="s">
        <v>3959</v>
      </c>
      <c r="AO450" s="119">
        <v>0</v>
      </c>
      <c r="AP450" s="192" t="s">
        <v>3963</v>
      </c>
      <c r="AQ450" s="9" t="s">
        <v>3961</v>
      </c>
      <c r="AR450" s="81">
        <v>0</v>
      </c>
      <c r="AS450" s="192" t="s">
        <v>3964</v>
      </c>
      <c r="AT450" s="9" t="s">
        <v>3961</v>
      </c>
      <c r="AU450" s="119">
        <v>100</v>
      </c>
      <c r="AV450" s="84"/>
      <c r="AW450" s="9"/>
      <c r="AX450" s="119"/>
      <c r="AY450" s="192"/>
      <c r="AZ450" s="9"/>
      <c r="BA450" s="119"/>
      <c r="BB450" s="192"/>
      <c r="BC450" s="9"/>
      <c r="BD450" s="119"/>
      <c r="BE450" s="192"/>
      <c r="BF450" s="9"/>
      <c r="BG450" s="119"/>
    </row>
    <row r="451" spans="1:59" s="41" customFormat="1" ht="127.4" x14ac:dyDescent="0.25">
      <c r="A451" s="9">
        <v>782</v>
      </c>
      <c r="B451" s="124" t="s">
        <v>3965</v>
      </c>
      <c r="C451" s="9" t="s">
        <v>3966</v>
      </c>
      <c r="D451" s="6" t="s">
        <v>3967</v>
      </c>
      <c r="E451" s="2" t="s">
        <v>3968</v>
      </c>
      <c r="F451" s="1">
        <v>8782</v>
      </c>
      <c r="G451" s="78" t="s">
        <v>3969</v>
      </c>
      <c r="H451" s="9">
        <v>2002</v>
      </c>
      <c r="I451" s="78" t="s">
        <v>3970</v>
      </c>
      <c r="J451" s="141">
        <v>149198.57068936739</v>
      </c>
      <c r="K451" s="78" t="s">
        <v>147</v>
      </c>
      <c r="L451" s="78" t="s">
        <v>3971</v>
      </c>
      <c r="M451" s="78" t="s">
        <v>3972</v>
      </c>
      <c r="N451" s="78" t="s">
        <v>3973</v>
      </c>
      <c r="O451" s="78" t="s">
        <v>3974</v>
      </c>
      <c r="P451" s="9">
        <v>13275</v>
      </c>
      <c r="Q451" s="6">
        <v>45</v>
      </c>
      <c r="R451" s="6">
        <v>0</v>
      </c>
      <c r="S451" s="6">
        <v>0</v>
      </c>
      <c r="T451" s="6">
        <v>45</v>
      </c>
      <c r="U451" s="6">
        <v>45</v>
      </c>
      <c r="V451" s="9">
        <v>85</v>
      </c>
      <c r="W451" s="9">
        <v>100</v>
      </c>
      <c r="X451" s="6" t="s">
        <v>3975</v>
      </c>
      <c r="Y451" s="9">
        <v>4</v>
      </c>
      <c r="Z451" s="9">
        <v>3</v>
      </c>
      <c r="AA451" s="9">
        <v>1</v>
      </c>
      <c r="AB451" s="9">
        <v>25</v>
      </c>
      <c r="AC451" s="9">
        <v>159</v>
      </c>
      <c r="AD451" s="6">
        <v>45</v>
      </c>
      <c r="AE451" s="9">
        <v>5</v>
      </c>
      <c r="AF451" s="81">
        <v>94</v>
      </c>
      <c r="AG451" s="209" t="s">
        <v>3967</v>
      </c>
      <c r="AH451" s="6" t="s">
        <v>3976</v>
      </c>
      <c r="AI451" s="119">
        <v>95</v>
      </c>
      <c r="AJ451" s="192"/>
      <c r="AK451" s="9"/>
      <c r="AL451" s="119"/>
      <c r="AM451" s="192"/>
      <c r="AN451" s="9"/>
      <c r="AO451" s="119"/>
      <c r="AP451" s="192"/>
      <c r="AQ451" s="9"/>
      <c r="AR451" s="81"/>
      <c r="AS451" s="192"/>
      <c r="AT451" s="9"/>
      <c r="AU451" s="119"/>
      <c r="AV451" s="84"/>
      <c r="AW451" s="9"/>
      <c r="AX451" s="119"/>
      <c r="AY451" s="192"/>
      <c r="AZ451" s="9"/>
      <c r="BA451" s="119"/>
      <c r="BB451" s="192"/>
      <c r="BC451" s="9"/>
      <c r="BD451" s="119"/>
      <c r="BE451" s="192"/>
      <c r="BF451" s="9"/>
      <c r="BG451" s="119"/>
    </row>
    <row r="452" spans="1:59" s="41" customFormat="1" ht="152.9" x14ac:dyDescent="0.25">
      <c r="A452" s="9">
        <v>782</v>
      </c>
      <c r="B452" s="124" t="s">
        <v>3965</v>
      </c>
      <c r="C452" s="9" t="s">
        <v>3977</v>
      </c>
      <c r="D452" s="6" t="s">
        <v>3978</v>
      </c>
      <c r="E452" s="2" t="s">
        <v>3979</v>
      </c>
      <c r="F452" s="1">
        <v>5566</v>
      </c>
      <c r="G452" s="78" t="s">
        <v>3980</v>
      </c>
      <c r="H452" s="9">
        <v>2002</v>
      </c>
      <c r="I452" s="78" t="s">
        <v>3981</v>
      </c>
      <c r="J452" s="141">
        <v>137863.72416958772</v>
      </c>
      <c r="K452" s="78" t="s">
        <v>147</v>
      </c>
      <c r="L452" s="78" t="s">
        <v>3982</v>
      </c>
      <c r="M452" s="78" t="s">
        <v>3983</v>
      </c>
      <c r="N452" s="78" t="s">
        <v>3984</v>
      </c>
      <c r="O452" s="78" t="s">
        <v>3985</v>
      </c>
      <c r="P452" s="9">
        <v>6436</v>
      </c>
      <c r="Q452" s="6">
        <v>45</v>
      </c>
      <c r="R452" s="6">
        <v>0</v>
      </c>
      <c r="S452" s="6">
        <v>0</v>
      </c>
      <c r="T452" s="6">
        <v>45</v>
      </c>
      <c r="U452" s="6">
        <v>45</v>
      </c>
      <c r="V452" s="9">
        <v>85</v>
      </c>
      <c r="W452" s="9">
        <v>100</v>
      </c>
      <c r="X452" s="6" t="s">
        <v>3986</v>
      </c>
      <c r="Y452" s="9">
        <v>4</v>
      </c>
      <c r="Z452" s="9">
        <v>3</v>
      </c>
      <c r="AA452" s="9">
        <v>1</v>
      </c>
      <c r="AB452" s="9">
        <v>4</v>
      </c>
      <c r="AC452" s="9">
        <v>161</v>
      </c>
      <c r="AD452" s="6">
        <v>45</v>
      </c>
      <c r="AE452" s="9">
        <v>5</v>
      </c>
      <c r="AF452" s="81">
        <v>100</v>
      </c>
      <c r="AG452" s="209" t="s">
        <v>3978</v>
      </c>
      <c r="AH452" s="6" t="s">
        <v>3987</v>
      </c>
      <c r="AI452" s="119">
        <v>67</v>
      </c>
      <c r="AJ452" s="192" t="s">
        <v>3988</v>
      </c>
      <c r="AK452" s="9" t="s">
        <v>3989</v>
      </c>
      <c r="AL452" s="119">
        <v>33</v>
      </c>
      <c r="AM452" s="192"/>
      <c r="AN452" s="9"/>
      <c r="AO452" s="119"/>
      <c r="AP452" s="192"/>
      <c r="AQ452" s="9"/>
      <c r="AR452" s="81"/>
      <c r="AS452" s="192"/>
      <c r="AT452" s="9"/>
      <c r="AU452" s="119"/>
      <c r="AV452" s="84"/>
      <c r="AW452" s="9"/>
      <c r="AX452" s="119"/>
      <c r="AY452" s="192"/>
      <c r="AZ452" s="9"/>
      <c r="BA452" s="119"/>
      <c r="BB452" s="192"/>
      <c r="BC452" s="9"/>
      <c r="BD452" s="119"/>
      <c r="BE452" s="192"/>
      <c r="BF452" s="9"/>
      <c r="BG452" s="119"/>
    </row>
    <row r="453" spans="1:59" s="41" customFormat="1" ht="178.35" x14ac:dyDescent="0.25">
      <c r="A453" s="9">
        <v>782</v>
      </c>
      <c r="B453" s="124" t="s">
        <v>3965</v>
      </c>
      <c r="C453" s="9" t="s">
        <v>3990</v>
      </c>
      <c r="D453" s="6" t="s">
        <v>3991</v>
      </c>
      <c r="E453" s="2" t="s">
        <v>3992</v>
      </c>
      <c r="F453" s="1">
        <v>14556</v>
      </c>
      <c r="G453" s="78" t="s">
        <v>3993</v>
      </c>
      <c r="H453" s="9">
        <v>2003</v>
      </c>
      <c r="I453" s="78" t="s">
        <v>3994</v>
      </c>
      <c r="J453" s="141">
        <v>121515.60674344852</v>
      </c>
      <c r="K453" s="78" t="s">
        <v>147</v>
      </c>
      <c r="L453" s="78" t="s">
        <v>3995</v>
      </c>
      <c r="M453" s="78" t="s">
        <v>3996</v>
      </c>
      <c r="N453" s="78" t="s">
        <v>3997</v>
      </c>
      <c r="O453" s="78" t="s">
        <v>3998</v>
      </c>
      <c r="P453" s="9">
        <v>13209</v>
      </c>
      <c r="Q453" s="6">
        <v>45</v>
      </c>
      <c r="R453" s="6">
        <v>0</v>
      </c>
      <c r="S453" s="6">
        <v>0</v>
      </c>
      <c r="T453" s="6">
        <v>45</v>
      </c>
      <c r="U453" s="6">
        <v>45</v>
      </c>
      <c r="V453" s="9">
        <v>85</v>
      </c>
      <c r="W453" s="9">
        <v>100</v>
      </c>
      <c r="X453" s="6" t="s">
        <v>3999</v>
      </c>
      <c r="Y453" s="9">
        <v>3</v>
      </c>
      <c r="Z453" s="9">
        <v>10</v>
      </c>
      <c r="AA453" s="9">
        <v>5</v>
      </c>
      <c r="AB453" s="9">
        <v>44</v>
      </c>
      <c r="AC453" s="9">
        <v>62</v>
      </c>
      <c r="AD453" s="6">
        <v>45</v>
      </c>
      <c r="AE453" s="9">
        <v>5</v>
      </c>
      <c r="AF453" s="81">
        <v>92</v>
      </c>
      <c r="AG453" s="209" t="s">
        <v>3991</v>
      </c>
      <c r="AH453" s="6" t="s">
        <v>4000</v>
      </c>
      <c r="AI453" s="119">
        <v>73</v>
      </c>
      <c r="AJ453" s="192" t="s">
        <v>4001</v>
      </c>
      <c r="AK453" s="9" t="s">
        <v>4000</v>
      </c>
      <c r="AL453" s="119">
        <v>3</v>
      </c>
      <c r="AM453" s="192" t="s">
        <v>4002</v>
      </c>
      <c r="AN453" s="9" t="s">
        <v>4000</v>
      </c>
      <c r="AO453" s="119">
        <v>0</v>
      </c>
      <c r="AP453" s="192" t="s">
        <v>4003</v>
      </c>
      <c r="AQ453" s="9" t="s">
        <v>4000</v>
      </c>
      <c r="AR453" s="81">
        <v>14</v>
      </c>
      <c r="AS453" s="192"/>
      <c r="AT453" s="9"/>
      <c r="AU453" s="119"/>
      <c r="AV453" s="84"/>
      <c r="AW453" s="9"/>
      <c r="AX453" s="119"/>
      <c r="AY453" s="192"/>
      <c r="AZ453" s="9"/>
      <c r="BA453" s="119"/>
      <c r="BB453" s="192"/>
      <c r="BC453" s="9"/>
      <c r="BD453" s="119"/>
      <c r="BE453" s="192"/>
      <c r="BF453" s="9"/>
      <c r="BG453" s="119"/>
    </row>
    <row r="454" spans="1:59" s="41" customFormat="1" ht="101.95" x14ac:dyDescent="0.25">
      <c r="A454" s="9">
        <v>782</v>
      </c>
      <c r="B454" s="124" t="s">
        <v>3965</v>
      </c>
      <c r="C454" s="9" t="s">
        <v>4004</v>
      </c>
      <c r="D454" s="6" t="s">
        <v>4005</v>
      </c>
      <c r="E454" s="2" t="s">
        <v>4006</v>
      </c>
      <c r="F454" s="1">
        <v>15646</v>
      </c>
      <c r="G454" s="78" t="s">
        <v>4007</v>
      </c>
      <c r="H454" s="9">
        <v>2003</v>
      </c>
      <c r="I454" s="78" t="s">
        <v>4008</v>
      </c>
      <c r="J454" s="141">
        <v>110185.23038724755</v>
      </c>
      <c r="K454" s="78" t="s">
        <v>147</v>
      </c>
      <c r="L454" s="78" t="s">
        <v>4009</v>
      </c>
      <c r="M454" s="78" t="s">
        <v>4010</v>
      </c>
      <c r="N454" s="78" t="s">
        <v>4011</v>
      </c>
      <c r="O454" s="78" t="s">
        <v>4012</v>
      </c>
      <c r="P454" s="9">
        <v>15032</v>
      </c>
      <c r="Q454" s="6">
        <v>45</v>
      </c>
      <c r="R454" s="6">
        <v>0</v>
      </c>
      <c r="S454" s="6">
        <v>0</v>
      </c>
      <c r="T454" s="6">
        <v>45</v>
      </c>
      <c r="U454" s="6">
        <v>45</v>
      </c>
      <c r="V454" s="9">
        <v>85</v>
      </c>
      <c r="W454" s="9">
        <v>100</v>
      </c>
      <c r="X454" s="6" t="s">
        <v>4013</v>
      </c>
      <c r="Y454" s="9">
        <v>4</v>
      </c>
      <c r="Z454" s="9">
        <v>4</v>
      </c>
      <c r="AA454" s="9">
        <v>6</v>
      </c>
      <c r="AB454" s="9">
        <v>46</v>
      </c>
      <c r="AC454" s="9">
        <v>156</v>
      </c>
      <c r="AD454" s="6">
        <v>45</v>
      </c>
      <c r="AE454" s="9">
        <v>5</v>
      </c>
      <c r="AF454" s="81">
        <v>94</v>
      </c>
      <c r="AG454" s="209" t="s">
        <v>4005</v>
      </c>
      <c r="AH454" s="6" t="s">
        <v>4014</v>
      </c>
      <c r="AI454" s="119">
        <v>94</v>
      </c>
      <c r="AJ454" s="192" t="s">
        <v>4015</v>
      </c>
      <c r="AK454" s="9" t="s">
        <v>4016</v>
      </c>
      <c r="AL454" s="119">
        <v>0</v>
      </c>
      <c r="AM454" s="192"/>
      <c r="AN454" s="9"/>
      <c r="AO454" s="119"/>
      <c r="AP454" s="192"/>
      <c r="AQ454" s="9"/>
      <c r="AR454" s="81"/>
      <c r="AS454" s="192"/>
      <c r="AT454" s="9"/>
      <c r="AU454" s="119"/>
      <c r="AV454" s="84"/>
      <c r="AW454" s="9"/>
      <c r="AX454" s="119"/>
      <c r="AY454" s="192"/>
      <c r="AZ454" s="9"/>
      <c r="BA454" s="119"/>
      <c r="BB454" s="192"/>
      <c r="BC454" s="9"/>
      <c r="BD454" s="119"/>
      <c r="BE454" s="192"/>
      <c r="BF454" s="9"/>
      <c r="BG454" s="119"/>
    </row>
    <row r="455" spans="1:59" s="41" customFormat="1" ht="101.95" x14ac:dyDescent="0.25">
      <c r="A455" s="9">
        <v>782</v>
      </c>
      <c r="B455" s="124" t="s">
        <v>3965</v>
      </c>
      <c r="C455" s="9" t="s">
        <v>3990</v>
      </c>
      <c r="D455" s="6" t="s">
        <v>3991</v>
      </c>
      <c r="E455" s="2" t="s">
        <v>3992</v>
      </c>
      <c r="F455" s="1">
        <v>14556</v>
      </c>
      <c r="G455" s="78" t="s">
        <v>4017</v>
      </c>
      <c r="H455" s="9">
        <v>2003</v>
      </c>
      <c r="I455" s="78" t="s">
        <v>4018</v>
      </c>
      <c r="J455" s="141">
        <v>63890.902353530299</v>
      </c>
      <c r="K455" s="78" t="s">
        <v>147</v>
      </c>
      <c r="L455" s="78" t="s">
        <v>3995</v>
      </c>
      <c r="M455" s="78" t="s">
        <v>3996</v>
      </c>
      <c r="N455" s="78" t="s">
        <v>4019</v>
      </c>
      <c r="O455" s="78" t="s">
        <v>4020</v>
      </c>
      <c r="P455" s="9">
        <v>4700</v>
      </c>
      <c r="Q455" s="6">
        <v>45</v>
      </c>
      <c r="R455" s="6">
        <v>0</v>
      </c>
      <c r="S455" s="6">
        <v>0</v>
      </c>
      <c r="T455" s="6">
        <v>45</v>
      </c>
      <c r="U455" s="6">
        <v>45</v>
      </c>
      <c r="V455" s="9">
        <v>85</v>
      </c>
      <c r="W455" s="9">
        <v>100</v>
      </c>
      <c r="X455" s="6" t="s">
        <v>4021</v>
      </c>
      <c r="Y455" s="9">
        <v>3</v>
      </c>
      <c r="Z455" s="9">
        <v>1</v>
      </c>
      <c r="AA455" s="9">
        <v>2</v>
      </c>
      <c r="AB455" s="9">
        <v>4</v>
      </c>
      <c r="AC455" s="9">
        <v>61</v>
      </c>
      <c r="AD455" s="6">
        <v>45</v>
      </c>
      <c r="AE455" s="9">
        <v>5</v>
      </c>
      <c r="AF455" s="81">
        <v>90</v>
      </c>
      <c r="AG455" s="209" t="s">
        <v>3991</v>
      </c>
      <c r="AH455" s="6" t="s">
        <v>4000</v>
      </c>
      <c r="AI455" s="119">
        <v>60</v>
      </c>
      <c r="AJ455" s="192" t="s">
        <v>4001</v>
      </c>
      <c r="AK455" s="9" t="s">
        <v>4000</v>
      </c>
      <c r="AL455" s="119">
        <v>7</v>
      </c>
      <c r="AM455" s="192" t="s">
        <v>4002</v>
      </c>
      <c r="AN455" s="9" t="s">
        <v>4000</v>
      </c>
      <c r="AO455" s="119">
        <v>5</v>
      </c>
      <c r="AP455" s="192" t="s">
        <v>4003</v>
      </c>
      <c r="AQ455" s="9" t="s">
        <v>4000</v>
      </c>
      <c r="AR455" s="81">
        <v>18</v>
      </c>
      <c r="AS455" s="192"/>
      <c r="AT455" s="9"/>
      <c r="AU455" s="119"/>
      <c r="AV455" s="84"/>
      <c r="AW455" s="9"/>
      <c r="AX455" s="119"/>
      <c r="AY455" s="192"/>
      <c r="AZ455" s="9"/>
      <c r="BA455" s="119"/>
      <c r="BB455" s="192"/>
      <c r="BC455" s="9"/>
      <c r="BD455" s="119"/>
      <c r="BE455" s="192"/>
      <c r="BF455" s="9"/>
      <c r="BG455" s="119"/>
    </row>
    <row r="456" spans="1:59" s="41" customFormat="1" ht="191.1" x14ac:dyDescent="0.25">
      <c r="A456" s="9">
        <v>782</v>
      </c>
      <c r="B456" s="124" t="s">
        <v>3965</v>
      </c>
      <c r="C456" s="9" t="s">
        <v>4022</v>
      </c>
      <c r="D456" s="6" t="s">
        <v>4023</v>
      </c>
      <c r="E456" s="2" t="s">
        <v>4024</v>
      </c>
      <c r="F456" s="1">
        <v>22701</v>
      </c>
      <c r="G456" s="78" t="s">
        <v>4025</v>
      </c>
      <c r="H456" s="9" t="s">
        <v>4026</v>
      </c>
      <c r="I456" s="78" t="s">
        <v>4027</v>
      </c>
      <c r="J456" s="141">
        <v>81067.726506426319</v>
      </c>
      <c r="K456" s="78" t="s">
        <v>147</v>
      </c>
      <c r="L456" s="78" t="s">
        <v>4028</v>
      </c>
      <c r="M456" s="78" t="s">
        <v>4029</v>
      </c>
      <c r="N456" s="78" t="s">
        <v>4030</v>
      </c>
      <c r="O456" s="78" t="s">
        <v>4031</v>
      </c>
      <c r="P456" s="9">
        <v>4704</v>
      </c>
      <c r="Q456" s="6">
        <v>45</v>
      </c>
      <c r="R456" s="6">
        <v>0</v>
      </c>
      <c r="S456" s="6">
        <v>0</v>
      </c>
      <c r="T456" s="6">
        <v>45</v>
      </c>
      <c r="U456" s="6">
        <v>45</v>
      </c>
      <c r="V456" s="9">
        <v>85</v>
      </c>
      <c r="W456" s="9">
        <v>100</v>
      </c>
      <c r="X456" s="6" t="s">
        <v>4032</v>
      </c>
      <c r="Y456" s="9">
        <v>3</v>
      </c>
      <c r="Z456" s="9">
        <v>4</v>
      </c>
      <c r="AA456" s="9">
        <v>3</v>
      </c>
      <c r="AB456" s="9">
        <v>44</v>
      </c>
      <c r="AC456" s="9">
        <v>142</v>
      </c>
      <c r="AD456" s="6">
        <v>45</v>
      </c>
      <c r="AE456" s="9"/>
      <c r="AF456" s="81">
        <v>0</v>
      </c>
      <c r="AG456" s="209" t="s">
        <v>4023</v>
      </c>
      <c r="AH456" s="6" t="s">
        <v>4033</v>
      </c>
      <c r="AI456" s="119">
        <v>0</v>
      </c>
      <c r="AJ456" s="192" t="s">
        <v>4034</v>
      </c>
      <c r="AK456" s="9" t="s">
        <v>4035</v>
      </c>
      <c r="AL456" s="119">
        <v>0</v>
      </c>
      <c r="AM456" s="192" t="s">
        <v>4036</v>
      </c>
      <c r="AN456" s="9" t="s">
        <v>4035</v>
      </c>
      <c r="AO456" s="119">
        <v>0</v>
      </c>
      <c r="AP456" s="192"/>
      <c r="AQ456" s="9"/>
      <c r="AR456" s="81"/>
      <c r="AS456" s="192"/>
      <c r="AT456" s="9"/>
      <c r="AU456" s="119"/>
      <c r="AV456" s="84"/>
      <c r="AW456" s="9"/>
      <c r="AX456" s="119"/>
      <c r="AY456" s="192"/>
      <c r="AZ456" s="9"/>
      <c r="BA456" s="119"/>
      <c r="BB456" s="192"/>
      <c r="BC456" s="9"/>
      <c r="BD456" s="119"/>
      <c r="BE456" s="192"/>
      <c r="BF456" s="9"/>
      <c r="BG456" s="119"/>
    </row>
    <row r="457" spans="1:59" s="41" customFormat="1" ht="203.85" x14ac:dyDescent="0.25">
      <c r="A457" s="9">
        <v>782</v>
      </c>
      <c r="B457" s="124" t="s">
        <v>3965</v>
      </c>
      <c r="C457" s="9" t="s">
        <v>4037</v>
      </c>
      <c r="D457" s="6" t="s">
        <v>4038</v>
      </c>
      <c r="E457" s="2" t="s">
        <v>4039</v>
      </c>
      <c r="F457" s="1">
        <v>26559</v>
      </c>
      <c r="G457" s="78" t="s">
        <v>4040</v>
      </c>
      <c r="H457" s="9">
        <v>2002</v>
      </c>
      <c r="I457" s="78" t="s">
        <v>4041</v>
      </c>
      <c r="J457" s="141">
        <v>34393.82</v>
      </c>
      <c r="K457" s="78" t="s">
        <v>147</v>
      </c>
      <c r="L457" s="78" t="s">
        <v>4042</v>
      </c>
      <c r="M457" s="78" t="s">
        <v>4043</v>
      </c>
      <c r="N457" s="78" t="s">
        <v>4044</v>
      </c>
      <c r="O457" s="78" t="s">
        <v>4045</v>
      </c>
      <c r="P457" s="9">
        <v>1520479</v>
      </c>
      <c r="Q457" s="6">
        <v>45</v>
      </c>
      <c r="R457" s="6">
        <v>0</v>
      </c>
      <c r="S457" s="6">
        <v>0</v>
      </c>
      <c r="T457" s="6">
        <v>45</v>
      </c>
      <c r="U457" s="6">
        <v>45</v>
      </c>
      <c r="V457" s="9">
        <v>85</v>
      </c>
      <c r="W457" s="9">
        <v>100</v>
      </c>
      <c r="X457" s="6" t="s">
        <v>4046</v>
      </c>
      <c r="Y457" s="9">
        <v>3</v>
      </c>
      <c r="Z457" s="9">
        <v>12</v>
      </c>
      <c r="AA457" s="9">
        <v>4</v>
      </c>
      <c r="AB457" s="9">
        <v>46</v>
      </c>
      <c r="AC457" s="9">
        <v>71</v>
      </c>
      <c r="AD457" s="6">
        <v>45</v>
      </c>
      <c r="AE457" s="9">
        <v>5</v>
      </c>
      <c r="AF457" s="81">
        <v>5</v>
      </c>
      <c r="AG457" s="209" t="s">
        <v>4047</v>
      </c>
      <c r="AH457" s="6" t="s">
        <v>4048</v>
      </c>
      <c r="AI457" s="119">
        <v>5</v>
      </c>
      <c r="AJ457" s="192" t="s">
        <v>1919</v>
      </c>
      <c r="AK457" s="9" t="s">
        <v>4048</v>
      </c>
      <c r="AL457" s="119">
        <v>0</v>
      </c>
      <c r="AM457" s="192" t="s">
        <v>3988</v>
      </c>
      <c r="AN457" s="9" t="s">
        <v>4048</v>
      </c>
      <c r="AO457" s="119">
        <v>0</v>
      </c>
      <c r="AP457" s="192"/>
      <c r="AQ457" s="9"/>
      <c r="AR457" s="81"/>
      <c r="AS457" s="192"/>
      <c r="AT457" s="9"/>
      <c r="AU457" s="119"/>
      <c r="AV457" s="84"/>
      <c r="AW457" s="9"/>
      <c r="AX457" s="119"/>
      <c r="AY457" s="192"/>
      <c r="AZ457" s="9"/>
      <c r="BA457" s="119"/>
      <c r="BB457" s="192"/>
      <c r="BC457" s="9"/>
      <c r="BD457" s="119"/>
      <c r="BE457" s="192"/>
      <c r="BF457" s="9"/>
      <c r="BG457" s="119"/>
    </row>
    <row r="458" spans="1:59" s="41" customFormat="1" ht="101.95" x14ac:dyDescent="0.25">
      <c r="A458" s="9">
        <v>782</v>
      </c>
      <c r="B458" s="124" t="s">
        <v>3965</v>
      </c>
      <c r="C458" s="9" t="s">
        <v>4049</v>
      </c>
      <c r="D458" s="6" t="s">
        <v>4050</v>
      </c>
      <c r="E458" s="2" t="s">
        <v>4051</v>
      </c>
      <c r="F458" s="1">
        <v>3544</v>
      </c>
      <c r="G458" s="78" t="s">
        <v>4052</v>
      </c>
      <c r="H458" s="9">
        <v>2004</v>
      </c>
      <c r="I458" s="78" t="s">
        <v>4053</v>
      </c>
      <c r="J458" s="141">
        <v>39118.39</v>
      </c>
      <c r="K458" s="78" t="s">
        <v>147</v>
      </c>
      <c r="L458" s="78" t="s">
        <v>4054</v>
      </c>
      <c r="M458" s="78" t="s">
        <v>4055</v>
      </c>
      <c r="N458" s="78" t="s">
        <v>4056</v>
      </c>
      <c r="O458" s="78" t="s">
        <v>4057</v>
      </c>
      <c r="P458" s="9">
        <v>12251</v>
      </c>
      <c r="Q458" s="6">
        <v>45</v>
      </c>
      <c r="R458" s="6">
        <v>0</v>
      </c>
      <c r="S458" s="6">
        <v>0</v>
      </c>
      <c r="T458" s="6">
        <v>45</v>
      </c>
      <c r="U458" s="6">
        <v>45</v>
      </c>
      <c r="V458" s="9">
        <v>85</v>
      </c>
      <c r="W458" s="9">
        <v>100</v>
      </c>
      <c r="X458" s="6" t="s">
        <v>4058</v>
      </c>
      <c r="Y458" s="9">
        <v>4</v>
      </c>
      <c r="Z458" s="9">
        <v>3</v>
      </c>
      <c r="AA458" s="9">
        <v>4</v>
      </c>
      <c r="AB458" s="9">
        <v>4</v>
      </c>
      <c r="AC458" s="9">
        <v>60</v>
      </c>
      <c r="AD458" s="6">
        <v>45</v>
      </c>
      <c r="AE458" s="9">
        <v>5</v>
      </c>
      <c r="AF458" s="81">
        <v>100</v>
      </c>
      <c r="AG458" s="209" t="s">
        <v>4050</v>
      </c>
      <c r="AH458" s="6" t="s">
        <v>4059</v>
      </c>
      <c r="AI458" s="119">
        <v>88</v>
      </c>
      <c r="AJ458" s="192" t="s">
        <v>4060</v>
      </c>
      <c r="AK458" s="9" t="s">
        <v>4061</v>
      </c>
      <c r="AL458" s="119">
        <v>12</v>
      </c>
      <c r="AM458" s="192"/>
      <c r="AN458" s="9"/>
      <c r="AO458" s="119"/>
      <c r="AP458" s="192"/>
      <c r="AQ458" s="9"/>
      <c r="AR458" s="81"/>
      <c r="AS458" s="192"/>
      <c r="AT458" s="9"/>
      <c r="AU458" s="119"/>
      <c r="AV458" s="84"/>
      <c r="AW458" s="9"/>
      <c r="AX458" s="119"/>
      <c r="AY458" s="192"/>
      <c r="AZ458" s="9"/>
      <c r="BA458" s="119"/>
      <c r="BB458" s="192"/>
      <c r="BC458" s="9"/>
      <c r="BD458" s="119"/>
      <c r="BE458" s="192"/>
      <c r="BF458" s="9"/>
      <c r="BG458" s="119"/>
    </row>
    <row r="459" spans="1:59" s="41" customFormat="1" ht="101.95" x14ac:dyDescent="0.25">
      <c r="A459" s="9">
        <v>782</v>
      </c>
      <c r="B459" s="124" t="s">
        <v>3965</v>
      </c>
      <c r="C459" s="9" t="s">
        <v>4062</v>
      </c>
      <c r="D459" s="6" t="s">
        <v>4063</v>
      </c>
      <c r="E459" s="2" t="s">
        <v>4064</v>
      </c>
      <c r="F459" s="1">
        <v>9286</v>
      </c>
      <c r="G459" s="78" t="s">
        <v>4065</v>
      </c>
      <c r="H459" s="9">
        <v>2005</v>
      </c>
      <c r="I459" s="78" t="s">
        <v>4066</v>
      </c>
      <c r="J459" s="141">
        <v>57469.069896511435</v>
      </c>
      <c r="K459" s="78" t="s">
        <v>140</v>
      </c>
      <c r="L459" s="78" t="s">
        <v>4067</v>
      </c>
      <c r="M459" s="78" t="s">
        <v>4068</v>
      </c>
      <c r="N459" s="78" t="s">
        <v>4069</v>
      </c>
      <c r="O459" s="78" t="s">
        <v>4070</v>
      </c>
      <c r="P459" s="9">
        <v>1520879</v>
      </c>
      <c r="Q459" s="6">
        <v>45</v>
      </c>
      <c r="R459" s="6">
        <v>0</v>
      </c>
      <c r="S459" s="6">
        <v>0</v>
      </c>
      <c r="T459" s="6">
        <v>45</v>
      </c>
      <c r="U459" s="6">
        <v>45</v>
      </c>
      <c r="V459" s="9">
        <v>85</v>
      </c>
      <c r="W459" s="9">
        <v>100</v>
      </c>
      <c r="X459" s="6" t="s">
        <v>4071</v>
      </c>
      <c r="Y459" s="9">
        <v>6</v>
      </c>
      <c r="Z459" s="9">
        <v>4</v>
      </c>
      <c r="AA459" s="9">
        <v>1</v>
      </c>
      <c r="AB459" s="9">
        <v>25</v>
      </c>
      <c r="AC459" s="9">
        <v>242</v>
      </c>
      <c r="AD459" s="6">
        <v>45</v>
      </c>
      <c r="AE459" s="9">
        <v>5</v>
      </c>
      <c r="AF459" s="81">
        <v>0</v>
      </c>
      <c r="AG459" s="209"/>
      <c r="AH459" s="6"/>
      <c r="AI459" s="119"/>
      <c r="AJ459" s="192"/>
      <c r="AK459" s="9"/>
      <c r="AL459" s="119"/>
      <c r="AM459" s="192"/>
      <c r="AN459" s="9"/>
      <c r="AO459" s="119"/>
      <c r="AP459" s="192"/>
      <c r="AQ459" s="9"/>
      <c r="AR459" s="81"/>
      <c r="AS459" s="192"/>
      <c r="AT459" s="9"/>
      <c r="AU459" s="119"/>
      <c r="AV459" s="84"/>
      <c r="AW459" s="9"/>
      <c r="AX459" s="119"/>
      <c r="AY459" s="192"/>
      <c r="AZ459" s="9"/>
      <c r="BA459" s="119"/>
      <c r="BB459" s="192"/>
      <c r="BC459" s="9"/>
      <c r="BD459" s="119"/>
      <c r="BE459" s="192"/>
      <c r="BF459" s="9"/>
      <c r="BG459" s="119"/>
    </row>
    <row r="460" spans="1:59" s="41" customFormat="1" ht="242.05" x14ac:dyDescent="0.25">
      <c r="A460" s="9">
        <v>782</v>
      </c>
      <c r="B460" s="124" t="s">
        <v>3965</v>
      </c>
      <c r="C460" s="9" t="s">
        <v>4072</v>
      </c>
      <c r="D460" s="6" t="s">
        <v>4005</v>
      </c>
      <c r="E460" s="2" t="s">
        <v>4073</v>
      </c>
      <c r="F460" s="1">
        <v>3551</v>
      </c>
      <c r="G460" s="78" t="s">
        <v>4074</v>
      </c>
      <c r="H460" s="9">
        <v>2006</v>
      </c>
      <c r="I460" s="78" t="s">
        <v>4075</v>
      </c>
      <c r="J460" s="141">
        <v>151481.75913870806</v>
      </c>
      <c r="K460" s="78" t="s">
        <v>140</v>
      </c>
      <c r="L460" s="78" t="s">
        <v>4076</v>
      </c>
      <c r="M460" s="78" t="s">
        <v>4077</v>
      </c>
      <c r="N460" s="78" t="s">
        <v>4078</v>
      </c>
      <c r="O460" s="78" t="s">
        <v>4079</v>
      </c>
      <c r="P460" s="9">
        <v>13735</v>
      </c>
      <c r="Q460" s="6">
        <v>45</v>
      </c>
      <c r="R460" s="6">
        <v>0</v>
      </c>
      <c r="S460" s="6">
        <v>0</v>
      </c>
      <c r="T460" s="6">
        <v>45</v>
      </c>
      <c r="U460" s="6">
        <v>45</v>
      </c>
      <c r="V460" s="9">
        <v>85</v>
      </c>
      <c r="W460" s="9">
        <v>100</v>
      </c>
      <c r="X460" s="6" t="s">
        <v>4080</v>
      </c>
      <c r="Y460" s="9">
        <v>3</v>
      </c>
      <c r="Z460" s="9">
        <v>7</v>
      </c>
      <c r="AA460" s="9">
        <v>1</v>
      </c>
      <c r="AB460" s="9">
        <v>46</v>
      </c>
      <c r="AC460" s="9">
        <v>223</v>
      </c>
      <c r="AD460" s="6">
        <v>45</v>
      </c>
      <c r="AE460" s="9">
        <v>5</v>
      </c>
      <c r="AF460" s="81">
        <v>94</v>
      </c>
      <c r="AG460" s="209" t="s">
        <v>4005</v>
      </c>
      <c r="AH460" s="6" t="s">
        <v>4014</v>
      </c>
      <c r="AI460" s="119">
        <v>94</v>
      </c>
      <c r="AJ460" s="192"/>
      <c r="AK460" s="9"/>
      <c r="AL460" s="119"/>
      <c r="AM460" s="192"/>
      <c r="AN460" s="9"/>
      <c r="AO460" s="119"/>
      <c r="AP460" s="192"/>
      <c r="AQ460" s="9"/>
      <c r="AR460" s="81"/>
      <c r="AS460" s="192"/>
      <c r="AT460" s="9"/>
      <c r="AU460" s="119"/>
      <c r="AV460" s="84"/>
      <c r="AW460" s="9"/>
      <c r="AX460" s="119"/>
      <c r="AY460" s="192"/>
      <c r="AZ460" s="9"/>
      <c r="BA460" s="119"/>
      <c r="BB460" s="192"/>
      <c r="BC460" s="9"/>
      <c r="BD460" s="119"/>
      <c r="BE460" s="192"/>
      <c r="BF460" s="9"/>
      <c r="BG460" s="119"/>
    </row>
    <row r="461" spans="1:59" s="41" customFormat="1" ht="114.65" x14ac:dyDescent="0.25">
      <c r="A461" s="9">
        <v>782</v>
      </c>
      <c r="B461" s="124" t="s">
        <v>3965</v>
      </c>
      <c r="C461" s="9" t="s">
        <v>4081</v>
      </c>
      <c r="D461" s="6" t="s">
        <v>3381</v>
      </c>
      <c r="E461" s="2" t="s">
        <v>4082</v>
      </c>
      <c r="F461" s="1">
        <v>13469</v>
      </c>
      <c r="G461" s="78" t="s">
        <v>4083</v>
      </c>
      <c r="H461" s="9">
        <v>2005</v>
      </c>
      <c r="I461" s="78" t="s">
        <v>4084</v>
      </c>
      <c r="J461" s="141">
        <v>255000</v>
      </c>
      <c r="K461" s="78" t="s">
        <v>140</v>
      </c>
      <c r="L461" s="78" t="s">
        <v>4085</v>
      </c>
      <c r="M461" s="78" t="s">
        <v>4086</v>
      </c>
      <c r="N461" s="78" t="s">
        <v>4087</v>
      </c>
      <c r="O461" s="78" t="s">
        <v>4088</v>
      </c>
      <c r="P461" s="9">
        <v>1521000</v>
      </c>
      <c r="Q461" s="6">
        <v>45</v>
      </c>
      <c r="R461" s="6">
        <v>0</v>
      </c>
      <c r="S461" s="6">
        <v>0</v>
      </c>
      <c r="T461" s="6">
        <v>45</v>
      </c>
      <c r="U461" s="6">
        <v>45</v>
      </c>
      <c r="V461" s="9">
        <v>85</v>
      </c>
      <c r="W461" s="9">
        <v>100</v>
      </c>
      <c r="X461" s="6" t="s">
        <v>4089</v>
      </c>
      <c r="Y461" s="9">
        <v>3</v>
      </c>
      <c r="Z461" s="9">
        <v>10</v>
      </c>
      <c r="AA461" s="9">
        <v>4</v>
      </c>
      <c r="AB461" s="9">
        <v>44</v>
      </c>
      <c r="AC461" s="9">
        <v>243</v>
      </c>
      <c r="AD461" s="6">
        <v>45</v>
      </c>
      <c r="AE461" s="9">
        <v>5</v>
      </c>
      <c r="AF461" s="81">
        <v>100</v>
      </c>
      <c r="AG461" s="209" t="s">
        <v>3381</v>
      </c>
      <c r="AH461" s="6" t="s">
        <v>4090</v>
      </c>
      <c r="AI461" s="119">
        <v>100</v>
      </c>
      <c r="AJ461" s="192"/>
      <c r="AK461" s="9"/>
      <c r="AL461" s="119"/>
      <c r="AM461" s="192"/>
      <c r="AN461" s="9"/>
      <c r="AO461" s="119"/>
      <c r="AP461" s="192"/>
      <c r="AQ461" s="9"/>
      <c r="AR461" s="81"/>
      <c r="AS461" s="192"/>
      <c r="AT461" s="9"/>
      <c r="AU461" s="119"/>
      <c r="AV461" s="84"/>
      <c r="AW461" s="9"/>
      <c r="AX461" s="119"/>
      <c r="AY461" s="192"/>
      <c r="AZ461" s="9"/>
      <c r="BA461" s="119"/>
      <c r="BB461" s="192"/>
      <c r="BC461" s="9"/>
      <c r="BD461" s="119"/>
      <c r="BE461" s="192"/>
      <c r="BF461" s="9"/>
      <c r="BG461" s="119"/>
    </row>
    <row r="462" spans="1:59" s="41" customFormat="1" ht="140.15" x14ac:dyDescent="0.25">
      <c r="A462" s="9">
        <v>782</v>
      </c>
      <c r="B462" s="124" t="s">
        <v>3965</v>
      </c>
      <c r="C462" s="9" t="s">
        <v>4022</v>
      </c>
      <c r="D462" s="6" t="s">
        <v>4023</v>
      </c>
      <c r="E462" s="2" t="s">
        <v>4024</v>
      </c>
      <c r="F462" s="1">
        <v>22701</v>
      </c>
      <c r="G462" s="78" t="s">
        <v>4091</v>
      </c>
      <c r="H462" s="9">
        <v>2005</v>
      </c>
      <c r="I462" s="78" t="s">
        <v>4092</v>
      </c>
      <c r="J462" s="141">
        <v>156073.82252545486</v>
      </c>
      <c r="K462" s="78" t="s">
        <v>140</v>
      </c>
      <c r="L462" s="78" t="s">
        <v>4093</v>
      </c>
      <c r="M462" s="78" t="s">
        <v>4094</v>
      </c>
      <c r="N462" s="78" t="s">
        <v>4095</v>
      </c>
      <c r="O462" s="78" t="s">
        <v>4096</v>
      </c>
      <c r="P462" s="9">
        <v>1520971</v>
      </c>
      <c r="Q462" s="6">
        <v>45</v>
      </c>
      <c r="R462" s="6">
        <v>0</v>
      </c>
      <c r="S462" s="6">
        <v>0</v>
      </c>
      <c r="T462" s="6">
        <v>45</v>
      </c>
      <c r="U462" s="6">
        <v>45</v>
      </c>
      <c r="V462" s="9">
        <v>85</v>
      </c>
      <c r="W462" s="9">
        <v>100</v>
      </c>
      <c r="X462" s="6" t="s">
        <v>4097</v>
      </c>
      <c r="Y462" s="9">
        <v>1</v>
      </c>
      <c r="Z462" s="9" t="s">
        <v>4098</v>
      </c>
      <c r="AA462" s="9" t="s">
        <v>4099</v>
      </c>
      <c r="AB462" s="9">
        <v>44</v>
      </c>
      <c r="AC462" s="9">
        <v>247</v>
      </c>
      <c r="AD462" s="6">
        <v>45</v>
      </c>
      <c r="AE462" s="9">
        <v>5</v>
      </c>
      <c r="AF462" s="81">
        <v>0</v>
      </c>
      <c r="AG462" s="209" t="s">
        <v>4023</v>
      </c>
      <c r="AH462" s="6" t="s">
        <v>4033</v>
      </c>
      <c r="AI462" s="119">
        <v>0</v>
      </c>
      <c r="AJ462" s="192" t="s">
        <v>4034</v>
      </c>
      <c r="AK462" s="9" t="s">
        <v>4035</v>
      </c>
      <c r="AL462" s="119">
        <v>0</v>
      </c>
      <c r="AM462" s="192" t="s">
        <v>4034</v>
      </c>
      <c r="AN462" s="9" t="s">
        <v>4035</v>
      </c>
      <c r="AO462" s="119">
        <v>0</v>
      </c>
      <c r="AP462" s="192"/>
      <c r="AQ462" s="9"/>
      <c r="AR462" s="81"/>
      <c r="AS462" s="192"/>
      <c r="AT462" s="9"/>
      <c r="AU462" s="119"/>
      <c r="AV462" s="84"/>
      <c r="AW462" s="9"/>
      <c r="AX462" s="119"/>
      <c r="AY462" s="192"/>
      <c r="AZ462" s="9"/>
      <c r="BA462" s="119"/>
      <c r="BB462" s="192"/>
      <c r="BC462" s="9"/>
      <c r="BD462" s="119"/>
      <c r="BE462" s="192"/>
      <c r="BF462" s="9"/>
      <c r="BG462" s="119"/>
    </row>
    <row r="463" spans="1:59" s="41" customFormat="1" ht="356.7" x14ac:dyDescent="0.25">
      <c r="A463" s="9">
        <v>782</v>
      </c>
      <c r="B463" s="124" t="s">
        <v>3965</v>
      </c>
      <c r="C463" s="9" t="s">
        <v>4100</v>
      </c>
      <c r="D463" s="6" t="s">
        <v>3381</v>
      </c>
      <c r="E463" s="2" t="s">
        <v>4101</v>
      </c>
      <c r="F463" s="1">
        <v>819</v>
      </c>
      <c r="G463" s="78" t="s">
        <v>4102</v>
      </c>
      <c r="H463" s="9">
        <v>2005</v>
      </c>
      <c r="I463" s="78" t="s">
        <v>4103</v>
      </c>
      <c r="J463" s="141">
        <v>147774.40978133871</v>
      </c>
      <c r="K463" s="78" t="s">
        <v>140</v>
      </c>
      <c r="L463" s="78" t="s">
        <v>4104</v>
      </c>
      <c r="M463" s="78" t="s">
        <v>4105</v>
      </c>
      <c r="N463" s="78" t="s">
        <v>4106</v>
      </c>
      <c r="O463" s="78" t="s">
        <v>4107</v>
      </c>
      <c r="P463" s="9">
        <v>1520913</v>
      </c>
      <c r="Q463" s="6">
        <v>45</v>
      </c>
      <c r="R463" s="6">
        <v>0</v>
      </c>
      <c r="S463" s="6">
        <v>0</v>
      </c>
      <c r="T463" s="6">
        <v>45</v>
      </c>
      <c r="U463" s="6">
        <v>45</v>
      </c>
      <c r="V463" s="9">
        <v>85</v>
      </c>
      <c r="W463" s="9">
        <v>100</v>
      </c>
      <c r="X463" s="6" t="s">
        <v>4108</v>
      </c>
      <c r="Y463" s="9">
        <v>3</v>
      </c>
      <c r="Z463" s="9">
        <v>10</v>
      </c>
      <c r="AA463" s="9">
        <v>4</v>
      </c>
      <c r="AB463" s="9">
        <v>46</v>
      </c>
      <c r="AC463" s="9">
        <v>238</v>
      </c>
      <c r="AD463" s="6">
        <v>45</v>
      </c>
      <c r="AE463" s="9">
        <v>5</v>
      </c>
      <c r="AF463" s="81">
        <v>100</v>
      </c>
      <c r="AG463" s="209" t="s">
        <v>3381</v>
      </c>
      <c r="AH463" s="6" t="s">
        <v>4090</v>
      </c>
      <c r="AI463" s="119">
        <v>100</v>
      </c>
      <c r="AJ463" s="192"/>
      <c r="AK463" s="9"/>
      <c r="AL463" s="119"/>
      <c r="AM463" s="192"/>
      <c r="AN463" s="9"/>
      <c r="AO463" s="119"/>
      <c r="AP463" s="192"/>
      <c r="AQ463" s="9"/>
      <c r="AR463" s="81"/>
      <c r="AS463" s="192"/>
      <c r="AT463" s="9"/>
      <c r="AU463" s="119"/>
      <c r="AV463" s="84"/>
      <c r="AW463" s="9"/>
      <c r="AX463" s="119"/>
      <c r="AY463" s="192"/>
      <c r="AZ463" s="9"/>
      <c r="BA463" s="119"/>
      <c r="BB463" s="192"/>
      <c r="BC463" s="9"/>
      <c r="BD463" s="119"/>
      <c r="BE463" s="192"/>
      <c r="BF463" s="9"/>
      <c r="BG463" s="119"/>
    </row>
    <row r="464" spans="1:59" s="41" customFormat="1" ht="229.3" x14ac:dyDescent="0.25">
      <c r="A464" s="9">
        <v>782</v>
      </c>
      <c r="B464" s="124" t="s">
        <v>3965</v>
      </c>
      <c r="C464" s="9" t="s">
        <v>3990</v>
      </c>
      <c r="D464" s="6" t="s">
        <v>3991</v>
      </c>
      <c r="E464" s="2" t="s">
        <v>3992</v>
      </c>
      <c r="F464" s="1">
        <v>14556</v>
      </c>
      <c r="G464" s="78" t="s">
        <v>4109</v>
      </c>
      <c r="H464" s="9">
        <v>2005</v>
      </c>
      <c r="I464" s="78" t="s">
        <v>4110</v>
      </c>
      <c r="J464" s="141">
        <v>148442.4572692372</v>
      </c>
      <c r="K464" s="78" t="s">
        <v>140</v>
      </c>
      <c r="L464" s="78" t="s">
        <v>3995</v>
      </c>
      <c r="M464" s="78" t="s">
        <v>3996</v>
      </c>
      <c r="N464" s="78" t="s">
        <v>4111</v>
      </c>
      <c r="O464" s="78" t="s">
        <v>4112</v>
      </c>
      <c r="P464" s="9">
        <v>1520778</v>
      </c>
      <c r="Q464" s="6">
        <v>45</v>
      </c>
      <c r="R464" s="6">
        <v>0</v>
      </c>
      <c r="S464" s="6">
        <v>0</v>
      </c>
      <c r="T464" s="6">
        <v>45</v>
      </c>
      <c r="U464" s="6">
        <v>45</v>
      </c>
      <c r="V464" s="9">
        <v>85</v>
      </c>
      <c r="W464" s="9">
        <v>100</v>
      </c>
      <c r="X464" s="6" t="s">
        <v>4113</v>
      </c>
      <c r="Y464" s="9">
        <v>3</v>
      </c>
      <c r="Z464" s="9">
        <v>6</v>
      </c>
      <c r="AA464" s="9">
        <v>1</v>
      </c>
      <c r="AB464" s="9">
        <v>47</v>
      </c>
      <c r="AC464" s="9">
        <v>232</v>
      </c>
      <c r="AD464" s="6">
        <v>45</v>
      </c>
      <c r="AE464" s="9">
        <v>5</v>
      </c>
      <c r="AF464" s="81">
        <v>90</v>
      </c>
      <c r="AG464" s="209" t="s">
        <v>3991</v>
      </c>
      <c r="AH464" s="6" t="s">
        <v>4000</v>
      </c>
      <c r="AI464" s="119">
        <v>65</v>
      </c>
      <c r="AJ464" s="192" t="s">
        <v>4001</v>
      </c>
      <c r="AK464" s="9" t="s">
        <v>4000</v>
      </c>
      <c r="AL464" s="119">
        <v>9</v>
      </c>
      <c r="AM464" s="192" t="s">
        <v>4002</v>
      </c>
      <c r="AN464" s="9" t="s">
        <v>4000</v>
      </c>
      <c r="AO464" s="119">
        <v>4</v>
      </c>
      <c r="AP464" s="192" t="s">
        <v>4003</v>
      </c>
      <c r="AQ464" s="9" t="s">
        <v>4000</v>
      </c>
      <c r="AR464" s="81">
        <v>12</v>
      </c>
      <c r="AS464" s="192"/>
      <c r="AT464" s="9"/>
      <c r="AU464" s="119"/>
      <c r="AV464" s="84"/>
      <c r="AW464" s="9"/>
      <c r="AX464" s="119"/>
      <c r="AY464" s="192"/>
      <c r="AZ464" s="9"/>
      <c r="BA464" s="119"/>
      <c r="BB464" s="192"/>
      <c r="BC464" s="9"/>
      <c r="BD464" s="119"/>
      <c r="BE464" s="192"/>
      <c r="BF464" s="9"/>
      <c r="BG464" s="119"/>
    </row>
    <row r="465" spans="1:59" s="41" customFormat="1" ht="101.95" x14ac:dyDescent="0.25">
      <c r="A465" s="9">
        <v>782</v>
      </c>
      <c r="B465" s="124" t="s">
        <v>3965</v>
      </c>
      <c r="C465" s="9" t="s">
        <v>4114</v>
      </c>
      <c r="D465" s="6" t="s">
        <v>4115</v>
      </c>
      <c r="E465" s="2" t="s">
        <v>4116</v>
      </c>
      <c r="F465" s="1">
        <v>24560</v>
      </c>
      <c r="G465" s="78" t="s">
        <v>4117</v>
      </c>
      <c r="H465" s="9">
        <v>2005</v>
      </c>
      <c r="I465" s="78" t="s">
        <v>4118</v>
      </c>
      <c r="J465" s="141">
        <v>82276.446753463533</v>
      </c>
      <c r="K465" s="78" t="s">
        <v>140</v>
      </c>
      <c r="L465" s="78" t="s">
        <v>4119</v>
      </c>
      <c r="M465" s="78" t="s">
        <v>4120</v>
      </c>
      <c r="N465" s="78" t="s">
        <v>4121</v>
      </c>
      <c r="O465" s="78" t="s">
        <v>4122</v>
      </c>
      <c r="P465" s="9">
        <v>4640</v>
      </c>
      <c r="Q465" s="6">
        <v>45</v>
      </c>
      <c r="R465" s="6">
        <v>0</v>
      </c>
      <c r="S465" s="6">
        <v>0</v>
      </c>
      <c r="T465" s="6">
        <v>45</v>
      </c>
      <c r="U465" s="6">
        <v>45</v>
      </c>
      <c r="V465" s="9">
        <v>85</v>
      </c>
      <c r="W465" s="9">
        <v>100</v>
      </c>
      <c r="X465" s="6" t="s">
        <v>4123</v>
      </c>
      <c r="Y465" s="9">
        <v>3</v>
      </c>
      <c r="Z465" s="9">
        <v>12</v>
      </c>
      <c r="AA465" s="9">
        <v>3</v>
      </c>
      <c r="AB465" s="9">
        <v>4</v>
      </c>
      <c r="AC465" s="9">
        <v>241</v>
      </c>
      <c r="AD465" s="6">
        <v>45</v>
      </c>
      <c r="AE465" s="9">
        <v>5</v>
      </c>
      <c r="AF465" s="81">
        <v>36</v>
      </c>
      <c r="AG465" s="209" t="s">
        <v>4115</v>
      </c>
      <c r="AH465" s="6" t="s">
        <v>4124</v>
      </c>
      <c r="AI465" s="119">
        <v>36</v>
      </c>
      <c r="AJ465" s="192"/>
      <c r="AK465" s="9"/>
      <c r="AL465" s="119"/>
      <c r="AM465" s="192"/>
      <c r="AN465" s="9"/>
      <c r="AO465" s="119"/>
      <c r="AP465" s="192"/>
      <c r="AQ465" s="9"/>
      <c r="AR465" s="81"/>
      <c r="AS465" s="192"/>
      <c r="AT465" s="9"/>
      <c r="AU465" s="119"/>
      <c r="AV465" s="84"/>
      <c r="AW465" s="9"/>
      <c r="AX465" s="119"/>
      <c r="AY465" s="192"/>
      <c r="AZ465" s="9"/>
      <c r="BA465" s="119"/>
      <c r="BB465" s="192"/>
      <c r="BC465" s="9"/>
      <c r="BD465" s="119"/>
      <c r="BE465" s="192"/>
      <c r="BF465" s="9"/>
      <c r="BG465" s="119"/>
    </row>
    <row r="466" spans="1:59" s="41" customFormat="1" ht="101.95" x14ac:dyDescent="0.25">
      <c r="A466" s="9">
        <v>782</v>
      </c>
      <c r="B466" s="124" t="s">
        <v>3965</v>
      </c>
      <c r="C466" s="9" t="s">
        <v>4004</v>
      </c>
      <c r="D466" s="6" t="s">
        <v>4005</v>
      </c>
      <c r="E466" s="2" t="s">
        <v>4006</v>
      </c>
      <c r="F466" s="1">
        <v>15646</v>
      </c>
      <c r="G466" s="78" t="s">
        <v>4125</v>
      </c>
      <c r="H466" s="9">
        <v>2005</v>
      </c>
      <c r="I466" s="78" t="s">
        <v>4008</v>
      </c>
      <c r="J466" s="141">
        <v>106826.91</v>
      </c>
      <c r="K466" s="78" t="s">
        <v>140</v>
      </c>
      <c r="L466" s="78" t="s">
        <v>4126</v>
      </c>
      <c r="M466" s="78" t="s">
        <v>4127</v>
      </c>
      <c r="N466" s="78" t="s">
        <v>4128</v>
      </c>
      <c r="O466" s="78" t="s">
        <v>4012</v>
      </c>
      <c r="P466" s="9">
        <v>15032</v>
      </c>
      <c r="Q466" s="6">
        <v>45</v>
      </c>
      <c r="R466" s="6">
        <v>0</v>
      </c>
      <c r="S466" s="6">
        <v>0</v>
      </c>
      <c r="T466" s="6">
        <v>45</v>
      </c>
      <c r="U466" s="6">
        <v>45</v>
      </c>
      <c r="V466" s="9">
        <v>85</v>
      </c>
      <c r="W466" s="9">
        <v>100</v>
      </c>
      <c r="X466" s="6" t="s">
        <v>4129</v>
      </c>
      <c r="Y466" s="9">
        <v>4</v>
      </c>
      <c r="Z466" s="9">
        <v>4</v>
      </c>
      <c r="AA466" s="9">
        <v>6</v>
      </c>
      <c r="AB466" s="9">
        <v>46</v>
      </c>
      <c r="AC466" s="9">
        <v>240</v>
      </c>
      <c r="AD466" s="6">
        <v>45</v>
      </c>
      <c r="AE466" s="9">
        <v>5</v>
      </c>
      <c r="AF466" s="81">
        <v>89</v>
      </c>
      <c r="AG466" s="209" t="s">
        <v>4005</v>
      </c>
      <c r="AH466" s="6" t="s">
        <v>4014</v>
      </c>
      <c r="AI466" s="119">
        <v>89</v>
      </c>
      <c r="AJ466" s="192" t="s">
        <v>4130</v>
      </c>
      <c r="AK466" s="9" t="s">
        <v>4016</v>
      </c>
      <c r="AL466" s="119">
        <v>0</v>
      </c>
      <c r="AM466" s="192"/>
      <c r="AN466" s="9"/>
      <c r="AO466" s="119"/>
      <c r="AP466" s="192"/>
      <c r="AQ466" s="9"/>
      <c r="AR466" s="81"/>
      <c r="AS466" s="192"/>
      <c r="AT466" s="9"/>
      <c r="AU466" s="119"/>
      <c r="AV466" s="84"/>
      <c r="AW466" s="9"/>
      <c r="AX466" s="119"/>
      <c r="AY466" s="192"/>
      <c r="AZ466" s="9"/>
      <c r="BA466" s="119"/>
      <c r="BB466" s="192"/>
      <c r="BC466" s="9"/>
      <c r="BD466" s="119"/>
      <c r="BE466" s="192"/>
      <c r="BF466" s="9"/>
      <c r="BG466" s="119"/>
    </row>
    <row r="467" spans="1:59" s="41" customFormat="1" ht="101.95" x14ac:dyDescent="0.25">
      <c r="A467" s="9">
        <v>782</v>
      </c>
      <c r="B467" s="124" t="s">
        <v>3965</v>
      </c>
      <c r="C467" s="9" t="s">
        <v>3966</v>
      </c>
      <c r="D467" s="6" t="s">
        <v>3967</v>
      </c>
      <c r="E467" s="2" t="s">
        <v>3968</v>
      </c>
      <c r="F467" s="1">
        <v>8782</v>
      </c>
      <c r="G467" s="78" t="s">
        <v>4131</v>
      </c>
      <c r="H467" s="9" t="s">
        <v>4132</v>
      </c>
      <c r="I467" s="78" t="s">
        <v>4133</v>
      </c>
      <c r="J467" s="141">
        <v>67031.097020530797</v>
      </c>
      <c r="K467" s="78" t="s">
        <v>140</v>
      </c>
      <c r="L467" s="78" t="s">
        <v>4134</v>
      </c>
      <c r="M467" s="78" t="s">
        <v>4135</v>
      </c>
      <c r="N467" s="78" t="s">
        <v>4136</v>
      </c>
      <c r="O467" s="78" t="s">
        <v>4137</v>
      </c>
      <c r="P467" s="9">
        <v>1167401</v>
      </c>
      <c r="Q467" s="6">
        <v>45</v>
      </c>
      <c r="R467" s="6">
        <v>0</v>
      </c>
      <c r="S467" s="6">
        <v>0</v>
      </c>
      <c r="T467" s="6">
        <v>45</v>
      </c>
      <c r="U467" s="6">
        <v>45</v>
      </c>
      <c r="V467" s="9">
        <v>85</v>
      </c>
      <c r="W467" s="9">
        <v>100</v>
      </c>
      <c r="X467" s="6" t="s">
        <v>4138</v>
      </c>
      <c r="Y467" s="9">
        <v>3</v>
      </c>
      <c r="Z467" s="9">
        <v>10</v>
      </c>
      <c r="AA467" s="9">
        <v>6</v>
      </c>
      <c r="AB467" s="9">
        <v>25</v>
      </c>
      <c r="AC467" s="9">
        <v>235</v>
      </c>
      <c r="AD467" s="6">
        <v>45</v>
      </c>
      <c r="AE467" s="9">
        <v>5</v>
      </c>
      <c r="AF467" s="81">
        <v>0</v>
      </c>
      <c r="AG467" s="209" t="s">
        <v>3967</v>
      </c>
      <c r="AH467" s="6" t="s">
        <v>3976</v>
      </c>
      <c r="AI467" s="119">
        <v>0</v>
      </c>
      <c r="AJ467" s="192"/>
      <c r="AK467" s="9"/>
      <c r="AL467" s="119"/>
      <c r="AM467" s="192"/>
      <c r="AN467" s="9"/>
      <c r="AO467" s="119"/>
      <c r="AP467" s="192"/>
      <c r="AQ467" s="9"/>
      <c r="AR467" s="81"/>
      <c r="AS467" s="192"/>
      <c r="AT467" s="9"/>
      <c r="AU467" s="119"/>
      <c r="AV467" s="84"/>
      <c r="AW467" s="9"/>
      <c r="AX467" s="119"/>
      <c r="AY467" s="192"/>
      <c r="AZ467" s="9"/>
      <c r="BA467" s="119"/>
      <c r="BB467" s="192"/>
      <c r="BC467" s="9"/>
      <c r="BD467" s="119"/>
      <c r="BE467" s="192"/>
      <c r="BF467" s="9"/>
      <c r="BG467" s="119"/>
    </row>
    <row r="468" spans="1:59" s="41" customFormat="1" ht="101.95" x14ac:dyDescent="0.25">
      <c r="A468" s="9">
        <v>782</v>
      </c>
      <c r="B468" s="124" t="s">
        <v>3965</v>
      </c>
      <c r="C468" s="9" t="s">
        <v>4139</v>
      </c>
      <c r="D468" s="6" t="s">
        <v>3978</v>
      </c>
      <c r="E468" s="2" t="s">
        <v>4140</v>
      </c>
      <c r="F468" s="1" t="s">
        <v>4141</v>
      </c>
      <c r="G468" s="78" t="s">
        <v>4142</v>
      </c>
      <c r="H468" s="9">
        <v>2006</v>
      </c>
      <c r="I468" s="78" t="s">
        <v>4143</v>
      </c>
      <c r="J468" s="141">
        <v>57452.178267401105</v>
      </c>
      <c r="K468" s="78" t="s">
        <v>140</v>
      </c>
      <c r="L468" s="78" t="s">
        <v>4144</v>
      </c>
      <c r="M468" s="78" t="s">
        <v>4145</v>
      </c>
      <c r="N468" s="78" t="s">
        <v>4146</v>
      </c>
      <c r="O468" s="78" t="s">
        <v>4147</v>
      </c>
      <c r="P468" s="9">
        <v>7119</v>
      </c>
      <c r="Q468" s="6">
        <v>45</v>
      </c>
      <c r="R468" s="6">
        <v>0</v>
      </c>
      <c r="S468" s="6">
        <v>0</v>
      </c>
      <c r="T468" s="6">
        <v>45</v>
      </c>
      <c r="U468" s="6">
        <v>45</v>
      </c>
      <c r="V468" s="9">
        <v>85</v>
      </c>
      <c r="W468" s="9">
        <v>100</v>
      </c>
      <c r="X468" s="6" t="s">
        <v>4148</v>
      </c>
      <c r="Y468" s="9">
        <v>3</v>
      </c>
      <c r="Z468" s="9">
        <v>3</v>
      </c>
      <c r="AA468" s="9">
        <v>3</v>
      </c>
      <c r="AB468" s="9">
        <v>31</v>
      </c>
      <c r="AC468" s="9">
        <v>230</v>
      </c>
      <c r="AD468" s="6">
        <v>45</v>
      </c>
      <c r="AE468" s="9">
        <v>5</v>
      </c>
      <c r="AF468" s="81">
        <v>45</v>
      </c>
      <c r="AG468" s="209" t="s">
        <v>3978</v>
      </c>
      <c r="AH468" s="6" t="s">
        <v>3987</v>
      </c>
      <c r="AI468" s="119">
        <v>22</v>
      </c>
      <c r="AJ468" s="192" t="s">
        <v>4060</v>
      </c>
      <c r="AK468" s="9" t="s">
        <v>4149</v>
      </c>
      <c r="AL468" s="119">
        <v>23</v>
      </c>
      <c r="AM468" s="192"/>
      <c r="AN468" s="9"/>
      <c r="AO468" s="119"/>
      <c r="AP468" s="192"/>
      <c r="AQ468" s="9"/>
      <c r="AR468" s="81"/>
      <c r="AS468" s="192"/>
      <c r="AT468" s="9"/>
      <c r="AU468" s="119"/>
      <c r="AV468" s="84"/>
      <c r="AW468" s="9"/>
      <c r="AX468" s="119"/>
      <c r="AY468" s="192"/>
      <c r="AZ468" s="9"/>
      <c r="BA468" s="119"/>
      <c r="BB468" s="192"/>
      <c r="BC468" s="9"/>
      <c r="BD468" s="119"/>
      <c r="BE468" s="192"/>
      <c r="BF468" s="9"/>
      <c r="BG468" s="119"/>
    </row>
    <row r="469" spans="1:59" s="41" customFormat="1" ht="101.95" x14ac:dyDescent="0.25">
      <c r="A469" s="9">
        <v>782</v>
      </c>
      <c r="B469" s="124" t="s">
        <v>3965</v>
      </c>
      <c r="C469" s="9" t="s">
        <v>4049</v>
      </c>
      <c r="D469" s="6" t="s">
        <v>4050</v>
      </c>
      <c r="E469" s="2" t="s">
        <v>4051</v>
      </c>
      <c r="F469" s="1">
        <v>3544</v>
      </c>
      <c r="G469" s="78" t="s">
        <v>4150</v>
      </c>
      <c r="H469" s="9">
        <v>2004</v>
      </c>
      <c r="I469" s="78" t="s">
        <v>4151</v>
      </c>
      <c r="J469" s="141">
        <v>25188.78</v>
      </c>
      <c r="K469" s="78" t="s">
        <v>140</v>
      </c>
      <c r="L469" s="78" t="s">
        <v>4152</v>
      </c>
      <c r="M469" s="78" t="s">
        <v>4153</v>
      </c>
      <c r="N469" s="78" t="s">
        <v>4154</v>
      </c>
      <c r="O469" s="78" t="s">
        <v>4155</v>
      </c>
      <c r="P469" s="9">
        <v>12253</v>
      </c>
      <c r="Q469" s="6">
        <v>45</v>
      </c>
      <c r="R469" s="6">
        <v>0</v>
      </c>
      <c r="S469" s="6">
        <v>0</v>
      </c>
      <c r="T469" s="6">
        <v>45</v>
      </c>
      <c r="U469" s="6">
        <v>45</v>
      </c>
      <c r="V469" s="9">
        <v>85</v>
      </c>
      <c r="W469" s="9">
        <v>100</v>
      </c>
      <c r="X469" s="6" t="s">
        <v>4156</v>
      </c>
      <c r="Y469" s="9">
        <v>4</v>
      </c>
      <c r="Z469" s="9">
        <v>5</v>
      </c>
      <c r="AA469" s="9">
        <v>3</v>
      </c>
      <c r="AB469" s="9">
        <v>4</v>
      </c>
      <c r="AC469" s="9">
        <v>245</v>
      </c>
      <c r="AD469" s="6">
        <v>45</v>
      </c>
      <c r="AE469" s="9">
        <v>5</v>
      </c>
      <c r="AF469" s="81">
        <v>100</v>
      </c>
      <c r="AG469" s="209" t="s">
        <v>4050</v>
      </c>
      <c r="AH469" s="6" t="s">
        <v>4059</v>
      </c>
      <c r="AI469" s="119">
        <v>100</v>
      </c>
      <c r="AJ469" s="192"/>
      <c r="AK469" s="9"/>
      <c r="AL469" s="119"/>
      <c r="AM469" s="192"/>
      <c r="AN469" s="9"/>
      <c r="AO469" s="119"/>
      <c r="AP469" s="192"/>
      <c r="AQ469" s="9"/>
      <c r="AR469" s="81"/>
      <c r="AS469" s="192"/>
      <c r="AT469" s="9"/>
      <c r="AU469" s="119"/>
      <c r="AV469" s="84"/>
      <c r="AW469" s="9"/>
      <c r="AX469" s="119"/>
      <c r="AY469" s="192"/>
      <c r="AZ469" s="9"/>
      <c r="BA469" s="119"/>
      <c r="BB469" s="192"/>
      <c r="BC469" s="9"/>
      <c r="BD469" s="119"/>
      <c r="BE469" s="192"/>
      <c r="BF469" s="9"/>
      <c r="BG469" s="119"/>
    </row>
    <row r="470" spans="1:59" s="41" customFormat="1" ht="152.9" x14ac:dyDescent="0.25">
      <c r="A470" s="9">
        <v>782</v>
      </c>
      <c r="B470" s="124" t="s">
        <v>3965</v>
      </c>
      <c r="C470" s="9" t="s">
        <v>4062</v>
      </c>
      <c r="D470" s="6" t="s">
        <v>4063</v>
      </c>
      <c r="E470" s="2" t="s">
        <v>4064</v>
      </c>
      <c r="F470" s="1">
        <v>9286</v>
      </c>
      <c r="G470" s="78" t="s">
        <v>4157</v>
      </c>
      <c r="H470" s="9">
        <v>2007</v>
      </c>
      <c r="I470" s="78" t="s">
        <v>4158</v>
      </c>
      <c r="J470" s="141">
        <v>53509.96</v>
      </c>
      <c r="K470" s="78" t="s">
        <v>88</v>
      </c>
      <c r="L470" s="78" t="s">
        <v>4067</v>
      </c>
      <c r="M470" s="78" t="s">
        <v>4159</v>
      </c>
      <c r="N470" s="78" t="s">
        <v>4160</v>
      </c>
      <c r="O470" s="78" t="s">
        <v>4161</v>
      </c>
      <c r="P470" s="9">
        <v>7000047</v>
      </c>
      <c r="Q470" s="6">
        <v>45</v>
      </c>
      <c r="R470" s="6">
        <v>0</v>
      </c>
      <c r="S470" s="6">
        <v>0</v>
      </c>
      <c r="T470" s="6">
        <v>45</v>
      </c>
      <c r="U470" s="6">
        <v>45</v>
      </c>
      <c r="V470" s="9">
        <v>85</v>
      </c>
      <c r="W470" s="9">
        <v>100.00000000000007</v>
      </c>
      <c r="X470" s="6" t="s">
        <v>4162</v>
      </c>
      <c r="Y470" s="9">
        <v>4</v>
      </c>
      <c r="Z470" s="9">
        <v>3</v>
      </c>
      <c r="AA470" s="9">
        <v>4</v>
      </c>
      <c r="AB470" s="9">
        <v>46</v>
      </c>
      <c r="AC470" s="9">
        <v>174</v>
      </c>
      <c r="AD470" s="6">
        <v>45</v>
      </c>
      <c r="AE470" s="9">
        <v>5</v>
      </c>
      <c r="AF470" s="81">
        <v>0</v>
      </c>
      <c r="AG470" s="209"/>
      <c r="AH470" s="6"/>
      <c r="AI470" s="119"/>
      <c r="AJ470" s="192"/>
      <c r="AK470" s="9"/>
      <c r="AL470" s="119"/>
      <c r="AM470" s="192"/>
      <c r="AN470" s="9"/>
      <c r="AO470" s="119"/>
      <c r="AP470" s="192"/>
      <c r="AQ470" s="9"/>
      <c r="AR470" s="81"/>
      <c r="AS470" s="192"/>
      <c r="AT470" s="9"/>
      <c r="AU470" s="119"/>
      <c r="AV470" s="84"/>
      <c r="AW470" s="9"/>
      <c r="AX470" s="119"/>
      <c r="AY470" s="192"/>
      <c r="AZ470" s="9"/>
      <c r="BA470" s="119"/>
      <c r="BB470" s="192"/>
      <c r="BC470" s="9"/>
      <c r="BD470" s="119"/>
      <c r="BE470" s="192"/>
      <c r="BF470" s="9"/>
      <c r="BG470" s="119"/>
    </row>
    <row r="471" spans="1:59" s="41" customFormat="1" ht="127.4" x14ac:dyDescent="0.25">
      <c r="A471" s="9">
        <v>782</v>
      </c>
      <c r="B471" s="124" t="s">
        <v>3965</v>
      </c>
      <c r="C471" s="9" t="s">
        <v>4022</v>
      </c>
      <c r="D471" s="6" t="s">
        <v>4023</v>
      </c>
      <c r="E471" s="2" t="s">
        <v>4024</v>
      </c>
      <c r="F471" s="1">
        <v>22701</v>
      </c>
      <c r="G471" s="78" t="s">
        <v>4163</v>
      </c>
      <c r="H471" s="9" t="s">
        <v>4164</v>
      </c>
      <c r="I471" s="78" t="s">
        <v>4165</v>
      </c>
      <c r="J471" s="141">
        <v>158686.79999999999</v>
      </c>
      <c r="K471" s="78" t="s">
        <v>88</v>
      </c>
      <c r="L471" s="78" t="s">
        <v>4028</v>
      </c>
      <c r="M471" s="78" t="s">
        <v>4029</v>
      </c>
      <c r="N471" s="78" t="s">
        <v>4166</v>
      </c>
      <c r="O471" s="78" t="s">
        <v>4167</v>
      </c>
      <c r="P471" s="9">
        <v>8000418</v>
      </c>
      <c r="Q471" s="6">
        <v>45</v>
      </c>
      <c r="R471" s="6">
        <v>0</v>
      </c>
      <c r="S471" s="6">
        <v>0</v>
      </c>
      <c r="T471" s="6">
        <v>45</v>
      </c>
      <c r="U471" s="6">
        <v>45</v>
      </c>
      <c r="V471" s="9">
        <v>85</v>
      </c>
      <c r="W471" s="9">
        <v>100</v>
      </c>
      <c r="X471" s="6" t="s">
        <v>4162</v>
      </c>
      <c r="Y471" s="9">
        <v>3</v>
      </c>
      <c r="Z471" s="9">
        <v>10</v>
      </c>
      <c r="AA471" s="9">
        <v>2</v>
      </c>
      <c r="AB471" s="9">
        <v>44</v>
      </c>
      <c r="AC471" s="9">
        <v>175</v>
      </c>
      <c r="AD471" s="6">
        <v>45</v>
      </c>
      <c r="AE471" s="9">
        <v>5</v>
      </c>
      <c r="AF471" s="81">
        <v>100</v>
      </c>
      <c r="AG471" s="209" t="s">
        <v>4023</v>
      </c>
      <c r="AH471" s="6" t="s">
        <v>4033</v>
      </c>
      <c r="AI471" s="119">
        <v>100</v>
      </c>
      <c r="AJ471" s="192" t="s">
        <v>4034</v>
      </c>
      <c r="AK471" s="9" t="s">
        <v>4035</v>
      </c>
      <c r="AL471" s="119">
        <v>0</v>
      </c>
      <c r="AM471" s="192" t="s">
        <v>4036</v>
      </c>
      <c r="AN471" s="9" t="s">
        <v>4035</v>
      </c>
      <c r="AO471" s="119">
        <v>0</v>
      </c>
      <c r="AP471" s="192"/>
      <c r="AQ471" s="9"/>
      <c r="AR471" s="81"/>
      <c r="AS471" s="192"/>
      <c r="AT471" s="9"/>
      <c r="AU471" s="119"/>
      <c r="AV471" s="84"/>
      <c r="AW471" s="9"/>
      <c r="AX471" s="119"/>
      <c r="AY471" s="192"/>
      <c r="AZ471" s="9"/>
      <c r="BA471" s="119"/>
      <c r="BB471" s="192"/>
      <c r="BC471" s="9"/>
      <c r="BD471" s="119"/>
      <c r="BE471" s="192"/>
      <c r="BF471" s="9"/>
      <c r="BG471" s="119"/>
    </row>
    <row r="472" spans="1:59" s="41" customFormat="1" ht="152.9" x14ac:dyDescent="0.25">
      <c r="A472" s="9">
        <v>782</v>
      </c>
      <c r="B472" s="124" t="s">
        <v>3965</v>
      </c>
      <c r="C472" s="9" t="s">
        <v>4168</v>
      </c>
      <c r="D472" s="6" t="s">
        <v>4169</v>
      </c>
      <c r="E472" s="2" t="s">
        <v>4170</v>
      </c>
      <c r="F472" s="1">
        <v>20857</v>
      </c>
      <c r="G472" s="78" t="s">
        <v>4171</v>
      </c>
      <c r="H472" s="9" t="s">
        <v>4164</v>
      </c>
      <c r="I472" s="78" t="s">
        <v>4172</v>
      </c>
      <c r="J472" s="141">
        <v>102007.59</v>
      </c>
      <c r="K472" s="78" t="s">
        <v>88</v>
      </c>
      <c r="L472" s="78" t="s">
        <v>4173</v>
      </c>
      <c r="M472" s="78" t="s">
        <v>4174</v>
      </c>
      <c r="N472" s="78" t="s">
        <v>4175</v>
      </c>
      <c r="O472" s="78" t="s">
        <v>4176</v>
      </c>
      <c r="P472" s="9">
        <v>7000330</v>
      </c>
      <c r="Q472" s="6">
        <v>45</v>
      </c>
      <c r="R472" s="6">
        <v>0</v>
      </c>
      <c r="S472" s="6">
        <v>0</v>
      </c>
      <c r="T472" s="6">
        <v>45</v>
      </c>
      <c r="U472" s="6">
        <v>45</v>
      </c>
      <c r="V472" s="9">
        <v>85</v>
      </c>
      <c r="W472" s="9">
        <v>100</v>
      </c>
      <c r="X472" s="160" t="s">
        <v>4177</v>
      </c>
      <c r="Y472" s="9">
        <v>4</v>
      </c>
      <c r="Z472" s="9">
        <v>8</v>
      </c>
      <c r="AA472" s="9">
        <v>3</v>
      </c>
      <c r="AB472" s="9">
        <v>1</v>
      </c>
      <c r="AC472" s="9">
        <v>170</v>
      </c>
      <c r="AD472" s="6">
        <v>45</v>
      </c>
      <c r="AE472" s="9">
        <v>5</v>
      </c>
      <c r="AF472" s="81">
        <v>23</v>
      </c>
      <c r="AG472" s="209" t="s">
        <v>4178</v>
      </c>
      <c r="AH472" s="6" t="s">
        <v>4179</v>
      </c>
      <c r="AI472" s="119">
        <v>15</v>
      </c>
      <c r="AJ472" s="192" t="s">
        <v>4180</v>
      </c>
      <c r="AK472" s="9" t="s">
        <v>4179</v>
      </c>
      <c r="AL472" s="119">
        <v>0</v>
      </c>
      <c r="AM472" s="192" t="s">
        <v>4060</v>
      </c>
      <c r="AN472" s="9" t="s">
        <v>4179</v>
      </c>
      <c r="AO472" s="119">
        <v>8</v>
      </c>
      <c r="AP472" s="192"/>
      <c r="AQ472" s="9"/>
      <c r="AR472" s="81"/>
      <c r="AS472" s="192"/>
      <c r="AT472" s="9"/>
      <c r="AU472" s="119"/>
      <c r="AV472" s="84"/>
      <c r="AW472" s="9"/>
      <c r="AX472" s="119"/>
      <c r="AY472" s="192"/>
      <c r="AZ472" s="9"/>
      <c r="BA472" s="119"/>
      <c r="BB472" s="192"/>
      <c r="BC472" s="9"/>
      <c r="BD472" s="119"/>
      <c r="BE472" s="192"/>
      <c r="BF472" s="9"/>
      <c r="BG472" s="119"/>
    </row>
    <row r="473" spans="1:59" s="41" customFormat="1" ht="191.1" x14ac:dyDescent="0.25">
      <c r="A473" s="9">
        <v>782</v>
      </c>
      <c r="B473" s="124" t="s">
        <v>3965</v>
      </c>
      <c r="C473" s="9" t="s">
        <v>3990</v>
      </c>
      <c r="D473" s="6" t="s">
        <v>3991</v>
      </c>
      <c r="E473" s="2" t="s">
        <v>3992</v>
      </c>
      <c r="F473" s="1">
        <v>14556</v>
      </c>
      <c r="G473" s="78" t="s">
        <v>4181</v>
      </c>
      <c r="H473" s="9">
        <v>2009</v>
      </c>
      <c r="I473" s="78" t="s">
        <v>4182</v>
      </c>
      <c r="J473" s="141">
        <v>200307.56</v>
      </c>
      <c r="K473" s="78" t="s">
        <v>68</v>
      </c>
      <c r="L473" s="78" t="s">
        <v>3995</v>
      </c>
      <c r="M473" s="78" t="s">
        <v>3996</v>
      </c>
      <c r="N473" s="78" t="s">
        <v>4183</v>
      </c>
      <c r="O473" s="78" t="s">
        <v>4184</v>
      </c>
      <c r="P473" s="9">
        <v>9000478</v>
      </c>
      <c r="Q473" s="6">
        <v>45</v>
      </c>
      <c r="R473" s="6">
        <v>0</v>
      </c>
      <c r="S473" s="6">
        <v>0</v>
      </c>
      <c r="T473" s="6">
        <v>45</v>
      </c>
      <c r="U473" s="6">
        <v>45</v>
      </c>
      <c r="V473" s="9">
        <v>85</v>
      </c>
      <c r="W473" s="9">
        <v>100</v>
      </c>
      <c r="X473" s="6" t="s">
        <v>4185</v>
      </c>
      <c r="Y473" s="9">
        <v>3</v>
      </c>
      <c r="Z473" s="9">
        <v>10</v>
      </c>
      <c r="AA473" s="9">
        <v>5</v>
      </c>
      <c r="AB473" s="9">
        <v>44</v>
      </c>
      <c r="AC473" s="9">
        <v>77</v>
      </c>
      <c r="AD473" s="6">
        <v>45</v>
      </c>
      <c r="AE473" s="9">
        <v>5</v>
      </c>
      <c r="AF473" s="81">
        <v>90</v>
      </c>
      <c r="AG473" s="209" t="s">
        <v>3991</v>
      </c>
      <c r="AH473" s="6" t="s">
        <v>4000</v>
      </c>
      <c r="AI473" s="119">
        <v>77</v>
      </c>
      <c r="AJ473" s="192" t="s">
        <v>4001</v>
      </c>
      <c r="AK473" s="9" t="s">
        <v>4000</v>
      </c>
      <c r="AL473" s="119">
        <v>2</v>
      </c>
      <c r="AM473" s="192" t="s">
        <v>4002</v>
      </c>
      <c r="AN473" s="9" t="s">
        <v>4000</v>
      </c>
      <c r="AO473" s="119">
        <v>2</v>
      </c>
      <c r="AP473" s="192" t="s">
        <v>4003</v>
      </c>
      <c r="AQ473" s="9" t="s">
        <v>4000</v>
      </c>
      <c r="AR473" s="81">
        <v>9</v>
      </c>
      <c r="AS473" s="192"/>
      <c r="AT473" s="9"/>
      <c r="AU473" s="119"/>
      <c r="AV473" s="84"/>
      <c r="AW473" s="9"/>
      <c r="AX473" s="119"/>
      <c r="AY473" s="192"/>
      <c r="AZ473" s="9"/>
      <c r="BA473" s="119"/>
      <c r="BB473" s="192"/>
      <c r="BC473" s="9"/>
      <c r="BD473" s="119"/>
      <c r="BE473" s="192"/>
      <c r="BF473" s="9"/>
      <c r="BG473" s="119"/>
    </row>
    <row r="474" spans="1:59" s="41" customFormat="1" ht="101.95" x14ac:dyDescent="0.25">
      <c r="A474" s="9">
        <v>782</v>
      </c>
      <c r="B474" s="124" t="s">
        <v>3965</v>
      </c>
      <c r="C474" s="9" t="s">
        <v>3990</v>
      </c>
      <c r="D474" s="6" t="s">
        <v>3991</v>
      </c>
      <c r="E474" s="2" t="s">
        <v>3992</v>
      </c>
      <c r="F474" s="1">
        <v>14556</v>
      </c>
      <c r="G474" s="78" t="s">
        <v>4186</v>
      </c>
      <c r="H474" s="9">
        <v>2009</v>
      </c>
      <c r="I474" s="78" t="s">
        <v>4187</v>
      </c>
      <c r="J474" s="141">
        <v>60193.75</v>
      </c>
      <c r="K474" s="78" t="s">
        <v>68</v>
      </c>
      <c r="L474" s="78" t="s">
        <v>3995</v>
      </c>
      <c r="M474" s="78" t="s">
        <v>3996</v>
      </c>
      <c r="N474" s="78" t="s">
        <v>4188</v>
      </c>
      <c r="O474" s="78" t="s">
        <v>4189</v>
      </c>
      <c r="P474" s="9">
        <v>9000486</v>
      </c>
      <c r="Q474" s="6">
        <v>45</v>
      </c>
      <c r="R474" s="6">
        <v>0</v>
      </c>
      <c r="S474" s="6">
        <v>0</v>
      </c>
      <c r="T474" s="6">
        <v>45</v>
      </c>
      <c r="U474" s="6">
        <v>45</v>
      </c>
      <c r="V474" s="9">
        <v>85</v>
      </c>
      <c r="W474" s="9">
        <v>100</v>
      </c>
      <c r="X474" s="6" t="s">
        <v>4190</v>
      </c>
      <c r="Y474" s="9">
        <v>3</v>
      </c>
      <c r="Z474" s="9">
        <v>10</v>
      </c>
      <c r="AA474" s="9">
        <v>5</v>
      </c>
      <c r="AB474" s="9">
        <v>44</v>
      </c>
      <c r="AC474" s="9">
        <v>77</v>
      </c>
      <c r="AD474" s="6">
        <v>45</v>
      </c>
      <c r="AE474" s="9">
        <v>5</v>
      </c>
      <c r="AF474" s="81">
        <v>92</v>
      </c>
      <c r="AG474" s="209" t="s">
        <v>3991</v>
      </c>
      <c r="AH474" s="6" t="s">
        <v>4000</v>
      </c>
      <c r="AI474" s="119">
        <v>60</v>
      </c>
      <c r="AJ474" s="192" t="s">
        <v>4001</v>
      </c>
      <c r="AK474" s="9" t="s">
        <v>4000</v>
      </c>
      <c r="AL474" s="119">
        <v>10</v>
      </c>
      <c r="AM474" s="192" t="s">
        <v>4002</v>
      </c>
      <c r="AN474" s="9" t="s">
        <v>4000</v>
      </c>
      <c r="AO474" s="119">
        <v>5</v>
      </c>
      <c r="AP474" s="192" t="s">
        <v>4003</v>
      </c>
      <c r="AQ474" s="9" t="s">
        <v>4000</v>
      </c>
      <c r="AR474" s="81">
        <v>16</v>
      </c>
      <c r="AS474" s="192"/>
      <c r="AT474" s="9"/>
      <c r="AU474" s="119"/>
      <c r="AV474" s="84"/>
      <c r="AW474" s="9"/>
      <c r="AX474" s="119"/>
      <c r="AY474" s="192"/>
      <c r="AZ474" s="9"/>
      <c r="BA474" s="119"/>
      <c r="BB474" s="192"/>
      <c r="BC474" s="9"/>
      <c r="BD474" s="119"/>
      <c r="BE474" s="192"/>
      <c r="BF474" s="9"/>
      <c r="BG474" s="119"/>
    </row>
    <row r="475" spans="1:59" s="41" customFormat="1" ht="229.3" x14ac:dyDescent="0.25">
      <c r="A475" s="9">
        <v>782</v>
      </c>
      <c r="B475" s="124" t="s">
        <v>3965</v>
      </c>
      <c r="C475" s="9" t="s">
        <v>4022</v>
      </c>
      <c r="D475" s="6" t="s">
        <v>4023</v>
      </c>
      <c r="E475" s="2" t="s">
        <v>4024</v>
      </c>
      <c r="F475" s="1">
        <v>22701</v>
      </c>
      <c r="G475" s="78" t="s">
        <v>4191</v>
      </c>
      <c r="H475" s="9">
        <v>2011</v>
      </c>
      <c r="I475" s="78" t="s">
        <v>4192</v>
      </c>
      <c r="J475" s="141">
        <v>134986.51999999999</v>
      </c>
      <c r="K475" s="78" t="s">
        <v>68</v>
      </c>
      <c r="L475" s="78" t="s">
        <v>4093</v>
      </c>
      <c r="M475" s="78" t="s">
        <v>4094</v>
      </c>
      <c r="N475" s="78" t="s">
        <v>4193</v>
      </c>
      <c r="O475" s="78" t="s">
        <v>4194</v>
      </c>
      <c r="P475" s="9">
        <v>11000563</v>
      </c>
      <c r="Q475" s="6">
        <v>45</v>
      </c>
      <c r="R475" s="6">
        <v>0</v>
      </c>
      <c r="S475" s="6">
        <v>0</v>
      </c>
      <c r="T475" s="6">
        <v>45</v>
      </c>
      <c r="U475" s="6">
        <v>45</v>
      </c>
      <c r="V475" s="9">
        <v>85</v>
      </c>
      <c r="W475" s="9">
        <v>100</v>
      </c>
      <c r="X475" s="6" t="s">
        <v>4195</v>
      </c>
      <c r="Y475" s="9">
        <v>3</v>
      </c>
      <c r="Z475" s="9">
        <v>10</v>
      </c>
      <c r="AA475" s="9" t="s">
        <v>4196</v>
      </c>
      <c r="AB475" s="9">
        <v>44</v>
      </c>
      <c r="AC475" s="9">
        <v>76</v>
      </c>
      <c r="AD475" s="6">
        <v>45</v>
      </c>
      <c r="AE475" s="9">
        <v>5</v>
      </c>
      <c r="AF475" s="81">
        <v>100</v>
      </c>
      <c r="AG475" s="209" t="s">
        <v>4023</v>
      </c>
      <c r="AH475" s="6" t="s">
        <v>4033</v>
      </c>
      <c r="AI475" s="119">
        <v>100</v>
      </c>
      <c r="AJ475" s="192" t="s">
        <v>4034</v>
      </c>
      <c r="AK475" s="9" t="s">
        <v>4035</v>
      </c>
      <c r="AL475" s="119">
        <v>0</v>
      </c>
      <c r="AM475" s="192" t="s">
        <v>4036</v>
      </c>
      <c r="AN475" s="9" t="s">
        <v>4035</v>
      </c>
      <c r="AO475" s="119">
        <v>0</v>
      </c>
      <c r="AP475" s="192"/>
      <c r="AQ475" s="9"/>
      <c r="AR475" s="81"/>
      <c r="AS475" s="192"/>
      <c r="AT475" s="9"/>
      <c r="AU475" s="119"/>
      <c r="AV475" s="84"/>
      <c r="AW475" s="9"/>
      <c r="AX475" s="119"/>
      <c r="AY475" s="192"/>
      <c r="AZ475" s="9"/>
      <c r="BA475" s="119"/>
      <c r="BB475" s="192"/>
      <c r="BC475" s="9"/>
      <c r="BD475" s="119"/>
      <c r="BE475" s="192"/>
      <c r="BF475" s="9"/>
      <c r="BG475" s="119"/>
    </row>
    <row r="476" spans="1:59" s="41" customFormat="1" ht="152.9" x14ac:dyDescent="0.25">
      <c r="A476" s="9">
        <v>782</v>
      </c>
      <c r="B476" s="124" t="s">
        <v>3965</v>
      </c>
      <c r="C476" s="9" t="s">
        <v>4197</v>
      </c>
      <c r="D476" s="6" t="s">
        <v>4005</v>
      </c>
      <c r="E476" s="2" t="s">
        <v>4198</v>
      </c>
      <c r="F476" s="1">
        <v>21238</v>
      </c>
      <c r="G476" s="78" t="s">
        <v>4199</v>
      </c>
      <c r="H476" s="9">
        <v>2010</v>
      </c>
      <c r="I476" s="78" t="s">
        <v>4200</v>
      </c>
      <c r="J476" s="141">
        <v>151583.87</v>
      </c>
      <c r="K476" s="78" t="s">
        <v>68</v>
      </c>
      <c r="L476" s="78" t="s">
        <v>4201</v>
      </c>
      <c r="M476" s="78" t="s">
        <v>4202</v>
      </c>
      <c r="N476" s="78" t="s">
        <v>4203</v>
      </c>
      <c r="O476" s="78" t="s">
        <v>4204</v>
      </c>
      <c r="P476" s="9">
        <v>9000598</v>
      </c>
      <c r="Q476" s="6">
        <v>45</v>
      </c>
      <c r="R476" s="6">
        <v>0</v>
      </c>
      <c r="S476" s="6">
        <v>0</v>
      </c>
      <c r="T476" s="6">
        <v>45</v>
      </c>
      <c r="U476" s="6">
        <v>45</v>
      </c>
      <c r="V476" s="9">
        <v>85</v>
      </c>
      <c r="W476" s="9">
        <v>100</v>
      </c>
      <c r="X476" s="6" t="s">
        <v>4205</v>
      </c>
      <c r="Y476" s="9">
        <v>4</v>
      </c>
      <c r="Z476" s="9">
        <v>4</v>
      </c>
      <c r="AA476" s="9">
        <v>6</v>
      </c>
      <c r="AB476" s="9">
        <v>46</v>
      </c>
      <c r="AC476" s="9">
        <v>82</v>
      </c>
      <c r="AD476" s="6">
        <v>45</v>
      </c>
      <c r="AE476" s="9">
        <v>5</v>
      </c>
      <c r="AF476" s="81">
        <v>57</v>
      </c>
      <c r="AG476" s="209" t="s">
        <v>4206</v>
      </c>
      <c r="AH476" s="6" t="s">
        <v>4207</v>
      </c>
      <c r="AI476" s="119">
        <v>57</v>
      </c>
      <c r="AJ476" s="192" t="s">
        <v>4060</v>
      </c>
      <c r="AK476" s="9" t="s">
        <v>4208</v>
      </c>
      <c r="AL476" s="119">
        <v>0</v>
      </c>
      <c r="AM476" s="192"/>
      <c r="AN476" s="9"/>
      <c r="AO476" s="119"/>
      <c r="AP476" s="192"/>
      <c r="AQ476" s="9"/>
      <c r="AR476" s="81"/>
      <c r="AS476" s="192"/>
      <c r="AT476" s="9"/>
      <c r="AU476" s="119"/>
      <c r="AV476" s="84"/>
      <c r="AW476" s="9"/>
      <c r="AX476" s="119"/>
      <c r="AY476" s="192"/>
      <c r="AZ476" s="9"/>
      <c r="BA476" s="119"/>
      <c r="BB476" s="192"/>
      <c r="BC476" s="9"/>
      <c r="BD476" s="119"/>
      <c r="BE476" s="192"/>
      <c r="BF476" s="9"/>
      <c r="BG476" s="119"/>
    </row>
    <row r="477" spans="1:59" s="41" customFormat="1" ht="409.6" x14ac:dyDescent="0.25">
      <c r="A477" s="9">
        <v>782</v>
      </c>
      <c r="B477" s="124" t="s">
        <v>3965</v>
      </c>
      <c r="C477" s="9" t="s">
        <v>4037</v>
      </c>
      <c r="D477" s="6" t="s">
        <v>4038</v>
      </c>
      <c r="E477" s="2" t="s">
        <v>4039</v>
      </c>
      <c r="F477" s="1">
        <v>26559</v>
      </c>
      <c r="G477" s="78" t="s">
        <v>4209</v>
      </c>
      <c r="H477" s="9">
        <v>2011</v>
      </c>
      <c r="I477" s="78" t="s">
        <v>4210</v>
      </c>
      <c r="J477" s="141">
        <v>115333.29000000001</v>
      </c>
      <c r="K477" s="78" t="s">
        <v>4211</v>
      </c>
      <c r="L477" s="78" t="s">
        <v>4212</v>
      </c>
      <c r="M477" s="78" t="s">
        <v>4213</v>
      </c>
      <c r="N477" s="78" t="s">
        <v>4214</v>
      </c>
      <c r="O477" s="78" t="s">
        <v>4215</v>
      </c>
      <c r="P477" s="9">
        <v>11000062</v>
      </c>
      <c r="Q477" s="6">
        <v>45</v>
      </c>
      <c r="R477" s="6">
        <v>0</v>
      </c>
      <c r="S477" s="6">
        <v>0</v>
      </c>
      <c r="T477" s="6">
        <v>45</v>
      </c>
      <c r="U477" s="6">
        <v>45</v>
      </c>
      <c r="V477" s="9">
        <v>85</v>
      </c>
      <c r="W477" s="9">
        <v>100</v>
      </c>
      <c r="X477" s="6" t="s">
        <v>4216</v>
      </c>
      <c r="Y477" s="9">
        <v>6</v>
      </c>
      <c r="Z477" s="9">
        <v>3</v>
      </c>
      <c r="AA477" s="9">
        <v>1</v>
      </c>
      <c r="AB477" s="9">
        <v>47</v>
      </c>
      <c r="AC477" s="9"/>
      <c r="AD477" s="6">
        <v>45</v>
      </c>
      <c r="AE477" s="9">
        <v>5</v>
      </c>
      <c r="AF477" s="81">
        <v>24</v>
      </c>
      <c r="AG477" s="209" t="s">
        <v>4047</v>
      </c>
      <c r="AH477" s="6" t="s">
        <v>4048</v>
      </c>
      <c r="AI477" s="119">
        <v>0</v>
      </c>
      <c r="AJ477" s="192" t="s">
        <v>3988</v>
      </c>
      <c r="AK477" s="9" t="s">
        <v>4048</v>
      </c>
      <c r="AL477" s="119">
        <v>7</v>
      </c>
      <c r="AM477" s="192" t="s">
        <v>4060</v>
      </c>
      <c r="AN477" s="9" t="s">
        <v>4048</v>
      </c>
      <c r="AO477" s="119">
        <v>17</v>
      </c>
      <c r="AP477" s="192"/>
      <c r="AQ477" s="9"/>
      <c r="AR477" s="81"/>
      <c r="AS477" s="192"/>
      <c r="AT477" s="9"/>
      <c r="AU477" s="119"/>
      <c r="AV477" s="84"/>
      <c r="AW477" s="9"/>
      <c r="AX477" s="119"/>
      <c r="AY477" s="192"/>
      <c r="AZ477" s="9"/>
      <c r="BA477" s="119"/>
      <c r="BB477" s="192"/>
      <c r="BC477" s="9"/>
      <c r="BD477" s="119"/>
      <c r="BE477" s="192"/>
      <c r="BF477" s="9"/>
      <c r="BG477" s="119"/>
    </row>
    <row r="478" spans="1:59" s="41" customFormat="1" ht="318.5" x14ac:dyDescent="0.25">
      <c r="A478" s="9">
        <v>782</v>
      </c>
      <c r="B478" s="124" t="s">
        <v>3965</v>
      </c>
      <c r="C478" s="9" t="s">
        <v>4217</v>
      </c>
      <c r="D478" s="6"/>
      <c r="E478" s="2" t="s">
        <v>4218</v>
      </c>
      <c r="F478" s="1">
        <v>23947</v>
      </c>
      <c r="G478" s="78" t="s">
        <v>4219</v>
      </c>
      <c r="H478" s="9" t="s">
        <v>4220</v>
      </c>
      <c r="I478" s="78" t="s">
        <v>4221</v>
      </c>
      <c r="J478" s="141">
        <v>685334.78</v>
      </c>
      <c r="K478" s="78" t="s">
        <v>4222</v>
      </c>
      <c r="L478" s="78" t="s">
        <v>4223</v>
      </c>
      <c r="M478" s="78" t="s">
        <v>4224</v>
      </c>
      <c r="N478" s="78" t="s">
        <v>4225</v>
      </c>
      <c r="O478" s="78" t="s">
        <v>4226</v>
      </c>
      <c r="P478" s="9">
        <v>10000450</v>
      </c>
      <c r="Q478" s="6">
        <v>45</v>
      </c>
      <c r="R478" s="6">
        <v>0</v>
      </c>
      <c r="S478" s="6">
        <v>0</v>
      </c>
      <c r="T478" s="6">
        <v>45</v>
      </c>
      <c r="U478" s="6">
        <v>45</v>
      </c>
      <c r="V478" s="9">
        <v>85</v>
      </c>
      <c r="W478" s="9">
        <v>100</v>
      </c>
      <c r="X478" s="6" t="s">
        <v>4227</v>
      </c>
      <c r="Y478" s="9">
        <v>6</v>
      </c>
      <c r="Z478" s="9">
        <v>1</v>
      </c>
      <c r="AA478" s="9">
        <v>3</v>
      </c>
      <c r="AB478" s="9">
        <v>14</v>
      </c>
      <c r="AC478" s="9" t="s">
        <v>7530</v>
      </c>
      <c r="AD478" s="6">
        <v>45</v>
      </c>
      <c r="AE478" s="9">
        <v>2</v>
      </c>
      <c r="AF478" s="81">
        <v>44</v>
      </c>
      <c r="AG478" s="209" t="s">
        <v>4228</v>
      </c>
      <c r="AH478" s="6" t="s">
        <v>4229</v>
      </c>
      <c r="AI478" s="119">
        <v>44</v>
      </c>
      <c r="AJ478" s="192"/>
      <c r="AK478" s="9"/>
      <c r="AL478" s="119"/>
      <c r="AM478" s="192"/>
      <c r="AN478" s="9"/>
      <c r="AO478" s="119"/>
      <c r="AP478" s="192"/>
      <c r="AQ478" s="9"/>
      <c r="AR478" s="81"/>
      <c r="AS478" s="192"/>
      <c r="AT478" s="9"/>
      <c r="AU478" s="119"/>
      <c r="AV478" s="84"/>
      <c r="AW478" s="9"/>
      <c r="AX478" s="119"/>
      <c r="AY478" s="192"/>
      <c r="AZ478" s="9"/>
      <c r="BA478" s="119"/>
      <c r="BB478" s="192"/>
      <c r="BC478" s="9"/>
      <c r="BD478" s="119"/>
      <c r="BE478" s="192"/>
      <c r="BF478" s="9"/>
      <c r="BG478" s="119"/>
    </row>
    <row r="479" spans="1:59" s="41" customFormat="1" ht="318.5" x14ac:dyDescent="0.25">
      <c r="A479" s="9">
        <v>782</v>
      </c>
      <c r="B479" s="124" t="s">
        <v>3965</v>
      </c>
      <c r="C479" s="9" t="s">
        <v>4217</v>
      </c>
      <c r="D479" s="6"/>
      <c r="E479" s="2" t="s">
        <v>4218</v>
      </c>
      <c r="F479" s="1">
        <v>23948</v>
      </c>
      <c r="G479" s="78" t="s">
        <v>4230</v>
      </c>
      <c r="H479" s="9">
        <v>2011</v>
      </c>
      <c r="I479" s="78" t="s">
        <v>4231</v>
      </c>
      <c r="J479" s="141">
        <v>165250.72</v>
      </c>
      <c r="K479" s="78" t="s">
        <v>4232</v>
      </c>
      <c r="L479" s="78" t="s">
        <v>4223</v>
      </c>
      <c r="M479" s="78" t="s">
        <v>4233</v>
      </c>
      <c r="N479" s="78" t="s">
        <v>4225</v>
      </c>
      <c r="O479" s="78" t="s">
        <v>4234</v>
      </c>
      <c r="P479" s="9">
        <v>11000595</v>
      </c>
      <c r="Q479" s="6" t="s">
        <v>4235</v>
      </c>
      <c r="R479" s="6">
        <v>0</v>
      </c>
      <c r="S479" s="6">
        <v>0</v>
      </c>
      <c r="T479" s="6" t="s">
        <v>4235</v>
      </c>
      <c r="U479" s="6" t="s">
        <v>4235</v>
      </c>
      <c r="V479" s="9">
        <v>85</v>
      </c>
      <c r="W479" s="9">
        <v>100</v>
      </c>
      <c r="X479" s="6" t="s">
        <v>4227</v>
      </c>
      <c r="Y479" s="9">
        <v>6</v>
      </c>
      <c r="Z479" s="9">
        <v>1</v>
      </c>
      <c r="AA479" s="9">
        <v>3</v>
      </c>
      <c r="AB479" s="9">
        <v>63</v>
      </c>
      <c r="AC479" s="9"/>
      <c r="AD479" s="6">
        <v>45</v>
      </c>
      <c r="AE479" s="9">
        <v>5</v>
      </c>
      <c r="AF479" s="81">
        <v>44</v>
      </c>
      <c r="AG479" s="209" t="s">
        <v>4228</v>
      </c>
      <c r="AH479" s="6" t="s">
        <v>4236</v>
      </c>
      <c r="AI479" s="119">
        <v>44</v>
      </c>
      <c r="AJ479" s="192"/>
      <c r="AK479" s="9"/>
      <c r="AL479" s="119"/>
      <c r="AM479" s="192"/>
      <c r="AN479" s="9"/>
      <c r="AO479" s="119"/>
      <c r="AP479" s="192"/>
      <c r="AQ479" s="9"/>
      <c r="AR479" s="81"/>
      <c r="AS479" s="192"/>
      <c r="AT479" s="9"/>
      <c r="AU479" s="119"/>
      <c r="AV479" s="84"/>
      <c r="AW479" s="9"/>
      <c r="AX479" s="119"/>
      <c r="AY479" s="192"/>
      <c r="AZ479" s="9"/>
      <c r="BA479" s="119"/>
      <c r="BB479" s="192"/>
      <c r="BC479" s="9"/>
      <c r="BD479" s="119"/>
      <c r="BE479" s="192"/>
      <c r="BF479" s="9"/>
      <c r="BG479" s="119"/>
    </row>
    <row r="480" spans="1:59" s="41" customFormat="1" ht="165.6" x14ac:dyDescent="0.25">
      <c r="A480" s="9">
        <v>782</v>
      </c>
      <c r="B480" s="124" t="s">
        <v>3965</v>
      </c>
      <c r="C480" s="9" t="s">
        <v>3990</v>
      </c>
      <c r="D480" s="6" t="s">
        <v>3991</v>
      </c>
      <c r="E480" s="2" t="s">
        <v>4237</v>
      </c>
      <c r="F480" s="1">
        <v>14556</v>
      </c>
      <c r="G480" s="78" t="s">
        <v>4238</v>
      </c>
      <c r="H480" s="9">
        <v>2012</v>
      </c>
      <c r="I480" s="78" t="s">
        <v>4239</v>
      </c>
      <c r="J480" s="141">
        <v>112860</v>
      </c>
      <c r="K480" s="78" t="s">
        <v>4211</v>
      </c>
      <c r="L480" s="78" t="s">
        <v>4240</v>
      </c>
      <c r="M480" s="78" t="s">
        <v>4241</v>
      </c>
      <c r="N480" s="78" t="s">
        <v>4242</v>
      </c>
      <c r="O480" s="78" t="s">
        <v>4243</v>
      </c>
      <c r="P480" s="9">
        <v>12000372</v>
      </c>
      <c r="Q480" s="6">
        <v>45</v>
      </c>
      <c r="R480" s="6">
        <v>0</v>
      </c>
      <c r="S480" s="6">
        <v>0</v>
      </c>
      <c r="T480" s="6">
        <v>45</v>
      </c>
      <c r="U480" s="6">
        <v>45</v>
      </c>
      <c r="V480" s="9">
        <v>85</v>
      </c>
      <c r="W480" s="9">
        <v>82</v>
      </c>
      <c r="X480" s="6" t="s">
        <v>4244</v>
      </c>
      <c r="Y480" s="9">
        <v>4</v>
      </c>
      <c r="Z480" s="9">
        <v>5</v>
      </c>
      <c r="AA480" s="9">
        <v>5</v>
      </c>
      <c r="AB480" s="9">
        <v>4</v>
      </c>
      <c r="AC480" s="9"/>
      <c r="AD480" s="6">
        <v>45</v>
      </c>
      <c r="AE480" s="9">
        <v>5</v>
      </c>
      <c r="AF480" s="81">
        <v>92</v>
      </c>
      <c r="AG480" s="209" t="s">
        <v>3991</v>
      </c>
      <c r="AH480" s="6" t="s">
        <v>4000</v>
      </c>
      <c r="AI480" s="119">
        <v>69</v>
      </c>
      <c r="AJ480" s="192" t="s">
        <v>4001</v>
      </c>
      <c r="AK480" s="9" t="s">
        <v>4000</v>
      </c>
      <c r="AL480" s="119">
        <v>4</v>
      </c>
      <c r="AM480" s="192" t="s">
        <v>4002</v>
      </c>
      <c r="AN480" s="9" t="s">
        <v>4000</v>
      </c>
      <c r="AO480" s="119">
        <v>4</v>
      </c>
      <c r="AP480" s="192" t="s">
        <v>4003</v>
      </c>
      <c r="AQ480" s="9" t="s">
        <v>4000</v>
      </c>
      <c r="AR480" s="81">
        <v>15</v>
      </c>
      <c r="AS480" s="192"/>
      <c r="AT480" s="9"/>
      <c r="AU480" s="119"/>
      <c r="AV480" s="84"/>
      <c r="AW480" s="9"/>
      <c r="AX480" s="119"/>
      <c r="AY480" s="192"/>
      <c r="AZ480" s="9"/>
      <c r="BA480" s="119"/>
      <c r="BB480" s="192"/>
      <c r="BC480" s="9"/>
      <c r="BD480" s="119"/>
      <c r="BE480" s="192"/>
      <c r="BF480" s="9"/>
      <c r="BG480" s="119"/>
    </row>
    <row r="481" spans="1:59" s="41" customFormat="1" ht="101.95" x14ac:dyDescent="0.25">
      <c r="A481" s="9">
        <v>782</v>
      </c>
      <c r="B481" s="124" t="s">
        <v>3965</v>
      </c>
      <c r="C481" s="9" t="s">
        <v>4245</v>
      </c>
      <c r="D481" s="6" t="s">
        <v>4115</v>
      </c>
      <c r="E481" s="2" t="s">
        <v>4246</v>
      </c>
      <c r="F481" s="1">
        <v>2034</v>
      </c>
      <c r="G481" s="78" t="s">
        <v>4247</v>
      </c>
      <c r="H481" s="9">
        <v>2014</v>
      </c>
      <c r="I481" s="78" t="s">
        <v>4248</v>
      </c>
      <c r="J481" s="141">
        <v>20962.04</v>
      </c>
      <c r="K481" s="78" t="s">
        <v>4211</v>
      </c>
      <c r="L481" s="78" t="s">
        <v>4249</v>
      </c>
      <c r="M481" s="78" t="s">
        <v>4250</v>
      </c>
      <c r="N481" s="78" t="s">
        <v>4251</v>
      </c>
      <c r="O481" s="78" t="s">
        <v>4252</v>
      </c>
      <c r="P481" s="9">
        <v>14000303</v>
      </c>
      <c r="Q481" s="6">
        <v>45</v>
      </c>
      <c r="R481" s="6">
        <v>0</v>
      </c>
      <c r="S481" s="6">
        <v>0</v>
      </c>
      <c r="T481" s="6">
        <v>45</v>
      </c>
      <c r="U481" s="6">
        <v>45</v>
      </c>
      <c r="V481" s="9">
        <v>85</v>
      </c>
      <c r="W481" s="9">
        <v>40</v>
      </c>
      <c r="X481" s="6" t="s">
        <v>4253</v>
      </c>
      <c r="Y481" s="9">
        <v>3</v>
      </c>
      <c r="Z481" s="9">
        <v>10</v>
      </c>
      <c r="AA481" s="9">
        <v>6</v>
      </c>
      <c r="AB481" s="9">
        <v>46</v>
      </c>
      <c r="AC481" s="9"/>
      <c r="AD481" s="6">
        <v>45</v>
      </c>
      <c r="AE481" s="9">
        <v>5</v>
      </c>
      <c r="AF481" s="81">
        <v>8</v>
      </c>
      <c r="AG481" s="209" t="s">
        <v>4115</v>
      </c>
      <c r="AH481" s="6" t="s">
        <v>4124</v>
      </c>
      <c r="AI481" s="119">
        <v>8</v>
      </c>
      <c r="AJ481" s="192" t="s">
        <v>4254</v>
      </c>
      <c r="AK481" s="9" t="s">
        <v>4124</v>
      </c>
      <c r="AL481" s="119">
        <v>0</v>
      </c>
      <c r="AM481" s="192"/>
      <c r="AN481" s="9"/>
      <c r="AO481" s="119"/>
      <c r="AP481" s="192"/>
      <c r="AQ481" s="9"/>
      <c r="AR481" s="81"/>
      <c r="AS481" s="192"/>
      <c r="AT481" s="9"/>
      <c r="AU481" s="119"/>
      <c r="AV481" s="84"/>
      <c r="AW481" s="9"/>
      <c r="AX481" s="119"/>
      <c r="AY481" s="192"/>
      <c r="AZ481" s="9"/>
      <c r="BA481" s="119"/>
      <c r="BB481" s="192"/>
      <c r="BC481" s="9"/>
      <c r="BD481" s="119"/>
      <c r="BE481" s="192"/>
      <c r="BF481" s="9"/>
      <c r="BG481" s="119"/>
    </row>
    <row r="482" spans="1:59" s="41" customFormat="1" ht="101.95" x14ac:dyDescent="0.25">
      <c r="A482" s="9">
        <v>782</v>
      </c>
      <c r="B482" s="124" t="s">
        <v>3965</v>
      </c>
      <c r="C482" s="9" t="s">
        <v>4255</v>
      </c>
      <c r="D482" s="6" t="s">
        <v>4005</v>
      </c>
      <c r="E482" s="2" t="s">
        <v>4256</v>
      </c>
      <c r="F482" s="1">
        <v>17059</v>
      </c>
      <c r="G482" s="78" t="s">
        <v>4257</v>
      </c>
      <c r="H482" s="9">
        <v>2016</v>
      </c>
      <c r="I482" s="78" t="s">
        <v>4258</v>
      </c>
      <c r="J482" s="141">
        <v>62379.67</v>
      </c>
      <c r="K482" s="78" t="s">
        <v>283</v>
      </c>
      <c r="L482" s="78" t="s">
        <v>4259</v>
      </c>
      <c r="M482" s="78" t="s">
        <v>4260</v>
      </c>
      <c r="N482" s="78" t="s">
        <v>4257</v>
      </c>
      <c r="O482" s="78" t="s">
        <v>4261</v>
      </c>
      <c r="P482" s="9">
        <v>16000313</v>
      </c>
      <c r="Q482" s="6">
        <v>45</v>
      </c>
      <c r="R482" s="6">
        <v>0</v>
      </c>
      <c r="S482" s="6">
        <v>0</v>
      </c>
      <c r="T482" s="6">
        <v>45</v>
      </c>
      <c r="U482" s="6">
        <v>45</v>
      </c>
      <c r="V482" s="9">
        <v>85</v>
      </c>
      <c r="W482" s="9">
        <v>25</v>
      </c>
      <c r="X482" s="6" t="s">
        <v>4262</v>
      </c>
      <c r="Y482" s="9">
        <v>1</v>
      </c>
      <c r="Z482" s="9">
        <v>6</v>
      </c>
      <c r="AA482" s="9">
        <v>1</v>
      </c>
      <c r="AB482" s="9">
        <v>161</v>
      </c>
      <c r="AC482" s="9" t="s">
        <v>7536</v>
      </c>
      <c r="AD482" s="6">
        <v>45</v>
      </c>
      <c r="AE482" s="9">
        <v>5</v>
      </c>
      <c r="AF482" s="81">
        <v>94</v>
      </c>
      <c r="AG482" s="209" t="s">
        <v>4005</v>
      </c>
      <c r="AH482" s="6" t="s">
        <v>4014</v>
      </c>
      <c r="AI482" s="119">
        <v>94</v>
      </c>
      <c r="AJ482" s="192"/>
      <c r="AK482" s="9"/>
      <c r="AL482" s="119"/>
      <c r="AM482" s="192"/>
      <c r="AN482" s="9"/>
      <c r="AO482" s="119"/>
      <c r="AP482" s="192"/>
      <c r="AQ482" s="9"/>
      <c r="AR482" s="81"/>
      <c r="AS482" s="192"/>
      <c r="AT482" s="9"/>
      <c r="AU482" s="119"/>
      <c r="AV482" s="84"/>
      <c r="AW482" s="9"/>
      <c r="AX482" s="119"/>
      <c r="AY482" s="192"/>
      <c r="AZ482" s="9"/>
      <c r="BA482" s="119"/>
      <c r="BB482" s="192"/>
      <c r="BC482" s="9"/>
      <c r="BD482" s="119"/>
      <c r="BE482" s="192"/>
      <c r="BF482" s="9"/>
      <c r="BG482" s="119"/>
    </row>
    <row r="483" spans="1:59" s="41" customFormat="1" ht="101.95" x14ac:dyDescent="0.25">
      <c r="A483" s="9">
        <v>782</v>
      </c>
      <c r="B483" s="124" t="s">
        <v>3965</v>
      </c>
      <c r="C483" s="9" t="s">
        <v>3966</v>
      </c>
      <c r="D483" s="6" t="s">
        <v>3967</v>
      </c>
      <c r="E483" s="2" t="s">
        <v>4263</v>
      </c>
      <c r="F483" s="1">
        <v>8782</v>
      </c>
      <c r="G483" s="78" t="s">
        <v>4264</v>
      </c>
      <c r="H483" s="9">
        <v>2015</v>
      </c>
      <c r="I483" s="78" t="s">
        <v>4265</v>
      </c>
      <c r="J483" s="141">
        <v>14575.84</v>
      </c>
      <c r="K483" s="78" t="s">
        <v>283</v>
      </c>
      <c r="L483" s="78" t="s">
        <v>4134</v>
      </c>
      <c r="M483" s="78" t="s">
        <v>4266</v>
      </c>
      <c r="N483" s="78" t="s">
        <v>4267</v>
      </c>
      <c r="O483" s="78" t="s">
        <v>4268</v>
      </c>
      <c r="P483" s="9">
        <v>15000204</v>
      </c>
      <c r="Q483" s="6">
        <v>45</v>
      </c>
      <c r="R483" s="6">
        <v>0</v>
      </c>
      <c r="S483" s="6">
        <v>0</v>
      </c>
      <c r="T483" s="6">
        <v>45</v>
      </c>
      <c r="U483" s="6">
        <v>45</v>
      </c>
      <c r="V483" s="9">
        <v>85</v>
      </c>
      <c r="W483" s="9">
        <v>25</v>
      </c>
      <c r="X483" s="6" t="s">
        <v>4269</v>
      </c>
      <c r="Y483" s="9">
        <v>4</v>
      </c>
      <c r="Z483" s="9">
        <v>4</v>
      </c>
      <c r="AA483" s="9">
        <v>5</v>
      </c>
      <c r="AB483" s="9">
        <v>46</v>
      </c>
      <c r="AC483" s="9" t="s">
        <v>7531</v>
      </c>
      <c r="AD483" s="6">
        <v>45</v>
      </c>
      <c r="AE483" s="9">
        <v>5</v>
      </c>
      <c r="AF483" s="81">
        <v>94</v>
      </c>
      <c r="AG483" s="209" t="s">
        <v>3967</v>
      </c>
      <c r="AH483" s="6" t="s">
        <v>3976</v>
      </c>
      <c r="AI483" s="119">
        <v>94</v>
      </c>
      <c r="AJ483" s="192"/>
      <c r="AK483" s="9"/>
      <c r="AL483" s="119"/>
      <c r="AM483" s="192"/>
      <c r="AN483" s="9"/>
      <c r="AO483" s="119"/>
      <c r="AP483" s="192"/>
      <c r="AQ483" s="9"/>
      <c r="AR483" s="81"/>
      <c r="AS483" s="192"/>
      <c r="AT483" s="9"/>
      <c r="AU483" s="119"/>
      <c r="AV483" s="84"/>
      <c r="AW483" s="9"/>
      <c r="AX483" s="119"/>
      <c r="AY483" s="192"/>
      <c r="AZ483" s="9"/>
      <c r="BA483" s="119"/>
      <c r="BB483" s="192"/>
      <c r="BC483" s="9"/>
      <c r="BD483" s="119"/>
      <c r="BE483" s="192"/>
      <c r="BF483" s="9"/>
      <c r="BG483" s="119"/>
    </row>
    <row r="484" spans="1:59" s="41" customFormat="1" ht="101.95" x14ac:dyDescent="0.25">
      <c r="A484" s="9">
        <v>782</v>
      </c>
      <c r="B484" s="124" t="s">
        <v>3965</v>
      </c>
      <c r="C484" s="9" t="s">
        <v>4270</v>
      </c>
      <c r="D484" s="6" t="s">
        <v>4063</v>
      </c>
      <c r="E484" s="2" t="s">
        <v>4271</v>
      </c>
      <c r="F484" s="1">
        <v>23468</v>
      </c>
      <c r="G484" s="78" t="s">
        <v>4272</v>
      </c>
      <c r="H484" s="9">
        <v>2015</v>
      </c>
      <c r="I484" s="78" t="s">
        <v>4273</v>
      </c>
      <c r="J484" s="141">
        <v>21619.47</v>
      </c>
      <c r="K484" s="33" t="s">
        <v>4730</v>
      </c>
      <c r="L484" s="78" t="s">
        <v>4274</v>
      </c>
      <c r="M484" s="78" t="s">
        <v>4275</v>
      </c>
      <c r="N484" s="78" t="s">
        <v>4276</v>
      </c>
      <c r="O484" s="78" t="s">
        <v>4277</v>
      </c>
      <c r="P484" s="9">
        <v>15000158</v>
      </c>
      <c r="Q484" s="6">
        <v>45</v>
      </c>
      <c r="R484" s="6">
        <v>0</v>
      </c>
      <c r="S484" s="6">
        <v>0</v>
      </c>
      <c r="T484" s="6">
        <v>45</v>
      </c>
      <c r="U484" s="6">
        <v>45</v>
      </c>
      <c r="V484" s="9">
        <v>85</v>
      </c>
      <c r="W484" s="9">
        <v>27</v>
      </c>
      <c r="X484" s="6" t="s">
        <v>4278</v>
      </c>
      <c r="Y484" s="9">
        <v>4</v>
      </c>
      <c r="Z484" s="9">
        <v>9</v>
      </c>
      <c r="AA484" s="9">
        <v>3</v>
      </c>
      <c r="AB484" s="9">
        <v>32</v>
      </c>
      <c r="AC484" s="9"/>
      <c r="AD484" s="6">
        <v>45</v>
      </c>
      <c r="AE484" s="9">
        <v>5</v>
      </c>
      <c r="AF484" s="81">
        <v>88</v>
      </c>
      <c r="AG484" s="209" t="s">
        <v>4279</v>
      </c>
      <c r="AH484" s="6" t="s">
        <v>4280</v>
      </c>
      <c r="AI484" s="119">
        <v>0</v>
      </c>
      <c r="AJ484" s="192" t="s">
        <v>4254</v>
      </c>
      <c r="AK484" s="9" t="s">
        <v>4280</v>
      </c>
      <c r="AL484" s="119">
        <v>43</v>
      </c>
      <c r="AM484" s="192" t="s">
        <v>4281</v>
      </c>
      <c r="AN484" s="9" t="s">
        <v>4280</v>
      </c>
      <c r="AO484" s="119">
        <v>45</v>
      </c>
      <c r="AP484" s="192"/>
      <c r="AQ484" s="9"/>
      <c r="AR484" s="81"/>
      <c r="AS484" s="192"/>
      <c r="AT484" s="9"/>
      <c r="AU484" s="119"/>
      <c r="AV484" s="84"/>
      <c r="AW484" s="9"/>
      <c r="AX484" s="119"/>
      <c r="AY484" s="192"/>
      <c r="AZ484" s="9"/>
      <c r="BA484" s="119"/>
      <c r="BB484" s="192"/>
      <c r="BC484" s="9"/>
      <c r="BD484" s="119"/>
      <c r="BE484" s="192"/>
      <c r="BF484" s="9"/>
      <c r="BG484" s="119"/>
    </row>
    <row r="485" spans="1:59" s="41" customFormat="1" ht="127.4" x14ac:dyDescent="0.25">
      <c r="A485" s="9">
        <v>782</v>
      </c>
      <c r="B485" s="124" t="s">
        <v>3965</v>
      </c>
      <c r="C485" s="9" t="s">
        <v>4037</v>
      </c>
      <c r="D485" s="6" t="s">
        <v>4038</v>
      </c>
      <c r="E485" s="2" t="s">
        <v>4039</v>
      </c>
      <c r="F485" s="1">
        <v>26559</v>
      </c>
      <c r="G485" s="78" t="s">
        <v>4282</v>
      </c>
      <c r="H485" s="9">
        <v>2015</v>
      </c>
      <c r="I485" s="78" t="s">
        <v>4283</v>
      </c>
      <c r="J485" s="141">
        <v>42294.38</v>
      </c>
      <c r="K485" s="33" t="s">
        <v>4730</v>
      </c>
      <c r="L485" s="78" t="s">
        <v>4284</v>
      </c>
      <c r="M485" s="78" t="s">
        <v>4285</v>
      </c>
      <c r="N485" s="78" t="s">
        <v>4286</v>
      </c>
      <c r="O485" s="78" t="s">
        <v>4287</v>
      </c>
      <c r="P485" s="9">
        <v>15000301</v>
      </c>
      <c r="Q485" s="6">
        <v>45</v>
      </c>
      <c r="R485" s="6">
        <v>0</v>
      </c>
      <c r="S485" s="6">
        <v>0</v>
      </c>
      <c r="T485" s="6">
        <v>45</v>
      </c>
      <c r="U485" s="6">
        <v>45</v>
      </c>
      <c r="V485" s="9">
        <v>85</v>
      </c>
      <c r="W485" s="9">
        <v>20</v>
      </c>
      <c r="X485" s="6" t="s">
        <v>4288</v>
      </c>
      <c r="Y485" s="9">
        <v>6</v>
      </c>
      <c r="Z485" s="9">
        <v>3</v>
      </c>
      <c r="AA485" s="9">
        <v>1</v>
      </c>
      <c r="AB485" s="9"/>
      <c r="AC485" s="9"/>
      <c r="AD485" s="6">
        <v>45</v>
      </c>
      <c r="AE485" s="9">
        <v>5</v>
      </c>
      <c r="AF485" s="81">
        <v>22</v>
      </c>
      <c r="AG485" s="209" t="s">
        <v>4038</v>
      </c>
      <c r="AH485" s="6" t="s">
        <v>4048</v>
      </c>
      <c r="AI485" s="119">
        <v>0</v>
      </c>
      <c r="AJ485" s="192" t="s">
        <v>3988</v>
      </c>
      <c r="AK485" s="9" t="s">
        <v>4048</v>
      </c>
      <c r="AL485" s="119">
        <v>22</v>
      </c>
      <c r="AM485" s="192"/>
      <c r="AN485" s="9"/>
      <c r="AO485" s="119"/>
      <c r="AP485" s="192"/>
      <c r="AQ485" s="9"/>
      <c r="AR485" s="81"/>
      <c r="AS485" s="192"/>
      <c r="AT485" s="9"/>
      <c r="AU485" s="119"/>
      <c r="AV485" s="84"/>
      <c r="AW485" s="9"/>
      <c r="AX485" s="119"/>
      <c r="AY485" s="192"/>
      <c r="AZ485" s="9"/>
      <c r="BA485" s="119"/>
      <c r="BB485" s="192"/>
      <c r="BC485" s="9"/>
      <c r="BD485" s="119"/>
      <c r="BE485" s="192"/>
      <c r="BF485" s="9"/>
      <c r="BG485" s="119"/>
    </row>
    <row r="486" spans="1:59" s="41" customFormat="1" ht="165.6" x14ac:dyDescent="0.25">
      <c r="A486" s="9">
        <v>782</v>
      </c>
      <c r="B486" s="124" t="s">
        <v>3965</v>
      </c>
      <c r="C486" s="9" t="s">
        <v>3977</v>
      </c>
      <c r="D486" s="6" t="s">
        <v>3978</v>
      </c>
      <c r="E486" s="2" t="s">
        <v>4289</v>
      </c>
      <c r="F486" s="1">
        <v>5566</v>
      </c>
      <c r="G486" s="78" t="s">
        <v>4290</v>
      </c>
      <c r="H486" s="9">
        <v>2016</v>
      </c>
      <c r="I486" s="78" t="s">
        <v>4291</v>
      </c>
      <c r="J486" s="141">
        <v>65766.48</v>
      </c>
      <c r="K486" s="78" t="s">
        <v>283</v>
      </c>
      <c r="L486" s="78" t="s">
        <v>4292</v>
      </c>
      <c r="M486" s="78" t="s">
        <v>4293</v>
      </c>
      <c r="N486" s="78" t="s">
        <v>4294</v>
      </c>
      <c r="O486" s="78" t="s">
        <v>4295</v>
      </c>
      <c r="P486" s="9">
        <v>1600040</v>
      </c>
      <c r="Q486" s="6">
        <v>45</v>
      </c>
      <c r="R486" s="6">
        <v>0</v>
      </c>
      <c r="S486" s="6">
        <v>0</v>
      </c>
      <c r="T486" s="6">
        <v>45</v>
      </c>
      <c r="U486" s="6">
        <v>45</v>
      </c>
      <c r="V486" s="9">
        <v>85</v>
      </c>
      <c r="W486" s="9">
        <v>16</v>
      </c>
      <c r="X486" s="6" t="s">
        <v>4296</v>
      </c>
      <c r="Y486" s="9">
        <v>4</v>
      </c>
      <c r="Z486" s="9">
        <v>3</v>
      </c>
      <c r="AA486" s="9">
        <v>1</v>
      </c>
      <c r="AB486" s="9">
        <v>4</v>
      </c>
      <c r="AC486" s="9" t="s">
        <v>7535</v>
      </c>
      <c r="AD486" s="6">
        <v>45</v>
      </c>
      <c r="AE486" s="9">
        <v>5</v>
      </c>
      <c r="AF486" s="81">
        <v>100</v>
      </c>
      <c r="AG486" s="209" t="s">
        <v>3978</v>
      </c>
      <c r="AH486" s="6" t="s">
        <v>3989</v>
      </c>
      <c r="AI486" s="119">
        <v>67</v>
      </c>
      <c r="AJ486" s="192" t="s">
        <v>3988</v>
      </c>
      <c r="AK486" s="9" t="s">
        <v>3989</v>
      </c>
      <c r="AL486" s="119">
        <v>33</v>
      </c>
      <c r="AM486" s="192"/>
      <c r="AN486" s="9"/>
      <c r="AO486" s="119"/>
      <c r="AP486" s="192"/>
      <c r="AQ486" s="9"/>
      <c r="AR486" s="81"/>
      <c r="AS486" s="192"/>
      <c r="AT486" s="9"/>
      <c r="AU486" s="119"/>
      <c r="AV486" s="84"/>
      <c r="AW486" s="9"/>
      <c r="AX486" s="119"/>
      <c r="AY486" s="192"/>
      <c r="AZ486" s="9"/>
      <c r="BA486" s="119"/>
      <c r="BB486" s="192"/>
      <c r="BC486" s="9"/>
      <c r="BD486" s="119"/>
      <c r="BE486" s="192"/>
      <c r="BF486" s="9"/>
      <c r="BG486" s="119"/>
    </row>
    <row r="487" spans="1:59" s="41" customFormat="1" ht="203.85" x14ac:dyDescent="0.25">
      <c r="A487" s="9">
        <v>782</v>
      </c>
      <c r="B487" s="124" t="s">
        <v>3965</v>
      </c>
      <c r="C487" s="9" t="s">
        <v>3990</v>
      </c>
      <c r="D487" s="6" t="s">
        <v>3991</v>
      </c>
      <c r="E487" s="2" t="s">
        <v>3992</v>
      </c>
      <c r="F487" s="1">
        <v>14556</v>
      </c>
      <c r="G487" s="78" t="s">
        <v>4297</v>
      </c>
      <c r="H487" s="9">
        <v>2016</v>
      </c>
      <c r="I487" s="78" t="s">
        <v>4298</v>
      </c>
      <c r="J487" s="141">
        <v>195200</v>
      </c>
      <c r="K487" s="78" t="s">
        <v>283</v>
      </c>
      <c r="L487" s="78" t="s">
        <v>4299</v>
      </c>
      <c r="M487" s="78" t="s">
        <v>4300</v>
      </c>
      <c r="N487" s="78" t="s">
        <v>4301</v>
      </c>
      <c r="O487" s="78" t="s">
        <v>4302</v>
      </c>
      <c r="P487" s="9">
        <v>16000114</v>
      </c>
      <c r="Q487" s="6">
        <v>45</v>
      </c>
      <c r="R487" s="6">
        <v>0</v>
      </c>
      <c r="S487" s="6">
        <v>0</v>
      </c>
      <c r="T487" s="6">
        <v>45</v>
      </c>
      <c r="U487" s="6">
        <v>45</v>
      </c>
      <c r="V487" s="9">
        <v>85</v>
      </c>
      <c r="W487" s="9">
        <v>13</v>
      </c>
      <c r="X487" s="6" t="s">
        <v>4303</v>
      </c>
      <c r="Y487" s="9">
        <v>3</v>
      </c>
      <c r="Z487" s="9">
        <v>5</v>
      </c>
      <c r="AA487" s="9">
        <v>1</v>
      </c>
      <c r="AB487" s="9">
        <v>4</v>
      </c>
      <c r="AC487" s="9" t="s">
        <v>7528</v>
      </c>
      <c r="AD487" s="6">
        <v>45</v>
      </c>
      <c r="AE487" s="9">
        <v>5</v>
      </c>
      <c r="AF487" s="81">
        <v>91</v>
      </c>
      <c r="AG487" s="209" t="s">
        <v>3991</v>
      </c>
      <c r="AH487" s="6" t="s">
        <v>4000</v>
      </c>
      <c r="AI487" s="119">
        <v>68</v>
      </c>
      <c r="AJ487" s="192" t="s">
        <v>4001</v>
      </c>
      <c r="AK487" s="9" t="s">
        <v>4000</v>
      </c>
      <c r="AL487" s="119">
        <v>8</v>
      </c>
      <c r="AM487" s="192" t="s">
        <v>4002</v>
      </c>
      <c r="AN487" s="9" t="s">
        <v>4000</v>
      </c>
      <c r="AO487" s="119">
        <v>6</v>
      </c>
      <c r="AP487" s="192" t="s">
        <v>4003</v>
      </c>
      <c r="AQ487" s="9" t="s">
        <v>4000</v>
      </c>
      <c r="AR487" s="81">
        <v>9</v>
      </c>
      <c r="AS487" s="192"/>
      <c r="AT487" s="9"/>
      <c r="AU487" s="119"/>
      <c r="AV487" s="84"/>
      <c r="AW487" s="9"/>
      <c r="AX487" s="119"/>
      <c r="AY487" s="192"/>
      <c r="AZ487" s="9"/>
      <c r="BA487" s="119"/>
      <c r="BB487" s="192"/>
      <c r="BC487" s="9"/>
      <c r="BD487" s="119"/>
      <c r="BE487" s="192"/>
      <c r="BF487" s="9"/>
      <c r="BG487" s="119"/>
    </row>
    <row r="488" spans="1:59" s="41" customFormat="1" ht="178.35" x14ac:dyDescent="0.25">
      <c r="A488" s="9">
        <v>782</v>
      </c>
      <c r="B488" s="124" t="s">
        <v>3965</v>
      </c>
      <c r="C488" s="9" t="s">
        <v>4037</v>
      </c>
      <c r="D488" s="6" t="s">
        <v>4038</v>
      </c>
      <c r="E488" s="2" t="s">
        <v>4039</v>
      </c>
      <c r="F488" s="1">
        <v>26559</v>
      </c>
      <c r="G488" s="78" t="s">
        <v>4304</v>
      </c>
      <c r="H488" s="9">
        <v>2016</v>
      </c>
      <c r="I488" s="78" t="s">
        <v>4305</v>
      </c>
      <c r="J488" s="141">
        <v>86010</v>
      </c>
      <c r="K488" s="78" t="s">
        <v>283</v>
      </c>
      <c r="L488" s="78" t="s">
        <v>4306</v>
      </c>
      <c r="M488" s="78" t="s">
        <v>4307</v>
      </c>
      <c r="N488" s="78" t="s">
        <v>4308</v>
      </c>
      <c r="O488" s="78" t="s">
        <v>4309</v>
      </c>
      <c r="P488" s="9">
        <v>16000117</v>
      </c>
      <c r="Q488" s="6">
        <v>45</v>
      </c>
      <c r="R488" s="6">
        <v>0</v>
      </c>
      <c r="S488" s="6">
        <v>0</v>
      </c>
      <c r="T488" s="6">
        <v>45</v>
      </c>
      <c r="U488" s="6">
        <v>45</v>
      </c>
      <c r="V488" s="9">
        <v>85</v>
      </c>
      <c r="W488" s="9">
        <v>15</v>
      </c>
      <c r="X488" s="6" t="s">
        <v>4310</v>
      </c>
      <c r="Y488" s="9">
        <v>3</v>
      </c>
      <c r="Z488" s="9">
        <v>4</v>
      </c>
      <c r="AA488" s="9">
        <v>1</v>
      </c>
      <c r="AB488" s="9">
        <v>46</v>
      </c>
      <c r="AC488" s="9" t="s">
        <v>7534</v>
      </c>
      <c r="AD488" s="6">
        <v>45</v>
      </c>
      <c r="AE488" s="9">
        <v>5</v>
      </c>
      <c r="AF488" s="81">
        <v>22</v>
      </c>
      <c r="AG488" s="209" t="s">
        <v>1919</v>
      </c>
      <c r="AH488" s="6" t="s">
        <v>4048</v>
      </c>
      <c r="AI488" s="119">
        <v>49</v>
      </c>
      <c r="AJ488" s="192" t="s">
        <v>4060</v>
      </c>
      <c r="AK488" s="9" t="s">
        <v>4048</v>
      </c>
      <c r="AL488" s="119">
        <v>17</v>
      </c>
      <c r="AM488" s="192"/>
      <c r="AN488" s="9"/>
      <c r="AO488" s="119"/>
      <c r="AP488" s="192"/>
      <c r="AQ488" s="9"/>
      <c r="AR488" s="81"/>
      <c r="AS488" s="192"/>
      <c r="AT488" s="9"/>
      <c r="AU488" s="119"/>
      <c r="AV488" s="84"/>
      <c r="AW488" s="9"/>
      <c r="AX488" s="119"/>
      <c r="AY488" s="192"/>
      <c r="AZ488" s="9"/>
      <c r="BA488" s="119"/>
      <c r="BB488" s="192"/>
      <c r="BC488" s="9"/>
      <c r="BD488" s="119"/>
      <c r="BE488" s="192"/>
      <c r="BF488" s="9"/>
      <c r="BG488" s="119"/>
    </row>
    <row r="489" spans="1:59" s="41" customFormat="1" ht="127.4" x14ac:dyDescent="0.25">
      <c r="A489" s="9">
        <v>782</v>
      </c>
      <c r="B489" s="124" t="s">
        <v>3965</v>
      </c>
      <c r="C489" s="9" t="s">
        <v>4197</v>
      </c>
      <c r="D489" s="6" t="s">
        <v>4206</v>
      </c>
      <c r="E489" s="2" t="s">
        <v>4198</v>
      </c>
      <c r="F489" s="1">
        <v>21238</v>
      </c>
      <c r="G489" s="78" t="s">
        <v>4311</v>
      </c>
      <c r="H489" s="9">
        <v>2016</v>
      </c>
      <c r="I489" s="78" t="s">
        <v>4312</v>
      </c>
      <c r="J489" s="141">
        <v>129761.86</v>
      </c>
      <c r="K489" s="78" t="s">
        <v>283</v>
      </c>
      <c r="L489" s="78" t="s">
        <v>4313</v>
      </c>
      <c r="M489" s="78" t="s">
        <v>4314</v>
      </c>
      <c r="N489" s="78" t="s">
        <v>4315</v>
      </c>
      <c r="O489" s="78" t="s">
        <v>4316</v>
      </c>
      <c r="P489" s="9">
        <v>15000352</v>
      </c>
      <c r="Q489" s="6">
        <v>45</v>
      </c>
      <c r="R489" s="6">
        <v>0</v>
      </c>
      <c r="S489" s="6">
        <v>0</v>
      </c>
      <c r="T489" s="6">
        <v>45</v>
      </c>
      <c r="U489" s="6">
        <v>45</v>
      </c>
      <c r="V489" s="9">
        <v>85</v>
      </c>
      <c r="W489" s="9">
        <v>5</v>
      </c>
      <c r="X489" s="6" t="s">
        <v>4317</v>
      </c>
      <c r="Y489" s="9">
        <v>4</v>
      </c>
      <c r="Z489" s="9">
        <v>3</v>
      </c>
      <c r="AA489" s="9">
        <v>1</v>
      </c>
      <c r="AB489" s="9">
        <v>60</v>
      </c>
      <c r="AC489" s="9" t="s">
        <v>7529</v>
      </c>
      <c r="AD489" s="6">
        <v>45</v>
      </c>
      <c r="AE489" s="9">
        <v>5</v>
      </c>
      <c r="AF489" s="81">
        <v>50</v>
      </c>
      <c r="AG489" s="209" t="s">
        <v>4206</v>
      </c>
      <c r="AH489" s="6" t="s">
        <v>4207</v>
      </c>
      <c r="AI489" s="119">
        <v>11</v>
      </c>
      <c r="AJ489" s="192" t="s">
        <v>4060</v>
      </c>
      <c r="AK489" s="9" t="s">
        <v>4318</v>
      </c>
      <c r="AL489" s="119">
        <v>39</v>
      </c>
      <c r="AM489" s="192"/>
      <c r="AN489" s="9"/>
      <c r="AO489" s="119"/>
      <c r="AP489" s="192"/>
      <c r="AQ489" s="9"/>
      <c r="AR489" s="81"/>
      <c r="AS489" s="192"/>
      <c r="AT489" s="9"/>
      <c r="AU489" s="119"/>
      <c r="AV489" s="84"/>
      <c r="AW489" s="9"/>
      <c r="AX489" s="119"/>
      <c r="AY489" s="192"/>
      <c r="AZ489" s="9"/>
      <c r="BA489" s="119"/>
      <c r="BB489" s="192"/>
      <c r="BC489" s="9"/>
      <c r="BD489" s="119"/>
      <c r="BE489" s="192"/>
      <c r="BF489" s="9"/>
      <c r="BG489" s="119"/>
    </row>
    <row r="490" spans="1:59" s="41" customFormat="1" ht="254.8" x14ac:dyDescent="0.25">
      <c r="A490" s="9">
        <v>782</v>
      </c>
      <c r="B490" s="124" t="s">
        <v>3965</v>
      </c>
      <c r="C490" s="9" t="s">
        <v>4197</v>
      </c>
      <c r="D490" s="6" t="s">
        <v>4206</v>
      </c>
      <c r="E490" s="2" t="s">
        <v>4198</v>
      </c>
      <c r="F490" s="1">
        <v>21238</v>
      </c>
      <c r="G490" s="78" t="s">
        <v>4319</v>
      </c>
      <c r="H490" s="9">
        <v>2016</v>
      </c>
      <c r="I490" s="78" t="s">
        <v>4320</v>
      </c>
      <c r="J490" s="141">
        <v>55144</v>
      </c>
      <c r="K490" s="78" t="s">
        <v>283</v>
      </c>
      <c r="L490" s="78" t="s">
        <v>4321</v>
      </c>
      <c r="M490" s="78" t="s">
        <v>4322</v>
      </c>
      <c r="N490" s="78" t="s">
        <v>4323</v>
      </c>
      <c r="O490" s="78" t="s">
        <v>4324</v>
      </c>
      <c r="P490" s="9">
        <v>16000483</v>
      </c>
      <c r="Q490" s="6">
        <v>45</v>
      </c>
      <c r="R490" s="6">
        <v>0</v>
      </c>
      <c r="S490" s="6">
        <v>0</v>
      </c>
      <c r="T490" s="6">
        <v>45</v>
      </c>
      <c r="U490" s="6">
        <v>45</v>
      </c>
      <c r="V490" s="9">
        <v>0</v>
      </c>
      <c r="W490" s="9">
        <v>0</v>
      </c>
      <c r="X490" s="6" t="s">
        <v>4325</v>
      </c>
      <c r="Y490" s="9">
        <v>4</v>
      </c>
      <c r="Z490" s="9">
        <v>4</v>
      </c>
      <c r="AA490" s="9">
        <v>5</v>
      </c>
      <c r="AB490" s="9">
        <v>46</v>
      </c>
      <c r="AC490" s="9" t="s">
        <v>7533</v>
      </c>
      <c r="AD490" s="6">
        <v>45</v>
      </c>
      <c r="AE490" s="9">
        <v>5</v>
      </c>
      <c r="AF490" s="81">
        <v>78</v>
      </c>
      <c r="AG490" s="209" t="s">
        <v>4206</v>
      </c>
      <c r="AH490" s="6" t="s">
        <v>4207</v>
      </c>
      <c r="AI490" s="119">
        <v>56</v>
      </c>
      <c r="AJ490" s="192" t="s">
        <v>4060</v>
      </c>
      <c r="AK490" s="9" t="s">
        <v>4207</v>
      </c>
      <c r="AL490" s="119">
        <v>22</v>
      </c>
      <c r="AM490" s="192"/>
      <c r="AN490" s="9"/>
      <c r="AO490" s="119"/>
      <c r="AP490" s="192"/>
      <c r="AQ490" s="9"/>
      <c r="AR490" s="81"/>
      <c r="AS490" s="192"/>
      <c r="AT490" s="9"/>
      <c r="AU490" s="119"/>
      <c r="AV490" s="84"/>
      <c r="AW490" s="9"/>
      <c r="AX490" s="119"/>
      <c r="AY490" s="192"/>
      <c r="AZ490" s="9"/>
      <c r="BA490" s="119"/>
      <c r="BB490" s="192"/>
      <c r="BC490" s="9"/>
      <c r="BD490" s="119"/>
      <c r="BE490" s="192"/>
      <c r="BF490" s="9"/>
      <c r="BG490" s="119"/>
    </row>
    <row r="491" spans="1:59" s="41" customFormat="1" ht="101.95" x14ac:dyDescent="0.25">
      <c r="A491" s="9">
        <v>782</v>
      </c>
      <c r="B491" s="124" t="s">
        <v>3965</v>
      </c>
      <c r="C491" s="9" t="s">
        <v>4072</v>
      </c>
      <c r="D491" s="6" t="s">
        <v>4005</v>
      </c>
      <c r="E491" s="2" t="s">
        <v>4326</v>
      </c>
      <c r="F491" s="1">
        <v>3551</v>
      </c>
      <c r="G491" s="78" t="s">
        <v>4327</v>
      </c>
      <c r="H491" s="9">
        <v>2016</v>
      </c>
      <c r="I491" s="78" t="s">
        <v>4328</v>
      </c>
      <c r="J491" s="141">
        <v>131167.07999999999</v>
      </c>
      <c r="K491" s="78" t="s">
        <v>283</v>
      </c>
      <c r="L491" s="78" t="s">
        <v>4329</v>
      </c>
      <c r="M491" s="78" t="s">
        <v>4330</v>
      </c>
      <c r="N491" s="78" t="s">
        <v>4331</v>
      </c>
      <c r="O491" s="78" t="s">
        <v>4332</v>
      </c>
      <c r="P491" s="9">
        <v>16000422</v>
      </c>
      <c r="Q491" s="6">
        <v>45</v>
      </c>
      <c r="R491" s="6">
        <v>0</v>
      </c>
      <c r="S491" s="6">
        <v>0</v>
      </c>
      <c r="T491" s="6">
        <v>45</v>
      </c>
      <c r="U491" s="6">
        <v>45</v>
      </c>
      <c r="V491" s="9">
        <v>0</v>
      </c>
      <c r="W491" s="9">
        <v>0</v>
      </c>
      <c r="X491" s="6" t="s">
        <v>4333</v>
      </c>
      <c r="Y491" s="9">
        <v>3</v>
      </c>
      <c r="Z491" s="9">
        <v>8</v>
      </c>
      <c r="AA491" s="9">
        <v>1</v>
      </c>
      <c r="AB491" s="9">
        <v>42</v>
      </c>
      <c r="AC491" s="9" t="s">
        <v>7532</v>
      </c>
      <c r="AD491" s="6">
        <v>45</v>
      </c>
      <c r="AE491" s="9">
        <v>5</v>
      </c>
      <c r="AF491" s="81">
        <v>96</v>
      </c>
      <c r="AG491" s="209" t="s">
        <v>4005</v>
      </c>
      <c r="AH491" s="6" t="s">
        <v>4014</v>
      </c>
      <c r="AI491" s="119">
        <v>96</v>
      </c>
      <c r="AJ491" s="192" t="s">
        <v>4060</v>
      </c>
      <c r="AK491" s="9" t="s">
        <v>4014</v>
      </c>
      <c r="AL491" s="119">
        <v>0</v>
      </c>
      <c r="AM491" s="192"/>
      <c r="AN491" s="9"/>
      <c r="AO491" s="119"/>
      <c r="AP491" s="192"/>
      <c r="AQ491" s="9"/>
      <c r="AR491" s="81"/>
      <c r="AS491" s="192"/>
      <c r="AT491" s="9"/>
      <c r="AU491" s="119"/>
      <c r="AV491" s="84"/>
      <c r="AW491" s="9"/>
      <c r="AX491" s="119"/>
      <c r="AY491" s="192"/>
      <c r="AZ491" s="9"/>
      <c r="BA491" s="119"/>
      <c r="BB491" s="192"/>
      <c r="BC491" s="9"/>
      <c r="BD491" s="119"/>
      <c r="BE491" s="192"/>
      <c r="BF491" s="9"/>
      <c r="BG491" s="119"/>
    </row>
    <row r="492" spans="1:59" s="41" customFormat="1" ht="114.65" x14ac:dyDescent="0.25">
      <c r="A492" s="9">
        <v>787</v>
      </c>
      <c r="B492" s="124" t="s">
        <v>4334</v>
      </c>
      <c r="C492" s="9" t="s">
        <v>4335</v>
      </c>
      <c r="D492" s="6" t="s">
        <v>1017</v>
      </c>
      <c r="E492" s="2" t="s">
        <v>4336</v>
      </c>
      <c r="F492" s="1" t="s">
        <v>4337</v>
      </c>
      <c r="G492" s="78" t="s">
        <v>4338</v>
      </c>
      <c r="H492" s="9">
        <v>2010</v>
      </c>
      <c r="I492" s="78" t="s">
        <v>4339</v>
      </c>
      <c r="J492" s="141">
        <v>376685</v>
      </c>
      <c r="K492" s="78" t="s">
        <v>68</v>
      </c>
      <c r="L492" s="78" t="s">
        <v>4340</v>
      </c>
      <c r="M492" s="78" t="s">
        <v>4341</v>
      </c>
      <c r="N492" s="78" t="s">
        <v>4342</v>
      </c>
      <c r="O492" s="78" t="s">
        <v>4343</v>
      </c>
      <c r="P492" s="9">
        <v>12280</v>
      </c>
      <c r="Q492" s="6">
        <v>43.442622950819676</v>
      </c>
      <c r="R492" s="6">
        <v>44.315882352941173</v>
      </c>
      <c r="S492" s="6">
        <v>11</v>
      </c>
      <c r="T492" s="6">
        <v>23</v>
      </c>
      <c r="U492" s="6">
        <v>78.315882352941173</v>
      </c>
      <c r="V492" s="9">
        <v>100</v>
      </c>
      <c r="W492" s="9">
        <v>100</v>
      </c>
      <c r="X492" s="6" t="s">
        <v>4344</v>
      </c>
      <c r="Y492" s="9">
        <v>3</v>
      </c>
      <c r="Z492" s="9">
        <v>2</v>
      </c>
      <c r="AA492" s="9">
        <v>3</v>
      </c>
      <c r="AB492" s="9">
        <v>4</v>
      </c>
      <c r="AC492" s="9">
        <v>149</v>
      </c>
      <c r="AD492" s="6">
        <v>23</v>
      </c>
      <c r="AE492" s="9">
        <v>5</v>
      </c>
      <c r="AF492" s="81">
        <v>100</v>
      </c>
      <c r="AG492" s="209" t="s">
        <v>1017</v>
      </c>
      <c r="AH492" s="6"/>
      <c r="AI492" s="119">
        <v>50</v>
      </c>
      <c r="AJ492" s="192" t="s">
        <v>4345</v>
      </c>
      <c r="AK492" s="9"/>
      <c r="AL492" s="119">
        <v>0.1</v>
      </c>
      <c r="AM492" s="192"/>
      <c r="AN492" s="9"/>
      <c r="AO492" s="119"/>
      <c r="AP492" s="192"/>
      <c r="AQ492" s="9"/>
      <c r="AR492" s="81"/>
      <c r="AS492" s="192" t="s">
        <v>3705</v>
      </c>
      <c r="AT492" s="9"/>
      <c r="AU492" s="119">
        <v>0.3</v>
      </c>
      <c r="AV492" s="84"/>
      <c r="AW492" s="9"/>
      <c r="AX492" s="119"/>
      <c r="AY492" s="192"/>
      <c r="AZ492" s="9"/>
      <c r="BA492" s="119"/>
      <c r="BB492" s="192"/>
      <c r="BC492" s="9"/>
      <c r="BD492" s="119"/>
      <c r="BE492" s="192"/>
      <c r="BF492" s="9"/>
      <c r="BG492" s="119"/>
    </row>
    <row r="493" spans="1:59" s="41" customFormat="1" ht="140.15" x14ac:dyDescent="0.25">
      <c r="A493" s="9">
        <v>787</v>
      </c>
      <c r="B493" s="124" t="s">
        <v>4334</v>
      </c>
      <c r="C493" s="9" t="s">
        <v>4346</v>
      </c>
      <c r="D493" s="6"/>
      <c r="E493" s="2" t="s">
        <v>4347</v>
      </c>
      <c r="F493" s="1" t="s">
        <v>4348</v>
      </c>
      <c r="G493" s="78" t="s">
        <v>4349</v>
      </c>
      <c r="H493" s="9">
        <v>2002</v>
      </c>
      <c r="I493" s="78" t="s">
        <v>4350</v>
      </c>
      <c r="J493" s="141">
        <v>80653</v>
      </c>
      <c r="K493" s="78" t="s">
        <v>147</v>
      </c>
      <c r="L493" s="78" t="s">
        <v>4340</v>
      </c>
      <c r="M493" s="78" t="s">
        <v>4341</v>
      </c>
      <c r="N493" s="78" t="s">
        <v>4349</v>
      </c>
      <c r="O493" s="78" t="s">
        <v>4351</v>
      </c>
      <c r="P493" s="9" t="s">
        <v>4352</v>
      </c>
      <c r="Q493" s="6">
        <v>44.672131147540988</v>
      </c>
      <c r="R493" s="6">
        <v>9.4885882352941184</v>
      </c>
      <c r="S493" s="6">
        <v>8</v>
      </c>
      <c r="T493" s="6">
        <v>31</v>
      </c>
      <c r="U493" s="6">
        <v>48.488588235294117</v>
      </c>
      <c r="V493" s="9">
        <v>140</v>
      </c>
      <c r="W493" s="9">
        <v>100</v>
      </c>
      <c r="X493" s="6" t="s">
        <v>4353</v>
      </c>
      <c r="Y493" s="9">
        <v>4</v>
      </c>
      <c r="Z493" s="9">
        <v>6</v>
      </c>
      <c r="AA493" s="9">
        <v>2</v>
      </c>
      <c r="AB493" s="9">
        <v>35</v>
      </c>
      <c r="AC493" s="9">
        <v>145</v>
      </c>
      <c r="AD493" s="6">
        <v>31</v>
      </c>
      <c r="AE493" s="9">
        <v>5</v>
      </c>
      <c r="AF493" s="81">
        <v>15</v>
      </c>
      <c r="AG493" s="209"/>
      <c r="AH493" s="6"/>
      <c r="AI493" s="119"/>
      <c r="AJ493" s="192"/>
      <c r="AK493" s="9"/>
      <c r="AL493" s="119"/>
      <c r="AM493" s="192"/>
      <c r="AN493" s="9"/>
      <c r="AO493" s="119"/>
      <c r="AP493" s="192"/>
      <c r="AQ493" s="9"/>
      <c r="AR493" s="81"/>
      <c r="AS493" s="192" t="s">
        <v>4354</v>
      </c>
      <c r="AT493" s="9" t="s">
        <v>4355</v>
      </c>
      <c r="AU493" s="119">
        <v>0.15</v>
      </c>
      <c r="AV493" s="84"/>
      <c r="AW493" s="9"/>
      <c r="AX493" s="119"/>
      <c r="AY493" s="192"/>
      <c r="AZ493" s="9"/>
      <c r="BA493" s="119"/>
      <c r="BB493" s="192"/>
      <c r="BC493" s="9"/>
      <c r="BD493" s="119"/>
      <c r="BE493" s="192"/>
      <c r="BF493" s="9"/>
      <c r="BG493" s="119"/>
    </row>
    <row r="494" spans="1:59" s="41" customFormat="1" ht="114.65" x14ac:dyDescent="0.25">
      <c r="A494" s="9">
        <v>787</v>
      </c>
      <c r="B494" s="124" t="s">
        <v>4334</v>
      </c>
      <c r="C494" s="9" t="s">
        <v>4346</v>
      </c>
      <c r="D494" s="6"/>
      <c r="E494" s="2" t="s">
        <v>1018</v>
      </c>
      <c r="F494" s="1">
        <v>4648</v>
      </c>
      <c r="G494" s="78" t="s">
        <v>4356</v>
      </c>
      <c r="H494" s="9">
        <v>2006</v>
      </c>
      <c r="I494" s="78" t="s">
        <v>4357</v>
      </c>
      <c r="J494" s="141">
        <v>122252</v>
      </c>
      <c r="K494" s="78" t="s">
        <v>140</v>
      </c>
      <c r="L494" s="78" t="s">
        <v>4340</v>
      </c>
      <c r="M494" s="78" t="s">
        <v>4341</v>
      </c>
      <c r="N494" s="78" t="s">
        <v>4358</v>
      </c>
      <c r="O494" s="78" t="s">
        <v>4359</v>
      </c>
      <c r="P494" s="9" t="s">
        <v>4360</v>
      </c>
      <c r="Q494" s="6">
        <v>57.377049180327873</v>
      </c>
      <c r="R494" s="6">
        <v>14.382588235294117</v>
      </c>
      <c r="S494" s="6">
        <v>11</v>
      </c>
      <c r="T494" s="6">
        <v>36</v>
      </c>
      <c r="U494" s="6">
        <v>61.382588235294115</v>
      </c>
      <c r="V494" s="9">
        <v>95</v>
      </c>
      <c r="W494" s="9">
        <v>100</v>
      </c>
      <c r="X494" s="6" t="s">
        <v>4361</v>
      </c>
      <c r="Y494" s="9">
        <v>3</v>
      </c>
      <c r="Z494" s="9">
        <v>4</v>
      </c>
      <c r="AA494" s="9">
        <v>7</v>
      </c>
      <c r="AB494" s="9">
        <v>11</v>
      </c>
      <c r="AC494" s="9">
        <v>321</v>
      </c>
      <c r="AD494" s="6">
        <v>36</v>
      </c>
      <c r="AE494" s="9">
        <v>5</v>
      </c>
      <c r="AF494" s="81">
        <v>95</v>
      </c>
      <c r="AG494" s="209" t="s">
        <v>1017</v>
      </c>
      <c r="AH494" s="6"/>
      <c r="AI494" s="119">
        <v>35</v>
      </c>
      <c r="AJ494" s="192"/>
      <c r="AK494" s="9"/>
      <c r="AL494" s="119"/>
      <c r="AM494" s="192" t="s">
        <v>4362</v>
      </c>
      <c r="AN494" s="9"/>
      <c r="AO494" s="119">
        <v>0.25</v>
      </c>
      <c r="AP494" s="192" t="s">
        <v>4363</v>
      </c>
      <c r="AQ494" s="9"/>
      <c r="AR494" s="81">
        <v>0.15</v>
      </c>
      <c r="AS494" s="192" t="s">
        <v>4364</v>
      </c>
      <c r="AT494" s="9"/>
      <c r="AU494" s="119">
        <v>0.25</v>
      </c>
      <c r="AV494" s="84"/>
      <c r="AW494" s="9"/>
      <c r="AX494" s="119"/>
      <c r="AY494" s="192"/>
      <c r="AZ494" s="9"/>
      <c r="BA494" s="119"/>
      <c r="BB494" s="192"/>
      <c r="BC494" s="9"/>
      <c r="BD494" s="119"/>
      <c r="BE494" s="192"/>
      <c r="BF494" s="9"/>
      <c r="BG494" s="119"/>
    </row>
    <row r="495" spans="1:59" s="41" customFormat="1" ht="114.65" x14ac:dyDescent="0.25">
      <c r="A495" s="9">
        <v>787</v>
      </c>
      <c r="B495" s="124" t="s">
        <v>4334</v>
      </c>
      <c r="C495" s="9" t="s">
        <v>4346</v>
      </c>
      <c r="D495" s="6"/>
      <c r="E495" s="2" t="s">
        <v>4347</v>
      </c>
      <c r="F495" s="1">
        <v>12189</v>
      </c>
      <c r="G495" s="78" t="s">
        <v>4365</v>
      </c>
      <c r="H495" s="9">
        <v>2007</v>
      </c>
      <c r="I495" s="78" t="s">
        <v>4366</v>
      </c>
      <c r="J495" s="141">
        <v>103320</v>
      </c>
      <c r="K495" s="78" t="s">
        <v>88</v>
      </c>
      <c r="L495" s="78" t="s">
        <v>4340</v>
      </c>
      <c r="M495" s="78" t="s">
        <v>4341</v>
      </c>
      <c r="N495" s="78" t="s">
        <v>4367</v>
      </c>
      <c r="O495" s="78" t="s">
        <v>4368</v>
      </c>
      <c r="P495" s="9" t="s">
        <v>4369</v>
      </c>
      <c r="Q495" s="6">
        <v>47.540983606557376</v>
      </c>
      <c r="R495" s="6">
        <v>12.15529411764706</v>
      </c>
      <c r="S495" s="6">
        <v>10</v>
      </c>
      <c r="T495" s="6">
        <v>31</v>
      </c>
      <c r="U495" s="6">
        <v>53.15529411764706</v>
      </c>
      <c r="V495" s="9">
        <v>80</v>
      </c>
      <c r="W495" s="9">
        <v>100</v>
      </c>
      <c r="X495" s="6" t="s">
        <v>4370</v>
      </c>
      <c r="Y495" s="9">
        <v>4</v>
      </c>
      <c r="Z495" s="9">
        <v>6</v>
      </c>
      <c r="AA495" s="9">
        <v>5</v>
      </c>
      <c r="AB495" s="9">
        <v>35</v>
      </c>
      <c r="AC495" s="9">
        <v>149</v>
      </c>
      <c r="AD495" s="6">
        <v>31</v>
      </c>
      <c r="AE495" s="9">
        <v>5</v>
      </c>
      <c r="AF495" s="81">
        <v>60</v>
      </c>
      <c r="AG495" s="209" t="s">
        <v>4363</v>
      </c>
      <c r="AH495" s="6" t="s">
        <v>4371</v>
      </c>
      <c r="AI495" s="119">
        <v>25</v>
      </c>
      <c r="AJ495" s="192" t="s">
        <v>1017</v>
      </c>
      <c r="AK495" s="9" t="s">
        <v>4372</v>
      </c>
      <c r="AL495" s="119">
        <v>20</v>
      </c>
      <c r="AM495" s="192"/>
      <c r="AN495" s="9"/>
      <c r="AO495" s="119"/>
      <c r="AP495" s="192"/>
      <c r="AQ495" s="9"/>
      <c r="AR495" s="81"/>
      <c r="AS495" s="192" t="s">
        <v>4373</v>
      </c>
      <c r="AT495" s="9"/>
      <c r="AU495" s="119">
        <v>15</v>
      </c>
      <c r="AV495" s="84"/>
      <c r="AW495" s="9"/>
      <c r="AX495" s="119"/>
      <c r="AY495" s="192"/>
      <c r="AZ495" s="9"/>
      <c r="BA495" s="119"/>
      <c r="BB495" s="192"/>
      <c r="BC495" s="9"/>
      <c r="BD495" s="119"/>
      <c r="BE495" s="192"/>
      <c r="BF495" s="9"/>
      <c r="BG495" s="119"/>
    </row>
    <row r="496" spans="1:59" s="41" customFormat="1" ht="114.65" x14ac:dyDescent="0.25">
      <c r="A496" s="9">
        <v>787</v>
      </c>
      <c r="B496" s="124" t="s">
        <v>4334</v>
      </c>
      <c r="C496" s="9" t="s">
        <v>4346</v>
      </c>
      <c r="D496" s="6"/>
      <c r="E496" s="2" t="s">
        <v>1018</v>
      </c>
      <c r="F496" s="1">
        <v>4648</v>
      </c>
      <c r="G496" s="78" t="s">
        <v>4374</v>
      </c>
      <c r="H496" s="9">
        <v>2007</v>
      </c>
      <c r="I496" s="78" t="s">
        <v>4375</v>
      </c>
      <c r="J496" s="141">
        <v>142560</v>
      </c>
      <c r="K496" s="78" t="s">
        <v>88</v>
      </c>
      <c r="L496" s="78" t="s">
        <v>4340</v>
      </c>
      <c r="M496" s="78" t="s">
        <v>4341</v>
      </c>
      <c r="N496" s="78" t="s">
        <v>4376</v>
      </c>
      <c r="O496" s="78" t="s">
        <v>4377</v>
      </c>
      <c r="P496" s="9" t="s">
        <v>4378</v>
      </c>
      <c r="Q496" s="6">
        <v>58.196721311475414</v>
      </c>
      <c r="R496" s="6">
        <v>16.771764705882354</v>
      </c>
      <c r="S496" s="6">
        <v>12</v>
      </c>
      <c r="T496" s="6">
        <v>36</v>
      </c>
      <c r="U496" s="6">
        <v>64.771764705882362</v>
      </c>
      <c r="V496" s="9">
        <v>90</v>
      </c>
      <c r="W496" s="9">
        <v>100</v>
      </c>
      <c r="X496" s="6" t="s">
        <v>4379</v>
      </c>
      <c r="Y496" s="9">
        <v>2</v>
      </c>
      <c r="Z496" s="9">
        <v>5</v>
      </c>
      <c r="AA496" s="9">
        <v>4</v>
      </c>
      <c r="AB496" s="9">
        <v>11</v>
      </c>
      <c r="AC496" s="9">
        <v>148</v>
      </c>
      <c r="AD496" s="6">
        <v>36</v>
      </c>
      <c r="AE496" s="9">
        <v>5</v>
      </c>
      <c r="AF496" s="81">
        <v>90</v>
      </c>
      <c r="AG496" s="209" t="s">
        <v>1017</v>
      </c>
      <c r="AH496" s="6"/>
      <c r="AI496" s="119">
        <v>45</v>
      </c>
      <c r="AJ496" s="192" t="s">
        <v>4362</v>
      </c>
      <c r="AK496" s="9"/>
      <c r="AL496" s="119">
        <v>15</v>
      </c>
      <c r="AM496" s="192" t="s">
        <v>4363</v>
      </c>
      <c r="AN496" s="9"/>
      <c r="AO496" s="119">
        <v>10</v>
      </c>
      <c r="AP496" s="192"/>
      <c r="AQ496" s="9"/>
      <c r="AR496" s="81"/>
      <c r="AS496" s="192" t="s">
        <v>4364</v>
      </c>
      <c r="AT496" s="9"/>
      <c r="AU496" s="119">
        <v>0.3</v>
      </c>
      <c r="AV496" s="84"/>
      <c r="AW496" s="9"/>
      <c r="AX496" s="119"/>
      <c r="AY496" s="192"/>
      <c r="AZ496" s="9"/>
      <c r="BA496" s="119"/>
      <c r="BB496" s="192"/>
      <c r="BC496" s="9"/>
      <c r="BD496" s="119"/>
      <c r="BE496" s="192"/>
      <c r="BF496" s="9"/>
      <c r="BG496" s="119"/>
    </row>
    <row r="497" spans="1:59" s="41" customFormat="1" ht="114.65" x14ac:dyDescent="0.25">
      <c r="A497" s="9">
        <v>787</v>
      </c>
      <c r="B497" s="124" t="s">
        <v>4334</v>
      </c>
      <c r="C497" s="9" t="s">
        <v>4335</v>
      </c>
      <c r="D497" s="6"/>
      <c r="E497" s="2" t="s">
        <v>4380</v>
      </c>
      <c r="F497" s="1">
        <v>11124</v>
      </c>
      <c r="G497" s="78" t="s">
        <v>4381</v>
      </c>
      <c r="H497" s="9">
        <v>2007</v>
      </c>
      <c r="I497" s="78" t="s">
        <v>4382</v>
      </c>
      <c r="J497" s="141">
        <v>100836</v>
      </c>
      <c r="K497" s="78" t="s">
        <v>88</v>
      </c>
      <c r="L497" s="78" t="s">
        <v>4340</v>
      </c>
      <c r="M497" s="78" t="s">
        <v>4341</v>
      </c>
      <c r="N497" s="78" t="s">
        <v>4383</v>
      </c>
      <c r="O497" s="78" t="s">
        <v>4384</v>
      </c>
      <c r="P497" s="9" t="s">
        <v>4385</v>
      </c>
      <c r="Q497" s="6">
        <v>45.901639344262293</v>
      </c>
      <c r="R497" s="6">
        <v>11.863058823529412</v>
      </c>
      <c r="S497" s="6">
        <v>10</v>
      </c>
      <c r="T497" s="6">
        <v>30</v>
      </c>
      <c r="U497" s="6">
        <v>51.863058823529414</v>
      </c>
      <c r="V497" s="9">
        <v>90</v>
      </c>
      <c r="W497" s="9">
        <v>100</v>
      </c>
      <c r="X497" s="6" t="s">
        <v>4386</v>
      </c>
      <c r="Y497" s="9">
        <v>3</v>
      </c>
      <c r="Z497" s="9">
        <v>2</v>
      </c>
      <c r="AA497" s="9">
        <v>1</v>
      </c>
      <c r="AB497" s="9">
        <v>4</v>
      </c>
      <c r="AC497" s="9">
        <v>138</v>
      </c>
      <c r="AD497" s="6">
        <v>30</v>
      </c>
      <c r="AE497" s="9">
        <v>5</v>
      </c>
      <c r="AF497" s="81">
        <v>90</v>
      </c>
      <c r="AG497" s="209" t="s">
        <v>4345</v>
      </c>
      <c r="AH497" s="6"/>
      <c r="AI497" s="119">
        <v>65</v>
      </c>
      <c r="AJ497" s="192"/>
      <c r="AK497" s="9"/>
      <c r="AL497" s="119"/>
      <c r="AM497" s="192"/>
      <c r="AN497" s="9"/>
      <c r="AO497" s="119"/>
      <c r="AP497" s="192"/>
      <c r="AQ497" s="9"/>
      <c r="AR497" s="81"/>
      <c r="AS497" s="192" t="s">
        <v>108</v>
      </c>
      <c r="AT497" s="9"/>
      <c r="AU497" s="119">
        <v>0.15</v>
      </c>
      <c r="AV497" s="84"/>
      <c r="AW497" s="9"/>
      <c r="AX497" s="119"/>
      <c r="AY497" s="192"/>
      <c r="AZ497" s="9"/>
      <c r="BA497" s="119"/>
      <c r="BB497" s="192"/>
      <c r="BC497" s="9"/>
      <c r="BD497" s="119"/>
      <c r="BE497" s="192"/>
      <c r="BF497" s="9"/>
      <c r="BG497" s="119"/>
    </row>
    <row r="498" spans="1:59" s="41" customFormat="1" ht="409.6" x14ac:dyDescent="0.25">
      <c r="A498" s="9">
        <v>787</v>
      </c>
      <c r="B498" s="124" t="s">
        <v>4334</v>
      </c>
      <c r="C498" s="9" t="s">
        <v>4346</v>
      </c>
      <c r="D498" s="6" t="s">
        <v>65</v>
      </c>
      <c r="E498" s="2" t="s">
        <v>4387</v>
      </c>
      <c r="F498" s="1" t="s">
        <v>4388</v>
      </c>
      <c r="G498" s="78" t="s">
        <v>4389</v>
      </c>
      <c r="H498" s="9">
        <v>2012</v>
      </c>
      <c r="I498" s="78" t="s">
        <v>4389</v>
      </c>
      <c r="J498" s="141">
        <v>218160</v>
      </c>
      <c r="K498" s="78" t="s">
        <v>7623</v>
      </c>
      <c r="L498" s="78" t="s">
        <v>4340</v>
      </c>
      <c r="M498" s="78" t="s">
        <v>4341</v>
      </c>
      <c r="N498" s="78" t="s">
        <v>4390</v>
      </c>
      <c r="O498" s="78" t="s">
        <v>4391</v>
      </c>
      <c r="P498" s="9">
        <v>13054</v>
      </c>
      <c r="Q498" s="6">
        <v>50.819672131147541</v>
      </c>
      <c r="R498" s="6">
        <v>25.665882352941175</v>
      </c>
      <c r="S498" s="6">
        <v>11</v>
      </c>
      <c r="T498" s="6">
        <v>27</v>
      </c>
      <c r="U498" s="6">
        <v>63.665882352941175</v>
      </c>
      <c r="V498" s="9">
        <v>100</v>
      </c>
      <c r="W498" s="9">
        <v>72</v>
      </c>
      <c r="X498" s="6" t="s">
        <v>4392</v>
      </c>
      <c r="Y498" s="9">
        <v>3</v>
      </c>
      <c r="Z498" s="9">
        <v>1</v>
      </c>
      <c r="AA498" s="9">
        <v>3</v>
      </c>
      <c r="AB498" s="9">
        <v>4</v>
      </c>
      <c r="AC498" s="9">
        <v>159</v>
      </c>
      <c r="AD498" s="6">
        <v>27</v>
      </c>
      <c r="AE498" s="9">
        <v>5</v>
      </c>
      <c r="AF498" s="81">
        <v>100</v>
      </c>
      <c r="AG498" s="209" t="s">
        <v>4393</v>
      </c>
      <c r="AH498" s="6" t="s">
        <v>4394</v>
      </c>
      <c r="AI498" s="119">
        <v>50</v>
      </c>
      <c r="AJ498" s="192" t="s">
        <v>4395</v>
      </c>
      <c r="AK498" s="9" t="s">
        <v>4396</v>
      </c>
      <c r="AL498" s="119">
        <v>25</v>
      </c>
      <c r="AM498" s="192" t="s">
        <v>4397</v>
      </c>
      <c r="AN498" s="9" t="s">
        <v>4398</v>
      </c>
      <c r="AO498" s="119">
        <v>25</v>
      </c>
      <c r="AP498" s="192"/>
      <c r="AQ498" s="9"/>
      <c r="AR498" s="81"/>
      <c r="AS498" s="192"/>
      <c r="AT498" s="9"/>
      <c r="AU498" s="119"/>
      <c r="AV498" s="84"/>
      <c r="AW498" s="9"/>
      <c r="AX498" s="119"/>
      <c r="AY498" s="192"/>
      <c r="AZ498" s="9"/>
      <c r="BA498" s="119"/>
      <c r="BB498" s="192"/>
      <c r="BC498" s="9"/>
      <c r="BD498" s="119"/>
      <c r="BE498" s="192"/>
      <c r="BF498" s="9"/>
      <c r="BG498" s="119"/>
    </row>
    <row r="499" spans="1:59" s="41" customFormat="1" ht="229.3" x14ac:dyDescent="0.25">
      <c r="A499" s="9">
        <v>787</v>
      </c>
      <c r="B499" s="124" t="s">
        <v>4334</v>
      </c>
      <c r="C499" s="9" t="s">
        <v>4335</v>
      </c>
      <c r="D499" s="6"/>
      <c r="E499" s="2" t="s">
        <v>4399</v>
      </c>
      <c r="F499" s="1">
        <v>15490</v>
      </c>
      <c r="G499" s="78" t="s">
        <v>4400</v>
      </c>
      <c r="H499" s="9">
        <v>2008</v>
      </c>
      <c r="I499" s="78" t="s">
        <v>4401</v>
      </c>
      <c r="J499" s="141">
        <v>111306.1</v>
      </c>
      <c r="K499" s="78" t="s">
        <v>7623</v>
      </c>
      <c r="L499" s="78" t="s">
        <v>4402</v>
      </c>
      <c r="M499" s="78" t="s">
        <v>4403</v>
      </c>
      <c r="N499" s="78" t="s">
        <v>4404</v>
      </c>
      <c r="O499" s="78" t="s">
        <v>4405</v>
      </c>
      <c r="P499" s="9">
        <v>11771</v>
      </c>
      <c r="Q499" s="6">
        <v>43.032786885245905</v>
      </c>
      <c r="R499" s="6">
        <v>13.094835294117647</v>
      </c>
      <c r="S499" s="6">
        <v>9</v>
      </c>
      <c r="T499" s="6">
        <v>22</v>
      </c>
      <c r="U499" s="6">
        <v>44.094835294117644</v>
      </c>
      <c r="V499" s="9">
        <v>75</v>
      </c>
      <c r="W499" s="9">
        <v>100</v>
      </c>
      <c r="X499" s="6" t="s">
        <v>4406</v>
      </c>
      <c r="Y499" s="9">
        <v>3</v>
      </c>
      <c r="Z499" s="9">
        <v>12</v>
      </c>
      <c r="AA499" s="9">
        <v>2</v>
      </c>
      <c r="AB499" s="9">
        <v>4</v>
      </c>
      <c r="AC499" s="9"/>
      <c r="AD499" s="6">
        <v>22</v>
      </c>
      <c r="AE499" s="9">
        <v>5</v>
      </c>
      <c r="AF499" s="81">
        <v>80</v>
      </c>
      <c r="AG499" s="209" t="s">
        <v>4345</v>
      </c>
      <c r="AH499" s="6" t="s">
        <v>4407</v>
      </c>
      <c r="AI499" s="119">
        <v>40</v>
      </c>
      <c r="AJ499" s="192" t="s">
        <v>4408</v>
      </c>
      <c r="AK499" s="9" t="s">
        <v>4409</v>
      </c>
      <c r="AL499" s="119">
        <v>30</v>
      </c>
      <c r="AM499" s="192"/>
      <c r="AN499" s="9"/>
      <c r="AO499" s="119"/>
      <c r="AP499" s="192"/>
      <c r="AQ499" s="9"/>
      <c r="AR499" s="81"/>
      <c r="AS499" s="192" t="s">
        <v>4410</v>
      </c>
      <c r="AT499" s="9"/>
      <c r="AU499" s="119">
        <v>20</v>
      </c>
      <c r="AV499" s="84"/>
      <c r="AW499" s="9"/>
      <c r="AX499" s="119"/>
      <c r="AY499" s="192"/>
      <c r="AZ499" s="9"/>
      <c r="BA499" s="119"/>
      <c r="BB499" s="192"/>
      <c r="BC499" s="9"/>
      <c r="BD499" s="119"/>
      <c r="BE499" s="192"/>
      <c r="BF499" s="9"/>
      <c r="BG499" s="119"/>
    </row>
    <row r="500" spans="1:59" s="41" customFormat="1" ht="409.6" x14ac:dyDescent="0.25">
      <c r="A500" s="9">
        <v>787</v>
      </c>
      <c r="B500" s="124" t="s">
        <v>4334</v>
      </c>
      <c r="C500" s="9" t="s">
        <v>4346</v>
      </c>
      <c r="D500" s="6"/>
      <c r="E500" s="2" t="s">
        <v>4411</v>
      </c>
      <c r="F500" s="1">
        <v>23598</v>
      </c>
      <c r="G500" s="78" t="s">
        <v>4412</v>
      </c>
      <c r="H500" s="9">
        <v>2008</v>
      </c>
      <c r="I500" s="78" t="s">
        <v>4413</v>
      </c>
      <c r="J500" s="141">
        <v>82427</v>
      </c>
      <c r="K500" s="78" t="s">
        <v>7623</v>
      </c>
      <c r="L500" s="78" t="s">
        <v>4402</v>
      </c>
      <c r="M500" s="78" t="s">
        <v>4403</v>
      </c>
      <c r="N500" s="78" t="s">
        <v>4414</v>
      </c>
      <c r="O500" s="78" t="s">
        <v>4415</v>
      </c>
      <c r="P500" s="9">
        <v>11796</v>
      </c>
      <c r="Q500" s="6">
        <v>38.934426229508198</v>
      </c>
      <c r="R500" s="6">
        <v>9.6972941176470595</v>
      </c>
      <c r="S500" s="6">
        <v>9</v>
      </c>
      <c r="T500" s="6">
        <v>21</v>
      </c>
      <c r="U500" s="6">
        <v>39.697294117647061</v>
      </c>
      <c r="V500" s="9">
        <v>75</v>
      </c>
      <c r="W500" s="9">
        <v>100</v>
      </c>
      <c r="X500" s="6" t="s">
        <v>4416</v>
      </c>
      <c r="Y500" s="9">
        <v>3</v>
      </c>
      <c r="Z500" s="9">
        <v>11</v>
      </c>
      <c r="AA500" s="9">
        <v>5</v>
      </c>
      <c r="AB500" s="9">
        <v>35</v>
      </c>
      <c r="AC500" s="9"/>
      <c r="AD500" s="6">
        <v>21</v>
      </c>
      <c r="AE500" s="9">
        <v>5</v>
      </c>
      <c r="AF500" s="81">
        <v>35</v>
      </c>
      <c r="AG500" s="209" t="s">
        <v>4417</v>
      </c>
      <c r="AH500" s="6" t="s">
        <v>4418</v>
      </c>
      <c r="AI500" s="119">
        <v>20</v>
      </c>
      <c r="AJ500" s="192"/>
      <c r="AK500" s="9"/>
      <c r="AL500" s="119"/>
      <c r="AM500" s="192"/>
      <c r="AN500" s="9"/>
      <c r="AO500" s="119"/>
      <c r="AP500" s="192"/>
      <c r="AQ500" s="9"/>
      <c r="AR500" s="81"/>
      <c r="AS500" s="192" t="s">
        <v>4419</v>
      </c>
      <c r="AT500" s="9" t="s">
        <v>4420</v>
      </c>
      <c r="AU500" s="119">
        <v>15</v>
      </c>
      <c r="AV500" s="84"/>
      <c r="AW500" s="9"/>
      <c r="AX500" s="119"/>
      <c r="AY500" s="192"/>
      <c r="AZ500" s="9"/>
      <c r="BA500" s="119"/>
      <c r="BB500" s="192"/>
      <c r="BC500" s="9"/>
      <c r="BD500" s="119"/>
      <c r="BE500" s="192"/>
      <c r="BF500" s="9"/>
      <c r="BG500" s="119"/>
    </row>
    <row r="501" spans="1:59" s="41" customFormat="1" ht="318.5" x14ac:dyDescent="0.25">
      <c r="A501" s="9">
        <v>787</v>
      </c>
      <c r="B501" s="124" t="s">
        <v>4334</v>
      </c>
      <c r="C501" s="9" t="s">
        <v>4335</v>
      </c>
      <c r="D501" s="6"/>
      <c r="E501" s="2" t="s">
        <v>4421</v>
      </c>
      <c r="F501" s="1">
        <v>24402</v>
      </c>
      <c r="G501" s="78" t="s">
        <v>4422</v>
      </c>
      <c r="H501" s="9">
        <v>2011</v>
      </c>
      <c r="I501" s="78" t="s">
        <v>4423</v>
      </c>
      <c r="J501" s="141">
        <v>96037</v>
      </c>
      <c r="K501" s="78" t="s">
        <v>7623</v>
      </c>
      <c r="L501" s="78" t="s">
        <v>4402</v>
      </c>
      <c r="M501" s="78" t="s">
        <v>4403</v>
      </c>
      <c r="N501" s="78" t="s">
        <v>4424</v>
      </c>
      <c r="O501" s="78" t="s">
        <v>4425</v>
      </c>
      <c r="P501" s="9">
        <v>12553</v>
      </c>
      <c r="Q501" s="6">
        <v>40.16393442622951</v>
      </c>
      <c r="R501" s="6">
        <v>11.298470588235293</v>
      </c>
      <c r="S501" s="6">
        <v>9</v>
      </c>
      <c r="T501" s="6">
        <v>21</v>
      </c>
      <c r="U501" s="6">
        <v>41.29847058823529</v>
      </c>
      <c r="V501" s="9">
        <v>70</v>
      </c>
      <c r="W501" s="9">
        <v>100</v>
      </c>
      <c r="X501" s="6" t="s">
        <v>4426</v>
      </c>
      <c r="Y501" s="9">
        <v>2</v>
      </c>
      <c r="Z501" s="9">
        <v>2</v>
      </c>
      <c r="AA501" s="9">
        <v>1</v>
      </c>
      <c r="AB501" s="9">
        <v>60</v>
      </c>
      <c r="AC501" s="9"/>
      <c r="AD501" s="6">
        <v>21</v>
      </c>
      <c r="AE501" s="9">
        <v>5</v>
      </c>
      <c r="AF501" s="81">
        <v>70</v>
      </c>
      <c r="AG501" s="209" t="s">
        <v>4345</v>
      </c>
      <c r="AH501" s="6" t="s">
        <v>4427</v>
      </c>
      <c r="AI501" s="119">
        <v>50</v>
      </c>
      <c r="AJ501" s="192" t="s">
        <v>4428</v>
      </c>
      <c r="AK501" s="9" t="s">
        <v>4427</v>
      </c>
      <c r="AL501" s="119">
        <v>10</v>
      </c>
      <c r="AM501" s="192" t="s">
        <v>1017</v>
      </c>
      <c r="AN501" s="9" t="s">
        <v>4427</v>
      </c>
      <c r="AO501" s="119">
        <v>10</v>
      </c>
      <c r="AP501" s="192"/>
      <c r="AQ501" s="9"/>
      <c r="AR501" s="81"/>
      <c r="AS501" s="192"/>
      <c r="AT501" s="9"/>
      <c r="AU501" s="119"/>
      <c r="AV501" s="84"/>
      <c r="AW501" s="9"/>
      <c r="AX501" s="119"/>
      <c r="AY501" s="192"/>
      <c r="AZ501" s="9"/>
      <c r="BA501" s="119"/>
      <c r="BB501" s="192"/>
      <c r="BC501" s="9"/>
      <c r="BD501" s="119"/>
      <c r="BE501" s="192"/>
      <c r="BF501" s="9"/>
      <c r="BG501" s="119"/>
    </row>
    <row r="502" spans="1:59" s="41" customFormat="1" ht="216.55" x14ac:dyDescent="0.25">
      <c r="A502" s="9">
        <v>787</v>
      </c>
      <c r="B502" s="124" t="s">
        <v>4334</v>
      </c>
      <c r="C502" s="9" t="s">
        <v>4346</v>
      </c>
      <c r="D502" s="6"/>
      <c r="E502" s="2" t="s">
        <v>4429</v>
      </c>
      <c r="F502" s="1" t="s">
        <v>4430</v>
      </c>
      <c r="G502" s="78" t="s">
        <v>4431</v>
      </c>
      <c r="H502" s="9">
        <v>2010</v>
      </c>
      <c r="I502" s="78" t="s">
        <v>4432</v>
      </c>
      <c r="J502" s="141">
        <v>124979.19</v>
      </c>
      <c r="K502" s="78" t="s">
        <v>7623</v>
      </c>
      <c r="L502" s="78" t="s">
        <v>4402</v>
      </c>
      <c r="M502" s="78" t="s">
        <v>4403</v>
      </c>
      <c r="N502" s="78" t="s">
        <v>4433</v>
      </c>
      <c r="O502" s="78" t="s">
        <v>4434</v>
      </c>
      <c r="P502" s="9">
        <v>12554</v>
      </c>
      <c r="Q502" s="6">
        <v>40.16393442622951</v>
      </c>
      <c r="R502" s="6">
        <v>14.70343411764706</v>
      </c>
      <c r="S502" s="6">
        <v>9</v>
      </c>
      <c r="T502" s="6">
        <v>18</v>
      </c>
      <c r="U502" s="6">
        <v>41.703434117647063</v>
      </c>
      <c r="V502" s="9">
        <v>70</v>
      </c>
      <c r="W502" s="9">
        <v>100</v>
      </c>
      <c r="X502" s="6" t="s">
        <v>4435</v>
      </c>
      <c r="Y502" s="9">
        <v>3</v>
      </c>
      <c r="Z502" s="9">
        <v>1</v>
      </c>
      <c r="AA502" s="9">
        <v>4</v>
      </c>
      <c r="AB502" s="9">
        <v>4</v>
      </c>
      <c r="AC502" s="9"/>
      <c r="AD502" s="6">
        <v>18</v>
      </c>
      <c r="AE502" s="9">
        <v>5</v>
      </c>
      <c r="AF502" s="81">
        <v>50</v>
      </c>
      <c r="AG502" s="209" t="s">
        <v>4436</v>
      </c>
      <c r="AH502" s="6" t="s">
        <v>4437</v>
      </c>
      <c r="AI502" s="119">
        <v>20</v>
      </c>
      <c r="AJ502" s="192" t="s">
        <v>4362</v>
      </c>
      <c r="AK502" s="9" t="s">
        <v>4427</v>
      </c>
      <c r="AL502" s="119">
        <v>20</v>
      </c>
      <c r="AM502" s="192" t="s">
        <v>4438</v>
      </c>
      <c r="AN502" s="9" t="s">
        <v>4439</v>
      </c>
      <c r="AO502" s="119">
        <v>10</v>
      </c>
      <c r="AP502" s="192"/>
      <c r="AQ502" s="9"/>
      <c r="AR502" s="81"/>
      <c r="AS502" s="192"/>
      <c r="AT502" s="9"/>
      <c r="AU502" s="119"/>
      <c r="AV502" s="84"/>
      <c r="AW502" s="9"/>
      <c r="AX502" s="119"/>
      <c r="AY502" s="192"/>
      <c r="AZ502" s="9"/>
      <c r="BA502" s="119"/>
      <c r="BB502" s="192"/>
      <c r="BC502" s="9"/>
      <c r="BD502" s="119"/>
      <c r="BE502" s="192"/>
      <c r="BF502" s="9"/>
      <c r="BG502" s="119"/>
    </row>
    <row r="503" spans="1:59" s="41" customFormat="1" ht="280.25" x14ac:dyDescent="0.25">
      <c r="A503" s="9">
        <v>787</v>
      </c>
      <c r="B503" s="124" t="s">
        <v>4334</v>
      </c>
      <c r="C503" s="9" t="s">
        <v>4346</v>
      </c>
      <c r="D503" s="6"/>
      <c r="E503" s="2" t="s">
        <v>4440</v>
      </c>
      <c r="F503" s="1">
        <v>25809</v>
      </c>
      <c r="G503" s="78" t="s">
        <v>4441</v>
      </c>
      <c r="H503" s="9">
        <v>2010</v>
      </c>
      <c r="I503" s="78" t="s">
        <v>4442</v>
      </c>
      <c r="J503" s="141">
        <v>95302.78</v>
      </c>
      <c r="K503" s="78" t="s">
        <v>7626</v>
      </c>
      <c r="L503" s="78" t="s">
        <v>4402</v>
      </c>
      <c r="M503" s="78" t="s">
        <v>4403</v>
      </c>
      <c r="N503" s="78" t="s">
        <v>4443</v>
      </c>
      <c r="O503" s="78" t="s">
        <v>4444</v>
      </c>
      <c r="P503" s="9">
        <v>12568</v>
      </c>
      <c r="Q503" s="6">
        <v>37.295081967213115</v>
      </c>
      <c r="R503" s="6">
        <v>11.212091764705882</v>
      </c>
      <c r="S503" s="6">
        <v>9</v>
      </c>
      <c r="T503" s="6">
        <v>18</v>
      </c>
      <c r="U503" s="6">
        <v>38.212091764705882</v>
      </c>
      <c r="V503" s="9">
        <v>40</v>
      </c>
      <c r="W503" s="9">
        <v>100</v>
      </c>
      <c r="X503" s="6" t="s">
        <v>4445</v>
      </c>
      <c r="Y503" s="9">
        <v>4</v>
      </c>
      <c r="Z503" s="9">
        <v>6</v>
      </c>
      <c r="AA503" s="9">
        <v>3</v>
      </c>
      <c r="AB503" s="9">
        <v>4</v>
      </c>
      <c r="AC503" s="9"/>
      <c r="AD503" s="6">
        <v>18</v>
      </c>
      <c r="AE503" s="9">
        <v>5</v>
      </c>
      <c r="AF503" s="81">
        <v>50</v>
      </c>
      <c r="AG503" s="209" t="s">
        <v>4446</v>
      </c>
      <c r="AH503" s="6" t="s">
        <v>4447</v>
      </c>
      <c r="AI503" s="119">
        <v>10</v>
      </c>
      <c r="AJ503" s="192"/>
      <c r="AK503" s="9"/>
      <c r="AL503" s="119"/>
      <c r="AM503" s="192"/>
      <c r="AN503" s="9"/>
      <c r="AO503" s="119"/>
      <c r="AP503" s="192"/>
      <c r="AQ503" s="9"/>
      <c r="AR503" s="81"/>
      <c r="AS503" s="192" t="s">
        <v>4448</v>
      </c>
      <c r="AT503" s="9"/>
      <c r="AU503" s="119">
        <v>20</v>
      </c>
      <c r="AV503" s="84" t="s">
        <v>4449</v>
      </c>
      <c r="AW503" s="9"/>
      <c r="AX503" s="119">
        <v>20</v>
      </c>
      <c r="AY503" s="192"/>
      <c r="AZ503" s="9"/>
      <c r="BA503" s="119"/>
      <c r="BB503" s="192"/>
      <c r="BC503" s="9"/>
      <c r="BD503" s="119"/>
      <c r="BE503" s="192"/>
      <c r="BF503" s="9"/>
      <c r="BG503" s="119"/>
    </row>
    <row r="504" spans="1:59" s="41" customFormat="1" ht="409.6" x14ac:dyDescent="0.25">
      <c r="A504" s="9">
        <v>787</v>
      </c>
      <c r="B504" s="124" t="s">
        <v>4334</v>
      </c>
      <c r="C504" s="9" t="s">
        <v>4335</v>
      </c>
      <c r="D504" s="6"/>
      <c r="E504" s="2" t="s">
        <v>4450</v>
      </c>
      <c r="F504" s="1">
        <v>15104</v>
      </c>
      <c r="G504" s="78" t="s">
        <v>4451</v>
      </c>
      <c r="H504" s="9">
        <v>2011</v>
      </c>
      <c r="I504" s="78" t="s">
        <v>4452</v>
      </c>
      <c r="J504" s="141">
        <v>92557.03</v>
      </c>
      <c r="K504" s="78" t="s">
        <v>7623</v>
      </c>
      <c r="L504" s="78" t="s">
        <v>4402</v>
      </c>
      <c r="M504" s="78" t="s">
        <v>4403</v>
      </c>
      <c r="N504" s="78" t="s">
        <v>4453</v>
      </c>
      <c r="O504" s="78" t="s">
        <v>4454</v>
      </c>
      <c r="P504" s="9">
        <v>12665</v>
      </c>
      <c r="Q504" s="6">
        <v>36.885245901639344</v>
      </c>
      <c r="R504" s="6">
        <v>10.889062352941176</v>
      </c>
      <c r="S504" s="6">
        <v>9</v>
      </c>
      <c r="T504" s="6">
        <v>18</v>
      </c>
      <c r="U504" s="6">
        <v>37.889062352941174</v>
      </c>
      <c r="V504" s="9">
        <v>65</v>
      </c>
      <c r="W504" s="9">
        <v>97</v>
      </c>
      <c r="X504" s="6" t="s">
        <v>4455</v>
      </c>
      <c r="Y504" s="9">
        <v>3</v>
      </c>
      <c r="Z504" s="9">
        <v>10</v>
      </c>
      <c r="AA504" s="9">
        <v>2</v>
      </c>
      <c r="AB504" s="9">
        <v>60</v>
      </c>
      <c r="AC504" s="9"/>
      <c r="AD504" s="6">
        <v>18</v>
      </c>
      <c r="AE504" s="9">
        <v>5</v>
      </c>
      <c r="AF504" s="81">
        <v>40</v>
      </c>
      <c r="AG504" s="209" t="s">
        <v>4345</v>
      </c>
      <c r="AH504" s="6" t="s">
        <v>4427</v>
      </c>
      <c r="AI504" s="119">
        <v>40</v>
      </c>
      <c r="AJ504" s="192"/>
      <c r="AK504" s="9"/>
      <c r="AL504" s="119"/>
      <c r="AM504" s="192"/>
      <c r="AN504" s="9"/>
      <c r="AO504" s="119"/>
      <c r="AP504" s="192"/>
      <c r="AQ504" s="9"/>
      <c r="AR504" s="81"/>
      <c r="AS504" s="192"/>
      <c r="AT504" s="9"/>
      <c r="AU504" s="119"/>
      <c r="AV504" s="84"/>
      <c r="AW504" s="9"/>
      <c r="AX504" s="119"/>
      <c r="AY504" s="192"/>
      <c r="AZ504" s="9"/>
      <c r="BA504" s="119"/>
      <c r="BB504" s="192"/>
      <c r="BC504" s="9"/>
      <c r="BD504" s="119"/>
      <c r="BE504" s="192"/>
      <c r="BF504" s="9"/>
      <c r="BG504" s="119"/>
    </row>
    <row r="505" spans="1:59" s="41" customFormat="1" ht="165.6" x14ac:dyDescent="0.25">
      <c r="A505" s="9">
        <v>787</v>
      </c>
      <c r="B505" s="124" t="s">
        <v>4334</v>
      </c>
      <c r="C505" s="9" t="s">
        <v>4346</v>
      </c>
      <c r="D505" s="6"/>
      <c r="E505" s="2" t="s">
        <v>4440</v>
      </c>
      <c r="F505" s="1" t="s">
        <v>4456</v>
      </c>
      <c r="G505" s="78" t="s">
        <v>4457</v>
      </c>
      <c r="H505" s="9">
        <v>2011</v>
      </c>
      <c r="I505" s="78" t="s">
        <v>4458</v>
      </c>
      <c r="J505" s="141">
        <v>51240.97</v>
      </c>
      <c r="K505" s="78" t="s">
        <v>7623</v>
      </c>
      <c r="L505" s="78" t="s">
        <v>4402</v>
      </c>
      <c r="M505" s="78" t="s">
        <v>4403</v>
      </c>
      <c r="N505" s="78" t="s">
        <v>4459</v>
      </c>
      <c r="O505" s="78" t="s">
        <v>4460</v>
      </c>
      <c r="P505" s="9">
        <v>12828</v>
      </c>
      <c r="Q505" s="6">
        <v>31.557377049180328</v>
      </c>
      <c r="R505" s="6">
        <v>6.0283494117647063</v>
      </c>
      <c r="S505" s="6">
        <v>9</v>
      </c>
      <c r="T505" s="6">
        <v>18</v>
      </c>
      <c r="U505" s="6">
        <v>33.028349411764708</v>
      </c>
      <c r="V505" s="9">
        <v>80</v>
      </c>
      <c r="W505" s="9">
        <v>88</v>
      </c>
      <c r="X505" s="6" t="s">
        <v>4461</v>
      </c>
      <c r="Y505" s="9">
        <v>3</v>
      </c>
      <c r="Z505" s="9">
        <v>11</v>
      </c>
      <c r="AA505" s="9">
        <v>5</v>
      </c>
      <c r="AB505" s="9">
        <v>4</v>
      </c>
      <c r="AC505" s="9"/>
      <c r="AD505" s="6">
        <v>18</v>
      </c>
      <c r="AE505" s="9">
        <v>5</v>
      </c>
      <c r="AF505" s="81">
        <v>90</v>
      </c>
      <c r="AG505" s="209" t="s">
        <v>4462</v>
      </c>
      <c r="AH505" s="6" t="s">
        <v>4463</v>
      </c>
      <c r="AI505" s="119">
        <v>40</v>
      </c>
      <c r="AJ505" s="192"/>
      <c r="AK505" s="9"/>
      <c r="AL505" s="119"/>
      <c r="AM505" s="192"/>
      <c r="AN505" s="9"/>
      <c r="AO505" s="119"/>
      <c r="AP505" s="192"/>
      <c r="AQ505" s="9"/>
      <c r="AR505" s="81"/>
      <c r="AS505" s="192" t="s">
        <v>4449</v>
      </c>
      <c r="AT505" s="9"/>
      <c r="AU505" s="119">
        <v>50</v>
      </c>
      <c r="AV505" s="84"/>
      <c r="AW505" s="9"/>
      <c r="AX505" s="119"/>
      <c r="AY505" s="192"/>
      <c r="AZ505" s="9"/>
      <c r="BA505" s="119"/>
      <c r="BB505" s="192"/>
      <c r="BC505" s="9"/>
      <c r="BD505" s="119"/>
      <c r="BE505" s="192"/>
      <c r="BF505" s="9"/>
      <c r="BG505" s="119"/>
    </row>
    <row r="506" spans="1:59" s="41" customFormat="1" ht="216.55" x14ac:dyDescent="0.25">
      <c r="A506" s="9">
        <v>787</v>
      </c>
      <c r="B506" s="124" t="s">
        <v>4334</v>
      </c>
      <c r="C506" s="9" t="s">
        <v>4335</v>
      </c>
      <c r="D506" s="6"/>
      <c r="E506" s="2" t="s">
        <v>4464</v>
      </c>
      <c r="F506" s="1" t="s">
        <v>4465</v>
      </c>
      <c r="G506" s="78" t="s">
        <v>4466</v>
      </c>
      <c r="H506" s="9">
        <v>2014</v>
      </c>
      <c r="I506" s="78" t="s">
        <v>4467</v>
      </c>
      <c r="J506" s="141">
        <v>76110</v>
      </c>
      <c r="K506" s="78" t="s">
        <v>7626</v>
      </c>
      <c r="L506" s="78" t="s">
        <v>4402</v>
      </c>
      <c r="M506" s="78" t="s">
        <v>4403</v>
      </c>
      <c r="N506" s="78" t="s">
        <v>4468</v>
      </c>
      <c r="O506" s="78" t="s">
        <v>4469</v>
      </c>
      <c r="P506" s="9">
        <v>13776</v>
      </c>
      <c r="Q506" s="6">
        <v>39.344262295081968</v>
      </c>
      <c r="R506" s="6">
        <v>8.9541176470588244</v>
      </c>
      <c r="S506" s="6">
        <v>9</v>
      </c>
      <c r="T506" s="6">
        <v>23</v>
      </c>
      <c r="U506" s="6">
        <v>40.954117647058823</v>
      </c>
      <c r="V506" s="9">
        <v>80</v>
      </c>
      <c r="W506" s="9">
        <v>30</v>
      </c>
      <c r="X506" s="6" t="s">
        <v>4470</v>
      </c>
      <c r="Y506" s="9">
        <v>1</v>
      </c>
      <c r="Z506" s="9">
        <v>1</v>
      </c>
      <c r="AA506" s="9">
        <v>3</v>
      </c>
      <c r="AB506" s="9">
        <v>60</v>
      </c>
      <c r="AC506" s="9"/>
      <c r="AD506" s="6">
        <v>23</v>
      </c>
      <c r="AE506" s="9">
        <v>5</v>
      </c>
      <c r="AF506" s="81">
        <v>80</v>
      </c>
      <c r="AG506" s="209"/>
      <c r="AH506" s="6"/>
      <c r="AI506" s="119"/>
      <c r="AJ506" s="192"/>
      <c r="AK506" s="9"/>
      <c r="AL506" s="119"/>
      <c r="AM506" s="192"/>
      <c r="AN506" s="9"/>
      <c r="AO506" s="119"/>
      <c r="AP506" s="192"/>
      <c r="AQ506" s="9"/>
      <c r="AR506" s="81"/>
      <c r="AS506" s="192" t="s">
        <v>4471</v>
      </c>
      <c r="AT506" s="9" t="s">
        <v>4472</v>
      </c>
      <c r="AU506" s="119">
        <v>40</v>
      </c>
      <c r="AV506" s="84" t="s">
        <v>4473</v>
      </c>
      <c r="AW506" s="9" t="s">
        <v>4474</v>
      </c>
      <c r="AX506" s="119">
        <v>60</v>
      </c>
      <c r="AY506" s="192"/>
      <c r="AZ506" s="9"/>
      <c r="BA506" s="119"/>
      <c r="BB506" s="192"/>
      <c r="BC506" s="9"/>
      <c r="BD506" s="119"/>
      <c r="BE506" s="192"/>
      <c r="BF506" s="9"/>
      <c r="BG506" s="119"/>
    </row>
    <row r="507" spans="1:59" s="41" customFormat="1" ht="216.55" x14ac:dyDescent="0.25">
      <c r="A507" s="9">
        <v>787</v>
      </c>
      <c r="B507" s="124" t="s">
        <v>4334</v>
      </c>
      <c r="C507" s="9" t="s">
        <v>4335</v>
      </c>
      <c r="D507" s="6"/>
      <c r="E507" s="2" t="s">
        <v>4464</v>
      </c>
      <c r="F507" s="1">
        <v>21455</v>
      </c>
      <c r="G507" s="78" t="s">
        <v>4475</v>
      </c>
      <c r="H507" s="9">
        <v>2012</v>
      </c>
      <c r="I507" s="78" t="s">
        <v>4476</v>
      </c>
      <c r="J507" s="141">
        <v>54844.800000000003</v>
      </c>
      <c r="K507" s="78" t="s">
        <v>7623</v>
      </c>
      <c r="L507" s="78" t="s">
        <v>4402</v>
      </c>
      <c r="M507" s="78" t="s">
        <v>4403</v>
      </c>
      <c r="N507" s="78" t="s">
        <v>4477</v>
      </c>
      <c r="O507" s="78" t="s">
        <v>4478</v>
      </c>
      <c r="P507" s="9">
        <v>13170</v>
      </c>
      <c r="Q507" s="6">
        <v>36.885245901639344</v>
      </c>
      <c r="R507" s="6">
        <v>6.4523294117647065</v>
      </c>
      <c r="S507" s="6">
        <v>9</v>
      </c>
      <c r="T507" s="6">
        <v>23</v>
      </c>
      <c r="U507" s="6">
        <v>38.452329411764708</v>
      </c>
      <c r="V507" s="9">
        <v>35</v>
      </c>
      <c r="W507" s="9">
        <v>75</v>
      </c>
      <c r="X507" s="6" t="s">
        <v>4479</v>
      </c>
      <c r="Y507" s="9">
        <v>1</v>
      </c>
      <c r="Z507" s="9">
        <v>5</v>
      </c>
      <c r="AA507" s="9">
        <v>3</v>
      </c>
      <c r="AB507" s="9">
        <v>60</v>
      </c>
      <c r="AC507" s="9"/>
      <c r="AD507" s="6">
        <v>23</v>
      </c>
      <c r="AE507" s="9">
        <v>5</v>
      </c>
      <c r="AF507" s="81">
        <v>30</v>
      </c>
      <c r="AG507" s="209"/>
      <c r="AH507" s="6"/>
      <c r="AI507" s="119"/>
      <c r="AJ507" s="192"/>
      <c r="AK507" s="9" t="s">
        <v>4480</v>
      </c>
      <c r="AL507" s="119"/>
      <c r="AM507" s="192"/>
      <c r="AN507" s="9"/>
      <c r="AO507" s="119"/>
      <c r="AP507" s="192"/>
      <c r="AQ507" s="9"/>
      <c r="AR507" s="81"/>
      <c r="AS507" s="192" t="s">
        <v>4481</v>
      </c>
      <c r="AT507" s="9" t="s">
        <v>4482</v>
      </c>
      <c r="AU507" s="119">
        <v>30</v>
      </c>
      <c r="AV507" s="84" t="s">
        <v>4483</v>
      </c>
      <c r="AW507" s="9" t="s">
        <v>4484</v>
      </c>
      <c r="AX507" s="119">
        <v>70</v>
      </c>
      <c r="AY507" s="192"/>
      <c r="AZ507" s="9"/>
      <c r="BA507" s="119"/>
      <c r="BB507" s="192"/>
      <c r="BC507" s="9"/>
      <c r="BD507" s="119"/>
      <c r="BE507" s="192"/>
      <c r="BF507" s="9"/>
      <c r="BG507" s="119"/>
    </row>
    <row r="508" spans="1:59" s="41" customFormat="1" ht="114.65" x14ac:dyDescent="0.25">
      <c r="A508" s="9">
        <v>787</v>
      </c>
      <c r="B508" s="124" t="s">
        <v>4334</v>
      </c>
      <c r="C508" s="9" t="s">
        <v>4346</v>
      </c>
      <c r="D508" s="6"/>
      <c r="E508" s="2" t="s">
        <v>4485</v>
      </c>
      <c r="F508" s="1" t="s">
        <v>4486</v>
      </c>
      <c r="G508" s="78" t="s">
        <v>4487</v>
      </c>
      <c r="H508" s="9">
        <v>2015</v>
      </c>
      <c r="I508" s="78" t="s">
        <v>4488</v>
      </c>
      <c r="J508" s="141">
        <v>96016</v>
      </c>
      <c r="K508" s="78" t="s">
        <v>7623</v>
      </c>
      <c r="L508" s="78" t="s">
        <v>4340</v>
      </c>
      <c r="M508" s="78" t="s">
        <v>4489</v>
      </c>
      <c r="N508" s="78" t="s">
        <v>4490</v>
      </c>
      <c r="O508" s="78" t="s">
        <v>4491</v>
      </c>
      <c r="P508" s="9">
        <v>14291</v>
      </c>
      <c r="Q508" s="6">
        <v>34.016393442622949</v>
      </c>
      <c r="R508" s="6">
        <v>11.295999999999999</v>
      </c>
      <c r="S508" s="6">
        <v>9</v>
      </c>
      <c r="T508" s="6">
        <v>19</v>
      </c>
      <c r="U508" s="6">
        <v>39.295999999999999</v>
      </c>
      <c r="V508" s="9">
        <v>50</v>
      </c>
      <c r="W508" s="9">
        <v>12</v>
      </c>
      <c r="X508" s="6" t="s">
        <v>4492</v>
      </c>
      <c r="Y508" s="9">
        <v>3</v>
      </c>
      <c r="Z508" s="9">
        <v>2</v>
      </c>
      <c r="AA508" s="9">
        <v>3</v>
      </c>
      <c r="AB508" s="9">
        <v>4</v>
      </c>
      <c r="AC508" s="9"/>
      <c r="AD508" s="6">
        <v>19</v>
      </c>
      <c r="AE508" s="9">
        <v>5</v>
      </c>
      <c r="AF508" s="81">
        <v>50</v>
      </c>
      <c r="AG508" s="209" t="s">
        <v>4362</v>
      </c>
      <c r="AH508" s="6"/>
      <c r="AI508" s="119">
        <v>60</v>
      </c>
      <c r="AJ508" s="192" t="s">
        <v>4493</v>
      </c>
      <c r="AK508" s="9"/>
      <c r="AL508" s="119">
        <v>20</v>
      </c>
      <c r="AM508" s="192" t="s">
        <v>4494</v>
      </c>
      <c r="AN508" s="9"/>
      <c r="AO508" s="119">
        <v>20</v>
      </c>
      <c r="AP508" s="192"/>
      <c r="AQ508" s="9"/>
      <c r="AR508" s="81"/>
      <c r="AS508" s="192"/>
      <c r="AT508" s="9"/>
      <c r="AU508" s="119"/>
      <c r="AV508" s="84"/>
      <c r="AW508" s="9"/>
      <c r="AX508" s="119"/>
      <c r="AY508" s="192"/>
      <c r="AZ508" s="9"/>
      <c r="BA508" s="119"/>
      <c r="BB508" s="192"/>
      <c r="BC508" s="9"/>
      <c r="BD508" s="119"/>
      <c r="BE508" s="192"/>
      <c r="BF508" s="9"/>
      <c r="BG508" s="119"/>
    </row>
    <row r="509" spans="1:59" s="41" customFormat="1" ht="114.65" x14ac:dyDescent="0.25">
      <c r="A509" s="9">
        <v>787</v>
      </c>
      <c r="B509" s="124" t="s">
        <v>4334</v>
      </c>
      <c r="C509" s="9" t="s">
        <v>4346</v>
      </c>
      <c r="D509" s="6"/>
      <c r="E509" s="2" t="s">
        <v>4495</v>
      </c>
      <c r="F509" s="1" t="s">
        <v>4496</v>
      </c>
      <c r="G509" s="78" t="s">
        <v>4497</v>
      </c>
      <c r="H509" s="9">
        <v>2015</v>
      </c>
      <c r="I509" s="78" t="s">
        <v>4498</v>
      </c>
      <c r="J509" s="141">
        <v>116441</v>
      </c>
      <c r="K509" s="78" t="s">
        <v>7623</v>
      </c>
      <c r="L509" s="78" t="s">
        <v>4340</v>
      </c>
      <c r="M509" s="78" t="s">
        <v>4489</v>
      </c>
      <c r="N509" s="78" t="s">
        <v>4499</v>
      </c>
      <c r="O509" s="78" t="s">
        <v>4500</v>
      </c>
      <c r="P509" s="9">
        <v>14294</v>
      </c>
      <c r="Q509" s="6">
        <v>35.245901639344261</v>
      </c>
      <c r="R509" s="6">
        <v>13.698941176470589</v>
      </c>
      <c r="S509" s="6">
        <v>9</v>
      </c>
      <c r="T509" s="6">
        <v>18</v>
      </c>
      <c r="U509" s="6">
        <v>40.698941176470591</v>
      </c>
      <c r="V509" s="9">
        <v>20</v>
      </c>
      <c r="W509" s="9">
        <v>13</v>
      </c>
      <c r="X509" s="6" t="s">
        <v>4501</v>
      </c>
      <c r="Y509" s="9">
        <v>3</v>
      </c>
      <c r="Z509" s="9">
        <v>2</v>
      </c>
      <c r="AA509" s="9">
        <v>3</v>
      </c>
      <c r="AB509" s="9">
        <v>4</v>
      </c>
      <c r="AC509" s="9"/>
      <c r="AD509" s="6">
        <v>18</v>
      </c>
      <c r="AE509" s="9">
        <v>5</v>
      </c>
      <c r="AF509" s="81">
        <v>60</v>
      </c>
      <c r="AG509" s="209" t="s">
        <v>4362</v>
      </c>
      <c r="AH509" s="6"/>
      <c r="AI509" s="119">
        <v>30</v>
      </c>
      <c r="AJ509" s="192" t="s">
        <v>1017</v>
      </c>
      <c r="AK509" s="9"/>
      <c r="AL509" s="119">
        <v>30</v>
      </c>
      <c r="AM509" s="192"/>
      <c r="AN509" s="9"/>
      <c r="AO509" s="119"/>
      <c r="AP509" s="192"/>
      <c r="AQ509" s="9"/>
      <c r="AR509" s="81"/>
      <c r="AS509" s="192"/>
      <c r="AT509" s="9"/>
      <c r="AU509" s="119"/>
      <c r="AV509" s="84"/>
      <c r="AW509" s="9"/>
      <c r="AX509" s="119"/>
      <c r="AY509" s="192"/>
      <c r="AZ509" s="9"/>
      <c r="BA509" s="119"/>
      <c r="BB509" s="192"/>
      <c r="BC509" s="9"/>
      <c r="BD509" s="119"/>
      <c r="BE509" s="192"/>
      <c r="BF509" s="9"/>
      <c r="BG509" s="119"/>
    </row>
    <row r="510" spans="1:59" s="41" customFormat="1" ht="409.6" x14ac:dyDescent="0.25">
      <c r="A510" s="9">
        <v>787</v>
      </c>
      <c r="B510" s="124" t="s">
        <v>4334</v>
      </c>
      <c r="C510" s="9" t="s">
        <v>4335</v>
      </c>
      <c r="D510" s="6"/>
      <c r="E510" s="2" t="s">
        <v>4502</v>
      </c>
      <c r="F510" s="1" t="s">
        <v>4503</v>
      </c>
      <c r="G510" s="78" t="s">
        <v>4504</v>
      </c>
      <c r="H510" s="9">
        <v>2015</v>
      </c>
      <c r="I510" s="78" t="s">
        <v>4505</v>
      </c>
      <c r="J510" s="141">
        <v>102271</v>
      </c>
      <c r="K510" s="78" t="s">
        <v>7623</v>
      </c>
      <c r="L510" s="78" t="s">
        <v>4402</v>
      </c>
      <c r="M510" s="78" t="s">
        <v>4403</v>
      </c>
      <c r="N510" s="78" t="s">
        <v>4506</v>
      </c>
      <c r="O510" s="78" t="s">
        <v>4507</v>
      </c>
      <c r="P510" s="9">
        <v>14318</v>
      </c>
      <c r="Q510" s="6">
        <v>35.245901639344261</v>
      </c>
      <c r="R510" s="6">
        <v>12.031882352941176</v>
      </c>
      <c r="S510" s="6">
        <v>9</v>
      </c>
      <c r="T510" s="6">
        <v>18</v>
      </c>
      <c r="U510" s="6">
        <v>39.031882352941174</v>
      </c>
      <c r="V510" s="9">
        <v>100</v>
      </c>
      <c r="W510" s="9">
        <v>7</v>
      </c>
      <c r="X510" s="6" t="s">
        <v>4508</v>
      </c>
      <c r="Y510" s="9">
        <v>1</v>
      </c>
      <c r="Z510" s="9">
        <v>1</v>
      </c>
      <c r="AA510" s="9">
        <v>6</v>
      </c>
      <c r="AB510" s="9">
        <v>60</v>
      </c>
      <c r="AC510" s="9"/>
      <c r="AD510" s="6">
        <v>18</v>
      </c>
      <c r="AE510" s="9">
        <v>5</v>
      </c>
      <c r="AF510" s="81">
        <v>100</v>
      </c>
      <c r="AG510" s="209" t="s">
        <v>4509</v>
      </c>
      <c r="AH510" s="6" t="s">
        <v>4427</v>
      </c>
      <c r="AI510" s="119">
        <v>20</v>
      </c>
      <c r="AJ510" s="192" t="s">
        <v>4510</v>
      </c>
      <c r="AK510" s="9" t="s">
        <v>4511</v>
      </c>
      <c r="AL510" s="119">
        <v>40</v>
      </c>
      <c r="AM510" s="192" t="s">
        <v>4408</v>
      </c>
      <c r="AN510" s="9" t="s">
        <v>4512</v>
      </c>
      <c r="AO510" s="119">
        <v>30</v>
      </c>
      <c r="AP510" s="192"/>
      <c r="AQ510" s="9"/>
      <c r="AR510" s="81"/>
      <c r="AS510" s="192" t="s">
        <v>4427</v>
      </c>
      <c r="AT510" s="9"/>
      <c r="AU510" s="119">
        <v>10</v>
      </c>
      <c r="AV510" s="84"/>
      <c r="AW510" s="9"/>
      <c r="AX510" s="119"/>
      <c r="AY510" s="192"/>
      <c r="AZ510" s="9"/>
      <c r="BA510" s="119"/>
      <c r="BB510" s="192"/>
      <c r="BC510" s="9"/>
      <c r="BD510" s="119"/>
      <c r="BE510" s="192"/>
      <c r="BF510" s="9"/>
      <c r="BG510" s="119"/>
    </row>
    <row r="511" spans="1:59" s="41" customFormat="1" ht="127.4" x14ac:dyDescent="0.25">
      <c r="A511" s="9">
        <v>792</v>
      </c>
      <c r="B511" s="124" t="s">
        <v>4513</v>
      </c>
      <c r="C511" s="9">
        <v>792</v>
      </c>
      <c r="D511" s="6" t="s">
        <v>4514</v>
      </c>
      <c r="E511" s="2" t="s">
        <v>4515</v>
      </c>
      <c r="F511" s="1" t="s">
        <v>4516</v>
      </c>
      <c r="G511" s="78" t="s">
        <v>4517</v>
      </c>
      <c r="H511" s="9">
        <v>2011</v>
      </c>
      <c r="I511" s="78" t="s">
        <v>4518</v>
      </c>
      <c r="J511" s="141">
        <v>86787</v>
      </c>
      <c r="K511" s="78" t="s">
        <v>7623</v>
      </c>
      <c r="L511" s="78" t="s">
        <v>4519</v>
      </c>
      <c r="M511" s="78" t="s">
        <v>4520</v>
      </c>
      <c r="N511" s="78" t="s">
        <v>4521</v>
      </c>
      <c r="O511" s="78" t="s">
        <v>4522</v>
      </c>
      <c r="P511" s="9">
        <v>21997</v>
      </c>
      <c r="Q511" s="6">
        <v>90.550235294117655</v>
      </c>
      <c r="R511" s="6">
        <v>10.210235294117648</v>
      </c>
      <c r="S511" s="6">
        <v>23</v>
      </c>
      <c r="T511" s="6">
        <v>61</v>
      </c>
      <c r="U511" s="6">
        <v>94.210235294117652</v>
      </c>
      <c r="V511" s="9">
        <v>70</v>
      </c>
      <c r="W511" s="9">
        <v>100</v>
      </c>
      <c r="X511" s="6" t="s">
        <v>4523</v>
      </c>
      <c r="Y511" s="9">
        <v>3</v>
      </c>
      <c r="Z511" s="9">
        <v>10</v>
      </c>
      <c r="AA511" s="9">
        <v>2</v>
      </c>
      <c r="AB511" s="9"/>
      <c r="AC511" s="9"/>
      <c r="AD511" s="6">
        <v>35</v>
      </c>
      <c r="AE511" s="9">
        <v>5</v>
      </c>
      <c r="AF511" s="81"/>
      <c r="AG511" s="209"/>
      <c r="AH511" s="6"/>
      <c r="AI511" s="119"/>
      <c r="AJ511" s="192"/>
      <c r="AK511" s="9"/>
      <c r="AL511" s="119"/>
      <c r="AM511" s="192"/>
      <c r="AN511" s="9"/>
      <c r="AO511" s="119"/>
      <c r="AP511" s="192"/>
      <c r="AQ511" s="9"/>
      <c r="AR511" s="81">
        <v>3</v>
      </c>
      <c r="AS511" s="192">
        <v>10</v>
      </c>
      <c r="AT511" s="9">
        <v>2</v>
      </c>
      <c r="AU511" s="119"/>
      <c r="AV511" s="84"/>
      <c r="AW511" s="9">
        <v>35</v>
      </c>
      <c r="AX511" s="119">
        <v>5</v>
      </c>
      <c r="AY511" s="192"/>
      <c r="AZ511" s="9"/>
      <c r="BA511" s="119"/>
      <c r="BB511" s="192"/>
      <c r="BC511" s="9"/>
      <c r="BD511" s="119"/>
      <c r="BE511" s="192"/>
      <c r="BF511" s="9"/>
      <c r="BG511" s="119"/>
    </row>
    <row r="512" spans="1:59" s="41" customFormat="1" ht="178.35" x14ac:dyDescent="0.25">
      <c r="A512" s="9">
        <v>792</v>
      </c>
      <c r="B512" s="124" t="s">
        <v>4513</v>
      </c>
      <c r="C512" s="9">
        <v>792</v>
      </c>
      <c r="D512" s="6" t="s">
        <v>4524</v>
      </c>
      <c r="E512" s="2" t="s">
        <v>4525</v>
      </c>
      <c r="F512" s="1">
        <v>10196</v>
      </c>
      <c r="G512" s="78" t="s">
        <v>4526</v>
      </c>
      <c r="H512" s="9">
        <v>2009</v>
      </c>
      <c r="I512" s="78" t="s">
        <v>4527</v>
      </c>
      <c r="J512" s="141">
        <v>25004</v>
      </c>
      <c r="K512" s="78" t="s">
        <v>7623</v>
      </c>
      <c r="L512" s="78" t="s">
        <v>4528</v>
      </c>
      <c r="M512" s="78" t="s">
        <v>4529</v>
      </c>
      <c r="N512" s="78" t="s">
        <v>4530</v>
      </c>
      <c r="O512" s="78" t="s">
        <v>4531</v>
      </c>
      <c r="P512" s="9">
        <v>21239</v>
      </c>
      <c r="Q512" s="6">
        <v>81</v>
      </c>
      <c r="R512" s="6">
        <v>2.94</v>
      </c>
      <c r="S512" s="6">
        <v>20</v>
      </c>
      <c r="T512" s="6">
        <v>61</v>
      </c>
      <c r="U512" s="6">
        <v>83.94</v>
      </c>
      <c r="V512" s="9">
        <v>90</v>
      </c>
      <c r="W512" s="9">
        <v>100</v>
      </c>
      <c r="X512" s="6" t="s">
        <v>4523</v>
      </c>
      <c r="Y512" s="9">
        <v>4</v>
      </c>
      <c r="Z512" s="9">
        <v>3</v>
      </c>
      <c r="AA512" s="9">
        <v>3</v>
      </c>
      <c r="AB512" s="9">
        <v>39</v>
      </c>
      <c r="AC512" s="9"/>
      <c r="AD512" s="6">
        <v>61</v>
      </c>
      <c r="AE512" s="9">
        <v>5</v>
      </c>
      <c r="AF512" s="81">
        <v>80</v>
      </c>
      <c r="AG512" s="209" t="s">
        <v>4524</v>
      </c>
      <c r="AH512" s="6" t="s">
        <v>4532</v>
      </c>
      <c r="AI512" s="119">
        <v>30</v>
      </c>
      <c r="AJ512" s="192"/>
      <c r="AK512" s="9"/>
      <c r="AL512" s="119"/>
      <c r="AM512" s="192"/>
      <c r="AN512" s="9"/>
      <c r="AO512" s="119"/>
      <c r="AP512" s="192"/>
      <c r="AQ512" s="9"/>
      <c r="AR512" s="81"/>
      <c r="AS512" s="192" t="s">
        <v>4533</v>
      </c>
      <c r="AT512" s="9" t="s">
        <v>4534</v>
      </c>
      <c r="AU512" s="119">
        <v>50</v>
      </c>
      <c r="AV512" s="84"/>
      <c r="AW512" s="9"/>
      <c r="AX512" s="119"/>
      <c r="AY512" s="192"/>
      <c r="AZ512" s="9"/>
      <c r="BA512" s="119"/>
      <c r="BB512" s="192"/>
      <c r="BC512" s="9"/>
      <c r="BD512" s="119"/>
      <c r="BE512" s="192"/>
      <c r="BF512" s="9"/>
      <c r="BG512" s="119"/>
    </row>
    <row r="513" spans="1:59" s="41" customFormat="1" ht="178.35" x14ac:dyDescent="0.25">
      <c r="A513" s="9">
        <v>792</v>
      </c>
      <c r="B513" s="124" t="s">
        <v>4513</v>
      </c>
      <c r="C513" s="9">
        <v>792</v>
      </c>
      <c r="D513" s="6" t="s">
        <v>4524</v>
      </c>
      <c r="E513" s="2" t="s">
        <v>4525</v>
      </c>
      <c r="F513" s="1">
        <v>10196</v>
      </c>
      <c r="G513" s="78" t="s">
        <v>4526</v>
      </c>
      <c r="H513" s="9">
        <v>2009</v>
      </c>
      <c r="I513" s="78" t="s">
        <v>4527</v>
      </c>
      <c r="J513" s="141">
        <v>25004</v>
      </c>
      <c r="K513" s="78" t="s">
        <v>7623</v>
      </c>
      <c r="L513" s="78" t="s">
        <v>4528</v>
      </c>
      <c r="M513" s="78" t="s">
        <v>4529</v>
      </c>
      <c r="N513" s="78" t="s">
        <v>4530</v>
      </c>
      <c r="O513" s="78" t="s">
        <v>4535</v>
      </c>
      <c r="P513" s="9">
        <v>21240</v>
      </c>
      <c r="Q513" s="6">
        <v>81</v>
      </c>
      <c r="R513" s="6">
        <v>2.94</v>
      </c>
      <c r="S513" s="6">
        <v>20</v>
      </c>
      <c r="T513" s="6">
        <v>61</v>
      </c>
      <c r="U513" s="6">
        <v>83.94</v>
      </c>
      <c r="V513" s="9">
        <v>90</v>
      </c>
      <c r="W513" s="9">
        <v>100</v>
      </c>
      <c r="X513" s="6" t="s">
        <v>4523</v>
      </c>
      <c r="Y513" s="9">
        <v>4</v>
      </c>
      <c r="Z513" s="9">
        <v>3</v>
      </c>
      <c r="AA513" s="9">
        <v>3</v>
      </c>
      <c r="AB513" s="9">
        <v>39</v>
      </c>
      <c r="AC513" s="9"/>
      <c r="AD513" s="6">
        <v>61</v>
      </c>
      <c r="AE513" s="9">
        <v>5</v>
      </c>
      <c r="AF513" s="81">
        <v>80</v>
      </c>
      <c r="AG513" s="209" t="s">
        <v>4524</v>
      </c>
      <c r="AH513" s="6" t="s">
        <v>4532</v>
      </c>
      <c r="AI513" s="119">
        <v>30</v>
      </c>
      <c r="AJ513" s="192"/>
      <c r="AK513" s="9"/>
      <c r="AL513" s="119"/>
      <c r="AM513" s="192"/>
      <c r="AN513" s="9"/>
      <c r="AO513" s="119"/>
      <c r="AP513" s="192"/>
      <c r="AQ513" s="9"/>
      <c r="AR513" s="81"/>
      <c r="AS513" s="192"/>
      <c r="AT513" s="9"/>
      <c r="AU513" s="119"/>
      <c r="AV513" s="84"/>
      <c r="AW513" s="9"/>
      <c r="AX513" s="119"/>
      <c r="AY513" s="192"/>
      <c r="AZ513" s="9"/>
      <c r="BA513" s="119"/>
      <c r="BB513" s="192"/>
      <c r="BC513" s="9"/>
      <c r="BD513" s="119"/>
      <c r="BE513" s="192"/>
      <c r="BF513" s="9"/>
      <c r="BG513" s="119"/>
    </row>
    <row r="514" spans="1:59" s="41" customFormat="1" ht="203.85" x14ac:dyDescent="0.25">
      <c r="A514" s="9">
        <v>792</v>
      </c>
      <c r="B514" s="124" t="s">
        <v>4513</v>
      </c>
      <c r="C514" s="9">
        <v>792</v>
      </c>
      <c r="D514" s="6" t="s">
        <v>4536</v>
      </c>
      <c r="E514" s="2" t="s">
        <v>4537</v>
      </c>
      <c r="F514" s="1">
        <v>28349</v>
      </c>
      <c r="G514" s="78" t="s">
        <v>4538</v>
      </c>
      <c r="H514" s="9">
        <v>2008</v>
      </c>
      <c r="I514" s="78" t="s">
        <v>4539</v>
      </c>
      <c r="J514" s="141">
        <v>38969</v>
      </c>
      <c r="K514" s="78" t="s">
        <v>7623</v>
      </c>
      <c r="L514" s="78" t="s">
        <v>4519</v>
      </c>
      <c r="M514" s="78" t="s">
        <v>4520</v>
      </c>
      <c r="N514" s="78" t="s">
        <v>4540</v>
      </c>
      <c r="O514" s="78" t="s">
        <v>4541</v>
      </c>
      <c r="P514" s="9">
        <v>20564</v>
      </c>
      <c r="Q514" s="6">
        <v>83.02</v>
      </c>
      <c r="R514" s="6">
        <v>4.58</v>
      </c>
      <c r="S514" s="6">
        <v>18</v>
      </c>
      <c r="T514" s="6">
        <v>61</v>
      </c>
      <c r="U514" s="6">
        <v>83.58</v>
      </c>
      <c r="V514" s="9">
        <v>60</v>
      </c>
      <c r="W514" s="9">
        <v>100</v>
      </c>
      <c r="X514" s="6" t="s">
        <v>4523</v>
      </c>
      <c r="Y514" s="9">
        <v>6</v>
      </c>
      <c r="Z514" s="9">
        <v>2</v>
      </c>
      <c r="AA514" s="9">
        <v>1</v>
      </c>
      <c r="AB514" s="9"/>
      <c r="AC514" s="9"/>
      <c r="AD514" s="6"/>
      <c r="AE514" s="9">
        <v>5</v>
      </c>
      <c r="AF514" s="81"/>
      <c r="AG514" s="209"/>
      <c r="AH514" s="6"/>
      <c r="AI514" s="119"/>
      <c r="AJ514" s="192"/>
      <c r="AK514" s="9"/>
      <c r="AL514" s="119"/>
      <c r="AM514" s="192"/>
      <c r="AN514" s="9"/>
      <c r="AO514" s="119"/>
      <c r="AP514" s="192"/>
      <c r="AQ514" s="9"/>
      <c r="AR514" s="81"/>
      <c r="AS514" s="192"/>
      <c r="AT514" s="9"/>
      <c r="AU514" s="119"/>
      <c r="AV514" s="84"/>
      <c r="AW514" s="9"/>
      <c r="AX514" s="119"/>
      <c r="AY514" s="192"/>
      <c r="AZ514" s="9"/>
      <c r="BA514" s="119"/>
      <c r="BB514" s="192"/>
      <c r="BC514" s="9"/>
      <c r="BD514" s="119"/>
      <c r="BE514" s="192"/>
      <c r="BF514" s="9"/>
      <c r="BG514" s="119"/>
    </row>
    <row r="515" spans="1:59" s="41" customFormat="1" ht="165.6" x14ac:dyDescent="0.25">
      <c r="A515" s="9">
        <v>792</v>
      </c>
      <c r="B515" s="124" t="s">
        <v>4513</v>
      </c>
      <c r="C515" s="9">
        <v>792</v>
      </c>
      <c r="D515" s="6" t="s">
        <v>4536</v>
      </c>
      <c r="E515" s="2" t="s">
        <v>4537</v>
      </c>
      <c r="F515" s="1">
        <v>28349</v>
      </c>
      <c r="G515" s="78" t="s">
        <v>4542</v>
      </c>
      <c r="H515" s="9">
        <v>2006</v>
      </c>
      <c r="I515" s="78" t="s">
        <v>4543</v>
      </c>
      <c r="J515" s="141">
        <v>111096</v>
      </c>
      <c r="K515" s="78" t="s">
        <v>7623</v>
      </c>
      <c r="L515" s="78" t="s">
        <v>4519</v>
      </c>
      <c r="M515" s="78" t="s">
        <v>4520</v>
      </c>
      <c r="N515" s="78" t="s">
        <v>4544</v>
      </c>
      <c r="O515" s="78" t="s">
        <v>4545</v>
      </c>
      <c r="P515" s="9">
        <v>19200</v>
      </c>
      <c r="Q515" s="6">
        <v>91.25</v>
      </c>
      <c r="R515" s="6">
        <v>13.07</v>
      </c>
      <c r="S515" s="6">
        <v>25</v>
      </c>
      <c r="T515" s="6">
        <v>61</v>
      </c>
      <c r="U515" s="6">
        <v>99.07</v>
      </c>
      <c r="V515" s="9">
        <v>60</v>
      </c>
      <c r="W515" s="9">
        <v>100</v>
      </c>
      <c r="X515" s="6" t="s">
        <v>4523</v>
      </c>
      <c r="Y515" s="9">
        <v>6</v>
      </c>
      <c r="Z515" s="9">
        <v>2</v>
      </c>
      <c r="AA515" s="9">
        <v>1</v>
      </c>
      <c r="AB515" s="9"/>
      <c r="AC515" s="9">
        <v>217</v>
      </c>
      <c r="AD515" s="6"/>
      <c r="AE515" s="9">
        <v>5</v>
      </c>
      <c r="AF515" s="81"/>
      <c r="AG515" s="209"/>
      <c r="AH515" s="6"/>
      <c r="AI515" s="119"/>
      <c r="AJ515" s="192"/>
      <c r="AK515" s="9"/>
      <c r="AL515" s="119"/>
      <c r="AM515" s="192"/>
      <c r="AN515" s="9"/>
      <c r="AO515" s="119"/>
      <c r="AP515" s="192"/>
      <c r="AQ515" s="9"/>
      <c r="AR515" s="81"/>
      <c r="AS515" s="192"/>
      <c r="AT515" s="9"/>
      <c r="AU515" s="119"/>
      <c r="AV515" s="84"/>
      <c r="AW515" s="9"/>
      <c r="AX515" s="119"/>
      <c r="AY515" s="192"/>
      <c r="AZ515" s="9"/>
      <c r="BA515" s="119"/>
      <c r="BB515" s="192"/>
      <c r="BC515" s="9"/>
      <c r="BD515" s="119"/>
      <c r="BE515" s="192"/>
      <c r="BF515" s="9"/>
      <c r="BG515" s="119"/>
    </row>
    <row r="516" spans="1:59" s="41" customFormat="1" ht="178.35" x14ac:dyDescent="0.25">
      <c r="A516" s="9">
        <v>792</v>
      </c>
      <c r="B516" s="124" t="s">
        <v>4513</v>
      </c>
      <c r="C516" s="9">
        <v>792</v>
      </c>
      <c r="D516" s="6" t="s">
        <v>4546</v>
      </c>
      <c r="E516" s="2" t="s">
        <v>4547</v>
      </c>
      <c r="F516" s="1">
        <v>10924</v>
      </c>
      <c r="G516" s="78" t="s">
        <v>4548</v>
      </c>
      <c r="H516" s="9">
        <v>2005</v>
      </c>
      <c r="I516" s="78" t="s">
        <v>4549</v>
      </c>
      <c r="J516" s="141">
        <v>35821</v>
      </c>
      <c r="K516" s="78" t="s">
        <v>7623</v>
      </c>
      <c r="L516" s="78" t="s">
        <v>4550</v>
      </c>
      <c r="M516" s="78" t="s">
        <v>4551</v>
      </c>
      <c r="N516" s="78" t="s">
        <v>4552</v>
      </c>
      <c r="O516" s="78" t="s">
        <v>4553</v>
      </c>
      <c r="P516" s="9">
        <v>18372</v>
      </c>
      <c r="Q516" s="6">
        <v>81</v>
      </c>
      <c r="R516" s="6">
        <v>4.21</v>
      </c>
      <c r="S516" s="6">
        <v>20</v>
      </c>
      <c r="T516" s="6">
        <v>61</v>
      </c>
      <c r="U516" s="6">
        <v>85.210000000000008</v>
      </c>
      <c r="V516" s="9">
        <v>5</v>
      </c>
      <c r="W516" s="9">
        <v>100</v>
      </c>
      <c r="X516" s="6" t="s">
        <v>4523</v>
      </c>
      <c r="Y516" s="9">
        <v>4</v>
      </c>
      <c r="Z516" s="9">
        <v>3</v>
      </c>
      <c r="AA516" s="9">
        <v>4</v>
      </c>
      <c r="AB516" s="9">
        <v>40</v>
      </c>
      <c r="AC516" s="9"/>
      <c r="AD516" s="6"/>
      <c r="AE516" s="9">
        <v>5</v>
      </c>
      <c r="AF516" s="81">
        <v>100</v>
      </c>
      <c r="AG516" s="209" t="s">
        <v>4546</v>
      </c>
      <c r="AH516" s="6" t="s">
        <v>4554</v>
      </c>
      <c r="AI516" s="119">
        <v>100</v>
      </c>
      <c r="AJ516" s="192"/>
      <c r="AK516" s="9"/>
      <c r="AL516" s="119"/>
      <c r="AM516" s="192"/>
      <c r="AN516" s="9"/>
      <c r="AO516" s="119"/>
      <c r="AP516" s="192"/>
      <c r="AQ516" s="9"/>
      <c r="AR516" s="81"/>
      <c r="AS516" s="192"/>
      <c r="AT516" s="9"/>
      <c r="AU516" s="119"/>
      <c r="AV516" s="84"/>
      <c r="AW516" s="9"/>
      <c r="AX516" s="119"/>
      <c r="AY516" s="192"/>
      <c r="AZ516" s="9"/>
      <c r="BA516" s="119"/>
      <c r="BB516" s="192"/>
      <c r="BC516" s="9"/>
      <c r="BD516" s="119"/>
      <c r="BE516" s="192"/>
      <c r="BF516" s="9"/>
      <c r="BG516" s="119"/>
    </row>
    <row r="517" spans="1:59" s="41" customFormat="1" ht="127.4" x14ac:dyDescent="0.25">
      <c r="A517" s="9">
        <v>792</v>
      </c>
      <c r="B517" s="124" t="s">
        <v>4513</v>
      </c>
      <c r="C517" s="9">
        <v>792</v>
      </c>
      <c r="D517" s="6" t="s">
        <v>4546</v>
      </c>
      <c r="E517" s="2" t="s">
        <v>4555</v>
      </c>
      <c r="F517" s="1">
        <v>34230</v>
      </c>
      <c r="G517" s="78" t="s">
        <v>4556</v>
      </c>
      <c r="H517" s="9">
        <v>2009</v>
      </c>
      <c r="I517" s="78" t="s">
        <v>4557</v>
      </c>
      <c r="J517" s="141">
        <v>38132</v>
      </c>
      <c r="K517" s="78" t="s">
        <v>7623</v>
      </c>
      <c r="L517" s="78" t="s">
        <v>4519</v>
      </c>
      <c r="M517" s="78" t="s">
        <v>4520</v>
      </c>
      <c r="N517" s="78" t="s">
        <v>4558</v>
      </c>
      <c r="O517" s="78" t="s">
        <v>4559</v>
      </c>
      <c r="P517" s="9">
        <v>21164</v>
      </c>
      <c r="Q517" s="6">
        <v>81</v>
      </c>
      <c r="R517" s="6">
        <v>4.49</v>
      </c>
      <c r="S517" s="6">
        <v>20</v>
      </c>
      <c r="T517" s="6">
        <v>61</v>
      </c>
      <c r="U517" s="6">
        <v>85.490000000000009</v>
      </c>
      <c r="V517" s="9">
        <v>10</v>
      </c>
      <c r="W517" s="9">
        <v>100</v>
      </c>
      <c r="X517" s="6" t="s">
        <v>4523</v>
      </c>
      <c r="Y517" s="9">
        <v>3</v>
      </c>
      <c r="Z517" s="9">
        <v>12</v>
      </c>
      <c r="AA517" s="9">
        <v>1</v>
      </c>
      <c r="AB517" s="9">
        <v>32</v>
      </c>
      <c r="AC517" s="9"/>
      <c r="AD517" s="6"/>
      <c r="AE517" s="9">
        <v>5</v>
      </c>
      <c r="AF517" s="81">
        <v>0</v>
      </c>
      <c r="AG517" s="209"/>
      <c r="AH517" s="6"/>
      <c r="AI517" s="119"/>
      <c r="AJ517" s="192"/>
      <c r="AK517" s="9"/>
      <c r="AL517" s="119"/>
      <c r="AM517" s="192"/>
      <c r="AN517" s="9"/>
      <c r="AO517" s="119"/>
      <c r="AP517" s="192"/>
      <c r="AQ517" s="9"/>
      <c r="AR517" s="81"/>
      <c r="AS517" s="192"/>
      <c r="AT517" s="9"/>
      <c r="AU517" s="119"/>
      <c r="AV517" s="84"/>
      <c r="AW517" s="9"/>
      <c r="AX517" s="119"/>
      <c r="AY517" s="192"/>
      <c r="AZ517" s="9"/>
      <c r="BA517" s="119"/>
      <c r="BB517" s="192"/>
      <c r="BC517" s="9"/>
      <c r="BD517" s="119"/>
      <c r="BE517" s="192"/>
      <c r="BF517" s="9"/>
      <c r="BG517" s="119"/>
    </row>
    <row r="518" spans="1:59" s="41" customFormat="1" ht="178.35" x14ac:dyDescent="0.25">
      <c r="A518" s="9">
        <v>792</v>
      </c>
      <c r="B518" s="124" t="s">
        <v>4513</v>
      </c>
      <c r="C518" s="9">
        <v>792</v>
      </c>
      <c r="D518" s="6" t="s">
        <v>4546</v>
      </c>
      <c r="E518" s="2" t="s">
        <v>4547</v>
      </c>
      <c r="F518" s="1">
        <v>10924</v>
      </c>
      <c r="G518" s="78" t="s">
        <v>4560</v>
      </c>
      <c r="H518" s="9">
        <v>2000</v>
      </c>
      <c r="I518" s="78" t="s">
        <v>4561</v>
      </c>
      <c r="J518" s="141">
        <v>24067</v>
      </c>
      <c r="K518" s="78" t="s">
        <v>7623</v>
      </c>
      <c r="L518" s="78" t="s">
        <v>4550</v>
      </c>
      <c r="M518" s="78" t="s">
        <v>4551</v>
      </c>
      <c r="N518" s="78" t="s">
        <v>4562</v>
      </c>
      <c r="O518" s="78" t="s">
        <v>4563</v>
      </c>
      <c r="P518" s="9">
        <v>13630</v>
      </c>
      <c r="Q518" s="6">
        <v>81</v>
      </c>
      <c r="R518" s="6">
        <v>2.83</v>
      </c>
      <c r="S518" s="6">
        <v>20</v>
      </c>
      <c r="T518" s="6">
        <v>61</v>
      </c>
      <c r="U518" s="6">
        <v>83.83</v>
      </c>
      <c r="V518" s="9">
        <v>5</v>
      </c>
      <c r="W518" s="9">
        <v>100</v>
      </c>
      <c r="X518" s="6" t="s">
        <v>4523</v>
      </c>
      <c r="Y518" s="9">
        <v>4</v>
      </c>
      <c r="Z518" s="9">
        <v>3</v>
      </c>
      <c r="AA518" s="9">
        <v>4</v>
      </c>
      <c r="AB518" s="9">
        <v>40</v>
      </c>
      <c r="AC518" s="9"/>
      <c r="AD518" s="6"/>
      <c r="AE518" s="9">
        <v>5</v>
      </c>
      <c r="AF518" s="81">
        <v>10</v>
      </c>
      <c r="AG518" s="209" t="s">
        <v>4546</v>
      </c>
      <c r="AH518" s="6" t="s">
        <v>4554</v>
      </c>
      <c r="AI518" s="119">
        <v>10</v>
      </c>
      <c r="AJ518" s="192"/>
      <c r="AK518" s="9"/>
      <c r="AL518" s="119"/>
      <c r="AM518" s="192"/>
      <c r="AN518" s="9"/>
      <c r="AO518" s="119"/>
      <c r="AP518" s="192"/>
      <c r="AQ518" s="9"/>
      <c r="AR518" s="81"/>
      <c r="AS518" s="192"/>
      <c r="AT518" s="9"/>
      <c r="AU518" s="119"/>
      <c r="AV518" s="84"/>
      <c r="AW518" s="9"/>
      <c r="AX518" s="119"/>
      <c r="AY518" s="192"/>
      <c r="AZ518" s="9"/>
      <c r="BA518" s="119"/>
      <c r="BB518" s="192"/>
      <c r="BC518" s="9"/>
      <c r="BD518" s="119"/>
      <c r="BE518" s="192"/>
      <c r="BF518" s="9"/>
      <c r="BG518" s="119"/>
    </row>
    <row r="519" spans="1:59" s="41" customFormat="1" ht="178.35" x14ac:dyDescent="0.25">
      <c r="A519" s="9">
        <v>792</v>
      </c>
      <c r="B519" s="124" t="s">
        <v>4513</v>
      </c>
      <c r="C519" s="9">
        <v>792</v>
      </c>
      <c r="D519" s="6" t="s">
        <v>4546</v>
      </c>
      <c r="E519" s="2" t="s">
        <v>4547</v>
      </c>
      <c r="F519" s="1">
        <v>10924</v>
      </c>
      <c r="G519" s="78" t="s">
        <v>4564</v>
      </c>
      <c r="H519" s="9">
        <v>2004</v>
      </c>
      <c r="I519" s="78" t="s">
        <v>4565</v>
      </c>
      <c r="J519" s="141">
        <v>21597</v>
      </c>
      <c r="K519" s="78" t="s">
        <v>7623</v>
      </c>
      <c r="L519" s="78" t="s">
        <v>4550</v>
      </c>
      <c r="M519" s="78" t="s">
        <v>4551</v>
      </c>
      <c r="N519" s="78" t="s">
        <v>4566</v>
      </c>
      <c r="O519" s="78" t="s">
        <v>4567</v>
      </c>
      <c r="P519" s="9">
        <v>17086</v>
      </c>
      <c r="Q519" s="6">
        <v>81.03</v>
      </c>
      <c r="R519" s="6">
        <v>2.54</v>
      </c>
      <c r="S519" s="6">
        <v>20</v>
      </c>
      <c r="T519" s="6">
        <v>61</v>
      </c>
      <c r="U519" s="6">
        <v>83.539999999999992</v>
      </c>
      <c r="V519" s="9">
        <v>1</v>
      </c>
      <c r="W519" s="9">
        <v>100</v>
      </c>
      <c r="X519" s="6" t="s">
        <v>4523</v>
      </c>
      <c r="Y519" s="9">
        <v>4</v>
      </c>
      <c r="Z519" s="9">
        <v>3</v>
      </c>
      <c r="AA519" s="9">
        <v>4</v>
      </c>
      <c r="AB519" s="9">
        <v>40</v>
      </c>
      <c r="AC519" s="9"/>
      <c r="AD519" s="6"/>
      <c r="AE519" s="9">
        <v>5</v>
      </c>
      <c r="AF519" s="81">
        <v>0</v>
      </c>
      <c r="AG519" s="209"/>
      <c r="AH519" s="6"/>
      <c r="AI519" s="119"/>
      <c r="AJ519" s="192"/>
      <c r="AK519" s="9"/>
      <c r="AL519" s="119"/>
      <c r="AM519" s="192"/>
      <c r="AN519" s="9"/>
      <c r="AO519" s="119"/>
      <c r="AP519" s="192"/>
      <c r="AQ519" s="9"/>
      <c r="AR519" s="81"/>
      <c r="AS519" s="192"/>
      <c r="AT519" s="9"/>
      <c r="AU519" s="119"/>
      <c r="AV519" s="84"/>
      <c r="AW519" s="9"/>
      <c r="AX519" s="119"/>
      <c r="AY519" s="192"/>
      <c r="AZ519" s="9"/>
      <c r="BA519" s="119"/>
      <c r="BB519" s="192"/>
      <c r="BC519" s="9"/>
      <c r="BD519" s="119"/>
      <c r="BE519" s="192"/>
      <c r="BF519" s="9"/>
      <c r="BG519" s="119"/>
    </row>
    <row r="520" spans="1:59" s="41" customFormat="1" ht="127.4" x14ac:dyDescent="0.25">
      <c r="A520" s="9">
        <v>792</v>
      </c>
      <c r="B520" s="124" t="s">
        <v>4513</v>
      </c>
      <c r="C520" s="9">
        <v>792</v>
      </c>
      <c r="D520" s="6" t="s">
        <v>4536</v>
      </c>
      <c r="E520" s="2" t="s">
        <v>4568</v>
      </c>
      <c r="F520" s="1" t="s">
        <v>4569</v>
      </c>
      <c r="G520" s="78" t="s">
        <v>4570</v>
      </c>
      <c r="H520" s="9">
        <v>1999</v>
      </c>
      <c r="I520" s="78" t="s">
        <v>4571</v>
      </c>
      <c r="J520" s="141">
        <v>32264</v>
      </c>
      <c r="K520" s="78" t="s">
        <v>7623</v>
      </c>
      <c r="L520" s="78" t="s">
        <v>4519</v>
      </c>
      <c r="M520" s="78" t="s">
        <v>4520</v>
      </c>
      <c r="N520" s="78" t="s">
        <v>4572</v>
      </c>
      <c r="O520" s="78" t="s">
        <v>4573</v>
      </c>
      <c r="P520" s="9">
        <v>13306</v>
      </c>
      <c r="Q520" s="6">
        <v>67.28</v>
      </c>
      <c r="R520" s="6">
        <v>3.79</v>
      </c>
      <c r="S520" s="6">
        <v>5</v>
      </c>
      <c r="T520" s="6">
        <v>61</v>
      </c>
      <c r="U520" s="6">
        <v>69.789999999999992</v>
      </c>
      <c r="V520" s="9">
        <v>50</v>
      </c>
      <c r="W520" s="9">
        <v>100</v>
      </c>
      <c r="X520" s="6" t="s">
        <v>4523</v>
      </c>
      <c r="Y520" s="9">
        <v>6</v>
      </c>
      <c r="Z520" s="9">
        <v>1</v>
      </c>
      <c r="AA520" s="9">
        <v>5</v>
      </c>
      <c r="AB520" s="9"/>
      <c r="AC520" s="9"/>
      <c r="AD520" s="6"/>
      <c r="AE520" s="9">
        <v>5</v>
      </c>
      <c r="AF520" s="81"/>
      <c r="AG520" s="209"/>
      <c r="AH520" s="6"/>
      <c r="AI520" s="119"/>
      <c r="AJ520" s="192"/>
      <c r="AK520" s="9"/>
      <c r="AL520" s="119"/>
      <c r="AM520" s="192"/>
      <c r="AN520" s="9"/>
      <c r="AO520" s="119"/>
      <c r="AP520" s="192"/>
      <c r="AQ520" s="9"/>
      <c r="AR520" s="81"/>
      <c r="AS520" s="192"/>
      <c r="AT520" s="9"/>
      <c r="AU520" s="119"/>
      <c r="AV520" s="84"/>
      <c r="AW520" s="9"/>
      <c r="AX520" s="119"/>
      <c r="AY520" s="192"/>
      <c r="AZ520" s="9"/>
      <c r="BA520" s="119"/>
      <c r="BB520" s="192"/>
      <c r="BC520" s="9"/>
      <c r="BD520" s="119"/>
      <c r="BE520" s="192"/>
      <c r="BF520" s="9"/>
      <c r="BG520" s="119"/>
    </row>
    <row r="521" spans="1:59" s="41" customFormat="1" ht="63.7" x14ac:dyDescent="0.25">
      <c r="A521" s="9">
        <v>792</v>
      </c>
      <c r="B521" s="124" t="s">
        <v>4513</v>
      </c>
      <c r="C521" s="9">
        <v>792</v>
      </c>
      <c r="D521" s="6" t="s">
        <v>4524</v>
      </c>
      <c r="E521" s="2" t="s">
        <v>4525</v>
      </c>
      <c r="F521" s="1">
        <v>10196</v>
      </c>
      <c r="G521" s="78" t="s">
        <v>4574</v>
      </c>
      <c r="H521" s="9">
        <v>1996</v>
      </c>
      <c r="I521" s="78" t="s">
        <v>4575</v>
      </c>
      <c r="J521" s="141">
        <v>81864</v>
      </c>
      <c r="K521" s="78" t="s">
        <v>7623</v>
      </c>
      <c r="L521" s="78"/>
      <c r="M521" s="78"/>
      <c r="N521" s="78"/>
      <c r="O521" s="78"/>
      <c r="P521" s="9">
        <v>11088</v>
      </c>
      <c r="Q521" s="6"/>
      <c r="R521" s="6"/>
      <c r="S521" s="6"/>
      <c r="T521" s="6"/>
      <c r="U521" s="6"/>
      <c r="V521" s="9"/>
      <c r="W521" s="9">
        <v>100</v>
      </c>
      <c r="X521" s="6" t="s">
        <v>4523</v>
      </c>
      <c r="Y521" s="9"/>
      <c r="Z521" s="9"/>
      <c r="AA521" s="9"/>
      <c r="AB521" s="9"/>
      <c r="AC521" s="9"/>
      <c r="AD521" s="6"/>
      <c r="AE521" s="9">
        <v>5</v>
      </c>
      <c r="AF521" s="81"/>
      <c r="AG521" s="209"/>
      <c r="AH521" s="6"/>
      <c r="AI521" s="119"/>
      <c r="AJ521" s="192"/>
      <c r="AK521" s="9"/>
      <c r="AL521" s="119"/>
      <c r="AM521" s="192"/>
      <c r="AN521" s="9"/>
      <c r="AO521" s="119"/>
      <c r="AP521" s="192"/>
      <c r="AQ521" s="9"/>
      <c r="AR521" s="81"/>
      <c r="AS521" s="192"/>
      <c r="AT521" s="9"/>
      <c r="AU521" s="119"/>
      <c r="AV521" s="84"/>
      <c r="AW521" s="9"/>
      <c r="AX521" s="119"/>
      <c r="AY521" s="192"/>
      <c r="AZ521" s="9"/>
      <c r="BA521" s="119"/>
      <c r="BB521" s="192"/>
      <c r="BC521" s="9"/>
      <c r="BD521" s="119"/>
      <c r="BE521" s="192"/>
      <c r="BF521" s="9"/>
      <c r="BG521" s="119"/>
    </row>
    <row r="522" spans="1:59" s="41" customFormat="1" ht="178.35" x14ac:dyDescent="0.25">
      <c r="A522" s="9">
        <v>792</v>
      </c>
      <c r="B522" s="124" t="s">
        <v>4513</v>
      </c>
      <c r="C522" s="9">
        <v>792</v>
      </c>
      <c r="D522" s="6" t="s">
        <v>4524</v>
      </c>
      <c r="E522" s="2" t="s">
        <v>4576</v>
      </c>
      <c r="F522" s="1">
        <v>5674</v>
      </c>
      <c r="G522" s="78" t="s">
        <v>4577</v>
      </c>
      <c r="H522" s="9">
        <v>2014</v>
      </c>
      <c r="I522" s="78" t="s">
        <v>4578</v>
      </c>
      <c r="J522" s="141">
        <v>32148</v>
      </c>
      <c r="K522" s="78" t="s">
        <v>7623</v>
      </c>
      <c r="L522" s="78" t="s">
        <v>4528</v>
      </c>
      <c r="M522" s="78" t="s">
        <v>4529</v>
      </c>
      <c r="N522" s="78" t="s">
        <v>4579</v>
      </c>
      <c r="O522" s="78" t="s">
        <v>4580</v>
      </c>
      <c r="P522" s="9">
        <v>23352</v>
      </c>
      <c r="Q522" s="6">
        <v>83.28</v>
      </c>
      <c r="R522" s="6">
        <v>3.78</v>
      </c>
      <c r="S522" s="6">
        <v>20</v>
      </c>
      <c r="T522" s="6">
        <v>61</v>
      </c>
      <c r="U522" s="6">
        <v>84.78</v>
      </c>
      <c r="V522" s="9">
        <v>90</v>
      </c>
      <c r="W522" s="9">
        <v>20</v>
      </c>
      <c r="X522" s="6" t="s">
        <v>4523</v>
      </c>
      <c r="Y522" s="9">
        <v>4</v>
      </c>
      <c r="Z522" s="9">
        <v>5</v>
      </c>
      <c r="AA522" s="9">
        <v>5</v>
      </c>
      <c r="AB522" s="9">
        <v>39</v>
      </c>
      <c r="AC522" s="9"/>
      <c r="AD522" s="6">
        <v>61</v>
      </c>
      <c r="AE522" s="9">
        <v>5</v>
      </c>
      <c r="AF522" s="81">
        <v>80</v>
      </c>
      <c r="AG522" s="209" t="s">
        <v>4524</v>
      </c>
      <c r="AH522" s="6" t="s">
        <v>4581</v>
      </c>
      <c r="AI522" s="119">
        <v>20</v>
      </c>
      <c r="AJ522" s="192"/>
      <c r="AK522" s="9"/>
      <c r="AL522" s="119"/>
      <c r="AM522" s="192"/>
      <c r="AN522" s="9"/>
      <c r="AO522" s="119"/>
      <c r="AP522" s="192"/>
      <c r="AQ522" s="9"/>
      <c r="AR522" s="81"/>
      <c r="AS522" s="192" t="s">
        <v>4582</v>
      </c>
      <c r="AT522" s="9" t="s">
        <v>4581</v>
      </c>
      <c r="AU522" s="119">
        <v>50</v>
      </c>
      <c r="AV522" s="84" t="s">
        <v>4583</v>
      </c>
      <c r="AW522" s="9" t="s">
        <v>4584</v>
      </c>
      <c r="AX522" s="119">
        <v>10</v>
      </c>
      <c r="AY522" s="192"/>
      <c r="AZ522" s="9"/>
      <c r="BA522" s="119"/>
      <c r="BB522" s="192"/>
      <c r="BC522" s="9"/>
      <c r="BD522" s="119"/>
      <c r="BE522" s="192"/>
      <c r="BF522" s="9"/>
      <c r="BG522" s="119"/>
    </row>
    <row r="523" spans="1:59" s="41" customFormat="1" ht="127.4" x14ac:dyDescent="0.25">
      <c r="A523" s="9">
        <v>792</v>
      </c>
      <c r="B523" s="124" t="s">
        <v>4513</v>
      </c>
      <c r="C523" s="9">
        <v>792</v>
      </c>
      <c r="D523" s="6" t="s">
        <v>4536</v>
      </c>
      <c r="E523" s="2" t="s">
        <v>4568</v>
      </c>
      <c r="F523" s="1" t="s">
        <v>4569</v>
      </c>
      <c r="G523" s="78" t="s">
        <v>4585</v>
      </c>
      <c r="H523" s="9">
        <v>1996</v>
      </c>
      <c r="I523" s="78" t="s">
        <v>4586</v>
      </c>
      <c r="J523" s="141">
        <v>36052</v>
      </c>
      <c r="K523" s="78" t="s">
        <v>7623</v>
      </c>
      <c r="L523" s="78" t="s">
        <v>4519</v>
      </c>
      <c r="M523" s="78" t="s">
        <v>4520</v>
      </c>
      <c r="N523" s="78" t="s">
        <v>4587</v>
      </c>
      <c r="O523" s="78" t="s">
        <v>4588</v>
      </c>
      <c r="P523" s="9">
        <v>11041</v>
      </c>
      <c r="Q523" s="6">
        <v>81</v>
      </c>
      <c r="R523" s="6">
        <v>4.24</v>
      </c>
      <c r="S523" s="6">
        <v>20</v>
      </c>
      <c r="T523" s="6">
        <v>61</v>
      </c>
      <c r="U523" s="6">
        <v>85.240000000000009</v>
      </c>
      <c r="V523" s="9">
        <v>15</v>
      </c>
      <c r="W523" s="9">
        <v>100</v>
      </c>
      <c r="X523" s="6" t="s">
        <v>4523</v>
      </c>
      <c r="Y523" s="9">
        <v>6</v>
      </c>
      <c r="Z523" s="9">
        <v>4</v>
      </c>
      <c r="AA523" s="9">
        <v>7</v>
      </c>
      <c r="AB523" s="9"/>
      <c r="AC523" s="9"/>
      <c r="AD523" s="6"/>
      <c r="AE523" s="9">
        <v>5</v>
      </c>
      <c r="AF523" s="81"/>
      <c r="AG523" s="209"/>
      <c r="AH523" s="6"/>
      <c r="AI523" s="119"/>
      <c r="AJ523" s="192"/>
      <c r="AK523" s="9"/>
      <c r="AL523" s="119"/>
      <c r="AM523" s="192"/>
      <c r="AN523" s="9"/>
      <c r="AO523" s="119"/>
      <c r="AP523" s="192"/>
      <c r="AQ523" s="9"/>
      <c r="AR523" s="81"/>
      <c r="AS523" s="192"/>
      <c r="AT523" s="9"/>
      <c r="AU523" s="119"/>
      <c r="AV523" s="84"/>
      <c r="AW523" s="9"/>
      <c r="AX523" s="119"/>
      <c r="AY523" s="192"/>
      <c r="AZ523" s="9"/>
      <c r="BA523" s="119"/>
      <c r="BB523" s="192"/>
      <c r="BC523" s="9"/>
      <c r="BD523" s="119"/>
      <c r="BE523" s="192"/>
      <c r="BF523" s="9"/>
      <c r="BG523" s="119"/>
    </row>
    <row r="524" spans="1:59" s="41" customFormat="1" ht="178.35" x14ac:dyDescent="0.25">
      <c r="A524" s="9">
        <v>792</v>
      </c>
      <c r="B524" s="124" t="s">
        <v>4513</v>
      </c>
      <c r="C524" s="9">
        <v>792</v>
      </c>
      <c r="D524" s="6" t="s">
        <v>4546</v>
      </c>
      <c r="E524" s="2" t="s">
        <v>4547</v>
      </c>
      <c r="F524" s="1">
        <v>10924</v>
      </c>
      <c r="G524" s="78" t="s">
        <v>4589</v>
      </c>
      <c r="H524" s="9">
        <v>2014</v>
      </c>
      <c r="I524" s="78" t="s">
        <v>4590</v>
      </c>
      <c r="J524" s="141">
        <v>68222</v>
      </c>
      <c r="K524" s="78" t="s">
        <v>7623</v>
      </c>
      <c r="L524" s="78" t="s">
        <v>4550</v>
      </c>
      <c r="M524" s="78" t="s">
        <v>4551</v>
      </c>
      <c r="N524" s="78" t="s">
        <v>4591</v>
      </c>
      <c r="O524" s="78" t="s">
        <v>4592</v>
      </c>
      <c r="P524" s="9">
        <v>22977</v>
      </c>
      <c r="Q524" s="6">
        <v>81</v>
      </c>
      <c r="R524" s="6">
        <v>8.0299999999999994</v>
      </c>
      <c r="S524" s="6">
        <v>20</v>
      </c>
      <c r="T524" s="6">
        <v>61</v>
      </c>
      <c r="U524" s="6">
        <v>89.03</v>
      </c>
      <c r="V524" s="9">
        <v>10</v>
      </c>
      <c r="W524" s="9">
        <v>38</v>
      </c>
      <c r="X524" s="6" t="s">
        <v>4523</v>
      </c>
      <c r="Y524" s="9">
        <v>4</v>
      </c>
      <c r="Z524" s="9">
        <v>3</v>
      </c>
      <c r="AA524" s="9">
        <v>4</v>
      </c>
      <c r="AB524" s="9">
        <v>40</v>
      </c>
      <c r="AC524" s="9"/>
      <c r="AD524" s="6"/>
      <c r="AE524" s="9">
        <v>5</v>
      </c>
      <c r="AF524" s="81">
        <v>0</v>
      </c>
      <c r="AG524" s="209"/>
      <c r="AH524" s="6"/>
      <c r="AI524" s="119"/>
      <c r="AJ524" s="192"/>
      <c r="AK524" s="9"/>
      <c r="AL524" s="119"/>
      <c r="AM524" s="192"/>
      <c r="AN524" s="9"/>
      <c r="AO524" s="119"/>
      <c r="AP524" s="192"/>
      <c r="AQ524" s="9"/>
      <c r="AR524" s="81"/>
      <c r="AS524" s="192"/>
      <c r="AT524" s="9"/>
      <c r="AU524" s="119"/>
      <c r="AV524" s="84"/>
      <c r="AW524" s="9"/>
      <c r="AX524" s="119"/>
      <c r="AY524" s="192"/>
      <c r="AZ524" s="9"/>
      <c r="BA524" s="119"/>
      <c r="BB524" s="192"/>
      <c r="BC524" s="9"/>
      <c r="BD524" s="119"/>
      <c r="BE524" s="192"/>
      <c r="BF524" s="9"/>
      <c r="BG524" s="119"/>
    </row>
    <row r="525" spans="1:59" s="41" customFormat="1" ht="140.15" x14ac:dyDescent="0.25">
      <c r="A525" s="9">
        <v>792</v>
      </c>
      <c r="B525" s="124" t="s">
        <v>4513</v>
      </c>
      <c r="C525" s="9">
        <v>792</v>
      </c>
      <c r="D525" s="6" t="s">
        <v>4546</v>
      </c>
      <c r="E525" s="2" t="s">
        <v>4593</v>
      </c>
      <c r="F525" s="1">
        <v>9146</v>
      </c>
      <c r="G525" s="78" t="s">
        <v>4594</v>
      </c>
      <c r="H525" s="9">
        <v>2005</v>
      </c>
      <c r="I525" s="78" t="s">
        <v>4595</v>
      </c>
      <c r="J525" s="141">
        <v>81700</v>
      </c>
      <c r="K525" s="78" t="s">
        <v>7623</v>
      </c>
      <c r="L525" s="78" t="s">
        <v>4519</v>
      </c>
      <c r="M525" s="78" t="s">
        <v>4520</v>
      </c>
      <c r="N525" s="78" t="s">
        <v>4596</v>
      </c>
      <c r="O525" s="78" t="s">
        <v>4597</v>
      </c>
      <c r="P525" s="9">
        <v>18249</v>
      </c>
      <c r="Q525" s="6">
        <v>86.17</v>
      </c>
      <c r="R525" s="6">
        <v>9.61</v>
      </c>
      <c r="S525" s="6">
        <v>20</v>
      </c>
      <c r="T525" s="6">
        <v>61</v>
      </c>
      <c r="U525" s="6">
        <v>90.61</v>
      </c>
      <c r="V525" s="9">
        <v>5</v>
      </c>
      <c r="W525" s="9">
        <v>99</v>
      </c>
      <c r="X525" s="6" t="s">
        <v>4523</v>
      </c>
      <c r="Y525" s="9">
        <v>3</v>
      </c>
      <c r="Z525" s="9">
        <v>10</v>
      </c>
      <c r="AA525" s="9">
        <v>3</v>
      </c>
      <c r="AB525" s="9">
        <v>16</v>
      </c>
      <c r="AC525" s="9">
        <v>215</v>
      </c>
      <c r="AD525" s="6">
        <v>61</v>
      </c>
      <c r="AE525" s="9">
        <v>5</v>
      </c>
      <c r="AF525" s="81">
        <v>100</v>
      </c>
      <c r="AG525" s="209"/>
      <c r="AH525" s="6"/>
      <c r="AI525" s="119"/>
      <c r="AJ525" s="192"/>
      <c r="AK525" s="9"/>
      <c r="AL525" s="119"/>
      <c r="AM525" s="192"/>
      <c r="AN525" s="9"/>
      <c r="AO525" s="119"/>
      <c r="AP525" s="192"/>
      <c r="AQ525" s="9"/>
      <c r="AR525" s="81"/>
      <c r="AS525" s="192"/>
      <c r="AT525" s="9"/>
      <c r="AU525" s="119"/>
      <c r="AV525" s="84"/>
      <c r="AW525" s="9"/>
      <c r="AX525" s="119"/>
      <c r="AY525" s="192"/>
      <c r="AZ525" s="9"/>
      <c r="BA525" s="119"/>
      <c r="BB525" s="192"/>
      <c r="BC525" s="9"/>
      <c r="BD525" s="119"/>
      <c r="BE525" s="192"/>
      <c r="BF525" s="9"/>
      <c r="BG525" s="119"/>
    </row>
    <row r="526" spans="1:59" s="41" customFormat="1" ht="191.1" x14ac:dyDescent="0.25">
      <c r="A526" s="9">
        <v>792</v>
      </c>
      <c r="B526" s="124" t="s">
        <v>4513</v>
      </c>
      <c r="C526" s="9">
        <v>792</v>
      </c>
      <c r="D526" s="6" t="s">
        <v>4524</v>
      </c>
      <c r="E526" s="2" t="s">
        <v>4598</v>
      </c>
      <c r="F526" s="1">
        <v>15392</v>
      </c>
      <c r="G526" s="78" t="s">
        <v>4599</v>
      </c>
      <c r="H526" s="9">
        <v>2013</v>
      </c>
      <c r="I526" s="78" t="s">
        <v>4600</v>
      </c>
      <c r="J526" s="141">
        <v>71129</v>
      </c>
      <c r="K526" s="78" t="s">
        <v>7623</v>
      </c>
      <c r="L526" s="78" t="s">
        <v>4528</v>
      </c>
      <c r="M526" s="78" t="s">
        <v>4529</v>
      </c>
      <c r="N526" s="78" t="s">
        <v>4601</v>
      </c>
      <c r="O526" s="78" t="s">
        <v>4602</v>
      </c>
      <c r="P526" s="9">
        <v>22877</v>
      </c>
      <c r="Q526" s="6">
        <v>83.15</v>
      </c>
      <c r="R526" s="6">
        <v>8.0399999999999991</v>
      </c>
      <c r="S526" s="6">
        <v>20</v>
      </c>
      <c r="T526" s="6">
        <v>61</v>
      </c>
      <c r="U526" s="6">
        <v>89.039999999999992</v>
      </c>
      <c r="V526" s="9">
        <v>80</v>
      </c>
      <c r="W526" s="9">
        <v>43</v>
      </c>
      <c r="X526" s="6" t="s">
        <v>4523</v>
      </c>
      <c r="Y526" s="9">
        <v>4</v>
      </c>
      <c r="Z526" s="9">
        <v>5</v>
      </c>
      <c r="AA526" s="9">
        <v>5</v>
      </c>
      <c r="AB526" s="9">
        <v>39</v>
      </c>
      <c r="AC526" s="9"/>
      <c r="AD526" s="6">
        <v>61</v>
      </c>
      <c r="AE526" s="9">
        <v>5</v>
      </c>
      <c r="AF526" s="81">
        <v>75</v>
      </c>
      <c r="AG526" s="209" t="s">
        <v>4524</v>
      </c>
      <c r="AH526" s="6" t="s">
        <v>4603</v>
      </c>
      <c r="AI526" s="119">
        <v>15</v>
      </c>
      <c r="AJ526" s="192"/>
      <c r="AK526" s="9"/>
      <c r="AL526" s="119"/>
      <c r="AM526" s="192"/>
      <c r="AN526" s="9"/>
      <c r="AO526" s="119"/>
      <c r="AP526" s="192"/>
      <c r="AQ526" s="9"/>
      <c r="AR526" s="81"/>
      <c r="AS526" s="192" t="s">
        <v>4604</v>
      </c>
      <c r="AT526" s="9" t="s">
        <v>4603</v>
      </c>
      <c r="AU526" s="119">
        <v>55</v>
      </c>
      <c r="AV526" s="84" t="s">
        <v>4583</v>
      </c>
      <c r="AW526" s="9" t="s">
        <v>4584</v>
      </c>
      <c r="AX526" s="119">
        <v>5</v>
      </c>
      <c r="AY526" s="192"/>
      <c r="AZ526" s="9"/>
      <c r="BA526" s="119"/>
      <c r="BB526" s="192"/>
      <c r="BC526" s="9"/>
      <c r="BD526" s="119"/>
      <c r="BE526" s="192"/>
      <c r="BF526" s="9"/>
      <c r="BG526" s="119"/>
    </row>
    <row r="527" spans="1:59" s="41" customFormat="1" ht="127.4" x14ac:dyDescent="0.25">
      <c r="A527" s="9">
        <v>792</v>
      </c>
      <c r="B527" s="124" t="s">
        <v>4513</v>
      </c>
      <c r="C527" s="9">
        <v>792</v>
      </c>
      <c r="D527" s="6" t="s">
        <v>4514</v>
      </c>
      <c r="E527" s="2" t="s">
        <v>4515</v>
      </c>
      <c r="F527" s="1" t="s">
        <v>4516</v>
      </c>
      <c r="G527" s="78" t="s">
        <v>4605</v>
      </c>
      <c r="H527" s="9">
        <v>2014</v>
      </c>
      <c r="I527" s="78" t="s">
        <v>4606</v>
      </c>
      <c r="J527" s="141">
        <v>67100</v>
      </c>
      <c r="K527" s="78" t="s">
        <v>7623</v>
      </c>
      <c r="L527" s="78" t="s">
        <v>4519</v>
      </c>
      <c r="M527" s="78" t="s">
        <v>4520</v>
      </c>
      <c r="N527" s="78" t="s">
        <v>4607</v>
      </c>
      <c r="O527" s="78" t="s">
        <v>4608</v>
      </c>
      <c r="P527" s="9">
        <v>23354</v>
      </c>
      <c r="Q527" s="6">
        <v>93</v>
      </c>
      <c r="R527" s="6">
        <v>7.8941176470588239</v>
      </c>
      <c r="S527" s="6">
        <v>32</v>
      </c>
      <c r="T527" s="6">
        <v>61</v>
      </c>
      <c r="U527" s="6">
        <v>100.89411764705882</v>
      </c>
      <c r="V527" s="9">
        <v>92</v>
      </c>
      <c r="W527" s="9">
        <v>40</v>
      </c>
      <c r="X527" s="6" t="s">
        <v>4523</v>
      </c>
      <c r="Y527" s="9">
        <v>6</v>
      </c>
      <c r="Z527" s="9">
        <v>2</v>
      </c>
      <c r="AA527" s="9">
        <v>1</v>
      </c>
      <c r="AB527" s="9">
        <v>16</v>
      </c>
      <c r="AC527" s="9"/>
      <c r="AD527" s="6">
        <v>50</v>
      </c>
      <c r="AE527" s="9">
        <v>5</v>
      </c>
      <c r="AF527" s="81"/>
      <c r="AG527" s="209"/>
      <c r="AH527" s="6"/>
      <c r="AI527" s="119"/>
      <c r="AJ527" s="192"/>
      <c r="AK527" s="9"/>
      <c r="AL527" s="119"/>
      <c r="AM527" s="192"/>
      <c r="AN527" s="9"/>
      <c r="AO527" s="119"/>
      <c r="AP527" s="192"/>
      <c r="AQ527" s="9"/>
      <c r="AR527" s="81"/>
      <c r="AS527" s="192"/>
      <c r="AT527" s="9"/>
      <c r="AU527" s="119"/>
      <c r="AV527" s="84"/>
      <c r="AW527" s="9"/>
      <c r="AX527" s="119"/>
      <c r="AY527" s="192"/>
      <c r="AZ527" s="9"/>
      <c r="BA527" s="119"/>
      <c r="BB527" s="192"/>
      <c r="BC527" s="9"/>
      <c r="BD527" s="119"/>
      <c r="BE527" s="192"/>
      <c r="BF527" s="9"/>
      <c r="BG527" s="119"/>
    </row>
    <row r="528" spans="1:59" s="41" customFormat="1" ht="140.15" x14ac:dyDescent="0.25">
      <c r="A528" s="9">
        <v>792</v>
      </c>
      <c r="B528" s="124" t="s">
        <v>4513</v>
      </c>
      <c r="C528" s="9">
        <v>792</v>
      </c>
      <c r="D528" s="6" t="s">
        <v>4536</v>
      </c>
      <c r="E528" s="2" t="s">
        <v>4568</v>
      </c>
      <c r="F528" s="1" t="s">
        <v>4569</v>
      </c>
      <c r="G528" s="78" t="s">
        <v>4609</v>
      </c>
      <c r="H528" s="9">
        <v>2006</v>
      </c>
      <c r="I528" s="78" t="s">
        <v>4610</v>
      </c>
      <c r="J528" s="141">
        <v>63419</v>
      </c>
      <c r="K528" s="78" t="s">
        <v>7623</v>
      </c>
      <c r="L528" s="78" t="s">
        <v>4519</v>
      </c>
      <c r="M528" s="78" t="s">
        <v>4520</v>
      </c>
      <c r="N528" s="78" t="s">
        <v>4611</v>
      </c>
      <c r="O528" s="78" t="s">
        <v>4612</v>
      </c>
      <c r="P528" s="9">
        <v>17353</v>
      </c>
      <c r="Q528" s="6">
        <v>70.83</v>
      </c>
      <c r="R528" s="6">
        <v>7.46</v>
      </c>
      <c r="S528" s="6">
        <v>5</v>
      </c>
      <c r="T528" s="6">
        <v>61</v>
      </c>
      <c r="U528" s="6">
        <v>73.460000000000008</v>
      </c>
      <c r="V528" s="9">
        <v>50</v>
      </c>
      <c r="W528" s="9">
        <v>82</v>
      </c>
      <c r="X528" s="6" t="s">
        <v>4523</v>
      </c>
      <c r="Y528" s="9">
        <v>6</v>
      </c>
      <c r="Z528" s="9">
        <v>1</v>
      </c>
      <c r="AA528" s="9">
        <v>5</v>
      </c>
      <c r="AB528" s="9"/>
      <c r="AC528" s="9"/>
      <c r="AD528" s="6"/>
      <c r="AE528" s="9">
        <v>5</v>
      </c>
      <c r="AF528" s="81"/>
      <c r="AG528" s="209"/>
      <c r="AH528" s="6"/>
      <c r="AI528" s="119"/>
      <c r="AJ528" s="192"/>
      <c r="AK528" s="9"/>
      <c r="AL528" s="119"/>
      <c r="AM528" s="192"/>
      <c r="AN528" s="9"/>
      <c r="AO528" s="119"/>
      <c r="AP528" s="192"/>
      <c r="AQ528" s="9"/>
      <c r="AR528" s="81"/>
      <c r="AS528" s="192"/>
      <c r="AT528" s="9"/>
      <c r="AU528" s="119"/>
      <c r="AV528" s="84"/>
      <c r="AW528" s="9"/>
      <c r="AX528" s="119"/>
      <c r="AY528" s="192"/>
      <c r="AZ528" s="9"/>
      <c r="BA528" s="119"/>
      <c r="BB528" s="192"/>
      <c r="BC528" s="9"/>
      <c r="BD528" s="119"/>
      <c r="BE528" s="192"/>
      <c r="BF528" s="9"/>
      <c r="BG528" s="119"/>
    </row>
    <row r="529" spans="1:59" s="41" customFormat="1" ht="127.4" x14ac:dyDescent="0.25">
      <c r="A529" s="9">
        <v>792</v>
      </c>
      <c r="B529" s="124" t="s">
        <v>4513</v>
      </c>
      <c r="C529" s="9">
        <v>792</v>
      </c>
      <c r="D529" s="6" t="s">
        <v>4514</v>
      </c>
      <c r="E529" s="2" t="s">
        <v>4613</v>
      </c>
      <c r="F529" s="1" t="s">
        <v>4614</v>
      </c>
      <c r="G529" s="78" t="s">
        <v>4615</v>
      </c>
      <c r="H529" s="9">
        <v>2001</v>
      </c>
      <c r="I529" s="78" t="s">
        <v>4616</v>
      </c>
      <c r="J529" s="141">
        <v>104896</v>
      </c>
      <c r="K529" s="78" t="s">
        <v>7623</v>
      </c>
      <c r="L529" s="78" t="s">
        <v>4519</v>
      </c>
      <c r="M529" s="78" t="s">
        <v>4520</v>
      </c>
      <c r="N529" s="78" t="s">
        <v>4617</v>
      </c>
      <c r="O529" s="78" t="s">
        <v>4618</v>
      </c>
      <c r="P529" s="9">
        <v>14313</v>
      </c>
      <c r="Q529" s="6">
        <v>94.84858823529413</v>
      </c>
      <c r="R529" s="6">
        <v>12.340705882352941</v>
      </c>
      <c r="S529" s="6">
        <v>28</v>
      </c>
      <c r="T529" s="6">
        <v>61</v>
      </c>
      <c r="U529" s="6">
        <v>101.34070588235295</v>
      </c>
      <c r="V529" s="9">
        <v>76</v>
      </c>
      <c r="W529" s="9">
        <v>100</v>
      </c>
      <c r="X529" s="6" t="s">
        <v>4523</v>
      </c>
      <c r="Y529" s="9">
        <v>6</v>
      </c>
      <c r="Z529" s="9">
        <v>2</v>
      </c>
      <c r="AA529" s="9">
        <v>1</v>
      </c>
      <c r="AB529" s="9">
        <v>16</v>
      </c>
      <c r="AC529" s="9"/>
      <c r="AD529" s="6">
        <v>35</v>
      </c>
      <c r="AE529" s="9">
        <v>5</v>
      </c>
      <c r="AF529" s="81"/>
      <c r="AG529" s="209"/>
      <c r="AH529" s="6"/>
      <c r="AI529" s="119"/>
      <c r="AJ529" s="192"/>
      <c r="AK529" s="9"/>
      <c r="AL529" s="119"/>
      <c r="AM529" s="192"/>
      <c r="AN529" s="9"/>
      <c r="AO529" s="119"/>
      <c r="AP529" s="192"/>
      <c r="AQ529" s="9"/>
      <c r="AR529" s="81"/>
      <c r="AS529" s="192"/>
      <c r="AT529" s="9"/>
      <c r="AU529" s="119"/>
      <c r="AV529" s="84"/>
      <c r="AW529" s="9"/>
      <c r="AX529" s="119"/>
      <c r="AY529" s="192"/>
      <c r="AZ529" s="9"/>
      <c r="BA529" s="119"/>
      <c r="BB529" s="192"/>
      <c r="BC529" s="9"/>
      <c r="BD529" s="119"/>
      <c r="BE529" s="192"/>
      <c r="BF529" s="9"/>
      <c r="BG529" s="119"/>
    </row>
    <row r="530" spans="1:59" s="41" customFormat="1" ht="178.35" x14ac:dyDescent="0.25">
      <c r="A530" s="9">
        <v>792</v>
      </c>
      <c r="B530" s="124" t="s">
        <v>4513</v>
      </c>
      <c r="C530" s="9">
        <v>792</v>
      </c>
      <c r="D530" s="6" t="s">
        <v>4514</v>
      </c>
      <c r="E530" s="2" t="s">
        <v>4619</v>
      </c>
      <c r="F530" s="1" t="s">
        <v>4620</v>
      </c>
      <c r="G530" s="78" t="s">
        <v>4621</v>
      </c>
      <c r="H530" s="9">
        <v>2005</v>
      </c>
      <c r="I530" s="78" t="s">
        <v>4622</v>
      </c>
      <c r="J530" s="141">
        <v>83304</v>
      </c>
      <c r="K530" s="78" t="s">
        <v>7623</v>
      </c>
      <c r="L530" s="78" t="s">
        <v>4519</v>
      </c>
      <c r="M530" s="78" t="s">
        <v>4520</v>
      </c>
      <c r="N530" s="78" t="s">
        <v>4623</v>
      </c>
      <c r="O530" s="78" t="s">
        <v>4624</v>
      </c>
      <c r="P530" s="9">
        <v>18363</v>
      </c>
      <c r="Q530" s="6">
        <v>86</v>
      </c>
      <c r="R530" s="6">
        <v>9.800470588235294</v>
      </c>
      <c r="S530" s="6">
        <v>25</v>
      </c>
      <c r="T530" s="6">
        <v>61</v>
      </c>
      <c r="U530" s="6">
        <v>95.800470588235299</v>
      </c>
      <c r="V530" s="9">
        <v>83</v>
      </c>
      <c r="W530" s="9">
        <v>100</v>
      </c>
      <c r="X530" s="6" t="s">
        <v>4523</v>
      </c>
      <c r="Y530" s="9">
        <v>3</v>
      </c>
      <c r="Z530" s="9">
        <v>4</v>
      </c>
      <c r="AA530" s="9">
        <v>4</v>
      </c>
      <c r="AB530" s="9">
        <v>16</v>
      </c>
      <c r="AC530" s="9"/>
      <c r="AD530" s="6">
        <v>50</v>
      </c>
      <c r="AE530" s="9">
        <v>5</v>
      </c>
      <c r="AF530" s="81"/>
      <c r="AG530" s="209"/>
      <c r="AH530" s="6"/>
      <c r="AI530" s="119"/>
      <c r="AJ530" s="192"/>
      <c r="AK530" s="9"/>
      <c r="AL530" s="119"/>
      <c r="AM530" s="192"/>
      <c r="AN530" s="9"/>
      <c r="AO530" s="119"/>
      <c r="AP530" s="192"/>
      <c r="AQ530" s="9"/>
      <c r="AR530" s="81"/>
      <c r="AS530" s="192"/>
      <c r="AT530" s="9"/>
      <c r="AU530" s="119"/>
      <c r="AV530" s="84"/>
      <c r="AW530" s="9"/>
      <c r="AX530" s="119"/>
      <c r="AY530" s="192"/>
      <c r="AZ530" s="9"/>
      <c r="BA530" s="119"/>
      <c r="BB530" s="192"/>
      <c r="BC530" s="9"/>
      <c r="BD530" s="119"/>
      <c r="BE530" s="192"/>
      <c r="BF530" s="9"/>
      <c r="BG530" s="119"/>
    </row>
    <row r="531" spans="1:59" s="41" customFormat="1" ht="140.15" x14ac:dyDescent="0.25">
      <c r="A531" s="9">
        <v>792</v>
      </c>
      <c r="B531" s="124" t="s">
        <v>4513</v>
      </c>
      <c r="C531" s="9">
        <v>792</v>
      </c>
      <c r="D531" s="6" t="s">
        <v>4546</v>
      </c>
      <c r="E531" s="2" t="s">
        <v>4625</v>
      </c>
      <c r="F531" s="1">
        <v>34230</v>
      </c>
      <c r="G531" s="78" t="s">
        <v>4626</v>
      </c>
      <c r="H531" s="9">
        <v>2015</v>
      </c>
      <c r="I531" s="78" t="s">
        <v>4627</v>
      </c>
      <c r="J531" s="141">
        <v>22521</v>
      </c>
      <c r="K531" s="78" t="s">
        <v>7623</v>
      </c>
      <c r="L531" s="78" t="s">
        <v>4628</v>
      </c>
      <c r="M531" s="78" t="s">
        <v>4629</v>
      </c>
      <c r="N531" s="78" t="s">
        <v>4630</v>
      </c>
      <c r="O531" s="78" t="s">
        <v>4631</v>
      </c>
      <c r="P531" s="9">
        <v>23761</v>
      </c>
      <c r="Q531" s="6">
        <v>1.8</v>
      </c>
      <c r="R531" s="6">
        <v>0.2</v>
      </c>
      <c r="S531" s="6">
        <v>0.15</v>
      </c>
      <c r="T531" s="6">
        <v>61</v>
      </c>
      <c r="U531" s="6">
        <v>2.7</v>
      </c>
      <c r="V531" s="9">
        <v>80</v>
      </c>
      <c r="W531" s="9">
        <v>5</v>
      </c>
      <c r="X531" s="6" t="s">
        <v>4523</v>
      </c>
      <c r="Y531" s="9">
        <v>2</v>
      </c>
      <c r="Z531" s="9">
        <v>1</v>
      </c>
      <c r="AA531" s="9">
        <v>4</v>
      </c>
      <c r="AB531" s="9">
        <v>52</v>
      </c>
      <c r="AC531" s="9"/>
      <c r="AD531" s="6">
        <v>35</v>
      </c>
      <c r="AE531" s="9">
        <v>5</v>
      </c>
      <c r="AF531" s="81">
        <v>100</v>
      </c>
      <c r="AG531" s="209"/>
      <c r="AH531" s="6"/>
      <c r="AI531" s="119"/>
      <c r="AJ531" s="192"/>
      <c r="AK531" s="9"/>
      <c r="AL531" s="119"/>
      <c r="AM531" s="192"/>
      <c r="AN531" s="9"/>
      <c r="AO531" s="119"/>
      <c r="AP531" s="192"/>
      <c r="AQ531" s="9"/>
      <c r="AR531" s="81"/>
      <c r="AS531" s="192" t="s">
        <v>4632</v>
      </c>
      <c r="AT531" s="9" t="s">
        <v>4633</v>
      </c>
      <c r="AU531" s="119">
        <v>90</v>
      </c>
      <c r="AV531" s="84"/>
      <c r="AW531" s="9"/>
      <c r="AX531" s="119"/>
      <c r="AY531" s="192"/>
      <c r="AZ531" s="9"/>
      <c r="BA531" s="119"/>
      <c r="BB531" s="192"/>
      <c r="BC531" s="9"/>
      <c r="BD531" s="119"/>
      <c r="BE531" s="192"/>
      <c r="BF531" s="9"/>
      <c r="BG531" s="119"/>
    </row>
    <row r="532" spans="1:59" s="41" customFormat="1" ht="127.4" x14ac:dyDescent="0.25">
      <c r="A532" s="9">
        <v>792</v>
      </c>
      <c r="B532" s="124" t="s">
        <v>4513</v>
      </c>
      <c r="C532" s="9">
        <v>792</v>
      </c>
      <c r="D532" s="6" t="s">
        <v>4634</v>
      </c>
      <c r="E532" s="2" t="s">
        <v>4635</v>
      </c>
      <c r="F532" s="1">
        <v>19121</v>
      </c>
      <c r="G532" s="78" t="s">
        <v>4636</v>
      </c>
      <c r="H532" s="9">
        <v>2015</v>
      </c>
      <c r="I532" s="78" t="s">
        <v>4637</v>
      </c>
      <c r="J532" s="141">
        <v>23560</v>
      </c>
      <c r="K532" s="78" t="s">
        <v>7623</v>
      </c>
      <c r="L532" s="78" t="s">
        <v>4519</v>
      </c>
      <c r="M532" s="78" t="s">
        <v>4520</v>
      </c>
      <c r="N532" s="78" t="s">
        <v>4638</v>
      </c>
      <c r="O532" s="78" t="s">
        <v>4639</v>
      </c>
      <c r="P532" s="9">
        <v>23799</v>
      </c>
      <c r="Q532" s="6">
        <v>81</v>
      </c>
      <c r="R532" s="6">
        <v>2.83</v>
      </c>
      <c r="S532" s="6">
        <v>20</v>
      </c>
      <c r="T532" s="6">
        <v>61</v>
      </c>
      <c r="U532" s="6">
        <v>83.83</v>
      </c>
      <c r="V532" s="9"/>
      <c r="W532" s="9">
        <v>20</v>
      </c>
      <c r="X532" s="6" t="s">
        <v>4523</v>
      </c>
      <c r="Y532" s="9">
        <v>4</v>
      </c>
      <c r="Z532" s="9">
        <v>4</v>
      </c>
      <c r="AA532" s="9">
        <v>6</v>
      </c>
      <c r="AB532" s="9">
        <v>16</v>
      </c>
      <c r="AC532" s="9"/>
      <c r="AD532" s="6">
        <v>61</v>
      </c>
      <c r="AE532" s="9">
        <v>5</v>
      </c>
      <c r="AF532" s="81">
        <v>20</v>
      </c>
      <c r="AG532" s="209" t="s">
        <v>4634</v>
      </c>
      <c r="AH532" s="6" t="s">
        <v>4640</v>
      </c>
      <c r="AI532" s="119">
        <v>5</v>
      </c>
      <c r="AJ532" s="192" t="s">
        <v>4641</v>
      </c>
      <c r="AK532" s="9" t="s">
        <v>4642</v>
      </c>
      <c r="AL532" s="119">
        <v>25</v>
      </c>
      <c r="AM532" s="192"/>
      <c r="AN532" s="9"/>
      <c r="AO532" s="119"/>
      <c r="AP532" s="192"/>
      <c r="AQ532" s="9"/>
      <c r="AR532" s="81"/>
      <c r="AS532" s="192"/>
      <c r="AT532" s="9"/>
      <c r="AU532" s="119"/>
      <c r="AV532" s="84"/>
      <c r="AW532" s="9"/>
      <c r="AX532" s="119"/>
      <c r="AY532" s="192"/>
      <c r="AZ532" s="9"/>
      <c r="BA532" s="119"/>
      <c r="BB532" s="192"/>
      <c r="BC532" s="9"/>
      <c r="BD532" s="119"/>
      <c r="BE532" s="192"/>
      <c r="BF532" s="9"/>
      <c r="BG532" s="119"/>
    </row>
    <row r="533" spans="1:59" s="41" customFormat="1" ht="229.3" x14ac:dyDescent="0.25">
      <c r="A533" s="9">
        <v>794</v>
      </c>
      <c r="B533" s="124" t="s">
        <v>4643</v>
      </c>
      <c r="C533" s="9">
        <v>2</v>
      </c>
      <c r="D533" s="6"/>
      <c r="E533" s="2" t="s">
        <v>4644</v>
      </c>
      <c r="F533" s="1"/>
      <c r="G533" s="78" t="s">
        <v>4645</v>
      </c>
      <c r="H533" s="9">
        <v>2015</v>
      </c>
      <c r="I533" s="78" t="s">
        <v>4646</v>
      </c>
      <c r="J533" s="141">
        <v>33043</v>
      </c>
      <c r="K533" s="78" t="s">
        <v>283</v>
      </c>
      <c r="L533" s="78" t="s">
        <v>4647</v>
      </c>
      <c r="M533" s="78" t="s">
        <v>4648</v>
      </c>
      <c r="N533" s="78" t="s">
        <v>4649</v>
      </c>
      <c r="O533" s="78" t="s">
        <v>4650</v>
      </c>
      <c r="P533" s="9">
        <v>42232</v>
      </c>
      <c r="Q533" s="6">
        <v>52.95</v>
      </c>
      <c r="R533" s="6">
        <v>5.67</v>
      </c>
      <c r="S533" s="6">
        <v>0</v>
      </c>
      <c r="T533" s="6">
        <v>66</v>
      </c>
      <c r="U533" s="6">
        <v>71.67</v>
      </c>
      <c r="V533" s="9">
        <v>80</v>
      </c>
      <c r="W533" s="9">
        <v>50</v>
      </c>
      <c r="X533" s="6" t="s">
        <v>4651</v>
      </c>
      <c r="Y533" s="9">
        <v>6</v>
      </c>
      <c r="Z533" s="9">
        <v>1</v>
      </c>
      <c r="AA533" s="9">
        <v>1</v>
      </c>
      <c r="AB533" s="9">
        <v>60</v>
      </c>
      <c r="AC533" s="9" t="s">
        <v>7537</v>
      </c>
      <c r="AD533" s="6"/>
      <c r="AE533" s="9">
        <v>2</v>
      </c>
      <c r="AF533" s="81"/>
      <c r="AG533" s="209"/>
      <c r="AH533" s="6"/>
      <c r="AI533" s="119"/>
      <c r="AJ533" s="192"/>
      <c r="AK533" s="9"/>
      <c r="AL533" s="119"/>
      <c r="AM533" s="192"/>
      <c r="AN533" s="9"/>
      <c r="AO533" s="119"/>
      <c r="AP533" s="192"/>
      <c r="AQ533" s="9"/>
      <c r="AR533" s="81"/>
      <c r="AS533" s="192"/>
      <c r="AT533" s="9"/>
      <c r="AU533" s="119"/>
      <c r="AV533" s="84"/>
      <c r="AW533" s="9"/>
      <c r="AX533" s="119"/>
      <c r="AY533" s="192"/>
      <c r="AZ533" s="9"/>
      <c r="BA533" s="119"/>
      <c r="BB533" s="192"/>
      <c r="BC533" s="9"/>
      <c r="BD533" s="119"/>
      <c r="BE533" s="192"/>
      <c r="BF533" s="9"/>
      <c r="BG533" s="119"/>
    </row>
    <row r="534" spans="1:59" s="41" customFormat="1" ht="216.55" x14ac:dyDescent="0.25">
      <c r="A534" s="9">
        <v>794</v>
      </c>
      <c r="B534" s="124" t="s">
        <v>4643</v>
      </c>
      <c r="C534" s="9">
        <v>7</v>
      </c>
      <c r="D534" s="6"/>
      <c r="E534" s="2" t="s">
        <v>4644</v>
      </c>
      <c r="F534" s="1"/>
      <c r="G534" s="78" t="s">
        <v>4652</v>
      </c>
      <c r="H534" s="9">
        <v>2015</v>
      </c>
      <c r="I534" s="78" t="s">
        <v>4653</v>
      </c>
      <c r="J534" s="141">
        <v>45567</v>
      </c>
      <c r="K534" s="78" t="s">
        <v>283</v>
      </c>
      <c r="L534" s="78" t="s">
        <v>4647</v>
      </c>
      <c r="M534" s="78" t="s">
        <v>4648</v>
      </c>
      <c r="N534" s="78" t="s">
        <v>4654</v>
      </c>
      <c r="O534" s="78" t="s">
        <v>4655</v>
      </c>
      <c r="P534" s="9">
        <v>42230</v>
      </c>
      <c r="Q534" s="6">
        <v>35.56</v>
      </c>
      <c r="R534" s="6">
        <v>3.13</v>
      </c>
      <c r="S534" s="6">
        <v>20</v>
      </c>
      <c r="T534" s="6">
        <v>25</v>
      </c>
      <c r="U534" s="6">
        <v>48.129999999999995</v>
      </c>
      <c r="V534" s="9">
        <v>75</v>
      </c>
      <c r="W534" s="9">
        <v>20</v>
      </c>
      <c r="X534" s="6" t="s">
        <v>4651</v>
      </c>
      <c r="Y534" s="9">
        <v>6</v>
      </c>
      <c r="Z534" s="9">
        <v>4</v>
      </c>
      <c r="AA534" s="9">
        <v>1</v>
      </c>
      <c r="AB534" s="9">
        <v>60</v>
      </c>
      <c r="AC534" s="9" t="s">
        <v>7537</v>
      </c>
      <c r="AD534" s="6"/>
      <c r="AE534" s="9">
        <v>5</v>
      </c>
      <c r="AF534" s="81"/>
      <c r="AG534" s="209"/>
      <c r="AH534" s="6"/>
      <c r="AI534" s="119"/>
      <c r="AJ534" s="192"/>
      <c r="AK534" s="9"/>
      <c r="AL534" s="119"/>
      <c r="AM534" s="192"/>
      <c r="AN534" s="9"/>
      <c r="AO534" s="119"/>
      <c r="AP534" s="192"/>
      <c r="AQ534" s="9"/>
      <c r="AR534" s="81"/>
      <c r="AS534" s="192"/>
      <c r="AT534" s="9"/>
      <c r="AU534" s="119"/>
      <c r="AV534" s="84"/>
      <c r="AW534" s="9"/>
      <c r="AX534" s="119"/>
      <c r="AY534" s="192"/>
      <c r="AZ534" s="9"/>
      <c r="BA534" s="119"/>
      <c r="BB534" s="192"/>
      <c r="BC534" s="9"/>
      <c r="BD534" s="119"/>
      <c r="BE534" s="192"/>
      <c r="BF534" s="9"/>
      <c r="BG534" s="119"/>
    </row>
    <row r="535" spans="1:59" s="41" customFormat="1" ht="318.5" x14ac:dyDescent="0.25">
      <c r="A535" s="9">
        <v>794</v>
      </c>
      <c r="B535" s="124" t="s">
        <v>4643</v>
      </c>
      <c r="C535" s="9">
        <v>1</v>
      </c>
      <c r="D535" s="6"/>
      <c r="E535" s="2" t="s">
        <v>4644</v>
      </c>
      <c r="F535" s="1"/>
      <c r="G535" s="78" t="s">
        <v>4656</v>
      </c>
      <c r="H535" s="9">
        <v>2015</v>
      </c>
      <c r="I535" s="78" t="s">
        <v>4657</v>
      </c>
      <c r="J535" s="141">
        <v>51666</v>
      </c>
      <c r="K535" s="78" t="s">
        <v>283</v>
      </c>
      <c r="L535" s="78" t="s">
        <v>4647</v>
      </c>
      <c r="M535" s="78" t="s">
        <v>4648</v>
      </c>
      <c r="N535" s="78" t="s">
        <v>4658</v>
      </c>
      <c r="O535" s="78" t="s">
        <v>4659</v>
      </c>
      <c r="P535" s="9">
        <v>42231</v>
      </c>
      <c r="Q535" s="6">
        <v>46.95</v>
      </c>
      <c r="R535" s="6">
        <v>3.55</v>
      </c>
      <c r="S535" s="6">
        <v>60</v>
      </c>
      <c r="T535" s="6">
        <v>0</v>
      </c>
      <c r="U535" s="6">
        <v>63.55</v>
      </c>
      <c r="V535" s="9">
        <v>60</v>
      </c>
      <c r="W535" s="9">
        <v>20</v>
      </c>
      <c r="X535" s="6" t="s">
        <v>4651</v>
      </c>
      <c r="Y535" s="9">
        <v>2</v>
      </c>
      <c r="Z535" s="9">
        <v>5</v>
      </c>
      <c r="AA535" s="9">
        <v>6</v>
      </c>
      <c r="AB535" s="9">
        <v>60</v>
      </c>
      <c r="AC535" s="9" t="s">
        <v>7537</v>
      </c>
      <c r="AD535" s="6"/>
      <c r="AE535" s="9">
        <v>5</v>
      </c>
      <c r="AF535" s="81"/>
      <c r="AG535" s="209"/>
      <c r="AH535" s="6"/>
      <c r="AI535" s="119"/>
      <c r="AJ535" s="192"/>
      <c r="AK535" s="9"/>
      <c r="AL535" s="119"/>
      <c r="AM535" s="192"/>
      <c r="AN535" s="9"/>
      <c r="AO535" s="119"/>
      <c r="AP535" s="192"/>
      <c r="AQ535" s="9"/>
      <c r="AR535" s="81"/>
      <c r="AS535" s="192"/>
      <c r="AT535" s="9"/>
      <c r="AU535" s="119"/>
      <c r="AV535" s="84"/>
      <c r="AW535" s="9"/>
      <c r="AX535" s="119"/>
      <c r="AY535" s="192"/>
      <c r="AZ535" s="9"/>
      <c r="BA535" s="119"/>
      <c r="BB535" s="192"/>
      <c r="BC535" s="9"/>
      <c r="BD535" s="119"/>
      <c r="BE535" s="192"/>
      <c r="BF535" s="9"/>
      <c r="BG535" s="119"/>
    </row>
    <row r="536" spans="1:59" s="41" customFormat="1" ht="318.5" x14ac:dyDescent="0.25">
      <c r="A536" s="9">
        <v>794</v>
      </c>
      <c r="B536" s="124" t="s">
        <v>4643</v>
      </c>
      <c r="C536" s="9"/>
      <c r="D536" s="6"/>
      <c r="E536" s="2" t="s">
        <v>4644</v>
      </c>
      <c r="F536" s="1"/>
      <c r="G536" s="78" t="s">
        <v>4660</v>
      </c>
      <c r="H536" s="9">
        <v>2016</v>
      </c>
      <c r="I536" s="78"/>
      <c r="J536" s="141">
        <v>18910</v>
      </c>
      <c r="K536" s="78" t="s">
        <v>283</v>
      </c>
      <c r="L536" s="78" t="s">
        <v>4647</v>
      </c>
      <c r="M536" s="78" t="s">
        <v>4648</v>
      </c>
      <c r="N536" s="78" t="s">
        <v>4661</v>
      </c>
      <c r="O536" s="78"/>
      <c r="P536" s="9">
        <v>42282</v>
      </c>
      <c r="Q536" s="6">
        <v>23.13</v>
      </c>
      <c r="R536" s="6">
        <v>1.3</v>
      </c>
      <c r="S536" s="6">
        <v>15</v>
      </c>
      <c r="T536" s="6">
        <v>15</v>
      </c>
      <c r="U536" s="6">
        <v>31.3</v>
      </c>
      <c r="V536" s="9">
        <v>70</v>
      </c>
      <c r="W536" s="9">
        <v>13</v>
      </c>
      <c r="X536" s="6" t="s">
        <v>4651</v>
      </c>
      <c r="Y536" s="9">
        <v>6</v>
      </c>
      <c r="Z536" s="9">
        <v>1</v>
      </c>
      <c r="AA536" s="9">
        <v>1</v>
      </c>
      <c r="AB536" s="9">
        <v>60</v>
      </c>
      <c r="AC536" s="9" t="s">
        <v>7537</v>
      </c>
      <c r="AD536" s="6"/>
      <c r="AE536" s="9">
        <v>5</v>
      </c>
      <c r="AF536" s="81"/>
      <c r="AG536" s="209"/>
      <c r="AH536" s="6"/>
      <c r="AI536" s="119"/>
      <c r="AJ536" s="192"/>
      <c r="AK536" s="9"/>
      <c r="AL536" s="119"/>
      <c r="AM536" s="192"/>
      <c r="AN536" s="9"/>
      <c r="AO536" s="119"/>
      <c r="AP536" s="192"/>
      <c r="AQ536" s="9"/>
      <c r="AR536" s="81"/>
      <c r="AS536" s="192"/>
      <c r="AT536" s="9"/>
      <c r="AU536" s="119"/>
      <c r="AV536" s="84"/>
      <c r="AW536" s="9"/>
      <c r="AX536" s="119"/>
      <c r="AY536" s="192"/>
      <c r="AZ536" s="9"/>
      <c r="BA536" s="119"/>
      <c r="BB536" s="192"/>
      <c r="BC536" s="9"/>
      <c r="BD536" s="119"/>
      <c r="BE536" s="192"/>
      <c r="BF536" s="9"/>
      <c r="BG536" s="119"/>
    </row>
    <row r="537" spans="1:59" s="71" customFormat="1" ht="50.95" x14ac:dyDescent="0.25">
      <c r="A537" s="31">
        <v>795</v>
      </c>
      <c r="B537" s="125" t="s">
        <v>4662</v>
      </c>
      <c r="C537" s="31">
        <v>54</v>
      </c>
      <c r="D537" s="32" t="s">
        <v>4663</v>
      </c>
      <c r="E537" s="29" t="s">
        <v>4664</v>
      </c>
      <c r="F537" s="30">
        <v>7814</v>
      </c>
      <c r="G537" s="33" t="s">
        <v>4665</v>
      </c>
      <c r="H537" s="31">
        <v>2007</v>
      </c>
      <c r="I537" s="33" t="s">
        <v>4666</v>
      </c>
      <c r="J537" s="147">
        <v>100000</v>
      </c>
      <c r="K537" s="33" t="s">
        <v>88</v>
      </c>
      <c r="L537" s="33" t="s">
        <v>4667</v>
      </c>
      <c r="M537" s="33" t="s">
        <v>4668</v>
      </c>
      <c r="N537" s="33" t="s">
        <v>4669</v>
      </c>
      <c r="O537" s="33" t="s">
        <v>4670</v>
      </c>
      <c r="P537" s="31">
        <v>45156</v>
      </c>
      <c r="Q537" s="32">
        <v>24.9</v>
      </c>
      <c r="R537" s="32">
        <v>0</v>
      </c>
      <c r="S537" s="32">
        <v>2.48</v>
      </c>
      <c r="T537" s="32">
        <v>22.4</v>
      </c>
      <c r="U537" s="32">
        <v>24.9</v>
      </c>
      <c r="V537" s="31">
        <v>60</v>
      </c>
      <c r="W537" s="31">
        <v>100</v>
      </c>
      <c r="X537" s="123" t="s">
        <v>4671</v>
      </c>
      <c r="Y537" s="31">
        <v>3</v>
      </c>
      <c r="Z537" s="31">
        <v>7</v>
      </c>
      <c r="AA537" s="31">
        <v>2</v>
      </c>
      <c r="AB537" s="31">
        <v>4</v>
      </c>
      <c r="AC537" s="31">
        <v>13</v>
      </c>
      <c r="AD537" s="32"/>
      <c r="AE537" s="31">
        <v>5</v>
      </c>
      <c r="AF537" s="195">
        <v>60</v>
      </c>
      <c r="AG537" s="218" t="s">
        <v>4663</v>
      </c>
      <c r="AH537" s="32" t="s">
        <v>4672</v>
      </c>
      <c r="AI537" s="202">
        <v>25</v>
      </c>
      <c r="AJ537" s="201" t="s">
        <v>3568</v>
      </c>
      <c r="AK537" s="31" t="s">
        <v>4673</v>
      </c>
      <c r="AL537" s="202">
        <v>10</v>
      </c>
      <c r="AM537" s="201" t="s">
        <v>4674</v>
      </c>
      <c r="AN537" s="31" t="s">
        <v>4672</v>
      </c>
      <c r="AO537" s="202">
        <v>10</v>
      </c>
      <c r="AP537" s="201" t="s">
        <v>4675</v>
      </c>
      <c r="AQ537" s="31" t="s">
        <v>4676</v>
      </c>
      <c r="AR537" s="195">
        <v>10</v>
      </c>
      <c r="AS537" s="201" t="s">
        <v>4677</v>
      </c>
      <c r="AT537" s="31" t="s">
        <v>4678</v>
      </c>
      <c r="AU537" s="202">
        <v>5</v>
      </c>
      <c r="AV537" s="85"/>
      <c r="AW537" s="16"/>
      <c r="AX537" s="193"/>
      <c r="AY537" s="82"/>
      <c r="AZ537" s="16"/>
      <c r="BA537" s="193"/>
      <c r="BB537" s="82"/>
      <c r="BC537" s="16"/>
      <c r="BD537" s="193"/>
      <c r="BE537" s="82"/>
      <c r="BF537" s="16"/>
      <c r="BG537" s="193"/>
    </row>
    <row r="538" spans="1:59" s="71" customFormat="1" ht="101.95" x14ac:dyDescent="0.25">
      <c r="A538" s="31">
        <v>795</v>
      </c>
      <c r="B538" s="125" t="s">
        <v>4662</v>
      </c>
      <c r="C538" s="250">
        <v>54</v>
      </c>
      <c r="D538" s="32" t="s">
        <v>4663</v>
      </c>
      <c r="E538" s="29" t="s">
        <v>4679</v>
      </c>
      <c r="F538" s="30">
        <v>7814</v>
      </c>
      <c r="G538" s="33" t="s">
        <v>4680</v>
      </c>
      <c r="H538" s="31">
        <v>2009</v>
      </c>
      <c r="I538" s="33" t="s">
        <v>4681</v>
      </c>
      <c r="J538" s="147">
        <v>138000</v>
      </c>
      <c r="K538" s="33" t="s">
        <v>68</v>
      </c>
      <c r="L538" s="33" t="s">
        <v>4682</v>
      </c>
      <c r="M538" s="33" t="s">
        <v>4668</v>
      </c>
      <c r="N538" s="33" t="s">
        <v>4683</v>
      </c>
      <c r="O538" s="33" t="s">
        <v>4684</v>
      </c>
      <c r="P538" s="31">
        <v>45915.459159999999</v>
      </c>
      <c r="Q538" s="32">
        <v>25</v>
      </c>
      <c r="R538" s="32">
        <v>0</v>
      </c>
      <c r="S538" s="32">
        <v>2.62</v>
      </c>
      <c r="T538" s="32">
        <v>22.4</v>
      </c>
      <c r="U538" s="32">
        <v>25</v>
      </c>
      <c r="V538" s="31">
        <v>60</v>
      </c>
      <c r="W538" s="31">
        <v>100</v>
      </c>
      <c r="X538" s="123" t="s">
        <v>4671</v>
      </c>
      <c r="Y538" s="31">
        <v>3</v>
      </c>
      <c r="Z538" s="31">
        <v>8</v>
      </c>
      <c r="AA538" s="31">
        <v>2</v>
      </c>
      <c r="AB538" s="31">
        <v>4</v>
      </c>
      <c r="AC538" s="31">
        <v>14</v>
      </c>
      <c r="AD538" s="32"/>
      <c r="AE538" s="31">
        <v>5</v>
      </c>
      <c r="AF538" s="195">
        <v>60</v>
      </c>
      <c r="AG538" s="218" t="s">
        <v>4663</v>
      </c>
      <c r="AH538" s="32" t="s">
        <v>4685</v>
      </c>
      <c r="AI538" s="202">
        <v>30</v>
      </c>
      <c r="AJ538" s="201" t="s">
        <v>3568</v>
      </c>
      <c r="AK538" s="31" t="s">
        <v>4673</v>
      </c>
      <c r="AL538" s="202">
        <v>10</v>
      </c>
      <c r="AM538" s="201" t="s">
        <v>4674</v>
      </c>
      <c r="AN538" s="31" t="s">
        <v>4672</v>
      </c>
      <c r="AO538" s="202">
        <v>10</v>
      </c>
      <c r="AP538" s="201" t="s">
        <v>4675</v>
      </c>
      <c r="AQ538" s="31" t="s">
        <v>4676</v>
      </c>
      <c r="AR538" s="195">
        <v>5</v>
      </c>
      <c r="AS538" s="201" t="s">
        <v>4677</v>
      </c>
      <c r="AT538" s="31" t="s">
        <v>4678</v>
      </c>
      <c r="AU538" s="202">
        <v>5</v>
      </c>
      <c r="AV538" s="208"/>
      <c r="AW538" s="31"/>
      <c r="AX538" s="202"/>
      <c r="AY538" s="82"/>
      <c r="AZ538" s="16"/>
      <c r="BA538" s="193"/>
      <c r="BB538" s="82"/>
      <c r="BC538" s="16"/>
      <c r="BD538" s="193"/>
      <c r="BE538" s="82"/>
      <c r="BF538" s="16"/>
      <c r="BG538" s="193"/>
    </row>
    <row r="539" spans="1:59" s="71" customFormat="1" ht="101.95" x14ac:dyDescent="0.25">
      <c r="A539" s="31">
        <v>795</v>
      </c>
      <c r="B539" s="125" t="s">
        <v>4662</v>
      </c>
      <c r="C539" s="31">
        <v>54</v>
      </c>
      <c r="D539" s="32" t="s">
        <v>4663</v>
      </c>
      <c r="E539" s="29" t="s">
        <v>4664</v>
      </c>
      <c r="F539" s="30">
        <v>7814</v>
      </c>
      <c r="G539" s="34" t="s">
        <v>4686</v>
      </c>
      <c r="H539" s="122">
        <v>2010</v>
      </c>
      <c r="I539" s="33" t="s">
        <v>4687</v>
      </c>
      <c r="J539" s="35">
        <v>35287.769999999997</v>
      </c>
      <c r="K539" s="33" t="s">
        <v>4730</v>
      </c>
      <c r="L539" s="33" t="s">
        <v>4688</v>
      </c>
      <c r="M539" s="33" t="s">
        <v>4668</v>
      </c>
      <c r="N539" s="33" t="s">
        <v>4683</v>
      </c>
      <c r="O539" s="33" t="s">
        <v>4684</v>
      </c>
      <c r="P539" s="122" t="s">
        <v>4689</v>
      </c>
      <c r="Q539" s="32">
        <v>24.5</v>
      </c>
      <c r="R539" s="32">
        <v>0</v>
      </c>
      <c r="S539" s="32">
        <v>2.1</v>
      </c>
      <c r="T539" s="32">
        <v>22.4</v>
      </c>
      <c r="U539" s="32">
        <v>24.5</v>
      </c>
      <c r="V539" s="31">
        <v>55</v>
      </c>
      <c r="W539" s="31">
        <v>100</v>
      </c>
      <c r="X539" s="123" t="s">
        <v>4671</v>
      </c>
      <c r="Y539" s="31">
        <v>1</v>
      </c>
      <c r="Z539" s="31">
        <v>9</v>
      </c>
      <c r="AA539" s="31">
        <v>1</v>
      </c>
      <c r="AB539" s="31">
        <v>4</v>
      </c>
      <c r="AC539" s="31"/>
      <c r="AD539" s="32"/>
      <c r="AE539" s="31">
        <v>5</v>
      </c>
      <c r="AF539" s="195">
        <v>55</v>
      </c>
      <c r="AG539" s="218" t="s">
        <v>4663</v>
      </c>
      <c r="AH539" s="32" t="s">
        <v>4672</v>
      </c>
      <c r="AI539" s="202">
        <v>30</v>
      </c>
      <c r="AJ539" s="201" t="s">
        <v>3568</v>
      </c>
      <c r="AK539" s="31" t="s">
        <v>4673</v>
      </c>
      <c r="AL539" s="202">
        <v>5</v>
      </c>
      <c r="AM539" s="201" t="s">
        <v>4674</v>
      </c>
      <c r="AN539" s="31" t="s">
        <v>4672</v>
      </c>
      <c r="AO539" s="202">
        <v>10</v>
      </c>
      <c r="AP539" s="201" t="s">
        <v>4675</v>
      </c>
      <c r="AQ539" s="31" t="s">
        <v>4676</v>
      </c>
      <c r="AR539" s="195">
        <v>5</v>
      </c>
      <c r="AS539" s="201" t="s">
        <v>4677</v>
      </c>
      <c r="AT539" s="31" t="s">
        <v>4678</v>
      </c>
      <c r="AU539" s="202">
        <v>5</v>
      </c>
      <c r="AV539" s="208"/>
      <c r="AW539" s="31"/>
      <c r="AX539" s="202"/>
      <c r="AY539" s="82"/>
      <c r="AZ539" s="16"/>
      <c r="BA539" s="193"/>
      <c r="BB539" s="82"/>
      <c r="BC539" s="16"/>
      <c r="BD539" s="193"/>
      <c r="BE539" s="82"/>
      <c r="BF539" s="16"/>
      <c r="BG539" s="193"/>
    </row>
    <row r="540" spans="1:59" s="71" customFormat="1" ht="101.95" x14ac:dyDescent="0.25">
      <c r="A540" s="31">
        <v>795</v>
      </c>
      <c r="B540" s="125" t="s">
        <v>4662</v>
      </c>
      <c r="C540" s="250">
        <v>54</v>
      </c>
      <c r="D540" s="32" t="s">
        <v>4663</v>
      </c>
      <c r="E540" s="29" t="s">
        <v>4679</v>
      </c>
      <c r="F540" s="30">
        <v>7814</v>
      </c>
      <c r="G540" s="34" t="s">
        <v>4690</v>
      </c>
      <c r="H540" s="122">
        <v>2014</v>
      </c>
      <c r="I540" s="33" t="s">
        <v>4691</v>
      </c>
      <c r="J540" s="35">
        <v>51644.19</v>
      </c>
      <c r="K540" s="33" t="s">
        <v>4730</v>
      </c>
      <c r="L540" s="33" t="s">
        <v>4688</v>
      </c>
      <c r="M540" s="33" t="s">
        <v>4668</v>
      </c>
      <c r="N540" s="33" t="s">
        <v>4683</v>
      </c>
      <c r="O540" s="33" t="s">
        <v>4684</v>
      </c>
      <c r="P540" s="122" t="s">
        <v>4692</v>
      </c>
      <c r="Q540" s="32">
        <v>30.78</v>
      </c>
      <c r="R540" s="32">
        <v>6.18</v>
      </c>
      <c r="S540" s="32">
        <v>2.2000000000000002</v>
      </c>
      <c r="T540" s="32">
        <v>22.4</v>
      </c>
      <c r="U540" s="32">
        <v>30.8</v>
      </c>
      <c r="V540" s="31">
        <v>70</v>
      </c>
      <c r="W540" s="31">
        <v>53</v>
      </c>
      <c r="X540" s="123" t="s">
        <v>4671</v>
      </c>
      <c r="Y540" s="31">
        <v>1</v>
      </c>
      <c r="Z540" s="31">
        <v>9</v>
      </c>
      <c r="AA540" s="31">
        <v>2</v>
      </c>
      <c r="AB540" s="31">
        <v>4</v>
      </c>
      <c r="AC540" s="31"/>
      <c r="AD540" s="32"/>
      <c r="AE540" s="31">
        <v>4</v>
      </c>
      <c r="AF540" s="195">
        <v>70</v>
      </c>
      <c r="AG540" s="218" t="s">
        <v>4663</v>
      </c>
      <c r="AH540" s="32" t="s">
        <v>4672</v>
      </c>
      <c r="AI540" s="202">
        <v>30</v>
      </c>
      <c r="AJ540" s="201" t="s">
        <v>3568</v>
      </c>
      <c r="AK540" s="31" t="s">
        <v>4673</v>
      </c>
      <c r="AL540" s="202">
        <v>5</v>
      </c>
      <c r="AM540" s="201" t="s">
        <v>4674</v>
      </c>
      <c r="AN540" s="31" t="s">
        <v>4672</v>
      </c>
      <c r="AO540" s="202">
        <v>20</v>
      </c>
      <c r="AP540" s="201" t="s">
        <v>4675</v>
      </c>
      <c r="AQ540" s="31" t="s">
        <v>4676</v>
      </c>
      <c r="AR540" s="195">
        <v>10</v>
      </c>
      <c r="AS540" s="201" t="s">
        <v>4677</v>
      </c>
      <c r="AT540" s="31" t="s">
        <v>4678</v>
      </c>
      <c r="AU540" s="202">
        <v>5</v>
      </c>
      <c r="AV540" s="208"/>
      <c r="AW540" s="31"/>
      <c r="AX540" s="202"/>
      <c r="AY540" s="82"/>
      <c r="AZ540" s="16"/>
      <c r="BA540" s="193"/>
      <c r="BB540" s="82"/>
      <c r="BC540" s="16"/>
      <c r="BD540" s="193"/>
      <c r="BE540" s="82"/>
      <c r="BF540" s="16"/>
      <c r="BG540" s="193"/>
    </row>
    <row r="541" spans="1:59" s="71" customFormat="1" ht="127.4" x14ac:dyDescent="0.25">
      <c r="A541" s="31">
        <v>795</v>
      </c>
      <c r="B541" s="125" t="s">
        <v>4662</v>
      </c>
      <c r="C541" s="250">
        <v>54</v>
      </c>
      <c r="D541" s="32" t="s">
        <v>4663</v>
      </c>
      <c r="E541" s="29" t="s">
        <v>4693</v>
      </c>
      <c r="F541" s="30">
        <v>19753</v>
      </c>
      <c r="G541" s="34" t="s">
        <v>4694</v>
      </c>
      <c r="H541" s="122">
        <v>2016</v>
      </c>
      <c r="I541" s="33" t="s">
        <v>4695</v>
      </c>
      <c r="J541" s="35">
        <v>99430</v>
      </c>
      <c r="K541" s="33" t="s">
        <v>283</v>
      </c>
      <c r="L541" s="33" t="s">
        <v>4688</v>
      </c>
      <c r="M541" s="33" t="s">
        <v>4668</v>
      </c>
      <c r="N541" s="33" t="s">
        <v>4696</v>
      </c>
      <c r="O541" s="33" t="s">
        <v>4697</v>
      </c>
      <c r="P541" s="122">
        <v>47340</v>
      </c>
      <c r="Q541" s="32">
        <v>29.33</v>
      </c>
      <c r="R541" s="32">
        <v>9.43</v>
      </c>
      <c r="S541" s="32">
        <v>6.12</v>
      </c>
      <c r="T541" s="32">
        <v>13.79</v>
      </c>
      <c r="U541" s="32">
        <v>29.33</v>
      </c>
      <c r="V541" s="31">
        <v>0</v>
      </c>
      <c r="W541" s="31">
        <v>0</v>
      </c>
      <c r="X541" s="123" t="s">
        <v>4671</v>
      </c>
      <c r="Y541" s="31">
        <v>1</v>
      </c>
      <c r="Z541" s="31">
        <v>9</v>
      </c>
      <c r="AA541" s="31">
        <v>2</v>
      </c>
      <c r="AB541" s="31">
        <v>4</v>
      </c>
      <c r="AC541" s="31" t="s">
        <v>7538</v>
      </c>
      <c r="AD541" s="32"/>
      <c r="AE541" s="31">
        <v>5</v>
      </c>
      <c r="AF541" s="195">
        <v>70</v>
      </c>
      <c r="AG541" s="218" t="s">
        <v>4663</v>
      </c>
      <c r="AH541" s="32" t="s">
        <v>4672</v>
      </c>
      <c r="AI541" s="202">
        <v>10</v>
      </c>
      <c r="AJ541" s="201" t="s">
        <v>4698</v>
      </c>
      <c r="AK541" s="31" t="s">
        <v>4699</v>
      </c>
      <c r="AL541" s="202">
        <v>30</v>
      </c>
      <c r="AM541" s="201" t="s">
        <v>4700</v>
      </c>
      <c r="AN541" s="31" t="s">
        <v>4672</v>
      </c>
      <c r="AO541" s="202">
        <v>30</v>
      </c>
      <c r="AP541" s="201"/>
      <c r="AQ541" s="31"/>
      <c r="AR541" s="195"/>
      <c r="AS541" s="201"/>
      <c r="AT541" s="31"/>
      <c r="AU541" s="202"/>
      <c r="AV541" s="208"/>
      <c r="AW541" s="31"/>
      <c r="AX541" s="202"/>
      <c r="AY541" s="82"/>
      <c r="AZ541" s="16"/>
      <c r="BA541" s="193"/>
      <c r="BB541" s="82"/>
      <c r="BC541" s="16"/>
      <c r="BD541" s="193"/>
      <c r="BE541" s="82"/>
      <c r="BF541" s="16"/>
      <c r="BG541" s="193"/>
    </row>
    <row r="542" spans="1:59" s="71" customFormat="1" ht="101.95" x14ac:dyDescent="0.25">
      <c r="A542" s="31">
        <v>795</v>
      </c>
      <c r="B542" s="125" t="s">
        <v>4662</v>
      </c>
      <c r="C542" s="31">
        <v>45</v>
      </c>
      <c r="D542" s="32" t="s">
        <v>4701</v>
      </c>
      <c r="E542" s="29" t="s">
        <v>4702</v>
      </c>
      <c r="F542" s="30">
        <v>10470</v>
      </c>
      <c r="G542" s="33" t="s">
        <v>4703</v>
      </c>
      <c r="H542" s="31">
        <v>2006</v>
      </c>
      <c r="I542" s="33" t="s">
        <v>4704</v>
      </c>
      <c r="J542" s="147">
        <v>122712.1</v>
      </c>
      <c r="K542" s="33" t="s">
        <v>140</v>
      </c>
      <c r="L542" s="33" t="s">
        <v>4705</v>
      </c>
      <c r="M542" s="33" t="s">
        <v>4668</v>
      </c>
      <c r="N542" s="33" t="s">
        <v>4706</v>
      </c>
      <c r="O542" s="33" t="s">
        <v>4707</v>
      </c>
      <c r="P542" s="31">
        <v>44662</v>
      </c>
      <c r="Q542" s="32">
        <v>30.9</v>
      </c>
      <c r="R542" s="32">
        <v>0</v>
      </c>
      <c r="S542" s="32">
        <v>8.5</v>
      </c>
      <c r="T542" s="32">
        <v>22.4</v>
      </c>
      <c r="U542" s="32">
        <v>30.9</v>
      </c>
      <c r="V542" s="31">
        <v>100</v>
      </c>
      <c r="W542" s="31">
        <v>100</v>
      </c>
      <c r="X542" s="123" t="s">
        <v>4671</v>
      </c>
      <c r="Y542" s="31">
        <v>4</v>
      </c>
      <c r="Z542" s="31">
        <v>5</v>
      </c>
      <c r="AA542" s="31">
        <v>5</v>
      </c>
      <c r="AB542" s="31">
        <v>46</v>
      </c>
      <c r="AC542" s="31">
        <v>12</v>
      </c>
      <c r="AD542" s="32">
        <v>70</v>
      </c>
      <c r="AE542" s="31">
        <v>5</v>
      </c>
      <c r="AF542" s="195">
        <v>100</v>
      </c>
      <c r="AG542" s="218" t="s">
        <v>4708</v>
      </c>
      <c r="AH542" s="32" t="s">
        <v>4709</v>
      </c>
      <c r="AI542" s="202">
        <v>80</v>
      </c>
      <c r="AJ542" s="201" t="s">
        <v>4710</v>
      </c>
      <c r="AK542" s="31" t="s">
        <v>4709</v>
      </c>
      <c r="AL542" s="202">
        <v>20</v>
      </c>
      <c r="AM542" s="201"/>
      <c r="AN542" s="31"/>
      <c r="AO542" s="202"/>
      <c r="AP542" s="201"/>
      <c r="AQ542" s="31"/>
      <c r="AR542" s="195"/>
      <c r="AS542" s="201"/>
      <c r="AT542" s="31"/>
      <c r="AU542" s="202"/>
      <c r="AV542" s="208"/>
      <c r="AW542" s="31"/>
      <c r="AX542" s="202"/>
      <c r="AY542" s="82"/>
      <c r="AZ542" s="16"/>
      <c r="BA542" s="193"/>
      <c r="BB542" s="82"/>
      <c r="BC542" s="16"/>
      <c r="BD542" s="193"/>
      <c r="BE542" s="82"/>
      <c r="BF542" s="16"/>
      <c r="BG542" s="193"/>
    </row>
    <row r="543" spans="1:59" s="71" customFormat="1" ht="101.95" x14ac:dyDescent="0.25">
      <c r="A543" s="31">
        <v>795</v>
      </c>
      <c r="B543" s="125" t="s">
        <v>4662</v>
      </c>
      <c r="C543" s="31">
        <v>45</v>
      </c>
      <c r="D543" s="32" t="s">
        <v>4701</v>
      </c>
      <c r="E543" s="29" t="s">
        <v>4702</v>
      </c>
      <c r="F543" s="30">
        <v>10470</v>
      </c>
      <c r="G543" s="34" t="s">
        <v>4711</v>
      </c>
      <c r="H543" s="31">
        <v>2006</v>
      </c>
      <c r="I543" s="33" t="s">
        <v>4712</v>
      </c>
      <c r="J543" s="35">
        <v>37257.24</v>
      </c>
      <c r="K543" s="33" t="s">
        <v>4730</v>
      </c>
      <c r="L543" s="33" t="s">
        <v>4705</v>
      </c>
      <c r="M543" s="33" t="s">
        <v>4668</v>
      </c>
      <c r="N543" s="33" t="s">
        <v>4706</v>
      </c>
      <c r="O543" s="33" t="s">
        <v>4707</v>
      </c>
      <c r="P543" s="122" t="s">
        <v>4713</v>
      </c>
      <c r="Q543" s="32">
        <v>34.9</v>
      </c>
      <c r="R543" s="32">
        <v>0</v>
      </c>
      <c r="S543" s="32">
        <v>12.5</v>
      </c>
      <c r="T543" s="32">
        <v>22.4</v>
      </c>
      <c r="U543" s="32">
        <v>34.9</v>
      </c>
      <c r="V543" s="31">
        <v>100</v>
      </c>
      <c r="W543" s="31">
        <v>100</v>
      </c>
      <c r="X543" s="123" t="s">
        <v>4671</v>
      </c>
      <c r="Y543" s="31">
        <v>4</v>
      </c>
      <c r="Z543" s="31">
        <v>5</v>
      </c>
      <c r="AA543" s="31">
        <v>5</v>
      </c>
      <c r="AB543" s="31">
        <v>46</v>
      </c>
      <c r="AC543" s="31">
        <v>12</v>
      </c>
      <c r="AD543" s="32">
        <v>75</v>
      </c>
      <c r="AE543" s="31">
        <v>5</v>
      </c>
      <c r="AF543" s="195">
        <v>100</v>
      </c>
      <c r="AG543" s="218" t="s">
        <v>4708</v>
      </c>
      <c r="AH543" s="32" t="s">
        <v>4709</v>
      </c>
      <c r="AI543" s="202">
        <v>65</v>
      </c>
      <c r="AJ543" s="201" t="s">
        <v>4710</v>
      </c>
      <c r="AK543" s="31" t="s">
        <v>4709</v>
      </c>
      <c r="AL543" s="202">
        <v>35</v>
      </c>
      <c r="AM543" s="201"/>
      <c r="AN543" s="31"/>
      <c r="AO543" s="202"/>
      <c r="AP543" s="201"/>
      <c r="AQ543" s="31"/>
      <c r="AR543" s="195"/>
      <c r="AS543" s="201"/>
      <c r="AT543" s="31"/>
      <c r="AU543" s="202"/>
      <c r="AV543" s="208"/>
      <c r="AW543" s="31"/>
      <c r="AX543" s="202"/>
      <c r="AY543" s="82"/>
      <c r="AZ543" s="16"/>
      <c r="BA543" s="193"/>
      <c r="BB543" s="82"/>
      <c r="BC543" s="16"/>
      <c r="BD543" s="193"/>
      <c r="BE543" s="82"/>
      <c r="BF543" s="16"/>
      <c r="BG543" s="193"/>
    </row>
    <row r="544" spans="1:59" s="71" customFormat="1" ht="101.95" x14ac:dyDescent="0.25">
      <c r="A544" s="31">
        <v>795</v>
      </c>
      <c r="B544" s="125" t="s">
        <v>4662</v>
      </c>
      <c r="C544" s="31">
        <v>45</v>
      </c>
      <c r="D544" s="32" t="s">
        <v>4701</v>
      </c>
      <c r="E544" s="29" t="s">
        <v>4702</v>
      </c>
      <c r="F544" s="30">
        <v>10470</v>
      </c>
      <c r="G544" s="34" t="s">
        <v>4714</v>
      </c>
      <c r="H544" s="31">
        <v>2007</v>
      </c>
      <c r="I544" s="33" t="s">
        <v>4715</v>
      </c>
      <c r="J544" s="35">
        <v>47917.4</v>
      </c>
      <c r="K544" s="33" t="s">
        <v>4730</v>
      </c>
      <c r="L544" s="33" t="s">
        <v>4705</v>
      </c>
      <c r="M544" s="33" t="s">
        <v>4668</v>
      </c>
      <c r="N544" s="33" t="s">
        <v>4706</v>
      </c>
      <c r="O544" s="33" t="s">
        <v>4707</v>
      </c>
      <c r="P544" s="122" t="s">
        <v>4716</v>
      </c>
      <c r="Q544" s="32">
        <v>34.200000000000003</v>
      </c>
      <c r="R544" s="32">
        <v>0</v>
      </c>
      <c r="S544" s="32">
        <v>11.8</v>
      </c>
      <c r="T544" s="32">
        <v>22.4</v>
      </c>
      <c r="U544" s="32">
        <v>34.200000000000003</v>
      </c>
      <c r="V544" s="31">
        <v>100</v>
      </c>
      <c r="W544" s="31">
        <v>100</v>
      </c>
      <c r="X544" s="123" t="s">
        <v>4671</v>
      </c>
      <c r="Y544" s="31">
        <v>3</v>
      </c>
      <c r="Z544" s="31">
        <v>4</v>
      </c>
      <c r="AA544" s="31">
        <v>8</v>
      </c>
      <c r="AB544" s="31">
        <v>46</v>
      </c>
      <c r="AC544" s="31">
        <v>12</v>
      </c>
      <c r="AD544" s="32">
        <v>75</v>
      </c>
      <c r="AE544" s="31">
        <v>5</v>
      </c>
      <c r="AF544" s="195">
        <v>100</v>
      </c>
      <c r="AG544" s="218" t="s">
        <v>4708</v>
      </c>
      <c r="AH544" s="32" t="s">
        <v>4709</v>
      </c>
      <c r="AI544" s="202">
        <v>50</v>
      </c>
      <c r="AJ544" s="201" t="s">
        <v>4710</v>
      </c>
      <c r="AK544" s="31" t="s">
        <v>4709</v>
      </c>
      <c r="AL544" s="202">
        <v>50</v>
      </c>
      <c r="AM544" s="201"/>
      <c r="AN544" s="31"/>
      <c r="AO544" s="202"/>
      <c r="AP544" s="201"/>
      <c r="AQ544" s="31"/>
      <c r="AR544" s="195"/>
      <c r="AS544" s="201"/>
      <c r="AT544" s="31"/>
      <c r="AU544" s="202"/>
      <c r="AV544" s="208"/>
      <c r="AW544" s="31"/>
      <c r="AX544" s="202"/>
      <c r="AY544" s="82"/>
      <c r="AZ544" s="16"/>
      <c r="BA544" s="193"/>
      <c r="BB544" s="82"/>
      <c r="BC544" s="16"/>
      <c r="BD544" s="193"/>
      <c r="BE544" s="82"/>
      <c r="BF544" s="16"/>
      <c r="BG544" s="193"/>
    </row>
    <row r="545" spans="1:60" s="71" customFormat="1" ht="50.95" x14ac:dyDescent="0.25">
      <c r="A545" s="31">
        <v>795</v>
      </c>
      <c r="B545" s="125" t="s">
        <v>4662</v>
      </c>
      <c r="C545" s="31">
        <v>45</v>
      </c>
      <c r="D545" s="32" t="s">
        <v>4701</v>
      </c>
      <c r="E545" s="29" t="s">
        <v>4702</v>
      </c>
      <c r="F545" s="30">
        <v>10470</v>
      </c>
      <c r="G545" s="34" t="s">
        <v>4717</v>
      </c>
      <c r="H545" s="31">
        <v>2003</v>
      </c>
      <c r="I545" s="33" t="s">
        <v>4718</v>
      </c>
      <c r="J545" s="35">
        <v>20642.759999999998</v>
      </c>
      <c r="K545" s="33" t="s">
        <v>4730</v>
      </c>
      <c r="L545" s="33" t="s">
        <v>4719</v>
      </c>
      <c r="M545" s="33" t="s">
        <v>4720</v>
      </c>
      <c r="N545" s="33" t="s">
        <v>4721</v>
      </c>
      <c r="O545" s="33" t="s">
        <v>4722</v>
      </c>
      <c r="P545" s="122">
        <v>43509</v>
      </c>
      <c r="Q545" s="32">
        <v>30</v>
      </c>
      <c r="R545" s="32">
        <v>0</v>
      </c>
      <c r="S545" s="32">
        <v>8.5</v>
      </c>
      <c r="T545" s="32">
        <v>22.4</v>
      </c>
      <c r="U545" s="32">
        <v>30.9</v>
      </c>
      <c r="V545" s="31">
        <v>60</v>
      </c>
      <c r="W545" s="31">
        <v>100</v>
      </c>
      <c r="X545" s="123" t="s">
        <v>4671</v>
      </c>
      <c r="Y545" s="31">
        <v>3</v>
      </c>
      <c r="Z545" s="31">
        <v>4</v>
      </c>
      <c r="AA545" s="31">
        <v>8</v>
      </c>
      <c r="AB545" s="31">
        <v>46</v>
      </c>
      <c r="AC545" s="31"/>
      <c r="AD545" s="32">
        <v>45</v>
      </c>
      <c r="AE545" s="31">
        <v>5</v>
      </c>
      <c r="AF545" s="195">
        <v>80</v>
      </c>
      <c r="AG545" s="218" t="s">
        <v>4723</v>
      </c>
      <c r="AH545" s="32" t="s">
        <v>4709</v>
      </c>
      <c r="AI545" s="202">
        <v>35</v>
      </c>
      <c r="AJ545" s="201" t="s">
        <v>4724</v>
      </c>
      <c r="AK545" s="31" t="s">
        <v>4725</v>
      </c>
      <c r="AL545" s="202">
        <v>45</v>
      </c>
      <c r="AM545" s="201"/>
      <c r="AN545" s="31"/>
      <c r="AO545" s="202"/>
      <c r="AP545" s="201"/>
      <c r="AQ545" s="31"/>
      <c r="AR545" s="195"/>
      <c r="AS545" s="201"/>
      <c r="AT545" s="31"/>
      <c r="AU545" s="202"/>
      <c r="AV545" s="208"/>
      <c r="AW545" s="31"/>
      <c r="AX545" s="202"/>
      <c r="AY545" s="82"/>
      <c r="AZ545" s="16"/>
      <c r="BA545" s="193"/>
      <c r="BB545" s="82"/>
      <c r="BC545" s="16"/>
      <c r="BD545" s="193"/>
      <c r="BE545" s="82"/>
      <c r="BF545" s="16"/>
      <c r="BG545" s="193"/>
    </row>
    <row r="546" spans="1:60" s="71" customFormat="1" ht="50.95" x14ac:dyDescent="0.25">
      <c r="A546" s="31">
        <v>795</v>
      </c>
      <c r="B546" s="125" t="s">
        <v>4662</v>
      </c>
      <c r="C546" s="31">
        <v>49</v>
      </c>
      <c r="D546" s="32" t="s">
        <v>4726</v>
      </c>
      <c r="E546" s="29" t="s">
        <v>4727</v>
      </c>
      <c r="F546" s="30">
        <v>15682</v>
      </c>
      <c r="G546" s="34" t="s">
        <v>4728</v>
      </c>
      <c r="H546" s="31">
        <v>2002</v>
      </c>
      <c r="I546" s="33" t="s">
        <v>4729</v>
      </c>
      <c r="J546" s="35">
        <v>28975.55</v>
      </c>
      <c r="K546" s="33" t="s">
        <v>4730</v>
      </c>
      <c r="L546" s="33" t="s">
        <v>4731</v>
      </c>
      <c r="M546" s="33" t="s">
        <v>4732</v>
      </c>
      <c r="N546" s="33" t="s">
        <v>7629</v>
      </c>
      <c r="O546" s="33" t="s">
        <v>4733</v>
      </c>
      <c r="P546" s="122" t="s">
        <v>4734</v>
      </c>
      <c r="Q546" s="32">
        <v>25.4</v>
      </c>
      <c r="R546" s="32">
        <v>0</v>
      </c>
      <c r="S546" s="32">
        <v>3</v>
      </c>
      <c r="T546" s="32">
        <v>22.35</v>
      </c>
      <c r="U546" s="32">
        <v>25.4</v>
      </c>
      <c r="V546" s="31">
        <v>60</v>
      </c>
      <c r="W546" s="31">
        <v>100</v>
      </c>
      <c r="X546" s="123" t="s">
        <v>4671</v>
      </c>
      <c r="Y546" s="31">
        <v>3</v>
      </c>
      <c r="Z546" s="31">
        <v>10</v>
      </c>
      <c r="AA546" s="31">
        <v>6</v>
      </c>
      <c r="AB546" s="31">
        <v>47</v>
      </c>
      <c r="AC546" s="31"/>
      <c r="AD546" s="32">
        <v>5</v>
      </c>
      <c r="AE546" s="31">
        <v>5</v>
      </c>
      <c r="AF546" s="195">
        <v>80</v>
      </c>
      <c r="AG546" s="218" t="s">
        <v>4735</v>
      </c>
      <c r="AH546" s="32" t="s">
        <v>4736</v>
      </c>
      <c r="AI546" s="202">
        <v>73</v>
      </c>
      <c r="AJ546" s="201" t="s">
        <v>4737</v>
      </c>
      <c r="AK546" s="31">
        <v>7</v>
      </c>
      <c r="AL546" s="202"/>
      <c r="AM546" s="201"/>
      <c r="AN546" s="31"/>
      <c r="AO546" s="202"/>
      <c r="AP546" s="201"/>
      <c r="AQ546" s="31"/>
      <c r="AR546" s="195"/>
      <c r="AS546" s="82"/>
      <c r="AT546" s="31"/>
      <c r="AU546" s="202"/>
      <c r="AV546" s="208"/>
      <c r="AW546" s="31"/>
      <c r="AX546" s="202"/>
      <c r="AY546" s="82"/>
      <c r="AZ546" s="16"/>
      <c r="BA546" s="193"/>
      <c r="BB546" s="82"/>
      <c r="BC546" s="16"/>
      <c r="BD546" s="193"/>
      <c r="BE546" s="82"/>
      <c r="BF546" s="16"/>
      <c r="BG546" s="193"/>
    </row>
    <row r="547" spans="1:60" s="71" customFormat="1" ht="63.7" x14ac:dyDescent="0.25">
      <c r="A547" s="31">
        <v>795</v>
      </c>
      <c r="B547" s="125" t="s">
        <v>4662</v>
      </c>
      <c r="C547" s="31">
        <v>49</v>
      </c>
      <c r="D547" s="32" t="s">
        <v>4726</v>
      </c>
      <c r="E547" s="29" t="s">
        <v>4738</v>
      </c>
      <c r="F547" s="30">
        <v>15682</v>
      </c>
      <c r="G547" s="34" t="s">
        <v>4739</v>
      </c>
      <c r="H547" s="31">
        <v>2010</v>
      </c>
      <c r="I547" s="33" t="s">
        <v>4740</v>
      </c>
      <c r="J547" s="35">
        <v>61045.97</v>
      </c>
      <c r="K547" s="33" t="s">
        <v>4730</v>
      </c>
      <c r="L547" s="33" t="s">
        <v>4731</v>
      </c>
      <c r="M547" s="33" t="s">
        <v>4732</v>
      </c>
      <c r="N547" s="33" t="s">
        <v>4741</v>
      </c>
      <c r="O547" s="33" t="s">
        <v>4742</v>
      </c>
      <c r="P547" s="122" t="s">
        <v>4743</v>
      </c>
      <c r="Q547" s="32" t="s">
        <v>4744</v>
      </c>
      <c r="R547" s="32">
        <v>0</v>
      </c>
      <c r="S547" s="32">
        <v>2</v>
      </c>
      <c r="T547" s="32">
        <v>22.4</v>
      </c>
      <c r="U547" s="32">
        <v>24.4</v>
      </c>
      <c r="V547" s="31">
        <v>70</v>
      </c>
      <c r="W547" s="31">
        <v>100</v>
      </c>
      <c r="X547" s="123" t="s">
        <v>4671</v>
      </c>
      <c r="Y547" s="31">
        <v>3</v>
      </c>
      <c r="Z547" s="31">
        <v>10</v>
      </c>
      <c r="AA547" s="31">
        <v>6</v>
      </c>
      <c r="AB547" s="31">
        <v>47</v>
      </c>
      <c r="AC547" s="31"/>
      <c r="AD547" s="32">
        <v>20</v>
      </c>
      <c r="AE547" s="31">
        <v>5</v>
      </c>
      <c r="AF547" s="195">
        <v>80</v>
      </c>
      <c r="AG547" s="218" t="s">
        <v>4735</v>
      </c>
      <c r="AH547" s="32" t="s">
        <v>4736</v>
      </c>
      <c r="AI547" s="202">
        <v>77</v>
      </c>
      <c r="AJ547" s="201" t="s">
        <v>4737</v>
      </c>
      <c r="AK547" s="31">
        <v>3</v>
      </c>
      <c r="AL547" s="202"/>
      <c r="AM547" s="201"/>
      <c r="AN547" s="31"/>
      <c r="AO547" s="202"/>
      <c r="AP547" s="201"/>
      <c r="AQ547" s="31"/>
      <c r="AR547" s="195"/>
      <c r="AS547" s="82"/>
      <c r="AT547" s="31"/>
      <c r="AU547" s="202"/>
      <c r="AV547" s="208"/>
      <c r="AW547" s="31"/>
      <c r="AX547" s="202"/>
      <c r="AY547" s="82"/>
      <c r="AZ547" s="16"/>
      <c r="BA547" s="193"/>
      <c r="BB547" s="82"/>
      <c r="BC547" s="16"/>
      <c r="BD547" s="193"/>
      <c r="BE547" s="82"/>
      <c r="BF547" s="16"/>
      <c r="BG547" s="193"/>
    </row>
    <row r="548" spans="1:60" s="71" customFormat="1" ht="152.9" x14ac:dyDescent="0.25">
      <c r="A548" s="31">
        <v>795</v>
      </c>
      <c r="B548" s="125" t="s">
        <v>4662</v>
      </c>
      <c r="C548" s="31">
        <v>44</v>
      </c>
      <c r="D548" s="32" t="s">
        <v>4745</v>
      </c>
      <c r="E548" s="29" t="s">
        <v>4746</v>
      </c>
      <c r="F548" s="30">
        <v>6673</v>
      </c>
      <c r="G548" s="33" t="s">
        <v>4747</v>
      </c>
      <c r="H548" s="31">
        <v>2005</v>
      </c>
      <c r="I548" s="33" t="s">
        <v>4748</v>
      </c>
      <c r="J548" s="147">
        <v>66766.820000000007</v>
      </c>
      <c r="K548" s="33" t="s">
        <v>140</v>
      </c>
      <c r="L548" s="33" t="s">
        <v>4749</v>
      </c>
      <c r="M548" s="33" t="s">
        <v>4668</v>
      </c>
      <c r="N548" s="33" t="s">
        <v>4750</v>
      </c>
      <c r="O548" s="33" t="s">
        <v>4751</v>
      </c>
      <c r="P548" s="31" t="s">
        <v>4752</v>
      </c>
      <c r="Q548" s="32">
        <v>63</v>
      </c>
      <c r="R548" s="32">
        <v>0</v>
      </c>
      <c r="S548" s="32">
        <v>40.6</v>
      </c>
      <c r="T548" s="32">
        <v>22.35</v>
      </c>
      <c r="U548" s="32">
        <v>63</v>
      </c>
      <c r="V548" s="31">
        <v>100</v>
      </c>
      <c r="W548" s="31">
        <v>100</v>
      </c>
      <c r="X548" s="123" t="s">
        <v>4671</v>
      </c>
      <c r="Y548" s="31">
        <v>1</v>
      </c>
      <c r="Z548" s="31">
        <v>6</v>
      </c>
      <c r="AA548" s="31">
        <v>2</v>
      </c>
      <c r="AB548" s="31">
        <v>46</v>
      </c>
      <c r="AC548" s="31">
        <v>12</v>
      </c>
      <c r="AD548" s="32"/>
      <c r="AE548" s="31">
        <v>5</v>
      </c>
      <c r="AF548" s="195">
        <v>100</v>
      </c>
      <c r="AG548" s="218" t="s">
        <v>4753</v>
      </c>
      <c r="AH548" s="32" t="s">
        <v>4754</v>
      </c>
      <c r="AI548" s="202">
        <v>80</v>
      </c>
      <c r="AJ548" s="201" t="s">
        <v>4755</v>
      </c>
      <c r="AK548" s="31" t="s">
        <v>4754</v>
      </c>
      <c r="AL548" s="202">
        <v>20</v>
      </c>
      <c r="AM548" s="201"/>
      <c r="AN548" s="31"/>
      <c r="AO548" s="202"/>
      <c r="AP548" s="201"/>
      <c r="AQ548" s="31"/>
      <c r="AR548" s="195"/>
      <c r="AS548" s="201"/>
      <c r="AT548" s="31"/>
      <c r="AU548" s="202"/>
      <c r="AV548" s="208"/>
      <c r="AW548" s="31"/>
      <c r="AX548" s="202"/>
      <c r="AY548" s="82"/>
      <c r="AZ548" s="16"/>
      <c r="BA548" s="193"/>
      <c r="BB548" s="82"/>
      <c r="BC548" s="16"/>
      <c r="BD548" s="193"/>
      <c r="BE548" s="82"/>
      <c r="BF548" s="16"/>
      <c r="BG548" s="193"/>
    </row>
    <row r="549" spans="1:60" s="71" customFormat="1" ht="152.9" x14ac:dyDescent="0.25">
      <c r="A549" s="31">
        <v>795</v>
      </c>
      <c r="B549" s="125" t="s">
        <v>4662</v>
      </c>
      <c r="C549" s="31">
        <v>44</v>
      </c>
      <c r="D549" s="32" t="s">
        <v>4745</v>
      </c>
      <c r="E549" s="29" t="s">
        <v>4746</v>
      </c>
      <c r="F549" s="30">
        <v>6673</v>
      </c>
      <c r="G549" s="34" t="s">
        <v>4756</v>
      </c>
      <c r="H549" s="31">
        <v>2008</v>
      </c>
      <c r="I549" s="33" t="s">
        <v>4757</v>
      </c>
      <c r="J549" s="35">
        <v>33618.300000000003</v>
      </c>
      <c r="K549" s="33" t="s">
        <v>88</v>
      </c>
      <c r="L549" s="33" t="s">
        <v>4758</v>
      </c>
      <c r="M549" s="33" t="s">
        <v>4668</v>
      </c>
      <c r="N549" s="33" t="s">
        <v>4750</v>
      </c>
      <c r="O549" s="33" t="s">
        <v>4751</v>
      </c>
      <c r="P549" s="31">
        <v>45248</v>
      </c>
      <c r="Q549" s="32">
        <v>72.349999999999994</v>
      </c>
      <c r="R549" s="32">
        <v>0</v>
      </c>
      <c r="S549" s="32">
        <v>50</v>
      </c>
      <c r="T549" s="32">
        <v>22.35</v>
      </c>
      <c r="U549" s="32">
        <v>72.400000000000006</v>
      </c>
      <c r="V549" s="31">
        <v>100</v>
      </c>
      <c r="W549" s="31">
        <v>100</v>
      </c>
      <c r="X549" s="123" t="s">
        <v>4671</v>
      </c>
      <c r="Y549" s="31">
        <v>4</v>
      </c>
      <c r="Z549" s="31">
        <v>4</v>
      </c>
      <c r="AA549" s="31">
        <v>1</v>
      </c>
      <c r="AB549" s="31">
        <v>4</v>
      </c>
      <c r="AC549" s="31">
        <v>13</v>
      </c>
      <c r="AD549" s="32"/>
      <c r="AE549" s="31">
        <v>5</v>
      </c>
      <c r="AF549" s="195">
        <v>100</v>
      </c>
      <c r="AG549" s="218" t="s">
        <v>4753</v>
      </c>
      <c r="AH549" s="32" t="s">
        <v>4754</v>
      </c>
      <c r="AI549" s="202">
        <v>65</v>
      </c>
      <c r="AJ549" s="201" t="s">
        <v>4755</v>
      </c>
      <c r="AK549" s="31" t="s">
        <v>4759</v>
      </c>
      <c r="AL549" s="202">
        <v>35</v>
      </c>
      <c r="AM549" s="201"/>
      <c r="AN549" s="31"/>
      <c r="AO549" s="202"/>
      <c r="AP549" s="201"/>
      <c r="AQ549" s="31"/>
      <c r="AR549" s="195"/>
      <c r="AS549" s="201"/>
      <c r="AT549" s="31"/>
      <c r="AU549" s="202"/>
      <c r="AV549" s="208"/>
      <c r="AW549" s="31"/>
      <c r="AX549" s="202"/>
      <c r="AY549" s="82"/>
      <c r="AZ549" s="16"/>
      <c r="BA549" s="193"/>
      <c r="BB549" s="82"/>
      <c r="BC549" s="16"/>
      <c r="BD549" s="193"/>
      <c r="BE549" s="82"/>
      <c r="BF549" s="16"/>
      <c r="BG549" s="193"/>
    </row>
    <row r="550" spans="1:60" s="71" customFormat="1" ht="152.9" x14ac:dyDescent="0.25">
      <c r="A550" s="31">
        <v>795</v>
      </c>
      <c r="B550" s="125" t="s">
        <v>4662</v>
      </c>
      <c r="C550" s="31">
        <v>44</v>
      </c>
      <c r="D550" s="32" t="s">
        <v>4745</v>
      </c>
      <c r="E550" s="29" t="s">
        <v>4746</v>
      </c>
      <c r="F550" s="30">
        <v>6673</v>
      </c>
      <c r="G550" s="34" t="s">
        <v>4760</v>
      </c>
      <c r="H550" s="31">
        <v>2007</v>
      </c>
      <c r="I550" s="33" t="s">
        <v>4761</v>
      </c>
      <c r="J550" s="35">
        <v>28663.13</v>
      </c>
      <c r="K550" s="33" t="s">
        <v>88</v>
      </c>
      <c r="L550" s="33" t="s">
        <v>4758</v>
      </c>
      <c r="M550" s="33" t="s">
        <v>4668</v>
      </c>
      <c r="N550" s="33" t="s">
        <v>4750</v>
      </c>
      <c r="O550" s="33" t="s">
        <v>4751</v>
      </c>
      <c r="P550" s="31">
        <v>45174</v>
      </c>
      <c r="Q550" s="32">
        <v>37</v>
      </c>
      <c r="R550" s="32">
        <v>0</v>
      </c>
      <c r="S550" s="32">
        <v>14.65</v>
      </c>
      <c r="T550" s="32">
        <v>22.35</v>
      </c>
      <c r="U550" s="32">
        <v>37</v>
      </c>
      <c r="V550" s="31">
        <v>100</v>
      </c>
      <c r="W550" s="31">
        <v>100</v>
      </c>
      <c r="X550" s="123" t="s">
        <v>4671</v>
      </c>
      <c r="Y550" s="31">
        <v>4</v>
      </c>
      <c r="Z550" s="31">
        <v>4</v>
      </c>
      <c r="AA550" s="31">
        <v>1</v>
      </c>
      <c r="AB550" s="31">
        <v>4</v>
      </c>
      <c r="AC550" s="31">
        <v>13</v>
      </c>
      <c r="AD550" s="32"/>
      <c r="AE550" s="31">
        <v>5</v>
      </c>
      <c r="AF550" s="195">
        <v>100</v>
      </c>
      <c r="AG550" s="218" t="s">
        <v>4753</v>
      </c>
      <c r="AH550" s="32" t="s">
        <v>4754</v>
      </c>
      <c r="AI550" s="202">
        <v>50</v>
      </c>
      <c r="AJ550" s="201" t="s">
        <v>4755</v>
      </c>
      <c r="AK550" s="31" t="s">
        <v>4759</v>
      </c>
      <c r="AL550" s="202">
        <v>50</v>
      </c>
      <c r="AM550" s="201"/>
      <c r="AN550" s="31"/>
      <c r="AO550" s="202"/>
      <c r="AP550" s="201"/>
      <c r="AQ550" s="31"/>
      <c r="AR550" s="195"/>
      <c r="AS550" s="201"/>
      <c r="AT550" s="31"/>
      <c r="AU550" s="202"/>
      <c r="AV550" s="208"/>
      <c r="AW550" s="31"/>
      <c r="AX550" s="202"/>
      <c r="AY550" s="82"/>
      <c r="AZ550" s="16"/>
      <c r="BA550" s="193"/>
      <c r="BB550" s="82"/>
      <c r="BC550" s="16"/>
      <c r="BD550" s="193"/>
      <c r="BE550" s="82"/>
      <c r="BF550" s="16"/>
      <c r="BG550" s="193"/>
    </row>
    <row r="551" spans="1:60" s="71" customFormat="1" ht="331.2" x14ac:dyDescent="0.25">
      <c r="A551" s="31">
        <v>795</v>
      </c>
      <c r="B551" s="125" t="s">
        <v>4662</v>
      </c>
      <c r="C551" s="31">
        <v>56</v>
      </c>
      <c r="D551" s="32" t="s">
        <v>4762</v>
      </c>
      <c r="E551" s="29" t="s">
        <v>4763</v>
      </c>
      <c r="F551" s="30">
        <v>11594</v>
      </c>
      <c r="G551" s="33" t="s">
        <v>4764</v>
      </c>
      <c r="H551" s="31">
        <v>2007</v>
      </c>
      <c r="I551" s="33" t="s">
        <v>4764</v>
      </c>
      <c r="J551" s="147">
        <v>50619.93</v>
      </c>
      <c r="K551" s="33" t="s">
        <v>88</v>
      </c>
      <c r="L551" s="33" t="s">
        <v>4765</v>
      </c>
      <c r="M551" s="33" t="s">
        <v>4668</v>
      </c>
      <c r="N551" s="33" t="s">
        <v>4766</v>
      </c>
      <c r="O551" s="33" t="s">
        <v>4670</v>
      </c>
      <c r="P551" s="31">
        <v>44833.448340000003</v>
      </c>
      <c r="Q551" s="36">
        <v>23.37</v>
      </c>
      <c r="R551" s="36">
        <v>0</v>
      </c>
      <c r="S551" s="36">
        <v>1.02</v>
      </c>
      <c r="T551" s="36">
        <v>22.35</v>
      </c>
      <c r="U551" s="32">
        <v>23.37</v>
      </c>
      <c r="V551" s="186">
        <v>27</v>
      </c>
      <c r="W551" s="31">
        <v>100</v>
      </c>
      <c r="X551" s="123" t="s">
        <v>4671</v>
      </c>
      <c r="Y551" s="31">
        <v>3</v>
      </c>
      <c r="Z551" s="31">
        <v>12</v>
      </c>
      <c r="AA551" s="31">
        <v>1</v>
      </c>
      <c r="AB551" s="31">
        <v>4</v>
      </c>
      <c r="AC551" s="31">
        <v>13</v>
      </c>
      <c r="AD551" s="32"/>
      <c r="AE551" s="31">
        <v>5</v>
      </c>
      <c r="AF551" s="195">
        <v>100</v>
      </c>
      <c r="AG551" s="218" t="s">
        <v>4767</v>
      </c>
      <c r="AH551" s="32" t="s">
        <v>4768</v>
      </c>
      <c r="AI551" s="202">
        <v>100</v>
      </c>
      <c r="AJ551" s="201"/>
      <c r="AK551" s="31"/>
      <c r="AL551" s="202"/>
      <c r="AM551" s="201"/>
      <c r="AN551" s="31"/>
      <c r="AO551" s="202"/>
      <c r="AP551" s="201"/>
      <c r="AQ551" s="31"/>
      <c r="AR551" s="195"/>
      <c r="AS551" s="201"/>
      <c r="AT551" s="31"/>
      <c r="AU551" s="202"/>
      <c r="AV551" s="208"/>
      <c r="AW551" s="31"/>
      <c r="AX551" s="202"/>
      <c r="AY551" s="82"/>
      <c r="AZ551" s="16"/>
      <c r="BA551" s="193"/>
      <c r="BB551" s="82"/>
      <c r="BC551" s="16"/>
      <c r="BD551" s="193"/>
      <c r="BE551" s="82"/>
      <c r="BF551" s="16"/>
      <c r="BG551" s="193"/>
    </row>
    <row r="552" spans="1:60" s="71" customFormat="1" ht="331.2" x14ac:dyDescent="0.25">
      <c r="A552" s="31">
        <v>795</v>
      </c>
      <c r="B552" s="125" t="s">
        <v>4662</v>
      </c>
      <c r="C552" s="31">
        <v>64</v>
      </c>
      <c r="D552" s="32" t="s">
        <v>4762</v>
      </c>
      <c r="E552" s="29" t="s">
        <v>4769</v>
      </c>
      <c r="F552" s="30">
        <v>8779</v>
      </c>
      <c r="G552" s="34" t="s">
        <v>4770</v>
      </c>
      <c r="H552" s="31">
        <v>2013</v>
      </c>
      <c r="I552" s="37" t="s">
        <v>4771</v>
      </c>
      <c r="J552" s="35">
        <v>120441.69</v>
      </c>
      <c r="K552" s="78" t="s">
        <v>629</v>
      </c>
      <c r="L552" s="133" t="s">
        <v>4772</v>
      </c>
      <c r="M552" s="133" t="s">
        <v>4773</v>
      </c>
      <c r="N552" s="37" t="s">
        <v>4774</v>
      </c>
      <c r="O552" s="37" t="s">
        <v>4775</v>
      </c>
      <c r="P552" s="122" t="s">
        <v>4776</v>
      </c>
      <c r="Q552" s="32">
        <v>3.41</v>
      </c>
      <c r="R552" s="32">
        <v>0</v>
      </c>
      <c r="S552" s="32">
        <v>2</v>
      </c>
      <c r="T552" s="32">
        <v>1.41</v>
      </c>
      <c r="U552" s="32">
        <v>3.41</v>
      </c>
      <c r="V552" s="31">
        <v>100</v>
      </c>
      <c r="W552" s="31">
        <v>100</v>
      </c>
      <c r="X552" s="123" t="s">
        <v>4671</v>
      </c>
      <c r="Y552" s="31"/>
      <c r="Z552" s="31">
        <v>1</v>
      </c>
      <c r="AA552" s="31">
        <v>1</v>
      </c>
      <c r="AB552" s="31">
        <v>26</v>
      </c>
      <c r="AC552" s="31"/>
      <c r="AD552" s="32"/>
      <c r="AE552" s="31">
        <v>2</v>
      </c>
      <c r="AF552" s="195">
        <v>100</v>
      </c>
      <c r="AG552" s="219" t="s">
        <v>4777</v>
      </c>
      <c r="AH552" s="7" t="s">
        <v>4778</v>
      </c>
      <c r="AI552" s="193">
        <v>10</v>
      </c>
      <c r="AJ552" s="82" t="s">
        <v>4762</v>
      </c>
      <c r="AK552" s="16" t="s">
        <v>4778</v>
      </c>
      <c r="AL552" s="193">
        <v>50</v>
      </c>
      <c r="AM552" s="82" t="s">
        <v>4779</v>
      </c>
      <c r="AN552" s="16" t="s">
        <v>4780</v>
      </c>
      <c r="AO552" s="193">
        <v>40</v>
      </c>
      <c r="AP552" s="201"/>
      <c r="AQ552" s="31"/>
      <c r="AR552" s="195"/>
      <c r="AS552" s="201"/>
      <c r="AT552" s="31"/>
      <c r="AU552" s="202"/>
      <c r="AV552" s="208"/>
      <c r="AW552" s="31"/>
      <c r="AX552" s="202"/>
      <c r="AY552" s="82"/>
      <c r="AZ552" s="16"/>
      <c r="BA552" s="193"/>
      <c r="BB552" s="82"/>
      <c r="BC552" s="16"/>
      <c r="BD552" s="193"/>
      <c r="BE552" s="82"/>
      <c r="BF552" s="16"/>
      <c r="BG552" s="193"/>
    </row>
    <row r="553" spans="1:60" s="71" customFormat="1" ht="50.95" x14ac:dyDescent="0.25">
      <c r="A553" s="31">
        <v>795</v>
      </c>
      <c r="B553" s="125" t="s">
        <v>4662</v>
      </c>
      <c r="C553" s="250">
        <v>54</v>
      </c>
      <c r="D553" s="32" t="s">
        <v>4663</v>
      </c>
      <c r="E553" s="29" t="s">
        <v>4781</v>
      </c>
      <c r="F553" s="30">
        <v>15322</v>
      </c>
      <c r="G553" s="34" t="s">
        <v>4782</v>
      </c>
      <c r="H553" s="122">
        <v>2006</v>
      </c>
      <c r="I553" s="33" t="s">
        <v>4783</v>
      </c>
      <c r="J553" s="35">
        <v>36791.53</v>
      </c>
      <c r="K553" s="33" t="s">
        <v>4730</v>
      </c>
      <c r="L553" s="33" t="s">
        <v>4765</v>
      </c>
      <c r="M553" s="33" t="s">
        <v>4784</v>
      </c>
      <c r="N553" s="33" t="s">
        <v>4785</v>
      </c>
      <c r="O553" s="33" t="s">
        <v>4786</v>
      </c>
      <c r="P553" s="122" t="s">
        <v>4787</v>
      </c>
      <c r="Q553" s="32">
        <v>24.3</v>
      </c>
      <c r="R553" s="32">
        <v>0</v>
      </c>
      <c r="S553" s="32">
        <v>1.9</v>
      </c>
      <c r="T553" s="32">
        <v>22.4</v>
      </c>
      <c r="U553" s="32">
        <v>24.3</v>
      </c>
      <c r="V553" s="31">
        <v>4.37</v>
      </c>
      <c r="W553" s="31">
        <v>100</v>
      </c>
      <c r="X553" s="123" t="s">
        <v>4671</v>
      </c>
      <c r="Y553" s="31">
        <v>3</v>
      </c>
      <c r="Z553" s="31">
        <v>2</v>
      </c>
      <c r="AA553" s="31">
        <v>1</v>
      </c>
      <c r="AB553" s="31">
        <v>4</v>
      </c>
      <c r="AC553" s="31"/>
      <c r="AD553" s="32"/>
      <c r="AE553" s="31">
        <v>5</v>
      </c>
      <c r="AF553" s="195">
        <v>0</v>
      </c>
      <c r="AG553" s="218"/>
      <c r="AH553" s="32"/>
      <c r="AI553" s="202">
        <v>0</v>
      </c>
      <c r="AJ553" s="201"/>
      <c r="AK553" s="31"/>
      <c r="AL553" s="202"/>
      <c r="AM553" s="201"/>
      <c r="AN553" s="31"/>
      <c r="AO553" s="202"/>
      <c r="AP553" s="201"/>
      <c r="AQ553" s="31"/>
      <c r="AR553" s="195"/>
      <c r="AS553" s="201"/>
      <c r="AT553" s="31"/>
      <c r="AU553" s="202"/>
      <c r="AV553" s="208"/>
      <c r="AW553" s="31"/>
      <c r="AX553" s="202"/>
      <c r="AY553" s="82"/>
      <c r="AZ553" s="16"/>
      <c r="BA553" s="193"/>
      <c r="BB553" s="82"/>
      <c r="BC553" s="16"/>
      <c r="BD553" s="193"/>
      <c r="BE553" s="82"/>
      <c r="BF553" s="16"/>
      <c r="BG553" s="193"/>
    </row>
    <row r="554" spans="1:60" s="71" customFormat="1" ht="50.95" x14ac:dyDescent="0.25">
      <c r="A554" s="31">
        <v>795</v>
      </c>
      <c r="B554" s="125" t="s">
        <v>4662</v>
      </c>
      <c r="C554" s="250">
        <v>54</v>
      </c>
      <c r="D554" s="32" t="s">
        <v>4663</v>
      </c>
      <c r="E554" s="29" t="s">
        <v>4781</v>
      </c>
      <c r="F554" s="30">
        <v>15322</v>
      </c>
      <c r="G554" s="34" t="s">
        <v>4788</v>
      </c>
      <c r="H554" s="122">
        <v>2006</v>
      </c>
      <c r="I554" s="33" t="s">
        <v>4789</v>
      </c>
      <c r="J554" s="35">
        <v>49021.64</v>
      </c>
      <c r="K554" s="33" t="s">
        <v>4730</v>
      </c>
      <c r="L554" s="33" t="s">
        <v>4765</v>
      </c>
      <c r="M554" s="33" t="s">
        <v>4784</v>
      </c>
      <c r="N554" s="33" t="s">
        <v>4785</v>
      </c>
      <c r="O554" s="33" t="s">
        <v>4786</v>
      </c>
      <c r="P554" s="122" t="s">
        <v>4790</v>
      </c>
      <c r="Q554" s="32">
        <v>24.8</v>
      </c>
      <c r="R554" s="32">
        <v>0</v>
      </c>
      <c r="S554" s="32">
        <v>2.4</v>
      </c>
      <c r="T554" s="32">
        <v>22.4</v>
      </c>
      <c r="U554" s="32">
        <v>24.8</v>
      </c>
      <c r="V554" s="31">
        <v>0</v>
      </c>
      <c r="W554" s="31">
        <v>100</v>
      </c>
      <c r="X554" s="123" t="s">
        <v>4671</v>
      </c>
      <c r="Y554" s="31">
        <v>3</v>
      </c>
      <c r="Z554" s="31">
        <v>11</v>
      </c>
      <c r="AA554" s="31">
        <v>7</v>
      </c>
      <c r="AB554" s="31">
        <v>4</v>
      </c>
      <c r="AC554" s="31"/>
      <c r="AD554" s="32"/>
      <c r="AE554" s="31">
        <v>5</v>
      </c>
      <c r="AF554" s="195">
        <v>0</v>
      </c>
      <c r="AG554" s="218"/>
      <c r="AH554" s="32"/>
      <c r="AI554" s="202">
        <v>0</v>
      </c>
      <c r="AJ554" s="201"/>
      <c r="AK554" s="31"/>
      <c r="AL554" s="202"/>
      <c r="AM554" s="201"/>
      <c r="AN554" s="31"/>
      <c r="AO554" s="202"/>
      <c r="AP554" s="201"/>
      <c r="AQ554" s="31"/>
      <c r="AR554" s="195"/>
      <c r="AS554" s="201"/>
      <c r="AT554" s="31"/>
      <c r="AU554" s="202"/>
      <c r="AV554" s="208"/>
      <c r="AW554" s="31"/>
      <c r="AX554" s="202"/>
      <c r="AY554" s="82"/>
      <c r="AZ554" s="16"/>
      <c r="BA554" s="193"/>
      <c r="BB554" s="82"/>
      <c r="BC554" s="16"/>
      <c r="BD554" s="193"/>
      <c r="BE554" s="82"/>
      <c r="BF554" s="16"/>
      <c r="BG554" s="193"/>
    </row>
    <row r="555" spans="1:60" s="7" customFormat="1" ht="50.95" x14ac:dyDescent="0.25">
      <c r="A555" s="31">
        <v>795</v>
      </c>
      <c r="B555" s="125" t="s">
        <v>4662</v>
      </c>
      <c r="C555" s="250">
        <v>54</v>
      </c>
      <c r="D555" s="32" t="s">
        <v>4663</v>
      </c>
      <c r="E555" s="29" t="s">
        <v>4781</v>
      </c>
      <c r="F555" s="30">
        <v>15322</v>
      </c>
      <c r="G555" s="34" t="s">
        <v>4791</v>
      </c>
      <c r="H555" s="122">
        <v>2009</v>
      </c>
      <c r="I555" s="33" t="s">
        <v>4792</v>
      </c>
      <c r="J555" s="35">
        <v>41817.449999999997</v>
      </c>
      <c r="K555" s="33" t="s">
        <v>4730</v>
      </c>
      <c r="L555" s="33" t="s">
        <v>4765</v>
      </c>
      <c r="M555" s="33" t="s">
        <v>4784</v>
      </c>
      <c r="N555" s="33" t="s">
        <v>4785</v>
      </c>
      <c r="O555" s="33" t="s">
        <v>4793</v>
      </c>
      <c r="P555" s="122" t="s">
        <v>4794</v>
      </c>
      <c r="Q555" s="32">
        <v>24.6</v>
      </c>
      <c r="R555" s="32">
        <v>0</v>
      </c>
      <c r="S555" s="32">
        <v>2.2000000000000002</v>
      </c>
      <c r="T555" s="32">
        <v>22.4</v>
      </c>
      <c r="U555" s="32">
        <v>24.6</v>
      </c>
      <c r="V555" s="31">
        <v>0</v>
      </c>
      <c r="W555" s="31">
        <v>100</v>
      </c>
      <c r="X555" s="123" t="s">
        <v>4671</v>
      </c>
      <c r="Y555" s="31">
        <v>3</v>
      </c>
      <c r="Z555" s="31">
        <v>11</v>
      </c>
      <c r="AA555" s="31">
        <v>5</v>
      </c>
      <c r="AB555" s="31">
        <v>4</v>
      </c>
      <c r="AC555" s="31"/>
      <c r="AD555" s="32"/>
      <c r="AE555" s="31">
        <v>5</v>
      </c>
      <c r="AF555" s="195">
        <v>0</v>
      </c>
      <c r="AG555" s="218"/>
      <c r="AH555" s="32"/>
      <c r="AI555" s="202">
        <v>0</v>
      </c>
      <c r="AJ555" s="201"/>
      <c r="AK555" s="31"/>
      <c r="AL555" s="202"/>
      <c r="AM555" s="201"/>
      <c r="AN555" s="31"/>
      <c r="AO555" s="202"/>
      <c r="AP555" s="201"/>
      <c r="AQ555" s="31"/>
      <c r="AR555" s="195"/>
      <c r="AS555" s="201"/>
      <c r="AT555" s="31"/>
      <c r="AU555" s="202"/>
      <c r="AV555" s="208"/>
      <c r="AW555" s="31"/>
      <c r="AX555" s="202"/>
      <c r="AY555" s="82"/>
      <c r="AZ555" s="16"/>
      <c r="BA555" s="193"/>
      <c r="BB555" s="82"/>
      <c r="BC555" s="16"/>
      <c r="BD555" s="193"/>
      <c r="BE555" s="82"/>
      <c r="BF555" s="16"/>
      <c r="BG555" s="193"/>
      <c r="BH555" s="189"/>
    </row>
    <row r="556" spans="1:60" s="71" customFormat="1" ht="76.45" x14ac:dyDescent="0.25">
      <c r="A556" s="31">
        <v>795</v>
      </c>
      <c r="B556" s="125" t="s">
        <v>4662</v>
      </c>
      <c r="C556" s="250">
        <v>54</v>
      </c>
      <c r="D556" s="32" t="s">
        <v>4663</v>
      </c>
      <c r="E556" s="29" t="s">
        <v>4781</v>
      </c>
      <c r="F556" s="30">
        <v>15322</v>
      </c>
      <c r="G556" s="34" t="s">
        <v>4795</v>
      </c>
      <c r="H556" s="122">
        <v>2011</v>
      </c>
      <c r="I556" s="33" t="s">
        <v>4796</v>
      </c>
      <c r="J556" s="35">
        <v>46926</v>
      </c>
      <c r="K556" s="33" t="s">
        <v>4730</v>
      </c>
      <c r="L556" s="33" t="s">
        <v>4765</v>
      </c>
      <c r="M556" s="33" t="s">
        <v>4784</v>
      </c>
      <c r="N556" s="33" t="s">
        <v>4785</v>
      </c>
      <c r="O556" s="33" t="s">
        <v>4793</v>
      </c>
      <c r="P556" s="122" t="s">
        <v>4797</v>
      </c>
      <c r="Q556" s="32">
        <v>24.9</v>
      </c>
      <c r="R556" s="32">
        <v>0</v>
      </c>
      <c r="S556" s="32">
        <v>2.5</v>
      </c>
      <c r="T556" s="32">
        <v>22.4</v>
      </c>
      <c r="U556" s="32">
        <v>24.9</v>
      </c>
      <c r="V556" s="31">
        <v>0</v>
      </c>
      <c r="W556" s="31">
        <v>100</v>
      </c>
      <c r="X556" s="123" t="s">
        <v>4671</v>
      </c>
      <c r="Y556" s="31">
        <v>3</v>
      </c>
      <c r="Z556" s="31">
        <v>11</v>
      </c>
      <c r="AA556" s="31">
        <v>3</v>
      </c>
      <c r="AB556" s="31">
        <v>4</v>
      </c>
      <c r="AC556" s="31"/>
      <c r="AD556" s="32"/>
      <c r="AE556" s="31">
        <v>5</v>
      </c>
      <c r="AF556" s="195">
        <v>0</v>
      </c>
      <c r="AG556" s="218"/>
      <c r="AH556" s="32"/>
      <c r="AI556" s="202">
        <v>0</v>
      </c>
      <c r="AJ556" s="201"/>
      <c r="AK556" s="31"/>
      <c r="AL556" s="202"/>
      <c r="AM556" s="201"/>
      <c r="AN556" s="31"/>
      <c r="AO556" s="202"/>
      <c r="AP556" s="201"/>
      <c r="AQ556" s="31"/>
      <c r="AR556" s="195"/>
      <c r="AS556" s="201"/>
      <c r="AT556" s="31"/>
      <c r="AU556" s="202"/>
      <c r="AV556" s="208"/>
      <c r="AW556" s="31"/>
      <c r="AX556" s="202"/>
      <c r="AY556" s="82"/>
      <c r="AZ556" s="16"/>
      <c r="BA556" s="193"/>
      <c r="BB556" s="82"/>
      <c r="BC556" s="16"/>
      <c r="BD556" s="193"/>
      <c r="BE556" s="82"/>
      <c r="BF556" s="16"/>
      <c r="BG556" s="193"/>
    </row>
    <row r="557" spans="1:60" s="71" customFormat="1" ht="63.7" x14ac:dyDescent="0.25">
      <c r="A557" s="31">
        <v>795</v>
      </c>
      <c r="B557" s="125" t="s">
        <v>4662</v>
      </c>
      <c r="C557" s="250">
        <v>54</v>
      </c>
      <c r="D557" s="32" t="s">
        <v>4663</v>
      </c>
      <c r="E557" s="29" t="s">
        <v>4781</v>
      </c>
      <c r="F557" s="30">
        <v>15322</v>
      </c>
      <c r="G557" s="34" t="s">
        <v>4798</v>
      </c>
      <c r="H557" s="122">
        <v>2014</v>
      </c>
      <c r="I557" s="33" t="s">
        <v>4799</v>
      </c>
      <c r="J557" s="35">
        <v>44777.11</v>
      </c>
      <c r="K557" s="33" t="s">
        <v>4730</v>
      </c>
      <c r="L557" s="33" t="s">
        <v>4765</v>
      </c>
      <c r="M557" s="33" t="s">
        <v>4784</v>
      </c>
      <c r="N557" s="33" t="s">
        <v>4785</v>
      </c>
      <c r="O557" s="33" t="s">
        <v>4793</v>
      </c>
      <c r="P557" s="122" t="s">
        <v>4800</v>
      </c>
      <c r="Q557" s="32">
        <v>29</v>
      </c>
      <c r="R557" s="32">
        <v>4.28</v>
      </c>
      <c r="S557" s="32">
        <v>2.2999999999999998</v>
      </c>
      <c r="T557" s="32">
        <v>22.4</v>
      </c>
      <c r="U557" s="32">
        <v>29</v>
      </c>
      <c r="V557" s="31">
        <v>17</v>
      </c>
      <c r="W557" s="31">
        <v>47</v>
      </c>
      <c r="X557" s="123" t="s">
        <v>4671</v>
      </c>
      <c r="Y557" s="31">
        <v>3</v>
      </c>
      <c r="Z557" s="31">
        <v>11</v>
      </c>
      <c r="AA557" s="31">
        <v>4</v>
      </c>
      <c r="AB557" s="31">
        <v>4</v>
      </c>
      <c r="AC557" s="31"/>
      <c r="AD557" s="32"/>
      <c r="AE557" s="31">
        <v>5</v>
      </c>
      <c r="AF557" s="195">
        <v>100</v>
      </c>
      <c r="AG557" s="218" t="s">
        <v>4801</v>
      </c>
      <c r="AH557" s="32" t="s">
        <v>4802</v>
      </c>
      <c r="AI557" s="202">
        <v>100</v>
      </c>
      <c r="AJ557" s="201"/>
      <c r="AK557" s="31"/>
      <c r="AL557" s="202"/>
      <c r="AM557" s="201"/>
      <c r="AN557" s="31"/>
      <c r="AO557" s="202"/>
      <c r="AP557" s="201"/>
      <c r="AQ557" s="31"/>
      <c r="AR557" s="195"/>
      <c r="AS557" s="201"/>
      <c r="AT557" s="31"/>
      <c r="AU557" s="202"/>
      <c r="AV557" s="208"/>
      <c r="AW557" s="31"/>
      <c r="AX557" s="202"/>
      <c r="AY557" s="82"/>
      <c r="AZ557" s="16"/>
      <c r="BA557" s="193"/>
      <c r="BB557" s="82"/>
      <c r="BC557" s="16"/>
      <c r="BD557" s="193"/>
      <c r="BE557" s="82"/>
      <c r="BF557" s="16"/>
      <c r="BG557" s="193"/>
    </row>
    <row r="558" spans="1:60" s="71" customFormat="1" ht="127.4" x14ac:dyDescent="0.25">
      <c r="A558" s="31">
        <v>795</v>
      </c>
      <c r="B558" s="125" t="s">
        <v>4662</v>
      </c>
      <c r="C558" s="31">
        <v>55</v>
      </c>
      <c r="D558" s="32" t="s">
        <v>4663</v>
      </c>
      <c r="E558" s="29" t="s">
        <v>4803</v>
      </c>
      <c r="F558" s="30">
        <v>1407</v>
      </c>
      <c r="G558" s="34" t="s">
        <v>4804</v>
      </c>
      <c r="H558" s="31">
        <v>2005</v>
      </c>
      <c r="I558" s="33" t="s">
        <v>4805</v>
      </c>
      <c r="J558" s="35">
        <v>187440.66</v>
      </c>
      <c r="K558" s="33" t="s">
        <v>140</v>
      </c>
      <c r="L558" s="33" t="s">
        <v>4688</v>
      </c>
      <c r="M558" s="33" t="s">
        <v>4668</v>
      </c>
      <c r="N558" s="33" t="s">
        <v>4806</v>
      </c>
      <c r="O558" s="33" t="s">
        <v>4670</v>
      </c>
      <c r="P558" s="31">
        <v>43030</v>
      </c>
      <c r="Q558" s="32">
        <v>24</v>
      </c>
      <c r="R558" s="32">
        <v>0</v>
      </c>
      <c r="S558" s="32">
        <v>1.56</v>
      </c>
      <c r="T558" s="32">
        <v>22.4</v>
      </c>
      <c r="U558" s="32">
        <v>24</v>
      </c>
      <c r="V558" s="31">
        <v>70</v>
      </c>
      <c r="W558" s="31">
        <v>100</v>
      </c>
      <c r="X558" s="123" t="s">
        <v>4671</v>
      </c>
      <c r="Y558" s="31">
        <v>3</v>
      </c>
      <c r="Z558" s="31">
        <v>1</v>
      </c>
      <c r="AA558" s="31">
        <v>1</v>
      </c>
      <c r="AB558" s="31">
        <v>4</v>
      </c>
      <c r="AC558" s="31">
        <v>12</v>
      </c>
      <c r="AD558" s="32"/>
      <c r="AE558" s="31">
        <v>5</v>
      </c>
      <c r="AF558" s="195">
        <v>70</v>
      </c>
      <c r="AG558" s="218" t="s">
        <v>4663</v>
      </c>
      <c r="AH558" s="32" t="s">
        <v>4685</v>
      </c>
      <c r="AI558" s="202">
        <v>55</v>
      </c>
      <c r="AJ558" s="201" t="s">
        <v>4807</v>
      </c>
      <c r="AK558" s="31" t="s">
        <v>4685</v>
      </c>
      <c r="AL558" s="202">
        <v>5</v>
      </c>
      <c r="AM558" s="201" t="s">
        <v>4675</v>
      </c>
      <c r="AN558" s="31" t="s">
        <v>4676</v>
      </c>
      <c r="AO558" s="202">
        <v>5</v>
      </c>
      <c r="AP558" s="201" t="s">
        <v>4808</v>
      </c>
      <c r="AQ558" s="31" t="s">
        <v>4809</v>
      </c>
      <c r="AR558" s="195">
        <v>5</v>
      </c>
      <c r="AS558" s="201"/>
      <c r="AT558" s="31"/>
      <c r="AU558" s="202"/>
      <c r="AV558" s="208"/>
      <c r="AW558" s="31"/>
      <c r="AX558" s="202"/>
      <c r="AY558" s="82"/>
      <c r="AZ558" s="16"/>
      <c r="BA558" s="193"/>
      <c r="BB558" s="82"/>
      <c r="BC558" s="16"/>
      <c r="BD558" s="193"/>
      <c r="BE558" s="82"/>
      <c r="BF558" s="16"/>
      <c r="BG558" s="193"/>
    </row>
    <row r="559" spans="1:60" s="71" customFormat="1" ht="101.95" x14ac:dyDescent="0.25">
      <c r="A559" s="31">
        <v>795</v>
      </c>
      <c r="B559" s="125" t="s">
        <v>4662</v>
      </c>
      <c r="C559" s="250">
        <v>55</v>
      </c>
      <c r="D559" s="32" t="s">
        <v>4663</v>
      </c>
      <c r="E559" s="29" t="s">
        <v>4803</v>
      </c>
      <c r="F559" s="30">
        <v>1407</v>
      </c>
      <c r="G559" s="34" t="s">
        <v>4810</v>
      </c>
      <c r="H559" s="31">
        <v>2009</v>
      </c>
      <c r="I559" s="33" t="s">
        <v>4811</v>
      </c>
      <c r="J559" s="35">
        <v>38185.879999999997</v>
      </c>
      <c r="K559" s="33" t="s">
        <v>4730</v>
      </c>
      <c r="L559" s="33" t="s">
        <v>4688</v>
      </c>
      <c r="M559" s="33" t="s">
        <v>4668</v>
      </c>
      <c r="N559" s="33" t="s">
        <v>4683</v>
      </c>
      <c r="O559" s="33" t="s">
        <v>4684</v>
      </c>
      <c r="P559" s="31">
        <v>45660</v>
      </c>
      <c r="Q559" s="32">
        <v>23.8</v>
      </c>
      <c r="R559" s="32">
        <v>0</v>
      </c>
      <c r="S559" s="32">
        <v>1.4</v>
      </c>
      <c r="T559" s="32">
        <v>22.4</v>
      </c>
      <c r="U559" s="32">
        <v>23.8</v>
      </c>
      <c r="V559" s="31">
        <v>60</v>
      </c>
      <c r="W559" s="31">
        <v>100</v>
      </c>
      <c r="X559" s="123" t="s">
        <v>4671</v>
      </c>
      <c r="Y559" s="31">
        <v>3</v>
      </c>
      <c r="Z559" s="31">
        <v>11</v>
      </c>
      <c r="AA559" s="31">
        <v>3</v>
      </c>
      <c r="AB559" s="31">
        <v>4</v>
      </c>
      <c r="AC559" s="31"/>
      <c r="AD559" s="32"/>
      <c r="AE559" s="31">
        <v>5</v>
      </c>
      <c r="AF559" s="195">
        <v>50</v>
      </c>
      <c r="AG559" s="218" t="s">
        <v>4663</v>
      </c>
      <c r="AH559" s="32" t="s">
        <v>4812</v>
      </c>
      <c r="AI559" s="202">
        <v>40</v>
      </c>
      <c r="AJ559" s="201" t="s">
        <v>4813</v>
      </c>
      <c r="AK559" s="31" t="s">
        <v>4812</v>
      </c>
      <c r="AL559" s="202">
        <v>10</v>
      </c>
      <c r="AM559" s="82"/>
      <c r="AN559" s="16"/>
      <c r="AO559" s="202"/>
      <c r="AP559" s="201"/>
      <c r="AQ559" s="31"/>
      <c r="AR559" s="195"/>
      <c r="AS559" s="201"/>
      <c r="AT559" s="31"/>
      <c r="AU559" s="202"/>
      <c r="AV559" s="208"/>
      <c r="AW559" s="31"/>
      <c r="AX559" s="202"/>
      <c r="AY559" s="82"/>
      <c r="AZ559" s="16"/>
      <c r="BA559" s="193"/>
      <c r="BB559" s="82"/>
      <c r="BC559" s="16"/>
      <c r="BD559" s="193"/>
      <c r="BE559" s="82"/>
      <c r="BF559" s="16"/>
      <c r="BG559" s="193"/>
    </row>
    <row r="560" spans="1:60" s="71" customFormat="1" ht="191.1" x14ac:dyDescent="0.25">
      <c r="A560" s="31">
        <v>795</v>
      </c>
      <c r="B560" s="125" t="s">
        <v>4662</v>
      </c>
      <c r="C560" s="16">
        <v>43</v>
      </c>
      <c r="D560" s="7" t="s">
        <v>4814</v>
      </c>
      <c r="E560" s="5" t="s">
        <v>4815</v>
      </c>
      <c r="F560" s="8">
        <v>11943</v>
      </c>
      <c r="G560" s="37" t="s">
        <v>4816</v>
      </c>
      <c r="H560" s="16">
        <v>2008</v>
      </c>
      <c r="I560" s="37" t="s">
        <v>4817</v>
      </c>
      <c r="J560" s="148">
        <v>140000</v>
      </c>
      <c r="K560" s="37" t="s">
        <v>88</v>
      </c>
      <c r="L560" s="37" t="s">
        <v>4818</v>
      </c>
      <c r="M560" s="37" t="s">
        <v>4668</v>
      </c>
      <c r="N560" s="37" t="s">
        <v>4819</v>
      </c>
      <c r="O560" s="37" t="s">
        <v>4670</v>
      </c>
      <c r="P560" s="16">
        <v>45584</v>
      </c>
      <c r="Q560" s="7">
        <v>25.6</v>
      </c>
      <c r="R560" s="7">
        <v>0</v>
      </c>
      <c r="S560" s="7">
        <v>3.2</v>
      </c>
      <c r="T560" s="7">
        <v>22.4</v>
      </c>
      <c r="U560" s="7">
        <v>25.6</v>
      </c>
      <c r="V560" s="16">
        <v>100</v>
      </c>
      <c r="W560" s="16">
        <v>100</v>
      </c>
      <c r="X560" s="123" t="s">
        <v>4671</v>
      </c>
      <c r="Y560" s="16">
        <v>1</v>
      </c>
      <c r="Z560" s="16">
        <v>2</v>
      </c>
      <c r="AA560" s="16">
        <v>4</v>
      </c>
      <c r="AB560" s="16">
        <v>46</v>
      </c>
      <c r="AC560" s="16">
        <v>13</v>
      </c>
      <c r="AD560" s="7"/>
      <c r="AE560" s="16">
        <v>5</v>
      </c>
      <c r="AF560" s="195">
        <v>100</v>
      </c>
      <c r="AG560" s="217" t="s">
        <v>4814</v>
      </c>
      <c r="AH560" s="7" t="s">
        <v>4820</v>
      </c>
      <c r="AI560" s="193">
        <v>100</v>
      </c>
      <c r="AJ560" s="82"/>
      <c r="AK560" s="16"/>
      <c r="AL560" s="193"/>
      <c r="AM560" s="82"/>
      <c r="AN560" s="16"/>
      <c r="AO560" s="193"/>
      <c r="AP560" s="82"/>
      <c r="AQ560" s="16"/>
      <c r="AR560" s="72"/>
      <c r="AS560" s="82"/>
      <c r="AT560" s="16"/>
      <c r="AU560" s="193"/>
      <c r="AV560" s="85"/>
      <c r="AW560" s="16"/>
      <c r="AX560" s="193"/>
      <c r="AY560" s="82"/>
      <c r="AZ560" s="16"/>
      <c r="BA560" s="193"/>
      <c r="BB560" s="82"/>
      <c r="BC560" s="16"/>
      <c r="BD560" s="193"/>
      <c r="BE560" s="82"/>
      <c r="BF560" s="16"/>
      <c r="BG560" s="193"/>
    </row>
    <row r="561" spans="1:59" s="71" customFormat="1" ht="89.2" x14ac:dyDescent="0.25">
      <c r="A561" s="31">
        <v>795</v>
      </c>
      <c r="B561" s="125" t="s">
        <v>4662</v>
      </c>
      <c r="C561" s="31">
        <v>43</v>
      </c>
      <c r="D561" s="32" t="s">
        <v>4814</v>
      </c>
      <c r="E561" s="38" t="s">
        <v>4815</v>
      </c>
      <c r="F561" s="30">
        <v>11943</v>
      </c>
      <c r="G561" s="33" t="s">
        <v>4821</v>
      </c>
      <c r="H561" s="31">
        <v>2006</v>
      </c>
      <c r="I561" s="33" t="s">
        <v>4822</v>
      </c>
      <c r="J561" s="147">
        <v>136705.06</v>
      </c>
      <c r="K561" s="33" t="s">
        <v>140</v>
      </c>
      <c r="L561" s="33" t="s">
        <v>4818</v>
      </c>
      <c r="M561" s="33" t="s">
        <v>4668</v>
      </c>
      <c r="N561" s="33" t="s">
        <v>4823</v>
      </c>
      <c r="O561" s="33" t="s">
        <v>4824</v>
      </c>
      <c r="P561" s="31">
        <v>44876</v>
      </c>
      <c r="Q561" s="32">
        <v>26.9</v>
      </c>
      <c r="R561" s="32">
        <v>0</v>
      </c>
      <c r="S561" s="32">
        <v>4.49</v>
      </c>
      <c r="T561" s="32">
        <v>22.4</v>
      </c>
      <c r="U561" s="32">
        <v>26.9</v>
      </c>
      <c r="V561" s="31">
        <v>100</v>
      </c>
      <c r="W561" s="31">
        <v>100</v>
      </c>
      <c r="X561" s="123" t="s">
        <v>4671</v>
      </c>
      <c r="Y561" s="31">
        <v>4</v>
      </c>
      <c r="Z561" s="31">
        <v>5</v>
      </c>
      <c r="AA561" s="31">
        <v>5</v>
      </c>
      <c r="AB561" s="31">
        <v>46</v>
      </c>
      <c r="AC561" s="31">
        <v>12</v>
      </c>
      <c r="AD561" s="32"/>
      <c r="AE561" s="31">
        <v>5</v>
      </c>
      <c r="AF561" s="195">
        <v>100</v>
      </c>
      <c r="AG561" s="218" t="s">
        <v>4814</v>
      </c>
      <c r="AH561" s="32" t="s">
        <v>4820</v>
      </c>
      <c r="AI561" s="202">
        <v>100</v>
      </c>
      <c r="AJ561" s="201"/>
      <c r="AK561" s="31"/>
      <c r="AL561" s="202"/>
      <c r="AM561" s="201"/>
      <c r="AN561" s="31"/>
      <c r="AO561" s="202"/>
      <c r="AP561" s="201"/>
      <c r="AQ561" s="31"/>
      <c r="AR561" s="195"/>
      <c r="AS561" s="201"/>
      <c r="AT561" s="31"/>
      <c r="AU561" s="202"/>
      <c r="AV561" s="208"/>
      <c r="AW561" s="31"/>
      <c r="AX561" s="202"/>
      <c r="AY561" s="82"/>
      <c r="AZ561" s="16"/>
      <c r="BA561" s="193"/>
      <c r="BB561" s="82"/>
      <c r="BC561" s="16"/>
      <c r="BD561" s="193"/>
      <c r="BE561" s="82"/>
      <c r="BF561" s="16"/>
      <c r="BG561" s="193"/>
    </row>
    <row r="562" spans="1:59" s="71" customFormat="1" ht="63.7" x14ac:dyDescent="0.25">
      <c r="A562" s="31">
        <v>795</v>
      </c>
      <c r="B562" s="125" t="s">
        <v>4662</v>
      </c>
      <c r="C562" s="16">
        <v>43</v>
      </c>
      <c r="D562" s="7" t="s">
        <v>4814</v>
      </c>
      <c r="E562" s="38" t="s">
        <v>4815</v>
      </c>
      <c r="F562" s="8">
        <v>11943</v>
      </c>
      <c r="G562" s="34" t="s">
        <v>4825</v>
      </c>
      <c r="H562" s="16">
        <v>2006</v>
      </c>
      <c r="I562" s="37" t="s">
        <v>4826</v>
      </c>
      <c r="J562" s="35">
        <v>69132.47</v>
      </c>
      <c r="K562" s="37" t="s">
        <v>7624</v>
      </c>
      <c r="L562" s="37" t="s">
        <v>4818</v>
      </c>
      <c r="M562" s="37" t="s">
        <v>4827</v>
      </c>
      <c r="N562" s="37" t="s">
        <v>4828</v>
      </c>
      <c r="O562" s="37" t="s">
        <v>4829</v>
      </c>
      <c r="P562" s="122" t="s">
        <v>4830</v>
      </c>
      <c r="Q562" s="7">
        <v>26.9</v>
      </c>
      <c r="R562" s="7">
        <v>0</v>
      </c>
      <c r="S562" s="7">
        <v>4.5</v>
      </c>
      <c r="T562" s="7">
        <v>22.4</v>
      </c>
      <c r="U562" s="7">
        <v>26.9</v>
      </c>
      <c r="V562" s="16">
        <v>100</v>
      </c>
      <c r="W562" s="16">
        <v>100</v>
      </c>
      <c r="X562" s="123" t="s">
        <v>4671</v>
      </c>
      <c r="Y562" s="16">
        <v>4</v>
      </c>
      <c r="Z562" s="16">
        <v>5</v>
      </c>
      <c r="AA562" s="16">
        <v>5</v>
      </c>
      <c r="AB562" s="16">
        <v>60</v>
      </c>
      <c r="AC562" s="16"/>
      <c r="AD562" s="7"/>
      <c r="AE562" s="16">
        <v>5</v>
      </c>
      <c r="AF562" s="195">
        <v>100</v>
      </c>
      <c r="AG562" s="217" t="s">
        <v>4831</v>
      </c>
      <c r="AH562" s="32" t="s">
        <v>4820</v>
      </c>
      <c r="AI562" s="193">
        <v>100</v>
      </c>
      <c r="AJ562" s="82"/>
      <c r="AK562" s="16"/>
      <c r="AL562" s="193"/>
      <c r="AM562" s="82"/>
      <c r="AN562" s="16"/>
      <c r="AO562" s="193"/>
      <c r="AP562" s="82"/>
      <c r="AQ562" s="16"/>
      <c r="AR562" s="72"/>
      <c r="AS562" s="82"/>
      <c r="AT562" s="16"/>
      <c r="AU562" s="193"/>
      <c r="AV562" s="85"/>
      <c r="AW562" s="16"/>
      <c r="AX562" s="193"/>
      <c r="AY562" s="82"/>
      <c r="AZ562" s="16"/>
      <c r="BA562" s="193"/>
      <c r="BB562" s="82"/>
      <c r="BC562" s="16"/>
      <c r="BD562" s="193"/>
      <c r="BE562" s="82"/>
      <c r="BF562" s="16"/>
      <c r="BG562" s="193"/>
    </row>
    <row r="563" spans="1:59" s="71" customFormat="1" ht="76.45" x14ac:dyDescent="0.25">
      <c r="A563" s="31">
        <v>795</v>
      </c>
      <c r="B563" s="125" t="s">
        <v>4662</v>
      </c>
      <c r="C563" s="16">
        <v>43</v>
      </c>
      <c r="D563" s="7" t="s">
        <v>4814</v>
      </c>
      <c r="E563" s="38" t="s">
        <v>4815</v>
      </c>
      <c r="F563" s="8">
        <v>11943</v>
      </c>
      <c r="G563" s="34" t="s">
        <v>4832</v>
      </c>
      <c r="H563" s="16">
        <v>2006</v>
      </c>
      <c r="I563" s="37" t="s">
        <v>4826</v>
      </c>
      <c r="J563" s="35">
        <v>30737.33</v>
      </c>
      <c r="K563" s="37" t="s">
        <v>7624</v>
      </c>
      <c r="L563" s="37" t="s">
        <v>4818</v>
      </c>
      <c r="M563" s="37" t="s">
        <v>4827</v>
      </c>
      <c r="N563" s="37" t="s">
        <v>4828</v>
      </c>
      <c r="O563" s="37" t="s">
        <v>4829</v>
      </c>
      <c r="P563" s="122" t="s">
        <v>4833</v>
      </c>
      <c r="Q563" s="7">
        <v>26.7</v>
      </c>
      <c r="R563" s="7">
        <v>0</v>
      </c>
      <c r="S563" s="7">
        <v>4.3</v>
      </c>
      <c r="T563" s="7">
        <v>22.4</v>
      </c>
      <c r="U563" s="7">
        <v>26.7</v>
      </c>
      <c r="V563" s="16">
        <v>100</v>
      </c>
      <c r="W563" s="16">
        <v>100</v>
      </c>
      <c r="X563" s="123" t="s">
        <v>4671</v>
      </c>
      <c r="Y563" s="16">
        <v>4</v>
      </c>
      <c r="Z563" s="16">
        <v>5</v>
      </c>
      <c r="AA563" s="16">
        <v>5</v>
      </c>
      <c r="AB563" s="16">
        <v>60</v>
      </c>
      <c r="AC563" s="16"/>
      <c r="AD563" s="7"/>
      <c r="AE563" s="16">
        <v>2</v>
      </c>
      <c r="AF563" s="195">
        <v>100</v>
      </c>
      <c r="AG563" s="217" t="s">
        <v>4831</v>
      </c>
      <c r="AH563" s="32" t="s">
        <v>4820</v>
      </c>
      <c r="AI563" s="193">
        <v>100</v>
      </c>
      <c r="AJ563" s="82"/>
      <c r="AK563" s="16"/>
      <c r="AL563" s="193"/>
      <c r="AM563" s="82"/>
      <c r="AN563" s="16"/>
      <c r="AO563" s="193"/>
      <c r="AP563" s="82"/>
      <c r="AQ563" s="16"/>
      <c r="AR563" s="72"/>
      <c r="AS563" s="82"/>
      <c r="AT563" s="16"/>
      <c r="AU563" s="193"/>
      <c r="AV563" s="85"/>
      <c r="AW563" s="16"/>
      <c r="AX563" s="193"/>
      <c r="AY563" s="82"/>
      <c r="AZ563" s="16"/>
      <c r="BA563" s="193"/>
      <c r="BB563" s="82"/>
      <c r="BC563" s="16"/>
      <c r="BD563" s="193"/>
      <c r="BE563" s="82"/>
      <c r="BF563" s="16"/>
      <c r="BG563" s="193"/>
    </row>
    <row r="564" spans="1:59" s="71" customFormat="1" ht="76.45" x14ac:dyDescent="0.25">
      <c r="A564" s="31">
        <v>795</v>
      </c>
      <c r="B564" s="125" t="s">
        <v>4662</v>
      </c>
      <c r="C564" s="16">
        <v>43</v>
      </c>
      <c r="D564" s="7" t="s">
        <v>4814</v>
      </c>
      <c r="E564" s="38" t="s">
        <v>4815</v>
      </c>
      <c r="F564" s="8">
        <v>11943</v>
      </c>
      <c r="G564" s="34" t="s">
        <v>4834</v>
      </c>
      <c r="H564" s="16">
        <v>2006</v>
      </c>
      <c r="I564" s="37" t="s">
        <v>4826</v>
      </c>
      <c r="J564" s="35">
        <v>30342.880000000001</v>
      </c>
      <c r="K564" s="37" t="s">
        <v>7624</v>
      </c>
      <c r="L564" s="37" t="s">
        <v>4818</v>
      </c>
      <c r="M564" s="37" t="s">
        <v>4827</v>
      </c>
      <c r="N564" s="37" t="s">
        <v>4828</v>
      </c>
      <c r="O564" s="37" t="s">
        <v>4829</v>
      </c>
      <c r="P564" s="122" t="s">
        <v>4835</v>
      </c>
      <c r="Q564" s="7">
        <v>26.6</v>
      </c>
      <c r="R564" s="7">
        <v>0</v>
      </c>
      <c r="S564" s="7">
        <v>4.2</v>
      </c>
      <c r="T564" s="7">
        <v>22.4</v>
      </c>
      <c r="U564" s="7">
        <v>26.6</v>
      </c>
      <c r="V564" s="16">
        <v>100</v>
      </c>
      <c r="W564" s="16">
        <v>100</v>
      </c>
      <c r="X564" s="123" t="s">
        <v>4671</v>
      </c>
      <c r="Y564" s="16">
        <v>4</v>
      </c>
      <c r="Z564" s="16">
        <v>5</v>
      </c>
      <c r="AA564" s="16">
        <v>5</v>
      </c>
      <c r="AB564" s="16">
        <v>60</v>
      </c>
      <c r="AC564" s="16"/>
      <c r="AD564" s="7"/>
      <c r="AE564" s="16">
        <v>2</v>
      </c>
      <c r="AF564" s="195">
        <v>100</v>
      </c>
      <c r="AG564" s="217" t="s">
        <v>4831</v>
      </c>
      <c r="AH564" s="32" t="s">
        <v>4820</v>
      </c>
      <c r="AI564" s="193">
        <v>100</v>
      </c>
      <c r="AJ564" s="82"/>
      <c r="AK564" s="16"/>
      <c r="AL564" s="193"/>
      <c r="AM564" s="82"/>
      <c r="AN564" s="16"/>
      <c r="AO564" s="193"/>
      <c r="AP564" s="82"/>
      <c r="AQ564" s="16"/>
      <c r="AR564" s="72"/>
      <c r="AS564" s="82"/>
      <c r="AT564" s="16"/>
      <c r="AU564" s="193"/>
      <c r="AV564" s="85"/>
      <c r="AW564" s="16"/>
      <c r="AX564" s="193"/>
      <c r="AY564" s="82"/>
      <c r="AZ564" s="16"/>
      <c r="BA564" s="193"/>
      <c r="BB564" s="82"/>
      <c r="BC564" s="16"/>
      <c r="BD564" s="193"/>
      <c r="BE564" s="82"/>
      <c r="BF564" s="16"/>
      <c r="BG564" s="193"/>
    </row>
    <row r="565" spans="1:59" s="71" customFormat="1" ht="63.7" x14ac:dyDescent="0.25">
      <c r="A565" s="31">
        <v>795</v>
      </c>
      <c r="B565" s="125" t="s">
        <v>4662</v>
      </c>
      <c r="C565" s="16">
        <v>43</v>
      </c>
      <c r="D565" s="7" t="s">
        <v>4814</v>
      </c>
      <c r="E565" s="38" t="s">
        <v>4815</v>
      </c>
      <c r="F565" s="8">
        <v>11943</v>
      </c>
      <c r="G565" s="34" t="s">
        <v>4836</v>
      </c>
      <c r="H565" s="16">
        <v>2009</v>
      </c>
      <c r="I565" s="37" t="s">
        <v>4837</v>
      </c>
      <c r="J565" s="35">
        <v>138996</v>
      </c>
      <c r="K565" s="37" t="s">
        <v>7624</v>
      </c>
      <c r="L565" s="37" t="s">
        <v>4818</v>
      </c>
      <c r="M565" s="37" t="s">
        <v>4827</v>
      </c>
      <c r="N565" s="37" t="s">
        <v>4838</v>
      </c>
      <c r="O565" s="37" t="s">
        <v>4839</v>
      </c>
      <c r="P565" s="122" t="s">
        <v>4840</v>
      </c>
      <c r="Q565" s="7">
        <v>31.4</v>
      </c>
      <c r="R565" s="7">
        <v>0</v>
      </c>
      <c r="S565" s="7">
        <v>9</v>
      </c>
      <c r="T565" s="7">
        <v>22.4</v>
      </c>
      <c r="U565" s="7">
        <v>31.4</v>
      </c>
      <c r="V565" s="16">
        <v>100</v>
      </c>
      <c r="W565" s="16">
        <v>100</v>
      </c>
      <c r="X565" s="123" t="s">
        <v>4671</v>
      </c>
      <c r="Y565" s="16">
        <v>4</v>
      </c>
      <c r="Z565" s="16">
        <v>5</v>
      </c>
      <c r="AA565" s="16">
        <v>5</v>
      </c>
      <c r="AB565" s="16">
        <v>60</v>
      </c>
      <c r="AC565" s="16"/>
      <c r="AD565" s="7"/>
      <c r="AE565" s="16">
        <v>2</v>
      </c>
      <c r="AF565" s="195">
        <v>100</v>
      </c>
      <c r="AG565" s="217" t="s">
        <v>4831</v>
      </c>
      <c r="AH565" s="32" t="s">
        <v>4820</v>
      </c>
      <c r="AI565" s="193">
        <v>100</v>
      </c>
      <c r="AJ565" s="82"/>
      <c r="AK565" s="16"/>
      <c r="AL565" s="193"/>
      <c r="AM565" s="82"/>
      <c r="AN565" s="16"/>
      <c r="AO565" s="193"/>
      <c r="AP565" s="82"/>
      <c r="AQ565" s="16"/>
      <c r="AR565" s="72"/>
      <c r="AS565" s="82"/>
      <c r="AT565" s="16"/>
      <c r="AU565" s="193"/>
      <c r="AV565" s="85"/>
      <c r="AW565" s="16"/>
      <c r="AX565" s="193"/>
      <c r="AY565" s="82"/>
      <c r="AZ565" s="16"/>
      <c r="BA565" s="193"/>
      <c r="BB565" s="82"/>
      <c r="BC565" s="16"/>
      <c r="BD565" s="193"/>
      <c r="BE565" s="82"/>
      <c r="BF565" s="16"/>
      <c r="BG565" s="193"/>
    </row>
    <row r="566" spans="1:59" s="71" customFormat="1" ht="50.95" x14ac:dyDescent="0.25">
      <c r="A566" s="31">
        <v>795</v>
      </c>
      <c r="B566" s="125" t="s">
        <v>4662</v>
      </c>
      <c r="C566" s="31">
        <v>43</v>
      </c>
      <c r="D566" s="32" t="s">
        <v>4814</v>
      </c>
      <c r="E566" s="29" t="s">
        <v>4841</v>
      </c>
      <c r="F566" s="30">
        <v>11943</v>
      </c>
      <c r="G566" s="33" t="s">
        <v>4842</v>
      </c>
      <c r="H566" s="31">
        <v>2005</v>
      </c>
      <c r="I566" s="33" t="s">
        <v>4843</v>
      </c>
      <c r="J566" s="147">
        <v>148801.51</v>
      </c>
      <c r="K566" s="33" t="s">
        <v>140</v>
      </c>
      <c r="L566" s="33" t="s">
        <v>4818</v>
      </c>
      <c r="M566" s="33" t="s">
        <v>4668</v>
      </c>
      <c r="N566" s="33" t="s">
        <v>4844</v>
      </c>
      <c r="O566" s="33" t="s">
        <v>4845</v>
      </c>
      <c r="P566" s="31">
        <v>44512</v>
      </c>
      <c r="Q566" s="32">
        <v>25.6</v>
      </c>
      <c r="R566" s="32">
        <v>0</v>
      </c>
      <c r="S566" s="32">
        <v>3.2</v>
      </c>
      <c r="T566" s="32">
        <v>22.4</v>
      </c>
      <c r="U566" s="32">
        <v>25.6</v>
      </c>
      <c r="V566" s="31">
        <v>100</v>
      </c>
      <c r="W566" s="31">
        <v>100</v>
      </c>
      <c r="X566" s="123" t="s">
        <v>4671</v>
      </c>
      <c r="Y566" s="31">
        <v>1</v>
      </c>
      <c r="Z566" s="31">
        <v>4</v>
      </c>
      <c r="AA566" s="31">
        <v>1</v>
      </c>
      <c r="AB566" s="31">
        <v>46</v>
      </c>
      <c r="AC566" s="31">
        <v>12</v>
      </c>
      <c r="AD566" s="32"/>
      <c r="AE566" s="31">
        <v>5</v>
      </c>
      <c r="AF566" s="195">
        <v>100</v>
      </c>
      <c r="AG566" s="217" t="s">
        <v>4831</v>
      </c>
      <c r="AH566" s="7" t="s">
        <v>4846</v>
      </c>
      <c r="AI566" s="202">
        <v>100</v>
      </c>
      <c r="AJ566" s="201"/>
      <c r="AK566" s="31"/>
      <c r="AL566" s="202"/>
      <c r="AM566" s="201"/>
      <c r="AN566" s="31"/>
      <c r="AO566" s="202"/>
      <c r="AP566" s="201"/>
      <c r="AQ566" s="31"/>
      <c r="AR566" s="195"/>
      <c r="AS566" s="201"/>
      <c r="AT566" s="31"/>
      <c r="AU566" s="202"/>
      <c r="AV566" s="208"/>
      <c r="AW566" s="31"/>
      <c r="AX566" s="202"/>
      <c r="AY566" s="82"/>
      <c r="AZ566" s="16"/>
      <c r="BA566" s="193"/>
      <c r="BB566" s="82"/>
      <c r="BC566" s="16"/>
      <c r="BD566" s="193"/>
      <c r="BE566" s="82"/>
      <c r="BF566" s="16"/>
      <c r="BG566" s="193"/>
    </row>
    <row r="567" spans="1:59" s="71" customFormat="1" ht="50.95" x14ac:dyDescent="0.25">
      <c r="A567" s="31">
        <v>795</v>
      </c>
      <c r="B567" s="125" t="s">
        <v>4662</v>
      </c>
      <c r="C567" s="16">
        <v>43</v>
      </c>
      <c r="D567" s="7" t="s">
        <v>4814</v>
      </c>
      <c r="E567" s="38" t="s">
        <v>4815</v>
      </c>
      <c r="F567" s="8">
        <v>11943</v>
      </c>
      <c r="G567" s="34" t="s">
        <v>4847</v>
      </c>
      <c r="H567" s="16">
        <v>2005</v>
      </c>
      <c r="I567" s="37" t="s">
        <v>4848</v>
      </c>
      <c r="J567" s="35">
        <v>103212.13</v>
      </c>
      <c r="K567" s="33" t="s">
        <v>4730</v>
      </c>
      <c r="L567" s="37" t="s">
        <v>4818</v>
      </c>
      <c r="M567" s="37" t="s">
        <v>4668</v>
      </c>
      <c r="N567" s="37" t="s">
        <v>4849</v>
      </c>
      <c r="O567" s="37" t="s">
        <v>4850</v>
      </c>
      <c r="P567" s="122" t="s">
        <v>4851</v>
      </c>
      <c r="Q567" s="7">
        <v>26.6</v>
      </c>
      <c r="R567" s="7">
        <v>0</v>
      </c>
      <c r="S567" s="7">
        <v>4.2</v>
      </c>
      <c r="T567" s="7">
        <v>22.4</v>
      </c>
      <c r="U567" s="7">
        <v>26.6</v>
      </c>
      <c r="V567" s="16">
        <v>80</v>
      </c>
      <c r="W567" s="16">
        <v>100</v>
      </c>
      <c r="X567" s="123" t="s">
        <v>4671</v>
      </c>
      <c r="Y567" s="16">
        <v>1</v>
      </c>
      <c r="Z567" s="16">
        <v>8</v>
      </c>
      <c r="AA567" s="16">
        <v>1</v>
      </c>
      <c r="AB567" s="16">
        <v>46</v>
      </c>
      <c r="AC567" s="16"/>
      <c r="AD567" s="7"/>
      <c r="AE567" s="31">
        <v>5</v>
      </c>
      <c r="AF567" s="195">
        <v>100</v>
      </c>
      <c r="AG567" s="217" t="s">
        <v>4831</v>
      </c>
      <c r="AH567" s="7" t="s">
        <v>4846</v>
      </c>
      <c r="AI567" s="193">
        <v>100</v>
      </c>
      <c r="AJ567" s="82"/>
      <c r="AK567" s="16"/>
      <c r="AL567" s="193"/>
      <c r="AM567" s="82"/>
      <c r="AN567" s="16"/>
      <c r="AO567" s="193"/>
      <c r="AP567" s="82"/>
      <c r="AQ567" s="16"/>
      <c r="AR567" s="72"/>
      <c r="AS567" s="82"/>
      <c r="AT567" s="16"/>
      <c r="AU567" s="193"/>
      <c r="AV567" s="85"/>
      <c r="AW567" s="16"/>
      <c r="AX567" s="193"/>
      <c r="AY567" s="82"/>
      <c r="AZ567" s="16"/>
      <c r="BA567" s="193"/>
      <c r="BB567" s="82"/>
      <c r="BC567" s="16"/>
      <c r="BD567" s="193"/>
      <c r="BE567" s="82"/>
      <c r="BF567" s="16"/>
      <c r="BG567" s="193"/>
    </row>
    <row r="568" spans="1:59" s="71" customFormat="1" ht="191.1" x14ac:dyDescent="0.25">
      <c r="A568" s="31">
        <v>795</v>
      </c>
      <c r="B568" s="125" t="s">
        <v>4662</v>
      </c>
      <c r="C568" s="16">
        <v>43</v>
      </c>
      <c r="D568" s="7" t="s">
        <v>4814</v>
      </c>
      <c r="E568" s="5" t="s">
        <v>4815</v>
      </c>
      <c r="F568" s="8">
        <v>11943</v>
      </c>
      <c r="G568" s="37" t="s">
        <v>4852</v>
      </c>
      <c r="H568" s="16">
        <v>2008</v>
      </c>
      <c r="I568" s="37" t="s">
        <v>4817</v>
      </c>
      <c r="J568" s="148">
        <v>140000</v>
      </c>
      <c r="K568" s="37" t="s">
        <v>88</v>
      </c>
      <c r="L568" s="37" t="s">
        <v>4818</v>
      </c>
      <c r="M568" s="37" t="s">
        <v>4668</v>
      </c>
      <c r="N568" s="37" t="s">
        <v>4853</v>
      </c>
      <c r="O568" s="37" t="s">
        <v>4854</v>
      </c>
      <c r="P568" s="16">
        <v>45584</v>
      </c>
      <c r="Q568" s="7">
        <f>+U568</f>
        <v>26.3</v>
      </c>
      <c r="R568" s="7">
        <v>0</v>
      </c>
      <c r="S568" s="7">
        <v>3.9</v>
      </c>
      <c r="T568" s="7">
        <v>22.4</v>
      </c>
      <c r="U568" s="7">
        <v>26.3</v>
      </c>
      <c r="V568" s="16">
        <v>60</v>
      </c>
      <c r="W568" s="16">
        <v>100</v>
      </c>
      <c r="X568" s="123" t="s">
        <v>4671</v>
      </c>
      <c r="Y568" s="16">
        <v>1</v>
      </c>
      <c r="Z568" s="16">
        <v>2</v>
      </c>
      <c r="AA568" s="16">
        <v>4</v>
      </c>
      <c r="AB568" s="16">
        <v>46</v>
      </c>
      <c r="AC568" s="16">
        <v>13</v>
      </c>
      <c r="AD568" s="7"/>
      <c r="AE568" s="16">
        <v>5</v>
      </c>
      <c r="AF568" s="195">
        <v>100</v>
      </c>
      <c r="AG568" s="217" t="s">
        <v>4831</v>
      </c>
      <c r="AH568" s="7" t="s">
        <v>4846</v>
      </c>
      <c r="AI568" s="193">
        <v>100</v>
      </c>
      <c r="AJ568" s="82"/>
      <c r="AK568" s="16"/>
      <c r="AL568" s="193"/>
      <c r="AM568" s="82"/>
      <c r="AN568" s="16"/>
      <c r="AO568" s="193"/>
      <c r="AP568" s="82"/>
      <c r="AQ568" s="16"/>
      <c r="AR568" s="72"/>
      <c r="AS568" s="82"/>
      <c r="AT568" s="16"/>
      <c r="AU568" s="193"/>
      <c r="AV568" s="85"/>
      <c r="AW568" s="16"/>
      <c r="AX568" s="193"/>
      <c r="AY568" s="82"/>
      <c r="AZ568" s="16"/>
      <c r="BA568" s="193"/>
      <c r="BB568" s="82"/>
      <c r="BC568" s="16"/>
      <c r="BD568" s="193"/>
      <c r="BE568" s="82"/>
      <c r="BF568" s="16"/>
      <c r="BG568" s="193"/>
    </row>
    <row r="569" spans="1:59" s="71" customFormat="1" ht="106.35" x14ac:dyDescent="0.25">
      <c r="A569" s="31">
        <v>795</v>
      </c>
      <c r="B569" s="125" t="s">
        <v>4662</v>
      </c>
      <c r="C569" s="31">
        <v>57</v>
      </c>
      <c r="D569" s="32" t="s">
        <v>4855</v>
      </c>
      <c r="E569" s="29" t="s">
        <v>4856</v>
      </c>
      <c r="F569" s="30">
        <v>4628</v>
      </c>
      <c r="G569" s="34" t="s">
        <v>4857</v>
      </c>
      <c r="H569" s="31">
        <v>2008</v>
      </c>
      <c r="I569" s="33" t="s">
        <v>4858</v>
      </c>
      <c r="J569" s="35">
        <v>20463.3</v>
      </c>
      <c r="K569" s="33" t="s">
        <v>4730</v>
      </c>
      <c r="L569" s="33" t="s">
        <v>4859</v>
      </c>
      <c r="M569" s="33" t="s">
        <v>4720</v>
      </c>
      <c r="N569" s="77" t="s">
        <v>4860</v>
      </c>
      <c r="O569" s="33" t="s">
        <v>4861</v>
      </c>
      <c r="P569" s="122">
        <v>45399</v>
      </c>
      <c r="Q569" s="32">
        <v>24.3</v>
      </c>
      <c r="R569" s="32">
        <v>0</v>
      </c>
      <c r="S569" s="32">
        <v>1.9</v>
      </c>
      <c r="T569" s="32">
        <v>22.4</v>
      </c>
      <c r="U569" s="32">
        <v>24.3</v>
      </c>
      <c r="V569" s="31">
        <v>100</v>
      </c>
      <c r="W569" s="31">
        <v>100</v>
      </c>
      <c r="X569" s="123" t="s">
        <v>4671</v>
      </c>
      <c r="Y569" s="31">
        <v>3</v>
      </c>
      <c r="Z569" s="31">
        <v>3</v>
      </c>
      <c r="AA569" s="31">
        <v>3</v>
      </c>
      <c r="AB569" s="31">
        <v>4</v>
      </c>
      <c r="AC569" s="31"/>
      <c r="AD569" s="32"/>
      <c r="AE569" s="31">
        <v>5</v>
      </c>
      <c r="AF569" s="195">
        <v>100</v>
      </c>
      <c r="AG569" s="218" t="s">
        <v>4862</v>
      </c>
      <c r="AH569" s="32" t="s">
        <v>4856</v>
      </c>
      <c r="AI569" s="202">
        <v>100</v>
      </c>
      <c r="AJ569" s="201"/>
      <c r="AK569" s="31"/>
      <c r="AL569" s="202"/>
      <c r="AM569" s="201"/>
      <c r="AN569" s="31"/>
      <c r="AO569" s="202"/>
      <c r="AP569" s="201"/>
      <c r="AQ569" s="31"/>
      <c r="AR569" s="195"/>
      <c r="AS569" s="201"/>
      <c r="AT569" s="31"/>
      <c r="AU569" s="202"/>
      <c r="AV569" s="208"/>
      <c r="AW569" s="31"/>
      <c r="AX569" s="202"/>
      <c r="AY569" s="82"/>
      <c r="AZ569" s="16"/>
      <c r="BA569" s="193"/>
      <c r="BB569" s="82"/>
      <c r="BC569" s="16"/>
      <c r="BD569" s="193"/>
      <c r="BE569" s="82"/>
      <c r="BF569" s="16"/>
      <c r="BG569" s="193"/>
    </row>
    <row r="570" spans="1:59" s="71" customFormat="1" ht="50.95" x14ac:dyDescent="0.25">
      <c r="A570" s="31">
        <v>795</v>
      </c>
      <c r="B570" s="125" t="s">
        <v>4662</v>
      </c>
      <c r="C570" s="31">
        <v>63</v>
      </c>
      <c r="D570" s="32" t="s">
        <v>4779</v>
      </c>
      <c r="E570" s="29" t="s">
        <v>4863</v>
      </c>
      <c r="F570" s="30">
        <v>8584</v>
      </c>
      <c r="G570" s="34" t="s">
        <v>4864</v>
      </c>
      <c r="H570" s="31">
        <v>2002</v>
      </c>
      <c r="I570" s="33" t="s">
        <v>4865</v>
      </c>
      <c r="J570" s="35">
        <v>28504.74</v>
      </c>
      <c r="K570" s="33" t="s">
        <v>4730</v>
      </c>
      <c r="L570" s="33" t="s">
        <v>4688</v>
      </c>
      <c r="M570" s="33" t="s">
        <v>4668</v>
      </c>
      <c r="N570" s="33" t="s">
        <v>4866</v>
      </c>
      <c r="O570" s="33" t="s">
        <v>4867</v>
      </c>
      <c r="P570" s="122" t="s">
        <v>4868</v>
      </c>
      <c r="Q570" s="32">
        <v>24.6</v>
      </c>
      <c r="R570" s="32">
        <v>0</v>
      </c>
      <c r="S570" s="32">
        <v>2.15</v>
      </c>
      <c r="T570" s="32">
        <v>22.35</v>
      </c>
      <c r="U570" s="32">
        <v>24.6</v>
      </c>
      <c r="V570" s="31">
        <v>100</v>
      </c>
      <c r="W570" s="31">
        <v>100</v>
      </c>
      <c r="X570" s="123" t="s">
        <v>4671</v>
      </c>
      <c r="Y570" s="31">
        <v>4</v>
      </c>
      <c r="Z570" s="31">
        <v>3</v>
      </c>
      <c r="AA570" s="31">
        <v>4</v>
      </c>
      <c r="AB570" s="31">
        <v>46</v>
      </c>
      <c r="AC570" s="31"/>
      <c r="AD570" s="32"/>
      <c r="AE570" s="31">
        <v>5</v>
      </c>
      <c r="AF570" s="195">
        <v>100</v>
      </c>
      <c r="AG570" s="218" t="s">
        <v>4869</v>
      </c>
      <c r="AH570" s="32" t="s">
        <v>4870</v>
      </c>
      <c r="AI570" s="202">
        <v>100</v>
      </c>
      <c r="AJ570" s="201"/>
      <c r="AK570" s="31"/>
      <c r="AL570" s="202"/>
      <c r="AM570" s="201"/>
      <c r="AN570" s="31"/>
      <c r="AO570" s="202"/>
      <c r="AP570" s="201"/>
      <c r="AQ570" s="31"/>
      <c r="AR570" s="195"/>
      <c r="AS570" s="201"/>
      <c r="AT570" s="31"/>
      <c r="AU570" s="202"/>
      <c r="AV570" s="208"/>
      <c r="AW570" s="31"/>
      <c r="AX570" s="202"/>
      <c r="AY570" s="82"/>
      <c r="AZ570" s="16"/>
      <c r="BA570" s="193"/>
      <c r="BB570" s="82"/>
      <c r="BC570" s="16"/>
      <c r="BD570" s="193"/>
      <c r="BE570" s="82"/>
      <c r="BF570" s="16"/>
      <c r="BG570" s="193"/>
    </row>
    <row r="571" spans="1:59" s="71" customFormat="1" ht="50.95" x14ac:dyDescent="0.25">
      <c r="A571" s="31">
        <v>795</v>
      </c>
      <c r="B571" s="125" t="s">
        <v>4662</v>
      </c>
      <c r="C571" s="31">
        <v>63</v>
      </c>
      <c r="D571" s="32" t="s">
        <v>4779</v>
      </c>
      <c r="E571" s="29" t="s">
        <v>4863</v>
      </c>
      <c r="F571" s="30">
        <v>8584</v>
      </c>
      <c r="G571" s="34" t="s">
        <v>4871</v>
      </c>
      <c r="H571" s="31">
        <v>2002</v>
      </c>
      <c r="I571" s="33" t="s">
        <v>4872</v>
      </c>
      <c r="J571" s="35">
        <v>25436.19</v>
      </c>
      <c r="K571" s="33" t="s">
        <v>4730</v>
      </c>
      <c r="L571" s="33" t="s">
        <v>4688</v>
      </c>
      <c r="M571" s="33" t="s">
        <v>4668</v>
      </c>
      <c r="N571" s="33" t="s">
        <v>4866</v>
      </c>
      <c r="O571" s="33" t="s">
        <v>4867</v>
      </c>
      <c r="P571" s="122" t="s">
        <v>4873</v>
      </c>
      <c r="Q571" s="32">
        <v>24.9</v>
      </c>
      <c r="R571" s="32">
        <v>0</v>
      </c>
      <c r="S571" s="32">
        <v>2.5</v>
      </c>
      <c r="T571" s="32">
        <v>22.35</v>
      </c>
      <c r="U571" s="32">
        <v>24.9</v>
      </c>
      <c r="V571" s="31">
        <v>100</v>
      </c>
      <c r="W571" s="31">
        <v>100</v>
      </c>
      <c r="X571" s="123" t="s">
        <v>4671</v>
      </c>
      <c r="Y571" s="31">
        <v>4</v>
      </c>
      <c r="Z571" s="31">
        <v>3</v>
      </c>
      <c r="AA571" s="31">
        <v>4</v>
      </c>
      <c r="AB571" s="31">
        <v>46</v>
      </c>
      <c r="AC571" s="31"/>
      <c r="AD571" s="32"/>
      <c r="AE571" s="31">
        <v>5</v>
      </c>
      <c r="AF571" s="195">
        <v>100</v>
      </c>
      <c r="AG571" s="218" t="s">
        <v>4869</v>
      </c>
      <c r="AH571" s="32" t="s">
        <v>4870</v>
      </c>
      <c r="AI571" s="202">
        <v>100</v>
      </c>
      <c r="AJ571" s="201"/>
      <c r="AK571" s="31"/>
      <c r="AL571" s="202"/>
      <c r="AM571" s="201"/>
      <c r="AN571" s="31"/>
      <c r="AO571" s="202"/>
      <c r="AP571" s="201"/>
      <c r="AQ571" s="31"/>
      <c r="AR571" s="195"/>
      <c r="AS571" s="201"/>
      <c r="AT571" s="31"/>
      <c r="AU571" s="202"/>
      <c r="AV571" s="208"/>
      <c r="AW571" s="31"/>
      <c r="AX571" s="202"/>
      <c r="AY571" s="82"/>
      <c r="AZ571" s="16"/>
      <c r="BA571" s="193"/>
      <c r="BB571" s="82"/>
      <c r="BC571" s="16"/>
      <c r="BD571" s="193"/>
      <c r="BE571" s="82"/>
      <c r="BF571" s="16"/>
      <c r="BG571" s="193"/>
    </row>
    <row r="572" spans="1:59" s="71" customFormat="1" ht="50.95" x14ac:dyDescent="0.25">
      <c r="A572" s="31">
        <v>795</v>
      </c>
      <c r="B572" s="125" t="s">
        <v>4662</v>
      </c>
      <c r="C572" s="31">
        <v>63</v>
      </c>
      <c r="D572" s="32" t="s">
        <v>4779</v>
      </c>
      <c r="E572" s="29" t="s">
        <v>4874</v>
      </c>
      <c r="F572" s="30">
        <v>25797</v>
      </c>
      <c r="G572" s="34" t="s">
        <v>2891</v>
      </c>
      <c r="H572" s="31">
        <v>2016</v>
      </c>
      <c r="I572" s="33" t="s">
        <v>4875</v>
      </c>
      <c r="J572" s="35">
        <v>45236</v>
      </c>
      <c r="K572" s="33" t="s">
        <v>283</v>
      </c>
      <c r="L572" s="33" t="s">
        <v>4688</v>
      </c>
      <c r="M572" s="33" t="s">
        <v>4668</v>
      </c>
      <c r="N572" s="33" t="s">
        <v>4876</v>
      </c>
      <c r="O572" s="33" t="s">
        <v>4877</v>
      </c>
      <c r="P572" s="122">
        <v>47261</v>
      </c>
      <c r="Q572" s="32">
        <v>31.73</v>
      </c>
      <c r="R572" s="32">
        <v>4.33</v>
      </c>
      <c r="S572" s="32">
        <v>5</v>
      </c>
      <c r="T572" s="32">
        <v>22.4</v>
      </c>
      <c r="U572" s="32">
        <v>31.7</v>
      </c>
      <c r="V572" s="31">
        <v>100</v>
      </c>
      <c r="W572" s="31">
        <v>0</v>
      </c>
      <c r="X572" s="123" t="s">
        <v>4671</v>
      </c>
      <c r="Y572" s="31">
        <v>1</v>
      </c>
      <c r="Z572" s="31">
        <v>4</v>
      </c>
      <c r="AA572" s="31">
        <v>4</v>
      </c>
      <c r="AB572" s="31">
        <v>46</v>
      </c>
      <c r="AC572" s="31" t="s">
        <v>7539</v>
      </c>
      <c r="AD572" s="32"/>
      <c r="AE572" s="31">
        <v>5</v>
      </c>
      <c r="AF572" s="195">
        <v>100</v>
      </c>
      <c r="AG572" s="218" t="s">
        <v>4869</v>
      </c>
      <c r="AH572" s="32" t="s">
        <v>4870</v>
      </c>
      <c r="AI572" s="202">
        <v>100</v>
      </c>
      <c r="AJ572" s="201"/>
      <c r="AK572" s="31"/>
      <c r="AL572" s="202"/>
      <c r="AM572" s="201"/>
      <c r="AN572" s="31"/>
      <c r="AO572" s="202"/>
      <c r="AP572" s="201"/>
      <c r="AQ572" s="31"/>
      <c r="AR572" s="195"/>
      <c r="AS572" s="201"/>
      <c r="AT572" s="31"/>
      <c r="AU572" s="202"/>
      <c r="AV572" s="208"/>
      <c r="AW572" s="31"/>
      <c r="AX572" s="202"/>
      <c r="AY572" s="82"/>
      <c r="AZ572" s="16"/>
      <c r="BA572" s="193"/>
      <c r="BB572" s="82"/>
      <c r="BC572" s="16"/>
      <c r="BD572" s="193"/>
      <c r="BE572" s="82"/>
      <c r="BF572" s="16"/>
      <c r="BG572" s="193"/>
    </row>
    <row r="573" spans="1:59" s="71" customFormat="1" ht="50.95" x14ac:dyDescent="0.25">
      <c r="A573" s="31">
        <v>795</v>
      </c>
      <c r="B573" s="125" t="s">
        <v>4662</v>
      </c>
      <c r="C573" s="31">
        <v>63</v>
      </c>
      <c r="D573" s="32" t="s">
        <v>4779</v>
      </c>
      <c r="E573" s="29" t="s">
        <v>4878</v>
      </c>
      <c r="F573" s="30">
        <v>29573</v>
      </c>
      <c r="G573" s="33" t="s">
        <v>4879</v>
      </c>
      <c r="H573" s="31">
        <v>2016</v>
      </c>
      <c r="I573" s="33" t="s">
        <v>4880</v>
      </c>
      <c r="J573" s="147">
        <v>41345</v>
      </c>
      <c r="K573" s="33" t="s">
        <v>283</v>
      </c>
      <c r="L573" s="33" t="s">
        <v>4688</v>
      </c>
      <c r="M573" s="33" t="s">
        <v>4668</v>
      </c>
      <c r="N573" s="33" t="s">
        <v>4881</v>
      </c>
      <c r="O573" s="33" t="s">
        <v>4882</v>
      </c>
      <c r="P573" s="31" t="s">
        <v>4883</v>
      </c>
      <c r="Q573" s="32">
        <v>28.86</v>
      </c>
      <c r="R573" s="32">
        <v>3.96</v>
      </c>
      <c r="S573" s="32">
        <v>2.5</v>
      </c>
      <c r="T573" s="32">
        <v>22.4</v>
      </c>
      <c r="U573" s="32">
        <v>28.86</v>
      </c>
      <c r="V573" s="31">
        <v>100</v>
      </c>
      <c r="W573" s="31">
        <v>0</v>
      </c>
      <c r="X573" s="123" t="s">
        <v>4671</v>
      </c>
      <c r="Y573" s="31">
        <v>3</v>
      </c>
      <c r="Z573" s="31">
        <v>1</v>
      </c>
      <c r="AA573" s="31">
        <v>2</v>
      </c>
      <c r="AB573" s="31">
        <v>46</v>
      </c>
      <c r="AC573" s="31" t="s">
        <v>7539</v>
      </c>
      <c r="AD573" s="32"/>
      <c r="AE573" s="31">
        <v>5</v>
      </c>
      <c r="AF573" s="195">
        <v>100</v>
      </c>
      <c r="AG573" s="217" t="s">
        <v>4869</v>
      </c>
      <c r="AH573" s="7" t="s">
        <v>4870</v>
      </c>
      <c r="AI573" s="202">
        <v>100</v>
      </c>
      <c r="AJ573" s="201"/>
      <c r="AK573" s="31"/>
      <c r="AL573" s="202"/>
      <c r="AM573" s="201"/>
      <c r="AN573" s="31"/>
      <c r="AO573" s="202"/>
      <c r="AP573" s="201"/>
      <c r="AQ573" s="31"/>
      <c r="AR573" s="195"/>
      <c r="AS573" s="201"/>
      <c r="AT573" s="31"/>
      <c r="AU573" s="202"/>
      <c r="AV573" s="208"/>
      <c r="AW573" s="31"/>
      <c r="AX573" s="202"/>
      <c r="AY573" s="82"/>
      <c r="AZ573" s="16"/>
      <c r="BA573" s="193"/>
      <c r="BB573" s="82"/>
      <c r="BC573" s="16"/>
      <c r="BD573" s="193"/>
      <c r="BE573" s="82"/>
      <c r="BF573" s="16"/>
      <c r="BG573" s="193"/>
    </row>
    <row r="574" spans="1:59" s="71" customFormat="1" ht="89.2" x14ac:dyDescent="0.25">
      <c r="A574" s="31">
        <v>795</v>
      </c>
      <c r="B574" s="125" t="s">
        <v>4662</v>
      </c>
      <c r="C574" s="31">
        <v>59</v>
      </c>
      <c r="D574" s="32" t="s">
        <v>4884</v>
      </c>
      <c r="E574" s="29" t="s">
        <v>4885</v>
      </c>
      <c r="F574" s="30">
        <v>10369</v>
      </c>
      <c r="G574" s="33" t="s">
        <v>4886</v>
      </c>
      <c r="H574" s="31">
        <v>2003</v>
      </c>
      <c r="I574" s="33" t="s">
        <v>4887</v>
      </c>
      <c r="J574" s="147">
        <v>23994</v>
      </c>
      <c r="K574" s="33" t="s">
        <v>147</v>
      </c>
      <c r="L574" s="33" t="s">
        <v>4818</v>
      </c>
      <c r="M574" s="33" t="s">
        <v>4668</v>
      </c>
      <c r="N574" s="33" t="s">
        <v>4888</v>
      </c>
      <c r="O574" s="33" t="s">
        <v>4889</v>
      </c>
      <c r="P574" s="31" t="s">
        <v>4890</v>
      </c>
      <c r="Q574" s="32">
        <v>26.6</v>
      </c>
      <c r="R574" s="32">
        <v>0</v>
      </c>
      <c r="S574" s="32">
        <v>4.2</v>
      </c>
      <c r="T574" s="32">
        <v>22.4</v>
      </c>
      <c r="U574" s="32">
        <v>26.6</v>
      </c>
      <c r="V574" s="31">
        <v>100</v>
      </c>
      <c r="W574" s="31">
        <v>100</v>
      </c>
      <c r="X574" s="123" t="s">
        <v>4671</v>
      </c>
      <c r="Y574" s="31">
        <v>3</v>
      </c>
      <c r="Z574" s="31">
        <v>4</v>
      </c>
      <c r="AA574" s="31">
        <v>4</v>
      </c>
      <c r="AB574" s="31">
        <v>44</v>
      </c>
      <c r="AC574" s="31">
        <v>11</v>
      </c>
      <c r="AD574" s="32"/>
      <c r="AE574" s="31">
        <v>5</v>
      </c>
      <c r="AF574" s="195">
        <v>75</v>
      </c>
      <c r="AG574" s="218" t="s">
        <v>4735</v>
      </c>
      <c r="AH574" s="32" t="s">
        <v>4891</v>
      </c>
      <c r="AI574" s="202">
        <v>40</v>
      </c>
      <c r="AJ574" s="201" t="s">
        <v>4892</v>
      </c>
      <c r="AK574" s="31" t="s">
        <v>4893</v>
      </c>
      <c r="AL574" s="202">
        <v>25</v>
      </c>
      <c r="AM574" s="201" t="s">
        <v>7588</v>
      </c>
      <c r="AN574" s="31" t="s">
        <v>4893</v>
      </c>
      <c r="AO574" s="202">
        <v>10</v>
      </c>
      <c r="AP574" s="82"/>
      <c r="AQ574" s="31"/>
      <c r="AR574" s="195"/>
      <c r="AS574" s="201"/>
      <c r="AT574" s="31"/>
      <c r="AU574" s="202"/>
      <c r="AV574" s="208"/>
      <c r="AW574" s="31"/>
      <c r="AX574" s="202"/>
      <c r="AY574" s="82"/>
      <c r="AZ574" s="16"/>
      <c r="BA574" s="193"/>
      <c r="BB574" s="82"/>
      <c r="BC574" s="16"/>
      <c r="BD574" s="193"/>
      <c r="BE574" s="82"/>
      <c r="BF574" s="16"/>
      <c r="BG574" s="193"/>
    </row>
    <row r="575" spans="1:59" s="71" customFormat="1" ht="89.2" x14ac:dyDescent="0.25">
      <c r="A575" s="31">
        <v>795</v>
      </c>
      <c r="B575" s="125" t="s">
        <v>4662</v>
      </c>
      <c r="C575" s="31">
        <v>59</v>
      </c>
      <c r="D575" s="32" t="s">
        <v>4884</v>
      </c>
      <c r="E575" s="29" t="s">
        <v>4894</v>
      </c>
      <c r="F575" s="30">
        <v>12295</v>
      </c>
      <c r="G575" s="34" t="s">
        <v>4895</v>
      </c>
      <c r="H575" s="31">
        <v>2005</v>
      </c>
      <c r="I575" s="33" t="s">
        <v>4896</v>
      </c>
      <c r="J575" s="35">
        <v>296952.18</v>
      </c>
      <c r="K575" s="33" t="s">
        <v>140</v>
      </c>
      <c r="L575" s="33" t="s">
        <v>4897</v>
      </c>
      <c r="M575" s="33" t="s">
        <v>4668</v>
      </c>
      <c r="N575" s="33" t="s">
        <v>4888</v>
      </c>
      <c r="O575" s="33" t="s">
        <v>4898</v>
      </c>
      <c r="P575" s="122" t="s">
        <v>4899</v>
      </c>
      <c r="Q575" s="32">
        <v>47.4</v>
      </c>
      <c r="R575" s="32">
        <v>0</v>
      </c>
      <c r="S575" s="32">
        <v>25</v>
      </c>
      <c r="T575" s="32">
        <v>22.4</v>
      </c>
      <c r="U575" s="32">
        <v>47.4</v>
      </c>
      <c r="V575" s="31">
        <v>100</v>
      </c>
      <c r="W575" s="31">
        <v>100</v>
      </c>
      <c r="X575" s="123" t="s">
        <v>4671</v>
      </c>
      <c r="Y575" s="31">
        <v>3</v>
      </c>
      <c r="Z575" s="31">
        <v>4</v>
      </c>
      <c r="AA575" s="31">
        <v>4</v>
      </c>
      <c r="AB575" s="31">
        <v>44</v>
      </c>
      <c r="AC575" s="31">
        <v>12</v>
      </c>
      <c r="AD575" s="32"/>
      <c r="AE575" s="31">
        <v>5</v>
      </c>
      <c r="AF575" s="195">
        <v>80</v>
      </c>
      <c r="AG575" s="218" t="s">
        <v>4735</v>
      </c>
      <c r="AH575" s="32" t="s">
        <v>4900</v>
      </c>
      <c r="AI575" s="202">
        <v>50</v>
      </c>
      <c r="AJ575" s="201" t="s">
        <v>4892</v>
      </c>
      <c r="AK575" s="31" t="s">
        <v>4893</v>
      </c>
      <c r="AL575" s="202">
        <v>15</v>
      </c>
      <c r="AM575" s="82" t="s">
        <v>7587</v>
      </c>
      <c r="AN575" s="31" t="s">
        <v>4901</v>
      </c>
      <c r="AO575" s="202">
        <v>15</v>
      </c>
      <c r="AP575" s="201"/>
      <c r="AQ575" s="31"/>
      <c r="AR575" s="195"/>
      <c r="AS575" s="201"/>
      <c r="AT575" s="31"/>
      <c r="AU575" s="202"/>
      <c r="AV575" s="208"/>
      <c r="AW575" s="31"/>
      <c r="AX575" s="202"/>
      <c r="AY575" s="82"/>
      <c r="AZ575" s="16"/>
      <c r="BA575" s="193"/>
      <c r="BB575" s="82"/>
      <c r="BC575" s="16"/>
      <c r="BD575" s="193"/>
      <c r="BE575" s="82"/>
      <c r="BF575" s="16"/>
      <c r="BG575" s="193"/>
    </row>
    <row r="576" spans="1:59" s="71" customFormat="1" ht="89.2" x14ac:dyDescent="0.25">
      <c r="A576" s="31">
        <v>795</v>
      </c>
      <c r="B576" s="125" t="s">
        <v>4662</v>
      </c>
      <c r="C576" s="31">
        <v>59</v>
      </c>
      <c r="D576" s="32" t="s">
        <v>4884</v>
      </c>
      <c r="E576" s="29" t="s">
        <v>4894</v>
      </c>
      <c r="F576" s="30">
        <v>12295</v>
      </c>
      <c r="G576" s="34" t="s">
        <v>4902</v>
      </c>
      <c r="H576" s="31">
        <v>2005</v>
      </c>
      <c r="I576" s="33" t="s">
        <v>4903</v>
      </c>
      <c r="J576" s="35">
        <v>296952.18</v>
      </c>
      <c r="K576" s="33" t="s">
        <v>140</v>
      </c>
      <c r="L576" s="33" t="s">
        <v>4897</v>
      </c>
      <c r="M576" s="33" t="s">
        <v>4668</v>
      </c>
      <c r="N576" s="33" t="s">
        <v>4888</v>
      </c>
      <c r="O576" s="33" t="s">
        <v>4898</v>
      </c>
      <c r="P576" s="122" t="s">
        <v>4904</v>
      </c>
      <c r="Q576" s="32">
        <v>47.4</v>
      </c>
      <c r="R576" s="32">
        <v>0</v>
      </c>
      <c r="S576" s="32">
        <v>25</v>
      </c>
      <c r="T576" s="32">
        <v>22.4</v>
      </c>
      <c r="U576" s="32">
        <v>47.4</v>
      </c>
      <c r="V576" s="31">
        <v>100</v>
      </c>
      <c r="W576" s="31">
        <v>100</v>
      </c>
      <c r="X576" s="123" t="s">
        <v>4671</v>
      </c>
      <c r="Y576" s="31">
        <v>3</v>
      </c>
      <c r="Z576" s="31">
        <v>4</v>
      </c>
      <c r="AA576" s="31">
        <v>4</v>
      </c>
      <c r="AB576" s="31">
        <v>44</v>
      </c>
      <c r="AC576" s="31">
        <v>12</v>
      </c>
      <c r="AD576" s="32"/>
      <c r="AE576" s="31">
        <v>5</v>
      </c>
      <c r="AF576" s="195">
        <v>80</v>
      </c>
      <c r="AG576" s="218" t="s">
        <v>4735</v>
      </c>
      <c r="AH576" s="32" t="s">
        <v>4900</v>
      </c>
      <c r="AI576" s="202">
        <v>50</v>
      </c>
      <c r="AJ576" s="201" t="s">
        <v>4892</v>
      </c>
      <c r="AK576" s="31" t="s">
        <v>4893</v>
      </c>
      <c r="AL576" s="202">
        <v>15</v>
      </c>
      <c r="AM576" s="82" t="s">
        <v>7587</v>
      </c>
      <c r="AN576" s="31" t="s">
        <v>4901</v>
      </c>
      <c r="AO576" s="202">
        <v>15</v>
      </c>
      <c r="AP576" s="201"/>
      <c r="AQ576" s="31"/>
      <c r="AR576" s="195"/>
      <c r="AS576" s="201"/>
      <c r="AT576" s="31"/>
      <c r="AU576" s="202"/>
      <c r="AV576" s="208"/>
      <c r="AW576" s="31"/>
      <c r="AX576" s="202"/>
      <c r="AY576" s="82"/>
      <c r="AZ576" s="16"/>
      <c r="BA576" s="193"/>
      <c r="BB576" s="82"/>
      <c r="BC576" s="16"/>
      <c r="BD576" s="193"/>
      <c r="BE576" s="82"/>
      <c r="BF576" s="16"/>
      <c r="BG576" s="193"/>
    </row>
    <row r="577" spans="1:60" s="7" customFormat="1" ht="114.65" x14ac:dyDescent="0.25">
      <c r="A577" s="31">
        <v>795</v>
      </c>
      <c r="B577" s="125" t="s">
        <v>4662</v>
      </c>
      <c r="C577" s="16">
        <v>43</v>
      </c>
      <c r="D577" s="7" t="s">
        <v>4814</v>
      </c>
      <c r="E577" s="38" t="s">
        <v>4905</v>
      </c>
      <c r="F577" s="8">
        <v>4169</v>
      </c>
      <c r="G577" s="34" t="s">
        <v>4906</v>
      </c>
      <c r="H577" s="16">
        <v>2014</v>
      </c>
      <c r="I577" s="37" t="s">
        <v>4907</v>
      </c>
      <c r="J577" s="35">
        <v>62884.480000000003</v>
      </c>
      <c r="K577" s="33" t="s">
        <v>4730</v>
      </c>
      <c r="L577" s="37" t="s">
        <v>4908</v>
      </c>
      <c r="M577" s="37" t="s">
        <v>4909</v>
      </c>
      <c r="N577" s="37" t="s">
        <v>4910</v>
      </c>
      <c r="O577" s="37" t="s">
        <v>4911</v>
      </c>
      <c r="P577" s="122" t="s">
        <v>4912</v>
      </c>
      <c r="Q577" s="7">
        <v>32.9</v>
      </c>
      <c r="R577" s="7">
        <v>6</v>
      </c>
      <c r="S577" s="7">
        <v>4.5</v>
      </c>
      <c r="T577" s="7">
        <v>22.4</v>
      </c>
      <c r="U577" s="7">
        <v>32.9</v>
      </c>
      <c r="V577" s="16">
        <v>100</v>
      </c>
      <c r="W577" s="16">
        <v>44</v>
      </c>
      <c r="X577" s="123" t="s">
        <v>4671</v>
      </c>
      <c r="Y577" s="16">
        <v>1</v>
      </c>
      <c r="Z577" s="16">
        <v>8</v>
      </c>
      <c r="AA577" s="16">
        <v>2</v>
      </c>
      <c r="AB577" s="16">
        <v>46</v>
      </c>
      <c r="AC577" s="16"/>
      <c r="AE577" s="31">
        <v>5</v>
      </c>
      <c r="AF577" s="195">
        <v>100</v>
      </c>
      <c r="AG577" s="217" t="s">
        <v>4831</v>
      </c>
      <c r="AH577" s="7" t="s">
        <v>4846</v>
      </c>
      <c r="AI577" s="193">
        <v>100</v>
      </c>
      <c r="AJ577" s="82"/>
      <c r="AK577" s="16"/>
      <c r="AL577" s="193"/>
      <c r="AM577" s="82"/>
      <c r="AN577" s="16"/>
      <c r="AO577" s="193"/>
      <c r="AP577" s="82"/>
      <c r="AQ577" s="16"/>
      <c r="AR577" s="72"/>
      <c r="AS577" s="82"/>
      <c r="AT577" s="16"/>
      <c r="AU577" s="193"/>
      <c r="AV577" s="85"/>
      <c r="AW577" s="16"/>
      <c r="AX577" s="193"/>
      <c r="AY577" s="82"/>
      <c r="AZ577" s="16"/>
      <c r="BA577" s="193"/>
      <c r="BB577" s="82"/>
      <c r="BC577" s="16"/>
      <c r="BD577" s="193"/>
      <c r="BE577" s="82"/>
      <c r="BF577" s="16"/>
      <c r="BG577" s="193"/>
      <c r="BH577" s="189"/>
    </row>
    <row r="578" spans="1:60" s="41" customFormat="1" ht="280.25" x14ac:dyDescent="0.25">
      <c r="A578" s="9">
        <v>796</v>
      </c>
      <c r="B578" s="124" t="s">
        <v>4913</v>
      </c>
      <c r="C578" s="9">
        <v>5</v>
      </c>
      <c r="D578" s="6" t="s">
        <v>4914</v>
      </c>
      <c r="E578" s="2" t="s">
        <v>4915</v>
      </c>
      <c r="F578" s="1">
        <v>2077</v>
      </c>
      <c r="G578" s="78" t="s">
        <v>4916</v>
      </c>
      <c r="H578" s="9">
        <v>2004</v>
      </c>
      <c r="I578" s="78" t="s">
        <v>4917</v>
      </c>
      <c r="J578" s="141">
        <v>43202.64</v>
      </c>
      <c r="K578" s="78" t="s">
        <v>140</v>
      </c>
      <c r="L578" s="78" t="s">
        <v>4918</v>
      </c>
      <c r="M578" s="78" t="s">
        <v>4919</v>
      </c>
      <c r="N578" s="78" t="s">
        <v>4920</v>
      </c>
      <c r="O578" s="78" t="s">
        <v>4921</v>
      </c>
      <c r="P578" s="9" t="s">
        <v>4922</v>
      </c>
      <c r="Q578" s="6">
        <v>50</v>
      </c>
      <c r="R578" s="6">
        <v>0</v>
      </c>
      <c r="S578" s="6">
        <v>10</v>
      </c>
      <c r="T578" s="6">
        <v>40</v>
      </c>
      <c r="U578" s="6">
        <v>50</v>
      </c>
      <c r="V578" s="9">
        <v>33</v>
      </c>
      <c r="W578" s="9">
        <v>100</v>
      </c>
      <c r="X578" s="6" t="s">
        <v>4923</v>
      </c>
      <c r="Y578" s="9">
        <v>4</v>
      </c>
      <c r="Z578" s="9">
        <v>2</v>
      </c>
      <c r="AA578" s="9">
        <v>2</v>
      </c>
      <c r="AB578" s="9">
        <v>30</v>
      </c>
      <c r="AC578" s="9">
        <v>12</v>
      </c>
      <c r="AD578" s="6"/>
      <c r="AE578" s="9"/>
      <c r="AF578" s="81">
        <v>33</v>
      </c>
      <c r="AG578" s="209" t="s">
        <v>4914</v>
      </c>
      <c r="AH578" s="6" t="s">
        <v>4915</v>
      </c>
      <c r="AI578" s="119">
        <v>33</v>
      </c>
      <c r="AJ578" s="192"/>
      <c r="AK578" s="9"/>
      <c r="AL578" s="119"/>
      <c r="AM578" s="192"/>
      <c r="AN578" s="9"/>
      <c r="AO578" s="119"/>
      <c r="AP578" s="192"/>
      <c r="AQ578" s="9"/>
      <c r="AR578" s="81"/>
      <c r="AS578" s="192"/>
      <c r="AT578" s="9"/>
      <c r="AU578" s="119"/>
      <c r="AV578" s="84"/>
      <c r="AW578" s="9"/>
      <c r="AX578" s="119"/>
      <c r="AY578" s="192"/>
      <c r="AZ578" s="9"/>
      <c r="BA578" s="119"/>
      <c r="BB578" s="192"/>
      <c r="BC578" s="9"/>
      <c r="BD578" s="119"/>
      <c r="BE578" s="192"/>
      <c r="BF578" s="9"/>
      <c r="BG578" s="119"/>
    </row>
    <row r="579" spans="1:60" s="41" customFormat="1" ht="140.15" x14ac:dyDescent="0.25">
      <c r="A579" s="9">
        <v>796</v>
      </c>
      <c r="B579" s="124" t="s">
        <v>4913</v>
      </c>
      <c r="C579" s="9">
        <v>2</v>
      </c>
      <c r="D579" s="6" t="s">
        <v>4924</v>
      </c>
      <c r="E579" s="2" t="s">
        <v>4925</v>
      </c>
      <c r="F579" s="1">
        <v>6821</v>
      </c>
      <c r="G579" s="78" t="s">
        <v>4926</v>
      </c>
      <c r="H579" s="9">
        <v>2006</v>
      </c>
      <c r="I579" s="78" t="s">
        <v>4927</v>
      </c>
      <c r="J579" s="141">
        <v>146052.41</v>
      </c>
      <c r="K579" s="78" t="s">
        <v>140</v>
      </c>
      <c r="L579" s="78" t="s">
        <v>4928</v>
      </c>
      <c r="M579" s="78" t="s">
        <v>4929</v>
      </c>
      <c r="N579" s="78" t="s">
        <v>4930</v>
      </c>
      <c r="O579" s="78" t="s">
        <v>4931</v>
      </c>
      <c r="P579" s="9" t="s">
        <v>4932</v>
      </c>
      <c r="Q579" s="6">
        <v>17.182636470588236</v>
      </c>
      <c r="R579" s="6">
        <v>17.182636470588236</v>
      </c>
      <c r="S579" s="6">
        <v>0</v>
      </c>
      <c r="T579" s="6">
        <v>0</v>
      </c>
      <c r="U579" s="6">
        <v>17.182636470588236</v>
      </c>
      <c r="V579" s="9">
        <v>0</v>
      </c>
      <c r="W579" s="9">
        <v>100</v>
      </c>
      <c r="X579" s="6" t="s">
        <v>4923</v>
      </c>
      <c r="Y579" s="9">
        <v>6</v>
      </c>
      <c r="Z579" s="9">
        <v>1</v>
      </c>
      <c r="AA579" s="9">
        <v>3</v>
      </c>
      <c r="AB579" s="9">
        <v>19</v>
      </c>
      <c r="AC579" s="9">
        <v>12</v>
      </c>
      <c r="AD579" s="6"/>
      <c r="AE579" s="9"/>
      <c r="AF579" s="81">
        <v>0</v>
      </c>
      <c r="AG579" s="209" t="s">
        <v>4924</v>
      </c>
      <c r="AH579" s="6" t="s">
        <v>4925</v>
      </c>
      <c r="AI579" s="119">
        <v>0</v>
      </c>
      <c r="AJ579" s="192"/>
      <c r="AK579" s="9"/>
      <c r="AL579" s="119"/>
      <c r="AM579" s="192"/>
      <c r="AN579" s="9"/>
      <c r="AO579" s="119"/>
      <c r="AP579" s="192"/>
      <c r="AQ579" s="9"/>
      <c r="AR579" s="81"/>
      <c r="AS579" s="192"/>
      <c r="AT579" s="9"/>
      <c r="AU579" s="119"/>
      <c r="AV579" s="84"/>
      <c r="AW579" s="9"/>
      <c r="AX579" s="119"/>
      <c r="AY579" s="192"/>
      <c r="AZ579" s="9"/>
      <c r="BA579" s="119"/>
      <c r="BB579" s="192"/>
      <c r="BC579" s="9"/>
      <c r="BD579" s="119"/>
      <c r="BE579" s="192"/>
      <c r="BF579" s="9"/>
      <c r="BG579" s="119"/>
    </row>
    <row r="580" spans="1:60" s="41" customFormat="1" ht="76.45" x14ac:dyDescent="0.25">
      <c r="A580" s="9">
        <v>796</v>
      </c>
      <c r="B580" s="124" t="s">
        <v>4913</v>
      </c>
      <c r="C580" s="9">
        <v>3</v>
      </c>
      <c r="D580" s="6" t="s">
        <v>4933</v>
      </c>
      <c r="E580" s="2" t="s">
        <v>4934</v>
      </c>
      <c r="F580" s="1">
        <v>3869</v>
      </c>
      <c r="G580" s="78" t="s">
        <v>4935</v>
      </c>
      <c r="H580" s="9">
        <v>2004</v>
      </c>
      <c r="I580" s="78" t="s">
        <v>4936</v>
      </c>
      <c r="J580" s="141">
        <v>146970.46</v>
      </c>
      <c r="K580" s="78" t="s">
        <v>140</v>
      </c>
      <c r="L580" s="78" t="s">
        <v>4937</v>
      </c>
      <c r="M580" s="78" t="s">
        <v>4938</v>
      </c>
      <c r="N580" s="78" t="s">
        <v>4939</v>
      </c>
      <c r="O580" s="78" t="s">
        <v>4940</v>
      </c>
      <c r="P580" s="9" t="s">
        <v>4941</v>
      </c>
      <c r="Q580" s="6">
        <v>0</v>
      </c>
      <c r="R580" s="6">
        <v>0</v>
      </c>
      <c r="S580" s="6">
        <v>0</v>
      </c>
      <c r="T580" s="6">
        <v>0</v>
      </c>
      <c r="U580" s="6">
        <v>0</v>
      </c>
      <c r="V580" s="9">
        <v>100</v>
      </c>
      <c r="W580" s="9">
        <v>100</v>
      </c>
      <c r="X580" s="6" t="s">
        <v>4923</v>
      </c>
      <c r="Y580" s="9">
        <v>1</v>
      </c>
      <c r="Z580" s="9">
        <v>8</v>
      </c>
      <c r="AA580" s="9">
        <v>2</v>
      </c>
      <c r="AB580" s="9">
        <v>60</v>
      </c>
      <c r="AC580" s="9">
        <v>12</v>
      </c>
      <c r="AD580" s="6"/>
      <c r="AE580" s="9"/>
      <c r="AF580" s="81">
        <v>100</v>
      </c>
      <c r="AG580" s="209" t="s">
        <v>4933</v>
      </c>
      <c r="AH580" s="6" t="s">
        <v>4934</v>
      </c>
      <c r="AI580" s="119">
        <v>100</v>
      </c>
      <c r="AJ580" s="192"/>
      <c r="AK580" s="9"/>
      <c r="AL580" s="119"/>
      <c r="AM580" s="192"/>
      <c r="AN580" s="9"/>
      <c r="AO580" s="119"/>
      <c r="AP580" s="192"/>
      <c r="AQ580" s="9"/>
      <c r="AR580" s="81"/>
      <c r="AS580" s="192"/>
      <c r="AT580" s="9"/>
      <c r="AU580" s="119"/>
      <c r="AV580" s="84"/>
      <c r="AW580" s="9"/>
      <c r="AX580" s="119"/>
      <c r="AY580" s="192"/>
      <c r="AZ580" s="9"/>
      <c r="BA580" s="119"/>
      <c r="BB580" s="192"/>
      <c r="BC580" s="9"/>
      <c r="BD580" s="119"/>
      <c r="BE580" s="192"/>
      <c r="BF580" s="9"/>
      <c r="BG580" s="119"/>
    </row>
    <row r="581" spans="1:60" s="41" customFormat="1" ht="101.95" x14ac:dyDescent="0.25">
      <c r="A581" s="9">
        <v>796</v>
      </c>
      <c r="B581" s="124" t="s">
        <v>4913</v>
      </c>
      <c r="C581" s="9">
        <v>7</v>
      </c>
      <c r="D581" s="6" t="s">
        <v>4942</v>
      </c>
      <c r="E581" s="2" t="s">
        <v>4943</v>
      </c>
      <c r="F581" s="1">
        <v>8919</v>
      </c>
      <c r="G581" s="78" t="s">
        <v>4944</v>
      </c>
      <c r="H581" s="9">
        <v>2002</v>
      </c>
      <c r="I581" s="78" t="s">
        <v>4945</v>
      </c>
      <c r="J581" s="141">
        <v>62593.89</v>
      </c>
      <c r="K581" s="78" t="s">
        <v>147</v>
      </c>
      <c r="L581" s="78" t="s">
        <v>4946</v>
      </c>
      <c r="M581" s="78" t="s">
        <v>4947</v>
      </c>
      <c r="N581" s="78" t="s">
        <v>4948</v>
      </c>
      <c r="O581" s="78" t="s">
        <v>4949</v>
      </c>
      <c r="P581" s="9" t="s">
        <v>4950</v>
      </c>
      <c r="Q581" s="6">
        <v>35</v>
      </c>
      <c r="R581" s="6">
        <v>0</v>
      </c>
      <c r="S581" s="6">
        <v>10</v>
      </c>
      <c r="T581" s="6">
        <v>25</v>
      </c>
      <c r="U581" s="6">
        <v>35</v>
      </c>
      <c r="V581" s="9">
        <v>100</v>
      </c>
      <c r="W581" s="9">
        <v>100</v>
      </c>
      <c r="X581" s="6" t="s">
        <v>4923</v>
      </c>
      <c r="Y581" s="9">
        <v>1</v>
      </c>
      <c r="Z581" s="9">
        <v>8</v>
      </c>
      <c r="AA581" s="9">
        <v>2</v>
      </c>
      <c r="AB581" s="9">
        <v>30</v>
      </c>
      <c r="AC581" s="9">
        <v>11</v>
      </c>
      <c r="AD581" s="6"/>
      <c r="AE581" s="9"/>
      <c r="AF581" s="81">
        <v>100</v>
      </c>
      <c r="AG581" s="209" t="s">
        <v>4951</v>
      </c>
      <c r="AH581" s="6" t="s">
        <v>4943</v>
      </c>
      <c r="AI581" s="119">
        <v>100</v>
      </c>
      <c r="AJ581" s="192"/>
      <c r="AK581" s="9"/>
      <c r="AL581" s="119"/>
      <c r="AM581" s="192"/>
      <c r="AN581" s="9"/>
      <c r="AO581" s="119"/>
      <c r="AP581" s="192"/>
      <c r="AQ581" s="9"/>
      <c r="AR581" s="81"/>
      <c r="AS581" s="192"/>
      <c r="AT581" s="9"/>
      <c r="AU581" s="119"/>
      <c r="AV581" s="84"/>
      <c r="AW581" s="9"/>
      <c r="AX581" s="119"/>
      <c r="AY581" s="192"/>
      <c r="AZ581" s="9"/>
      <c r="BA581" s="119"/>
      <c r="BB581" s="192"/>
      <c r="BC581" s="9"/>
      <c r="BD581" s="119"/>
      <c r="BE581" s="192"/>
      <c r="BF581" s="9"/>
      <c r="BG581" s="119"/>
    </row>
    <row r="582" spans="1:60" s="41" customFormat="1" ht="409.6" x14ac:dyDescent="0.25">
      <c r="A582" s="9">
        <v>796</v>
      </c>
      <c r="B582" s="124" t="s">
        <v>4913</v>
      </c>
      <c r="C582" s="9">
        <v>7</v>
      </c>
      <c r="D582" s="6" t="s">
        <v>4951</v>
      </c>
      <c r="E582" s="2" t="s">
        <v>4943</v>
      </c>
      <c r="F582" s="1">
        <v>8919</v>
      </c>
      <c r="G582" s="78" t="s">
        <v>4952</v>
      </c>
      <c r="H582" s="9">
        <v>2015</v>
      </c>
      <c r="I582" s="78" t="s">
        <v>4953</v>
      </c>
      <c r="J582" s="141">
        <v>45493.8</v>
      </c>
      <c r="K582" s="78" t="s">
        <v>283</v>
      </c>
      <c r="L582" s="78" t="s">
        <v>4954</v>
      </c>
      <c r="M582" s="78" t="s">
        <v>4955</v>
      </c>
      <c r="N582" s="78" t="s">
        <v>4956</v>
      </c>
      <c r="O582" s="78" t="s">
        <v>4957</v>
      </c>
      <c r="P582" s="9">
        <v>55734</v>
      </c>
      <c r="Q582" s="6">
        <v>35</v>
      </c>
      <c r="R582" s="6">
        <v>0</v>
      </c>
      <c r="S582" s="6">
        <v>10</v>
      </c>
      <c r="T582" s="6">
        <v>25</v>
      </c>
      <c r="U582" s="6">
        <v>35</v>
      </c>
      <c r="V582" s="9">
        <v>0</v>
      </c>
      <c r="W582" s="9">
        <v>0</v>
      </c>
      <c r="X582" s="6" t="s">
        <v>4923</v>
      </c>
      <c r="Y582" s="9">
        <v>4</v>
      </c>
      <c r="Z582" s="9">
        <v>2</v>
      </c>
      <c r="AA582" s="9">
        <v>4</v>
      </c>
      <c r="AB582" s="9">
        <v>60</v>
      </c>
      <c r="AC582" s="9" t="s">
        <v>7540</v>
      </c>
      <c r="AD582" s="6"/>
      <c r="AE582" s="9">
        <v>5</v>
      </c>
      <c r="AF582" s="81">
        <v>100</v>
      </c>
      <c r="AG582" s="209" t="s">
        <v>4951</v>
      </c>
      <c r="AH582" s="6" t="s">
        <v>4943</v>
      </c>
      <c r="AI582" s="119">
        <v>100</v>
      </c>
      <c r="AJ582" s="192"/>
      <c r="AK582" s="9"/>
      <c r="AL582" s="119"/>
      <c r="AM582" s="192"/>
      <c r="AN582" s="9"/>
      <c r="AO582" s="119"/>
      <c r="AP582" s="192"/>
      <c r="AQ582" s="9"/>
      <c r="AR582" s="81"/>
      <c r="AS582" s="192"/>
      <c r="AT582" s="9"/>
      <c r="AU582" s="119"/>
      <c r="AV582" s="84"/>
      <c r="AW582" s="9"/>
      <c r="AX582" s="119"/>
      <c r="AY582" s="192"/>
      <c r="AZ582" s="9"/>
      <c r="BA582" s="119"/>
      <c r="BB582" s="192"/>
      <c r="BC582" s="9"/>
      <c r="BD582" s="119"/>
      <c r="BE582" s="192"/>
      <c r="BF582" s="9"/>
      <c r="BG582" s="119"/>
    </row>
    <row r="583" spans="1:60" s="41" customFormat="1" ht="267.55" x14ac:dyDescent="0.25">
      <c r="A583" s="9">
        <v>796</v>
      </c>
      <c r="B583" s="124" t="s">
        <v>4913</v>
      </c>
      <c r="C583" s="9">
        <v>3</v>
      </c>
      <c r="D583" s="6" t="s">
        <v>4958</v>
      </c>
      <c r="E583" s="2" t="s">
        <v>4959</v>
      </c>
      <c r="F583" s="1">
        <v>15006</v>
      </c>
      <c r="G583" s="78" t="s">
        <v>4960</v>
      </c>
      <c r="H583" s="9">
        <v>2016</v>
      </c>
      <c r="I583" s="78" t="s">
        <v>4961</v>
      </c>
      <c r="J583" s="141">
        <v>39906.6</v>
      </c>
      <c r="K583" s="78" t="s">
        <v>283</v>
      </c>
      <c r="L583" s="78" t="s">
        <v>4954</v>
      </c>
      <c r="M583" s="78" t="s">
        <v>4955</v>
      </c>
      <c r="N583" s="78" t="s">
        <v>4962</v>
      </c>
      <c r="O583" s="78" t="s">
        <v>4963</v>
      </c>
      <c r="P583" s="9" t="s">
        <v>4964</v>
      </c>
      <c r="Q583" s="6">
        <v>50</v>
      </c>
      <c r="R583" s="6">
        <v>5</v>
      </c>
      <c r="S583" s="6">
        <v>20</v>
      </c>
      <c r="T583" s="6">
        <v>25</v>
      </c>
      <c r="U583" s="6">
        <v>50</v>
      </c>
      <c r="V583" s="9">
        <v>0</v>
      </c>
      <c r="W583" s="9">
        <v>0</v>
      </c>
      <c r="X583" s="6" t="s">
        <v>4923</v>
      </c>
      <c r="Y583" s="9">
        <v>4</v>
      </c>
      <c r="Z583" s="9">
        <v>4</v>
      </c>
      <c r="AA583" s="9">
        <v>4</v>
      </c>
      <c r="AB583" s="9">
        <v>30</v>
      </c>
      <c r="AC583" s="9" t="s">
        <v>7541</v>
      </c>
      <c r="AD583" s="6"/>
      <c r="AE583" s="9"/>
      <c r="AF583" s="81">
        <v>100</v>
      </c>
      <c r="AG583" s="209" t="s">
        <v>4958</v>
      </c>
      <c r="AH583" s="6" t="s">
        <v>4959</v>
      </c>
      <c r="AI583" s="119">
        <v>80</v>
      </c>
      <c r="AJ583" s="192" t="s">
        <v>4933</v>
      </c>
      <c r="AK583" s="9" t="s">
        <v>4934</v>
      </c>
      <c r="AL583" s="119">
        <v>10</v>
      </c>
      <c r="AM583" s="192" t="s">
        <v>4965</v>
      </c>
      <c r="AN583" s="9" t="s">
        <v>4966</v>
      </c>
      <c r="AO583" s="119">
        <v>5</v>
      </c>
      <c r="AP583" s="192" t="s">
        <v>4967</v>
      </c>
      <c r="AQ583" s="9" t="s">
        <v>4959</v>
      </c>
      <c r="AR583" s="81">
        <v>5</v>
      </c>
      <c r="AS583" s="192"/>
      <c r="AT583" s="9"/>
      <c r="AU583" s="119"/>
      <c r="AV583" s="84"/>
      <c r="AW583" s="9"/>
      <c r="AX583" s="119"/>
      <c r="AY583" s="192"/>
      <c r="AZ583" s="9"/>
      <c r="BA583" s="119"/>
      <c r="BB583" s="192"/>
      <c r="BC583" s="9"/>
      <c r="BD583" s="119"/>
      <c r="BE583" s="192"/>
      <c r="BF583" s="9"/>
      <c r="BG583" s="119"/>
    </row>
    <row r="584" spans="1:60" s="41" customFormat="1" ht="152.9" x14ac:dyDescent="0.25">
      <c r="A584" s="9">
        <v>796</v>
      </c>
      <c r="B584" s="124" t="s">
        <v>4913</v>
      </c>
      <c r="C584" s="9">
        <v>9</v>
      </c>
      <c r="D584" s="6" t="s">
        <v>4968</v>
      </c>
      <c r="E584" s="2" t="s">
        <v>4969</v>
      </c>
      <c r="F584" s="1">
        <v>11064</v>
      </c>
      <c r="G584" s="78" t="s">
        <v>4970</v>
      </c>
      <c r="H584" s="9">
        <v>2002</v>
      </c>
      <c r="I584" s="78" t="s">
        <v>4971</v>
      </c>
      <c r="J584" s="141">
        <v>138753.96</v>
      </c>
      <c r="K584" s="78" t="s">
        <v>147</v>
      </c>
      <c r="L584" s="78" t="s">
        <v>4972</v>
      </c>
      <c r="M584" s="78" t="s">
        <v>4973</v>
      </c>
      <c r="N584" s="78" t="s">
        <v>4974</v>
      </c>
      <c r="O584" s="78" t="s">
        <v>4975</v>
      </c>
      <c r="P584" s="9" t="s">
        <v>4976</v>
      </c>
      <c r="Q584" s="6">
        <v>16.323995294117644</v>
      </c>
      <c r="R584" s="6">
        <v>16.323995294117644</v>
      </c>
      <c r="S584" s="6">
        <v>0</v>
      </c>
      <c r="T584" s="6">
        <v>0</v>
      </c>
      <c r="U584" s="6">
        <v>16.323995294117644</v>
      </c>
      <c r="V584" s="9">
        <v>100</v>
      </c>
      <c r="W584" s="9" t="s">
        <v>4977</v>
      </c>
      <c r="X584" s="6" t="s">
        <v>4923</v>
      </c>
      <c r="Y584" s="9">
        <v>6</v>
      </c>
      <c r="Z584" s="9">
        <v>1</v>
      </c>
      <c r="AA584" s="9">
        <v>1</v>
      </c>
      <c r="AB584" s="9">
        <v>26</v>
      </c>
      <c r="AC584" s="9">
        <v>11</v>
      </c>
      <c r="AD584" s="6"/>
      <c r="AE584" s="9"/>
      <c r="AF584" s="81">
        <v>0</v>
      </c>
      <c r="AG584" s="209" t="s">
        <v>4968</v>
      </c>
      <c r="AH584" s="6" t="s">
        <v>4969</v>
      </c>
      <c r="AI584" s="119">
        <v>0</v>
      </c>
      <c r="AJ584" s="192"/>
      <c r="AK584" s="9"/>
      <c r="AL584" s="119"/>
      <c r="AM584" s="192"/>
      <c r="AN584" s="9"/>
      <c r="AO584" s="119"/>
      <c r="AP584" s="192"/>
      <c r="AQ584" s="9"/>
      <c r="AR584" s="81"/>
      <c r="AS584" s="192"/>
      <c r="AT584" s="9"/>
      <c r="AU584" s="119"/>
      <c r="AV584" s="84"/>
      <c r="AW584" s="9"/>
      <c r="AX584" s="119"/>
      <c r="AY584" s="192"/>
      <c r="AZ584" s="9"/>
      <c r="BA584" s="119"/>
      <c r="BB584" s="192"/>
      <c r="BC584" s="9"/>
      <c r="BD584" s="119"/>
      <c r="BE584" s="192"/>
      <c r="BF584" s="9"/>
      <c r="BG584" s="119"/>
    </row>
    <row r="585" spans="1:60" s="41" customFormat="1" ht="178.35" x14ac:dyDescent="0.25">
      <c r="A585" s="9">
        <v>1500</v>
      </c>
      <c r="B585" s="124" t="s">
        <v>4978</v>
      </c>
      <c r="C585" s="9" t="s">
        <v>4979</v>
      </c>
      <c r="D585" s="6"/>
      <c r="E585" s="2" t="s">
        <v>4980</v>
      </c>
      <c r="F585" s="1">
        <v>26112</v>
      </c>
      <c r="G585" s="78" t="s">
        <v>4981</v>
      </c>
      <c r="H585" s="9">
        <v>2005</v>
      </c>
      <c r="I585" s="78" t="s">
        <v>4982</v>
      </c>
      <c r="J585" s="141">
        <v>124770.49</v>
      </c>
      <c r="K585" s="78" t="s">
        <v>147</v>
      </c>
      <c r="L585" s="78" t="s">
        <v>4983</v>
      </c>
      <c r="M585" s="78" t="s">
        <v>4984</v>
      </c>
      <c r="N585" s="78" t="s">
        <v>4985</v>
      </c>
      <c r="O585" s="78" t="s">
        <v>4986</v>
      </c>
      <c r="P585" s="9">
        <v>101698</v>
      </c>
      <c r="Q585" s="6">
        <v>44.06</v>
      </c>
      <c r="R585" s="6"/>
      <c r="S585" s="6">
        <v>14.36</v>
      </c>
      <c r="T585" s="6">
        <v>29.7</v>
      </c>
      <c r="U585" s="6">
        <v>44.06</v>
      </c>
      <c r="V585" s="9">
        <v>40</v>
      </c>
      <c r="W585" s="9">
        <v>100</v>
      </c>
      <c r="X585" s="6" t="s">
        <v>4987</v>
      </c>
      <c r="Y585" s="9">
        <v>6</v>
      </c>
      <c r="Z585" s="9">
        <v>4</v>
      </c>
      <c r="AA585" s="9">
        <v>1</v>
      </c>
      <c r="AB585" s="9">
        <v>16</v>
      </c>
      <c r="AC585" s="9" t="s">
        <v>4988</v>
      </c>
      <c r="AD585" s="6">
        <v>47</v>
      </c>
      <c r="AE585" s="9">
        <v>5</v>
      </c>
      <c r="AF585" s="81">
        <v>15</v>
      </c>
      <c r="AG585" s="209" t="s">
        <v>4546</v>
      </c>
      <c r="AH585" s="6" t="s">
        <v>4989</v>
      </c>
      <c r="AI585" s="119">
        <v>5</v>
      </c>
      <c r="AJ585" s="192" t="s">
        <v>4990</v>
      </c>
      <c r="AK585" s="9" t="s">
        <v>4989</v>
      </c>
      <c r="AL585" s="119">
        <v>10</v>
      </c>
      <c r="AM585" s="192"/>
      <c r="AN585" s="9"/>
      <c r="AO585" s="119"/>
      <c r="AP585" s="192"/>
      <c r="AQ585" s="9"/>
      <c r="AR585" s="81"/>
      <c r="AS585" s="192"/>
      <c r="AT585" s="9"/>
      <c r="AU585" s="119"/>
      <c r="AV585" s="84"/>
      <c r="AW585" s="9"/>
      <c r="AX585" s="119"/>
      <c r="AY585" s="192"/>
      <c r="AZ585" s="9"/>
      <c r="BA585" s="119"/>
      <c r="BB585" s="192"/>
      <c r="BC585" s="9"/>
      <c r="BD585" s="119"/>
      <c r="BE585" s="192"/>
      <c r="BF585" s="9"/>
      <c r="BG585" s="119"/>
    </row>
    <row r="586" spans="1:60" s="41" customFormat="1" ht="178.35" x14ac:dyDescent="0.25">
      <c r="A586" s="9">
        <v>1500</v>
      </c>
      <c r="B586" s="124" t="s">
        <v>4978</v>
      </c>
      <c r="C586" s="9" t="s">
        <v>4991</v>
      </c>
      <c r="D586" s="6"/>
      <c r="E586" s="2" t="s">
        <v>4992</v>
      </c>
      <c r="F586" s="1">
        <v>11013</v>
      </c>
      <c r="G586" s="78" t="s">
        <v>4993</v>
      </c>
      <c r="H586" s="9">
        <v>2015</v>
      </c>
      <c r="I586" s="78" t="s">
        <v>4994</v>
      </c>
      <c r="J586" s="141">
        <v>49769.46</v>
      </c>
      <c r="K586" s="37" t="s">
        <v>7624</v>
      </c>
      <c r="L586" s="78" t="s">
        <v>4995</v>
      </c>
      <c r="M586" s="78" t="s">
        <v>4996</v>
      </c>
      <c r="N586" s="78" t="s">
        <v>4997</v>
      </c>
      <c r="O586" s="78" t="s">
        <v>4998</v>
      </c>
      <c r="P586" s="9" t="s">
        <v>4999</v>
      </c>
      <c r="Q586" s="6">
        <v>9.64</v>
      </c>
      <c r="R586" s="6">
        <v>1.46</v>
      </c>
      <c r="S586" s="6">
        <v>8.18</v>
      </c>
      <c r="T586" s="6"/>
      <c r="U586" s="6">
        <v>9.64</v>
      </c>
      <c r="V586" s="9">
        <v>60</v>
      </c>
      <c r="W586" s="9">
        <v>5</v>
      </c>
      <c r="X586" s="6" t="s">
        <v>4987</v>
      </c>
      <c r="Y586" s="9">
        <v>6</v>
      </c>
      <c r="Z586" s="9">
        <v>4</v>
      </c>
      <c r="AA586" s="9">
        <v>1</v>
      </c>
      <c r="AB586" s="9">
        <v>16</v>
      </c>
      <c r="AC586" s="9"/>
      <c r="AD586" s="6"/>
      <c r="AE586" s="9">
        <v>20</v>
      </c>
      <c r="AF586" s="81">
        <v>70</v>
      </c>
      <c r="AG586" s="209" t="s">
        <v>4546</v>
      </c>
      <c r="AH586" s="6" t="s">
        <v>4989</v>
      </c>
      <c r="AI586" s="119">
        <v>50</v>
      </c>
      <c r="AJ586" s="192"/>
      <c r="AK586" s="9"/>
      <c r="AL586" s="119"/>
      <c r="AM586" s="192"/>
      <c r="AN586" s="9"/>
      <c r="AO586" s="119"/>
      <c r="AP586" s="192"/>
      <c r="AQ586" s="9"/>
      <c r="AR586" s="81"/>
      <c r="AS586" s="192"/>
      <c r="AT586" s="9"/>
      <c r="AU586" s="119"/>
      <c r="AV586" s="84"/>
      <c r="AW586" s="9"/>
      <c r="AX586" s="119"/>
      <c r="AY586" s="192"/>
      <c r="AZ586" s="9"/>
      <c r="BA586" s="119"/>
      <c r="BB586" s="192"/>
      <c r="BC586" s="9"/>
      <c r="BD586" s="119"/>
      <c r="BE586" s="192"/>
      <c r="BF586" s="9"/>
      <c r="BG586" s="119"/>
    </row>
    <row r="587" spans="1:60" s="41" customFormat="1" ht="50.95" x14ac:dyDescent="0.25">
      <c r="A587" s="9">
        <v>1502</v>
      </c>
      <c r="B587" s="124" t="s">
        <v>5000</v>
      </c>
      <c r="C587" s="9">
        <v>5</v>
      </c>
      <c r="D587" s="6"/>
      <c r="E587" s="2" t="s">
        <v>5001</v>
      </c>
      <c r="F587" s="1">
        <v>5703</v>
      </c>
      <c r="G587" s="78" t="s">
        <v>5002</v>
      </c>
      <c r="H587" s="9">
        <v>2014</v>
      </c>
      <c r="I587" s="78" t="s">
        <v>5003</v>
      </c>
      <c r="J587" s="141">
        <v>20700.47</v>
      </c>
      <c r="K587" s="78" t="s">
        <v>7623</v>
      </c>
      <c r="L587" s="78" t="s">
        <v>5004</v>
      </c>
      <c r="M587" s="78" t="s">
        <v>5005</v>
      </c>
      <c r="N587" s="78" t="s">
        <v>5006</v>
      </c>
      <c r="O587" s="78" t="s">
        <v>5007</v>
      </c>
      <c r="P587" s="9">
        <v>2902000</v>
      </c>
      <c r="Q587" s="6">
        <v>24.42</v>
      </c>
      <c r="R587" s="6">
        <v>2.44</v>
      </c>
      <c r="S587" s="6">
        <v>0.61</v>
      </c>
      <c r="T587" s="6">
        <v>21.38</v>
      </c>
      <c r="U587" s="6">
        <v>24.42</v>
      </c>
      <c r="V587" s="9">
        <v>100</v>
      </c>
      <c r="W587" s="9">
        <v>43</v>
      </c>
      <c r="X587" s="6"/>
      <c r="Y587" s="9">
        <v>4</v>
      </c>
      <c r="Z587" s="9">
        <v>8</v>
      </c>
      <c r="AA587" s="9">
        <v>3</v>
      </c>
      <c r="AB587" s="9">
        <v>16</v>
      </c>
      <c r="AC587" s="9"/>
      <c r="AD587" s="6">
        <v>21.38</v>
      </c>
      <c r="AE587" s="9">
        <v>5</v>
      </c>
      <c r="AF587" s="81">
        <v>20</v>
      </c>
      <c r="AG587" s="209" t="s">
        <v>5008</v>
      </c>
      <c r="AH587" s="6" t="s">
        <v>5009</v>
      </c>
      <c r="AI587" s="119">
        <v>70</v>
      </c>
      <c r="AJ587" s="192" t="s">
        <v>5010</v>
      </c>
      <c r="AK587" s="9" t="s">
        <v>5011</v>
      </c>
      <c r="AL587" s="119">
        <v>20</v>
      </c>
      <c r="AM587" s="192"/>
      <c r="AN587" s="9"/>
      <c r="AO587" s="119"/>
      <c r="AP587" s="192"/>
      <c r="AQ587" s="9"/>
      <c r="AR587" s="81"/>
      <c r="AS587" s="192" t="s">
        <v>5012</v>
      </c>
      <c r="AT587" s="9" t="s">
        <v>5013</v>
      </c>
      <c r="AU587" s="119">
        <v>10</v>
      </c>
      <c r="AV587" s="84"/>
      <c r="AW587" s="9"/>
      <c r="AX587" s="119"/>
      <c r="AY587" s="192"/>
      <c r="AZ587" s="9"/>
      <c r="BA587" s="119"/>
      <c r="BB587" s="192"/>
      <c r="BC587" s="9"/>
      <c r="BD587" s="119"/>
      <c r="BE587" s="192"/>
      <c r="BF587" s="9"/>
      <c r="BG587" s="119"/>
    </row>
    <row r="588" spans="1:60" s="41" customFormat="1" ht="127.4" x14ac:dyDescent="0.25">
      <c r="A588" s="9">
        <v>1502</v>
      </c>
      <c r="B588" s="124" t="s">
        <v>5000</v>
      </c>
      <c r="C588" s="9">
        <v>6</v>
      </c>
      <c r="D588" s="6"/>
      <c r="E588" s="2" t="s">
        <v>5014</v>
      </c>
      <c r="F588" s="1">
        <v>21593</v>
      </c>
      <c r="G588" s="78" t="s">
        <v>5015</v>
      </c>
      <c r="H588" s="9">
        <v>2008</v>
      </c>
      <c r="I588" s="78" t="s">
        <v>5016</v>
      </c>
      <c r="J588" s="141">
        <v>145923.18</v>
      </c>
      <c r="K588" s="78" t="s">
        <v>88</v>
      </c>
      <c r="L588" s="78" t="s">
        <v>5017</v>
      </c>
      <c r="M588" s="78" t="s">
        <v>5018</v>
      </c>
      <c r="N588" s="78" t="s">
        <v>5019</v>
      </c>
      <c r="O588" s="78" t="s">
        <v>5020</v>
      </c>
      <c r="P588" s="9" t="s">
        <v>5021</v>
      </c>
      <c r="Q588" s="6">
        <v>28.53</v>
      </c>
      <c r="R588" s="6">
        <v>0</v>
      </c>
      <c r="S588" s="6">
        <v>4.29</v>
      </c>
      <c r="T588" s="6">
        <v>24.24</v>
      </c>
      <c r="U588" s="6">
        <v>28.53</v>
      </c>
      <c r="V588" s="9">
        <v>0</v>
      </c>
      <c r="W588" s="9">
        <v>100</v>
      </c>
      <c r="X588" s="6" t="s">
        <v>5022</v>
      </c>
      <c r="Y588" s="9">
        <v>3</v>
      </c>
      <c r="Z588" s="9">
        <v>10</v>
      </c>
      <c r="AA588" s="9">
        <v>4</v>
      </c>
      <c r="AB588" s="9">
        <v>16</v>
      </c>
      <c r="AC588" s="9">
        <v>77</v>
      </c>
      <c r="AD588" s="6">
        <v>19.53</v>
      </c>
      <c r="AE588" s="9">
        <v>5</v>
      </c>
      <c r="AF588" s="81">
        <v>0</v>
      </c>
      <c r="AG588" s="209" t="s">
        <v>5023</v>
      </c>
      <c r="AH588" s="6" t="s">
        <v>5011</v>
      </c>
      <c r="AI588" s="119">
        <v>25</v>
      </c>
      <c r="AJ588" s="192"/>
      <c r="AK588" s="9"/>
      <c r="AL588" s="119"/>
      <c r="AM588" s="192"/>
      <c r="AN588" s="9"/>
      <c r="AO588" s="119"/>
      <c r="AP588" s="192"/>
      <c r="AQ588" s="9"/>
      <c r="AR588" s="81"/>
      <c r="AS588" s="192" t="s">
        <v>5012</v>
      </c>
      <c r="AT588" s="9" t="s">
        <v>5013</v>
      </c>
      <c r="AU588" s="119">
        <v>75</v>
      </c>
      <c r="AV588" s="84"/>
      <c r="AW588" s="9"/>
      <c r="AX588" s="119"/>
      <c r="AY588" s="192"/>
      <c r="AZ588" s="9"/>
      <c r="BA588" s="119"/>
      <c r="BB588" s="192"/>
      <c r="BC588" s="9"/>
      <c r="BD588" s="119"/>
      <c r="BE588" s="192"/>
      <c r="BF588" s="9"/>
      <c r="BG588" s="119"/>
    </row>
    <row r="589" spans="1:60" s="41" customFormat="1" ht="127.4" x14ac:dyDescent="0.25">
      <c r="A589" s="9">
        <v>1502</v>
      </c>
      <c r="B589" s="124" t="s">
        <v>5000</v>
      </c>
      <c r="C589" s="9">
        <v>5</v>
      </c>
      <c r="D589" s="6" t="s">
        <v>5010</v>
      </c>
      <c r="E589" s="2" t="s">
        <v>5024</v>
      </c>
      <c r="F589" s="1">
        <v>14943</v>
      </c>
      <c r="G589" s="78" t="s">
        <v>5025</v>
      </c>
      <c r="H589" s="9">
        <v>2011</v>
      </c>
      <c r="I589" s="78" t="s">
        <v>5026</v>
      </c>
      <c r="J589" s="141">
        <v>323400</v>
      </c>
      <c r="K589" s="78" t="s">
        <v>68</v>
      </c>
      <c r="L589" s="78" t="s">
        <v>5027</v>
      </c>
      <c r="M589" s="78" t="s">
        <v>5028</v>
      </c>
      <c r="N589" s="78" t="s">
        <v>5029</v>
      </c>
      <c r="O589" s="78" t="s">
        <v>5030</v>
      </c>
      <c r="P589" s="9" t="s">
        <v>5031</v>
      </c>
      <c r="Q589" s="6">
        <v>73.709999999999994</v>
      </c>
      <c r="R589" s="6">
        <v>38.049999999999997</v>
      </c>
      <c r="S589" s="6">
        <v>9.51</v>
      </c>
      <c r="T589" s="6">
        <v>26.15</v>
      </c>
      <c r="U589" s="6">
        <v>73.709999999999994</v>
      </c>
      <c r="V589" s="9">
        <v>85</v>
      </c>
      <c r="W589" s="9">
        <v>85</v>
      </c>
      <c r="X589" s="6"/>
      <c r="Y589" s="9">
        <v>3</v>
      </c>
      <c r="Z589" s="9">
        <v>12</v>
      </c>
      <c r="AA589" s="9">
        <v>3</v>
      </c>
      <c r="AB589" s="9">
        <v>16</v>
      </c>
      <c r="AC589" s="9">
        <v>62</v>
      </c>
      <c r="AD589" s="6">
        <v>26.15</v>
      </c>
      <c r="AE589" s="9">
        <v>5</v>
      </c>
      <c r="AF589" s="81">
        <v>20</v>
      </c>
      <c r="AG589" s="209" t="s">
        <v>5023</v>
      </c>
      <c r="AH589" s="6" t="s">
        <v>5011</v>
      </c>
      <c r="AI589" s="119">
        <v>100</v>
      </c>
      <c r="AJ589" s="192"/>
      <c r="AK589" s="9"/>
      <c r="AL589" s="119"/>
      <c r="AM589" s="192"/>
      <c r="AN589" s="9"/>
      <c r="AO589" s="119"/>
      <c r="AP589" s="192"/>
      <c r="AQ589" s="9"/>
      <c r="AR589" s="81"/>
      <c r="AS589" s="192"/>
      <c r="AT589" s="9"/>
      <c r="AU589" s="119"/>
      <c r="AV589" s="84"/>
      <c r="AW589" s="9"/>
      <c r="AX589" s="119"/>
      <c r="AY589" s="192"/>
      <c r="AZ589" s="9"/>
      <c r="BA589" s="119"/>
      <c r="BB589" s="192"/>
      <c r="BC589" s="9"/>
      <c r="BD589" s="119"/>
      <c r="BE589" s="192"/>
      <c r="BF589" s="9"/>
      <c r="BG589" s="119"/>
    </row>
    <row r="590" spans="1:60" s="41" customFormat="1" ht="178.35" x14ac:dyDescent="0.25">
      <c r="A590" s="9">
        <v>1502</v>
      </c>
      <c r="B590" s="124" t="s">
        <v>5000</v>
      </c>
      <c r="C590" s="9">
        <v>6</v>
      </c>
      <c r="D590" s="6"/>
      <c r="E590" s="2" t="s">
        <v>5009</v>
      </c>
      <c r="F590" s="1">
        <v>20631</v>
      </c>
      <c r="G590" s="78" t="s">
        <v>5032</v>
      </c>
      <c r="H590" s="9">
        <v>2005</v>
      </c>
      <c r="I590" s="78" t="s">
        <v>5033</v>
      </c>
      <c r="J590" s="141">
        <v>106213.49</v>
      </c>
      <c r="K590" s="78" t="s">
        <v>140</v>
      </c>
      <c r="L590" s="78" t="s">
        <v>5034</v>
      </c>
      <c r="M590" s="78" t="s">
        <v>5035</v>
      </c>
      <c r="N590" s="78" t="s">
        <v>5036</v>
      </c>
      <c r="O590" s="78" t="s">
        <v>5037</v>
      </c>
      <c r="P590" s="9" t="s">
        <v>5038</v>
      </c>
      <c r="Q590" s="6">
        <v>23.67</v>
      </c>
      <c r="R590" s="6">
        <v>0</v>
      </c>
      <c r="S590" s="6">
        <v>3.12</v>
      </c>
      <c r="T590" s="6">
        <v>20.55</v>
      </c>
      <c r="U590" s="6">
        <v>23.67</v>
      </c>
      <c r="V590" s="9">
        <v>60</v>
      </c>
      <c r="W590" s="9">
        <v>100</v>
      </c>
      <c r="X590" s="6"/>
      <c r="Y590" s="9">
        <v>4</v>
      </c>
      <c r="Z590" s="9">
        <v>9</v>
      </c>
      <c r="AA590" s="9">
        <v>1</v>
      </c>
      <c r="AB590" s="9">
        <v>16</v>
      </c>
      <c r="AC590" s="9">
        <v>106</v>
      </c>
      <c r="AD590" s="6">
        <v>14.28</v>
      </c>
      <c r="AE590" s="9">
        <v>5</v>
      </c>
      <c r="AF590" s="81">
        <v>20</v>
      </c>
      <c r="AG590" s="209" t="s">
        <v>5023</v>
      </c>
      <c r="AH590" s="6" t="s">
        <v>5011</v>
      </c>
      <c r="AI590" s="119">
        <v>100</v>
      </c>
      <c r="AJ590" s="192"/>
      <c r="AK590" s="9"/>
      <c r="AL590" s="119"/>
      <c r="AM590" s="192"/>
      <c r="AN590" s="9"/>
      <c r="AO590" s="119"/>
      <c r="AP590" s="192"/>
      <c r="AQ590" s="9"/>
      <c r="AR590" s="81"/>
      <c r="AS590" s="192"/>
      <c r="AT590" s="9"/>
      <c r="AU590" s="119"/>
      <c r="AV590" s="84"/>
      <c r="AW590" s="9"/>
      <c r="AX590" s="119"/>
      <c r="AY590" s="192"/>
      <c r="AZ590" s="9"/>
      <c r="BA590" s="119"/>
      <c r="BB590" s="192"/>
      <c r="BC590" s="9"/>
      <c r="BD590" s="119"/>
      <c r="BE590" s="192"/>
      <c r="BF590" s="9"/>
      <c r="BG590" s="119"/>
    </row>
    <row r="591" spans="1:60" s="41" customFormat="1" ht="178.35" x14ac:dyDescent="0.25">
      <c r="A591" s="9">
        <v>1502</v>
      </c>
      <c r="B591" s="124" t="s">
        <v>5000</v>
      </c>
      <c r="C591" s="9">
        <v>2</v>
      </c>
      <c r="D591" s="6"/>
      <c r="E591" s="2" t="s">
        <v>5009</v>
      </c>
      <c r="F591" s="1">
        <v>20631</v>
      </c>
      <c r="G591" s="78" t="s">
        <v>5039</v>
      </c>
      <c r="H591" s="9">
        <v>2003</v>
      </c>
      <c r="I591" s="78" t="s">
        <v>5040</v>
      </c>
      <c r="J591" s="141">
        <v>54248.04</v>
      </c>
      <c r="K591" s="78" t="s">
        <v>147</v>
      </c>
      <c r="L591" s="78" t="s">
        <v>5041</v>
      </c>
      <c r="M591" s="78" t="s">
        <v>5035</v>
      </c>
      <c r="N591" s="78" t="s">
        <v>5042</v>
      </c>
      <c r="O591" s="78" t="s">
        <v>5043</v>
      </c>
      <c r="P591" s="9" t="s">
        <v>5044</v>
      </c>
      <c r="Q591" s="6">
        <v>22.15</v>
      </c>
      <c r="R591" s="6">
        <v>0</v>
      </c>
      <c r="S591" s="6">
        <v>1.6</v>
      </c>
      <c r="T591" s="6">
        <v>20.55</v>
      </c>
      <c r="U591" s="6">
        <v>22.15</v>
      </c>
      <c r="V591" s="9">
        <v>80</v>
      </c>
      <c r="W591" s="9">
        <v>100</v>
      </c>
      <c r="X591" s="6"/>
      <c r="Y591" s="9">
        <v>4</v>
      </c>
      <c r="Z591" s="9">
        <v>9</v>
      </c>
      <c r="AA591" s="9">
        <v>1</v>
      </c>
      <c r="AB591" s="9">
        <v>16</v>
      </c>
      <c r="AC591" s="9">
        <v>148</v>
      </c>
      <c r="AD591" s="6">
        <v>14.28</v>
      </c>
      <c r="AE591" s="9">
        <v>5</v>
      </c>
      <c r="AF591" s="81">
        <v>80</v>
      </c>
      <c r="AG591" s="209" t="s">
        <v>5023</v>
      </c>
      <c r="AH591" s="6" t="s">
        <v>5011</v>
      </c>
      <c r="AI591" s="119">
        <v>100</v>
      </c>
      <c r="AJ591" s="192"/>
      <c r="AK591" s="9"/>
      <c r="AL591" s="119"/>
      <c r="AM591" s="192"/>
      <c r="AN591" s="9"/>
      <c r="AO591" s="119"/>
      <c r="AP591" s="192"/>
      <c r="AQ591" s="9"/>
      <c r="AR591" s="81"/>
      <c r="AS591" s="192"/>
      <c r="AT591" s="9"/>
      <c r="AU591" s="119"/>
      <c r="AV591" s="84"/>
      <c r="AW591" s="9"/>
      <c r="AX591" s="119"/>
      <c r="AY591" s="192"/>
      <c r="AZ591" s="9"/>
      <c r="BA591" s="119"/>
      <c r="BB591" s="192"/>
      <c r="BC591" s="9"/>
      <c r="BD591" s="119"/>
      <c r="BE591" s="192"/>
      <c r="BF591" s="9"/>
      <c r="BG591" s="119"/>
    </row>
    <row r="592" spans="1:60" s="41" customFormat="1" ht="140.15" x14ac:dyDescent="0.25">
      <c r="A592" s="9">
        <v>1502</v>
      </c>
      <c r="B592" s="124" t="s">
        <v>5000</v>
      </c>
      <c r="C592" s="9">
        <v>6</v>
      </c>
      <c r="D592" s="6"/>
      <c r="E592" s="2" t="s">
        <v>5009</v>
      </c>
      <c r="F592" s="1">
        <v>20631</v>
      </c>
      <c r="G592" s="78" t="s">
        <v>5045</v>
      </c>
      <c r="H592" s="9">
        <v>2002</v>
      </c>
      <c r="I592" s="78" t="s">
        <v>5046</v>
      </c>
      <c r="J592" s="141">
        <v>86424.2</v>
      </c>
      <c r="K592" s="78" t="s">
        <v>49</v>
      </c>
      <c r="L592" s="78" t="s">
        <v>5047</v>
      </c>
      <c r="M592" s="78" t="s">
        <v>5048</v>
      </c>
      <c r="N592" s="78" t="s">
        <v>5049</v>
      </c>
      <c r="O592" s="78" t="s">
        <v>5050</v>
      </c>
      <c r="P592" s="9" t="s">
        <v>5051</v>
      </c>
      <c r="Q592" s="6">
        <v>37.369999999999997</v>
      </c>
      <c r="R592" s="6">
        <v>0</v>
      </c>
      <c r="S592" s="6">
        <v>2.54</v>
      </c>
      <c r="T592" s="6">
        <v>34.83</v>
      </c>
      <c r="U592" s="6">
        <v>37.369999999999997</v>
      </c>
      <c r="V592" s="9">
        <v>81.67</v>
      </c>
      <c r="W592" s="9">
        <v>100</v>
      </c>
      <c r="X592" s="6"/>
      <c r="Y592" s="9">
        <v>3</v>
      </c>
      <c r="Z592" s="9">
        <v>10</v>
      </c>
      <c r="AA592" s="9">
        <v>3</v>
      </c>
      <c r="AB592" s="9">
        <v>16</v>
      </c>
      <c r="AC592" s="9"/>
      <c r="AD592" s="6">
        <v>28.56</v>
      </c>
      <c r="AE592" s="9">
        <v>5</v>
      </c>
      <c r="AF592" s="81">
        <v>10</v>
      </c>
      <c r="AG592" s="209" t="s">
        <v>5023</v>
      </c>
      <c r="AH592" s="6" t="s">
        <v>5011</v>
      </c>
      <c r="AI592" s="119">
        <v>100</v>
      </c>
      <c r="AJ592" s="192"/>
      <c r="AK592" s="9"/>
      <c r="AL592" s="119"/>
      <c r="AM592" s="192"/>
      <c r="AN592" s="9"/>
      <c r="AO592" s="119"/>
      <c r="AP592" s="192"/>
      <c r="AQ592" s="9"/>
      <c r="AR592" s="81"/>
      <c r="AS592" s="192"/>
      <c r="AT592" s="9"/>
      <c r="AU592" s="119"/>
      <c r="AV592" s="84"/>
      <c r="AW592" s="9"/>
      <c r="AX592" s="119"/>
      <c r="AY592" s="192"/>
      <c r="AZ592" s="9"/>
      <c r="BA592" s="119"/>
      <c r="BB592" s="192"/>
      <c r="BC592" s="9"/>
      <c r="BD592" s="119"/>
      <c r="BE592" s="192"/>
      <c r="BF592" s="9"/>
      <c r="BG592" s="119"/>
    </row>
    <row r="593" spans="1:59" s="41" customFormat="1" ht="114.65" x14ac:dyDescent="0.25">
      <c r="A593" s="9">
        <v>1502</v>
      </c>
      <c r="B593" s="124" t="s">
        <v>5000</v>
      </c>
      <c r="C593" s="9">
        <v>3</v>
      </c>
      <c r="D593" s="6" t="s">
        <v>5008</v>
      </c>
      <c r="E593" s="2" t="s">
        <v>5052</v>
      </c>
      <c r="F593" s="1">
        <v>22315</v>
      </c>
      <c r="G593" s="78" t="s">
        <v>5053</v>
      </c>
      <c r="H593" s="9">
        <v>2010</v>
      </c>
      <c r="I593" s="78" t="s">
        <v>5054</v>
      </c>
      <c r="J593" s="141">
        <v>18167</v>
      </c>
      <c r="K593" s="78" t="s">
        <v>68</v>
      </c>
      <c r="L593" s="78" t="s">
        <v>5055</v>
      </c>
      <c r="M593" s="78" t="s">
        <v>5028</v>
      </c>
      <c r="N593" s="78" t="s">
        <v>5056</v>
      </c>
      <c r="O593" s="78" t="s">
        <v>5057</v>
      </c>
      <c r="P593" s="9" t="s">
        <v>5058</v>
      </c>
      <c r="Q593" s="6">
        <v>28.72</v>
      </c>
      <c r="R593" s="6">
        <v>2.14</v>
      </c>
      <c r="S593" s="6">
        <v>0.53</v>
      </c>
      <c r="T593" s="6">
        <v>26.05</v>
      </c>
      <c r="U593" s="6">
        <v>28.72</v>
      </c>
      <c r="V593" s="9">
        <v>91.67</v>
      </c>
      <c r="W593" s="9">
        <v>100</v>
      </c>
      <c r="X593" s="6" t="s">
        <v>5059</v>
      </c>
      <c r="Y593" s="9">
        <v>3</v>
      </c>
      <c r="Z593" s="9">
        <v>12</v>
      </c>
      <c r="AA593" s="9"/>
      <c r="AB593" s="9">
        <v>44</v>
      </c>
      <c r="AC593" s="9">
        <v>61</v>
      </c>
      <c r="AD593" s="6">
        <v>23.95</v>
      </c>
      <c r="AE593" s="9">
        <v>5</v>
      </c>
      <c r="AF593" s="81">
        <v>100</v>
      </c>
      <c r="AG593" s="209" t="s">
        <v>5023</v>
      </c>
      <c r="AH593" s="6" t="s">
        <v>5011</v>
      </c>
      <c r="AI593" s="119">
        <v>45</v>
      </c>
      <c r="AJ593" s="192" t="s">
        <v>5060</v>
      </c>
      <c r="AK593" s="9" t="s">
        <v>5052</v>
      </c>
      <c r="AL593" s="119">
        <v>55</v>
      </c>
      <c r="AM593" s="192"/>
      <c r="AN593" s="9"/>
      <c r="AO593" s="119"/>
      <c r="AP593" s="192"/>
      <c r="AQ593" s="9"/>
      <c r="AR593" s="81"/>
      <c r="AS593" s="192"/>
      <c r="AT593" s="9"/>
      <c r="AU593" s="119"/>
      <c r="AV593" s="84"/>
      <c r="AW593" s="9"/>
      <c r="AX593" s="119"/>
      <c r="AY593" s="192"/>
      <c r="AZ593" s="9"/>
      <c r="BA593" s="119"/>
      <c r="BB593" s="192"/>
      <c r="BC593" s="9"/>
      <c r="BD593" s="119"/>
      <c r="BE593" s="192"/>
      <c r="BF593" s="9"/>
      <c r="BG593" s="119"/>
    </row>
    <row r="594" spans="1:59" s="41" customFormat="1" ht="63.7" x14ac:dyDescent="0.25">
      <c r="A594" s="9">
        <v>1502</v>
      </c>
      <c r="B594" s="124" t="s">
        <v>5000</v>
      </c>
      <c r="C594" s="9">
        <v>8</v>
      </c>
      <c r="D594" s="6"/>
      <c r="E594" s="2" t="s">
        <v>5061</v>
      </c>
      <c r="F594" s="1">
        <v>2669</v>
      </c>
      <c r="G594" s="78" t="s">
        <v>5062</v>
      </c>
      <c r="H594" s="9">
        <v>2012</v>
      </c>
      <c r="I594" s="78" t="s">
        <v>5063</v>
      </c>
      <c r="J594" s="141">
        <v>208746.56</v>
      </c>
      <c r="K594" s="78" t="s">
        <v>7623</v>
      </c>
      <c r="L594" s="78" t="s">
        <v>5064</v>
      </c>
      <c r="M594" s="78" t="s">
        <v>5065</v>
      </c>
      <c r="N594" s="78" t="s">
        <v>5066</v>
      </c>
      <c r="O594" s="78" t="s">
        <v>5067</v>
      </c>
      <c r="P594" s="9" t="s">
        <v>5068</v>
      </c>
      <c r="Q594" s="6">
        <v>51.79</v>
      </c>
      <c r="R594" s="6">
        <v>24.56</v>
      </c>
      <c r="S594" s="6">
        <v>6.14</v>
      </c>
      <c r="T594" s="6">
        <v>21.09</v>
      </c>
      <c r="U594" s="6">
        <v>51.79</v>
      </c>
      <c r="V594" s="9">
        <v>80.42</v>
      </c>
      <c r="W594" s="9">
        <v>79</v>
      </c>
      <c r="X594" s="6"/>
      <c r="Y594" s="9">
        <v>3</v>
      </c>
      <c r="Z594" s="9">
        <v>10</v>
      </c>
      <c r="AA594" s="9">
        <v>3</v>
      </c>
      <c r="AB594" s="9">
        <v>16</v>
      </c>
      <c r="AC594" s="9"/>
      <c r="AD594" s="6">
        <v>19.63</v>
      </c>
      <c r="AE594" s="9">
        <v>5</v>
      </c>
      <c r="AF594" s="81">
        <v>80</v>
      </c>
      <c r="AG594" s="209" t="s">
        <v>5008</v>
      </c>
      <c r="AH594" s="6" t="s">
        <v>5009</v>
      </c>
      <c r="AI594" s="119">
        <v>67</v>
      </c>
      <c r="AJ594" s="192"/>
      <c r="AK594" s="9"/>
      <c r="AL594" s="119"/>
      <c r="AM594" s="192"/>
      <c r="AN594" s="9"/>
      <c r="AO594" s="119"/>
      <c r="AP594" s="192"/>
      <c r="AQ594" s="9"/>
      <c r="AR594" s="81"/>
      <c r="AS594" s="192" t="s">
        <v>5012</v>
      </c>
      <c r="AT594" s="9" t="s">
        <v>5013</v>
      </c>
      <c r="AU594" s="119">
        <v>33</v>
      </c>
      <c r="AV594" s="84"/>
      <c r="AW594" s="9"/>
      <c r="AX594" s="119"/>
      <c r="AY594" s="192"/>
      <c r="AZ594" s="9"/>
      <c r="BA594" s="119"/>
      <c r="BB594" s="192"/>
      <c r="BC594" s="9"/>
      <c r="BD594" s="119"/>
      <c r="BE594" s="192"/>
      <c r="BF594" s="9"/>
      <c r="BG594" s="119"/>
    </row>
    <row r="595" spans="1:59" s="41" customFormat="1" ht="63.7" x14ac:dyDescent="0.25">
      <c r="A595" s="9">
        <v>1502</v>
      </c>
      <c r="B595" s="124" t="s">
        <v>5000</v>
      </c>
      <c r="C595" s="9">
        <v>2</v>
      </c>
      <c r="D595" s="6"/>
      <c r="E595" s="2" t="s">
        <v>5069</v>
      </c>
      <c r="F595" s="1">
        <v>13200</v>
      </c>
      <c r="G595" s="78" t="s">
        <v>5070</v>
      </c>
      <c r="H595" s="9">
        <v>2012</v>
      </c>
      <c r="I595" s="78" t="s">
        <v>5071</v>
      </c>
      <c r="J595" s="141">
        <v>39270</v>
      </c>
      <c r="K595" s="78" t="s">
        <v>7623</v>
      </c>
      <c r="L595" s="78" t="s">
        <v>5004</v>
      </c>
      <c r="M595" s="78" t="s">
        <v>5005</v>
      </c>
      <c r="N595" s="78" t="s">
        <v>5072</v>
      </c>
      <c r="O595" s="78" t="s">
        <v>5073</v>
      </c>
      <c r="P595" s="9">
        <v>2843300</v>
      </c>
      <c r="Q595" s="6">
        <v>5.78</v>
      </c>
      <c r="R595" s="6">
        <v>4.62</v>
      </c>
      <c r="S595" s="6">
        <v>1.1599999999999999</v>
      </c>
      <c r="T595" s="6">
        <v>26.88</v>
      </c>
      <c r="U595" s="6">
        <v>5.78</v>
      </c>
      <c r="V595" s="9">
        <v>11.25</v>
      </c>
      <c r="W595" s="9">
        <v>90</v>
      </c>
      <c r="X595" s="6" t="s">
        <v>5074</v>
      </c>
      <c r="Y595" s="9">
        <v>4</v>
      </c>
      <c r="Z595" s="9">
        <v>8</v>
      </c>
      <c r="AA595" s="9">
        <v>2</v>
      </c>
      <c r="AB595" s="9">
        <v>16</v>
      </c>
      <c r="AC595" s="9"/>
      <c r="AD595" s="6">
        <v>26.88</v>
      </c>
      <c r="AE595" s="9">
        <v>5</v>
      </c>
      <c r="AF595" s="81">
        <v>100</v>
      </c>
      <c r="AG595" s="209" t="s">
        <v>5008</v>
      </c>
      <c r="AH595" s="6" t="s">
        <v>5009</v>
      </c>
      <c r="AI595" s="119">
        <v>25</v>
      </c>
      <c r="AJ595" s="192"/>
      <c r="AK595" s="9"/>
      <c r="AL595" s="119"/>
      <c r="AM595" s="192"/>
      <c r="AN595" s="9"/>
      <c r="AO595" s="119"/>
      <c r="AP595" s="192"/>
      <c r="AQ595" s="9"/>
      <c r="AR595" s="81"/>
      <c r="AS595" s="192" t="s">
        <v>5075</v>
      </c>
      <c r="AT595" s="9" t="s">
        <v>5076</v>
      </c>
      <c r="AU595" s="119">
        <v>25</v>
      </c>
      <c r="AV595" s="84" t="s">
        <v>5077</v>
      </c>
      <c r="AW595" s="9" t="s">
        <v>5013</v>
      </c>
      <c r="AX595" s="119">
        <v>50</v>
      </c>
      <c r="AY595" s="192"/>
      <c r="AZ595" s="9"/>
      <c r="BA595" s="119"/>
      <c r="BB595" s="192"/>
      <c r="BC595" s="9"/>
      <c r="BD595" s="119"/>
      <c r="BE595" s="192"/>
      <c r="BF595" s="9"/>
      <c r="BG595" s="119"/>
    </row>
    <row r="596" spans="1:59" s="41" customFormat="1" ht="127.4" x14ac:dyDescent="0.25">
      <c r="A596" s="9">
        <v>1502</v>
      </c>
      <c r="B596" s="124" t="s">
        <v>5000</v>
      </c>
      <c r="C596" s="9">
        <v>3</v>
      </c>
      <c r="D596" s="6" t="s">
        <v>5010</v>
      </c>
      <c r="E596" s="2" t="s">
        <v>5052</v>
      </c>
      <c r="F596" s="1">
        <v>22315</v>
      </c>
      <c r="G596" s="78" t="s">
        <v>5078</v>
      </c>
      <c r="H596" s="9">
        <v>2011</v>
      </c>
      <c r="I596" s="78" t="s">
        <v>5079</v>
      </c>
      <c r="J596" s="141">
        <v>224100</v>
      </c>
      <c r="K596" s="78" t="s">
        <v>68</v>
      </c>
      <c r="L596" s="78" t="s">
        <v>5080</v>
      </c>
      <c r="M596" s="78" t="s">
        <v>5028</v>
      </c>
      <c r="N596" s="78" t="s">
        <v>5081</v>
      </c>
      <c r="O596" s="78" t="s">
        <v>5082</v>
      </c>
      <c r="P596" s="9" t="s">
        <v>5083</v>
      </c>
      <c r="Q596" s="6">
        <v>59.01</v>
      </c>
      <c r="R596" s="6">
        <v>26.36</v>
      </c>
      <c r="S596" s="6">
        <v>6.59</v>
      </c>
      <c r="T596" s="6">
        <v>26.05</v>
      </c>
      <c r="U596" s="6">
        <v>59.01</v>
      </c>
      <c r="V596" s="9">
        <v>98.33</v>
      </c>
      <c r="W596" s="9">
        <v>86</v>
      </c>
      <c r="X596" s="6" t="s">
        <v>5084</v>
      </c>
      <c r="Y596" s="9">
        <v>6</v>
      </c>
      <c r="Z596" s="9">
        <v>4</v>
      </c>
      <c r="AA596" s="9">
        <v>3</v>
      </c>
      <c r="AB596" s="9">
        <v>44</v>
      </c>
      <c r="AC596" s="9">
        <v>61</v>
      </c>
      <c r="AD596" s="6">
        <v>26.05</v>
      </c>
      <c r="AE596" s="9">
        <v>5</v>
      </c>
      <c r="AF596" s="81">
        <v>100</v>
      </c>
      <c r="AG596" s="209" t="s">
        <v>5023</v>
      </c>
      <c r="AH596" s="6" t="s">
        <v>5011</v>
      </c>
      <c r="AI596" s="119">
        <v>100</v>
      </c>
      <c r="AJ596" s="192"/>
      <c r="AK596" s="9"/>
      <c r="AL596" s="119"/>
      <c r="AM596" s="192"/>
      <c r="AN596" s="9"/>
      <c r="AO596" s="119"/>
      <c r="AP596" s="192"/>
      <c r="AQ596" s="9"/>
      <c r="AR596" s="81"/>
      <c r="AS596" s="192"/>
      <c r="AT596" s="9"/>
      <c r="AU596" s="119"/>
      <c r="AV596" s="84"/>
      <c r="AW596" s="9"/>
      <c r="AX596" s="119"/>
      <c r="AY596" s="192"/>
      <c r="AZ596" s="9"/>
      <c r="BA596" s="119"/>
      <c r="BB596" s="192"/>
      <c r="BC596" s="9"/>
      <c r="BD596" s="119"/>
      <c r="BE596" s="192"/>
      <c r="BF596" s="9"/>
      <c r="BG596" s="119"/>
    </row>
    <row r="597" spans="1:59" s="41" customFormat="1" ht="216.55" x14ac:dyDescent="0.25">
      <c r="A597" s="9">
        <v>1502</v>
      </c>
      <c r="B597" s="124" t="s">
        <v>5000</v>
      </c>
      <c r="C597" s="9">
        <v>1</v>
      </c>
      <c r="D597" s="6" t="s">
        <v>5010</v>
      </c>
      <c r="E597" s="2" t="s">
        <v>5085</v>
      </c>
      <c r="F597" s="1">
        <v>33198</v>
      </c>
      <c r="G597" s="78" t="s">
        <v>5086</v>
      </c>
      <c r="H597" s="9">
        <v>2011</v>
      </c>
      <c r="I597" s="78" t="s">
        <v>5087</v>
      </c>
      <c r="J597" s="141">
        <v>555600</v>
      </c>
      <c r="K597" s="78" t="s">
        <v>68</v>
      </c>
      <c r="L597" s="78" t="s">
        <v>5088</v>
      </c>
      <c r="M597" s="78" t="s">
        <v>5089</v>
      </c>
      <c r="N597" s="78" t="s">
        <v>5090</v>
      </c>
      <c r="O597" s="78" t="s">
        <v>5091</v>
      </c>
      <c r="P597" s="9" t="s">
        <v>5092</v>
      </c>
      <c r="Q597" s="6">
        <v>129.69999999999999</v>
      </c>
      <c r="R597" s="6">
        <v>65.36</v>
      </c>
      <c r="S597" s="6">
        <v>36.78</v>
      </c>
      <c r="T597" s="6">
        <v>27.56</v>
      </c>
      <c r="U597" s="6">
        <v>129.69999999999999</v>
      </c>
      <c r="V597" s="9">
        <v>87.5</v>
      </c>
      <c r="W597" s="9">
        <v>85</v>
      </c>
      <c r="X597" s="6" t="s">
        <v>5093</v>
      </c>
      <c r="Y597" s="9">
        <v>3</v>
      </c>
      <c r="Z597" s="9">
        <v>3</v>
      </c>
      <c r="AA597" s="9">
        <v>2</v>
      </c>
      <c r="AB597" s="9">
        <v>4</v>
      </c>
      <c r="AC597" s="9">
        <v>64</v>
      </c>
      <c r="AD597" s="6">
        <v>21.79</v>
      </c>
      <c r="AE597" s="9">
        <v>5</v>
      </c>
      <c r="AF597" s="81">
        <v>80</v>
      </c>
      <c r="AG597" s="209" t="s">
        <v>5023</v>
      </c>
      <c r="AH597" s="6" t="s">
        <v>5011</v>
      </c>
      <c r="AI597" s="119">
        <v>30</v>
      </c>
      <c r="AJ597" s="192" t="s">
        <v>5094</v>
      </c>
      <c r="AK597" s="9" t="s">
        <v>5095</v>
      </c>
      <c r="AL597" s="119">
        <v>40</v>
      </c>
      <c r="AM597" s="192" t="s">
        <v>5096</v>
      </c>
      <c r="AN597" s="9" t="s">
        <v>5095</v>
      </c>
      <c r="AO597" s="119">
        <v>5</v>
      </c>
      <c r="AP597" s="192"/>
      <c r="AQ597" s="9"/>
      <c r="AR597" s="81"/>
      <c r="AS597" s="192" t="s">
        <v>5097</v>
      </c>
      <c r="AT597" s="9" t="s">
        <v>5076</v>
      </c>
      <c r="AU597" s="119">
        <v>20</v>
      </c>
      <c r="AV597" s="84" t="s">
        <v>5012</v>
      </c>
      <c r="AW597" s="9" t="s">
        <v>5013</v>
      </c>
      <c r="AX597" s="119">
        <v>5</v>
      </c>
      <c r="AY597" s="192"/>
      <c r="AZ597" s="9"/>
      <c r="BA597" s="119"/>
      <c r="BB597" s="192"/>
      <c r="BC597" s="9"/>
      <c r="BD597" s="119"/>
      <c r="BE597" s="192"/>
      <c r="BF597" s="9"/>
      <c r="BG597" s="119"/>
    </row>
    <row r="598" spans="1:59" s="41" customFormat="1" ht="140.15" x14ac:dyDescent="0.25">
      <c r="A598" s="9">
        <v>1502</v>
      </c>
      <c r="B598" s="124" t="s">
        <v>5000</v>
      </c>
      <c r="C598" s="9">
        <v>7</v>
      </c>
      <c r="D598" s="6"/>
      <c r="E598" s="2" t="s">
        <v>5014</v>
      </c>
      <c r="F598" s="1">
        <v>21593</v>
      </c>
      <c r="G598" s="78" t="s">
        <v>5098</v>
      </c>
      <c r="H598" s="9">
        <v>2009</v>
      </c>
      <c r="I598" s="78" t="s">
        <v>5099</v>
      </c>
      <c r="J598" s="141">
        <v>24514</v>
      </c>
      <c r="K598" s="78" t="s">
        <v>7623</v>
      </c>
      <c r="L598" s="78" t="s">
        <v>5017</v>
      </c>
      <c r="M598" s="78" t="s">
        <v>5018</v>
      </c>
      <c r="N598" s="78" t="s">
        <v>5100</v>
      </c>
      <c r="O598" s="78" t="s">
        <v>5101</v>
      </c>
      <c r="P598" s="9">
        <v>2767500</v>
      </c>
      <c r="Q598" s="6">
        <v>26.88</v>
      </c>
      <c r="R598" s="6">
        <v>0</v>
      </c>
      <c r="S598" s="6">
        <v>0.72</v>
      </c>
      <c r="T598" s="6">
        <v>26.16</v>
      </c>
      <c r="U598" s="6">
        <v>26.88</v>
      </c>
      <c r="V598" s="9">
        <v>58.33</v>
      </c>
      <c r="W598" s="9">
        <v>100</v>
      </c>
      <c r="X598" s="6"/>
      <c r="Y598" s="9">
        <v>3</v>
      </c>
      <c r="Z598" s="9">
        <v>10</v>
      </c>
      <c r="AA598" s="9">
        <v>4</v>
      </c>
      <c r="AB598" s="9">
        <v>16</v>
      </c>
      <c r="AC598" s="9"/>
      <c r="AD598" s="6">
        <v>20.079999999999998</v>
      </c>
      <c r="AE598" s="9">
        <v>5</v>
      </c>
      <c r="AF598" s="81">
        <v>50</v>
      </c>
      <c r="AG598" s="209" t="s">
        <v>5023</v>
      </c>
      <c r="AH598" s="6" t="s">
        <v>5011</v>
      </c>
      <c r="AI598" s="119">
        <v>25</v>
      </c>
      <c r="AJ598" s="192"/>
      <c r="AK598" s="9"/>
      <c r="AL598" s="119"/>
      <c r="AM598" s="192"/>
      <c r="AN598" s="9"/>
      <c r="AO598" s="119"/>
      <c r="AP598" s="192"/>
      <c r="AQ598" s="9"/>
      <c r="AR598" s="81"/>
      <c r="AS598" s="192" t="s">
        <v>5012</v>
      </c>
      <c r="AT598" s="9" t="s">
        <v>5102</v>
      </c>
      <c r="AU598" s="119">
        <v>75</v>
      </c>
      <c r="AV598" s="84"/>
      <c r="AW598" s="9"/>
      <c r="AX598" s="119"/>
      <c r="AY598" s="192"/>
      <c r="AZ598" s="9"/>
      <c r="BA598" s="119"/>
      <c r="BB598" s="192"/>
      <c r="BC598" s="9"/>
      <c r="BD598" s="119"/>
      <c r="BE598" s="192"/>
      <c r="BF598" s="9"/>
      <c r="BG598" s="119"/>
    </row>
    <row r="599" spans="1:59" s="41" customFormat="1" ht="127.4" x14ac:dyDescent="0.25">
      <c r="A599" s="9">
        <v>1502</v>
      </c>
      <c r="B599" s="124" t="s">
        <v>5000</v>
      </c>
      <c r="C599" s="9">
        <v>3</v>
      </c>
      <c r="D599" s="6"/>
      <c r="E599" s="2" t="s">
        <v>5052</v>
      </c>
      <c r="F599" s="1">
        <v>22315</v>
      </c>
      <c r="G599" s="78" t="s">
        <v>5103</v>
      </c>
      <c r="H599" s="9">
        <v>2012</v>
      </c>
      <c r="I599" s="78" t="s">
        <v>5104</v>
      </c>
      <c r="J599" s="141">
        <v>53775.17</v>
      </c>
      <c r="K599" s="78" t="s">
        <v>7623</v>
      </c>
      <c r="L599" s="78" t="s">
        <v>5088</v>
      </c>
      <c r="M599" s="78" t="s">
        <v>5089</v>
      </c>
      <c r="N599" s="78" t="s">
        <v>5105</v>
      </c>
      <c r="O599" s="78" t="s">
        <v>5106</v>
      </c>
      <c r="P599" s="9">
        <v>2847800</v>
      </c>
      <c r="Q599" s="6">
        <v>33</v>
      </c>
      <c r="R599" s="6">
        <v>6.33</v>
      </c>
      <c r="S599" s="6">
        <v>1.58</v>
      </c>
      <c r="T599" s="6">
        <v>25.09</v>
      </c>
      <c r="U599" s="6">
        <v>33</v>
      </c>
      <c r="V599" s="9">
        <v>70.83</v>
      </c>
      <c r="W599" s="9">
        <v>83</v>
      </c>
      <c r="X599" s="6" t="s">
        <v>5107</v>
      </c>
      <c r="Y599" s="9">
        <v>3</v>
      </c>
      <c r="Z599" s="9">
        <v>11</v>
      </c>
      <c r="AA599" s="9">
        <v>4</v>
      </c>
      <c r="AB599" s="9">
        <v>44</v>
      </c>
      <c r="AC599" s="9"/>
      <c r="AD599" s="6">
        <v>16.829999999999998</v>
      </c>
      <c r="AE599" s="9">
        <v>5</v>
      </c>
      <c r="AF599" s="81">
        <v>70</v>
      </c>
      <c r="AG599" s="209" t="s">
        <v>5008</v>
      </c>
      <c r="AH599" s="6" t="s">
        <v>5009</v>
      </c>
      <c r="AI599" s="119">
        <v>100</v>
      </c>
      <c r="AJ599" s="192"/>
      <c r="AK599" s="9"/>
      <c r="AL599" s="119"/>
      <c r="AM599" s="192"/>
      <c r="AN599" s="9"/>
      <c r="AO599" s="119"/>
      <c r="AP599" s="192"/>
      <c r="AQ599" s="9"/>
      <c r="AR599" s="81"/>
      <c r="AS599" s="192"/>
      <c r="AT599" s="9"/>
      <c r="AU599" s="119"/>
      <c r="AV599" s="84"/>
      <c r="AW599" s="9"/>
      <c r="AX599" s="119"/>
      <c r="AY599" s="192"/>
      <c r="AZ599" s="9"/>
      <c r="BA599" s="119"/>
      <c r="BB599" s="192"/>
      <c r="BC599" s="9"/>
      <c r="BD599" s="119"/>
      <c r="BE599" s="192"/>
      <c r="BF599" s="9"/>
      <c r="BG599" s="119"/>
    </row>
    <row r="600" spans="1:59" s="41" customFormat="1" ht="191.1" x14ac:dyDescent="0.25">
      <c r="A600" s="9">
        <v>1502</v>
      </c>
      <c r="B600" s="124" t="s">
        <v>5000</v>
      </c>
      <c r="C600" s="9">
        <v>3</v>
      </c>
      <c r="D600" s="6" t="s">
        <v>5008</v>
      </c>
      <c r="E600" s="2" t="s">
        <v>5052</v>
      </c>
      <c r="F600" s="1">
        <v>22315</v>
      </c>
      <c r="G600" s="78" t="s">
        <v>5108</v>
      </c>
      <c r="H600" s="9">
        <v>2009</v>
      </c>
      <c r="I600" s="78" t="s">
        <v>5109</v>
      </c>
      <c r="J600" s="141">
        <v>39962</v>
      </c>
      <c r="K600" s="78" t="s">
        <v>68</v>
      </c>
      <c r="L600" s="78" t="s">
        <v>5080</v>
      </c>
      <c r="M600" s="78" t="s">
        <v>5110</v>
      </c>
      <c r="N600" s="78" t="s">
        <v>5111</v>
      </c>
      <c r="O600" s="78" t="s">
        <v>5112</v>
      </c>
      <c r="P600" s="9" t="s">
        <v>5113</v>
      </c>
      <c r="Q600" s="6">
        <v>31.93</v>
      </c>
      <c r="R600" s="6">
        <v>4.7</v>
      </c>
      <c r="S600" s="6">
        <v>1.18</v>
      </c>
      <c r="T600" s="6">
        <v>26.05</v>
      </c>
      <c r="U600" s="6">
        <v>31.93</v>
      </c>
      <c r="V600" s="9">
        <v>91.67</v>
      </c>
      <c r="W600" s="9">
        <v>100</v>
      </c>
      <c r="X600" s="6" t="s">
        <v>5114</v>
      </c>
      <c r="Y600" s="9">
        <v>3</v>
      </c>
      <c r="Z600" s="9">
        <v>10</v>
      </c>
      <c r="AA600" s="9">
        <v>5</v>
      </c>
      <c r="AB600" s="9">
        <v>44</v>
      </c>
      <c r="AC600" s="9">
        <v>61</v>
      </c>
      <c r="AD600" s="6">
        <v>23.95</v>
      </c>
      <c r="AE600" s="9">
        <v>5</v>
      </c>
      <c r="AF600" s="81">
        <v>100</v>
      </c>
      <c r="AG600" s="209" t="s">
        <v>5023</v>
      </c>
      <c r="AH600" s="6" t="s">
        <v>5011</v>
      </c>
      <c r="AI600" s="119">
        <v>30</v>
      </c>
      <c r="AJ600" s="192" t="s">
        <v>5060</v>
      </c>
      <c r="AK600" s="9" t="s">
        <v>5052</v>
      </c>
      <c r="AL600" s="119">
        <v>70</v>
      </c>
      <c r="AM600" s="192"/>
      <c r="AN600" s="9"/>
      <c r="AO600" s="119"/>
      <c r="AP600" s="192"/>
      <c r="AQ600" s="9"/>
      <c r="AR600" s="81"/>
      <c r="AS600" s="192"/>
      <c r="AT600" s="9"/>
      <c r="AU600" s="119"/>
      <c r="AV600" s="84"/>
      <c r="AW600" s="9"/>
      <c r="AX600" s="119"/>
      <c r="AY600" s="192"/>
      <c r="AZ600" s="9"/>
      <c r="BA600" s="119"/>
      <c r="BB600" s="192"/>
      <c r="BC600" s="9"/>
      <c r="BD600" s="119"/>
      <c r="BE600" s="192"/>
      <c r="BF600" s="9"/>
      <c r="BG600" s="119"/>
    </row>
    <row r="601" spans="1:59" s="41" customFormat="1" ht="293" x14ac:dyDescent="0.25">
      <c r="A601" s="9">
        <v>1502</v>
      </c>
      <c r="B601" s="124" t="s">
        <v>5000</v>
      </c>
      <c r="C601" s="9">
        <v>1</v>
      </c>
      <c r="D601" s="6"/>
      <c r="E601" s="2" t="s">
        <v>5115</v>
      </c>
      <c r="F601" s="1">
        <v>17970</v>
      </c>
      <c r="G601" s="78" t="s">
        <v>5116</v>
      </c>
      <c r="H601" s="9">
        <v>2004</v>
      </c>
      <c r="I601" s="78" t="s">
        <v>5117</v>
      </c>
      <c r="J601" s="141">
        <v>682017.39</v>
      </c>
      <c r="K601" s="78" t="s">
        <v>147</v>
      </c>
      <c r="L601" s="78" t="s">
        <v>5118</v>
      </c>
      <c r="M601" s="78" t="s">
        <v>5119</v>
      </c>
      <c r="N601" s="78" t="s">
        <v>5120</v>
      </c>
      <c r="O601" s="78" t="s">
        <v>5121</v>
      </c>
      <c r="P601" s="9" t="s">
        <v>5122</v>
      </c>
      <c r="Q601" s="6">
        <v>46.11</v>
      </c>
      <c r="R601" s="6">
        <v>0</v>
      </c>
      <c r="S601" s="6">
        <v>20.059999999999999</v>
      </c>
      <c r="T601" s="6">
        <v>26.05</v>
      </c>
      <c r="U601" s="6">
        <v>46.11</v>
      </c>
      <c r="V601" s="9">
        <v>54.17</v>
      </c>
      <c r="W601" s="9">
        <v>100</v>
      </c>
      <c r="X601" s="6" t="s">
        <v>5123</v>
      </c>
      <c r="Y601" s="9">
        <v>3</v>
      </c>
      <c r="Z601" s="9">
        <v>10</v>
      </c>
      <c r="AA601" s="9">
        <v>4</v>
      </c>
      <c r="AB601" s="9">
        <v>16</v>
      </c>
      <c r="AC601" s="9">
        <v>147</v>
      </c>
      <c r="AD601" s="6">
        <v>16.93</v>
      </c>
      <c r="AE601" s="9">
        <v>5</v>
      </c>
      <c r="AF601" s="81">
        <v>100</v>
      </c>
      <c r="AG601" s="209" t="s">
        <v>5023</v>
      </c>
      <c r="AH601" s="6" t="s">
        <v>5011</v>
      </c>
      <c r="AI601" s="119">
        <v>50</v>
      </c>
      <c r="AJ601" s="192"/>
      <c r="AK601" s="9"/>
      <c r="AL601" s="119"/>
      <c r="AM601" s="192"/>
      <c r="AN601" s="9"/>
      <c r="AO601" s="119"/>
      <c r="AP601" s="192"/>
      <c r="AQ601" s="9"/>
      <c r="AR601" s="81"/>
      <c r="AS601" s="192" t="s">
        <v>5012</v>
      </c>
      <c r="AT601" s="9" t="s">
        <v>5013</v>
      </c>
      <c r="AU601" s="119">
        <v>50</v>
      </c>
      <c r="AV601" s="84"/>
      <c r="AW601" s="9"/>
      <c r="AX601" s="119"/>
      <c r="AY601" s="192"/>
      <c r="AZ601" s="9"/>
      <c r="BA601" s="119"/>
      <c r="BB601" s="192"/>
      <c r="BC601" s="9"/>
      <c r="BD601" s="119"/>
      <c r="BE601" s="192"/>
      <c r="BF601" s="9"/>
      <c r="BG601" s="119"/>
    </row>
    <row r="602" spans="1:59" s="41" customFormat="1" ht="242.05" x14ac:dyDescent="0.25">
      <c r="A602" s="9">
        <v>1502</v>
      </c>
      <c r="B602" s="124" t="s">
        <v>5000</v>
      </c>
      <c r="C602" s="9">
        <v>1</v>
      </c>
      <c r="D602" s="6"/>
      <c r="E602" s="2" t="s">
        <v>5076</v>
      </c>
      <c r="F602" s="1">
        <v>11292</v>
      </c>
      <c r="G602" s="78" t="s">
        <v>5124</v>
      </c>
      <c r="H602" s="9">
        <v>2007</v>
      </c>
      <c r="I602" s="78" t="s">
        <v>5125</v>
      </c>
      <c r="J602" s="141">
        <v>76344</v>
      </c>
      <c r="K602" s="78" t="s">
        <v>88</v>
      </c>
      <c r="L602" s="78" t="s">
        <v>5126</v>
      </c>
      <c r="M602" s="78" t="s">
        <v>5127</v>
      </c>
      <c r="N602" s="78" t="s">
        <v>5128</v>
      </c>
      <c r="O602" s="78" t="s">
        <v>5129</v>
      </c>
      <c r="P602" s="9" t="s">
        <v>5130</v>
      </c>
      <c r="Q602" s="6">
        <v>30.55</v>
      </c>
      <c r="R602" s="6">
        <v>0</v>
      </c>
      <c r="S602" s="6">
        <v>2.25</v>
      </c>
      <c r="T602" s="6">
        <v>28.3</v>
      </c>
      <c r="U602" s="6">
        <v>30.55</v>
      </c>
      <c r="V602" s="9">
        <v>80.83</v>
      </c>
      <c r="W602" s="9">
        <v>100</v>
      </c>
      <c r="X602" s="6" t="s">
        <v>5131</v>
      </c>
      <c r="Y602" s="9">
        <v>3</v>
      </c>
      <c r="Z602" s="9">
        <v>12</v>
      </c>
      <c r="AA602" s="9">
        <v>4</v>
      </c>
      <c r="AB602" s="9">
        <v>16</v>
      </c>
      <c r="AC602" s="9">
        <v>75</v>
      </c>
      <c r="AD602" s="6">
        <v>11.31</v>
      </c>
      <c r="AE602" s="9">
        <v>5</v>
      </c>
      <c r="AF602" s="81">
        <v>80</v>
      </c>
      <c r="AG602" s="209"/>
      <c r="AH602" s="6"/>
      <c r="AI602" s="119"/>
      <c r="AJ602" s="192"/>
      <c r="AK602" s="9"/>
      <c r="AL602" s="119"/>
      <c r="AM602" s="192"/>
      <c r="AN602" s="9"/>
      <c r="AO602" s="119"/>
      <c r="AP602" s="192"/>
      <c r="AQ602" s="9"/>
      <c r="AR602" s="81"/>
      <c r="AS602" s="192" t="s">
        <v>5132</v>
      </c>
      <c r="AT602" s="9" t="s">
        <v>5133</v>
      </c>
      <c r="AU602" s="119">
        <v>50</v>
      </c>
      <c r="AV602" s="84" t="s">
        <v>5012</v>
      </c>
      <c r="AW602" s="9" t="s">
        <v>5013</v>
      </c>
      <c r="AX602" s="119">
        <v>50</v>
      </c>
      <c r="AY602" s="192"/>
      <c r="AZ602" s="9"/>
      <c r="BA602" s="119"/>
      <c r="BB602" s="192"/>
      <c r="BC602" s="9"/>
      <c r="BD602" s="119"/>
      <c r="BE602" s="192"/>
      <c r="BF602" s="9"/>
      <c r="BG602" s="119"/>
    </row>
    <row r="603" spans="1:59" s="41" customFormat="1" ht="76.45" x14ac:dyDescent="0.25">
      <c r="A603" s="9">
        <v>1502</v>
      </c>
      <c r="B603" s="124" t="s">
        <v>5000</v>
      </c>
      <c r="C603" s="9">
        <v>5</v>
      </c>
      <c r="D603" s="6"/>
      <c r="E603" s="2" t="s">
        <v>5134</v>
      </c>
      <c r="F603" s="1">
        <v>14926</v>
      </c>
      <c r="G603" s="78" t="s">
        <v>5135</v>
      </c>
      <c r="H603" s="9">
        <v>2015</v>
      </c>
      <c r="I603" s="78" t="s">
        <v>5136</v>
      </c>
      <c r="J603" s="141">
        <v>159281.29</v>
      </c>
      <c r="K603" s="78" t="s">
        <v>7623</v>
      </c>
      <c r="L603" s="78" t="s">
        <v>5137</v>
      </c>
      <c r="M603" s="78" t="s">
        <v>5138</v>
      </c>
      <c r="N603" s="78" t="s">
        <v>5139</v>
      </c>
      <c r="O603" s="78" t="s">
        <v>5140</v>
      </c>
      <c r="P603" s="9">
        <v>2959700</v>
      </c>
      <c r="Q603" s="6">
        <v>46.13</v>
      </c>
      <c r="R603" s="6">
        <v>18.739999999999998</v>
      </c>
      <c r="S603" s="6">
        <v>4.68</v>
      </c>
      <c r="T603" s="6">
        <v>22.71</v>
      </c>
      <c r="U603" s="6">
        <v>46.13</v>
      </c>
      <c r="V603" s="9">
        <v>4.17</v>
      </c>
      <c r="W603" s="9">
        <v>19.82</v>
      </c>
      <c r="X603" s="6"/>
      <c r="Y603" s="9">
        <v>3</v>
      </c>
      <c r="Z603" s="9">
        <v>1</v>
      </c>
      <c r="AA603" s="9">
        <v>2</v>
      </c>
      <c r="AB603" s="9">
        <v>44</v>
      </c>
      <c r="AC603" s="9"/>
      <c r="AD603" s="6">
        <v>22.71</v>
      </c>
      <c r="AE603" s="9">
        <v>5</v>
      </c>
      <c r="AF603" s="81">
        <v>50</v>
      </c>
      <c r="AG603" s="209" t="s">
        <v>5008</v>
      </c>
      <c r="AH603" s="6" t="s">
        <v>5009</v>
      </c>
      <c r="AI603" s="119">
        <v>100</v>
      </c>
      <c r="AJ603" s="192"/>
      <c r="AK603" s="9"/>
      <c r="AL603" s="119"/>
      <c r="AM603" s="192"/>
      <c r="AN603" s="9"/>
      <c r="AO603" s="119"/>
      <c r="AP603" s="192"/>
      <c r="AQ603" s="9"/>
      <c r="AR603" s="81"/>
      <c r="AS603" s="192"/>
      <c r="AT603" s="9"/>
      <c r="AU603" s="119"/>
      <c r="AV603" s="84"/>
      <c r="AW603" s="9"/>
      <c r="AX603" s="119"/>
      <c r="AY603" s="192"/>
      <c r="AZ603" s="9"/>
      <c r="BA603" s="119"/>
      <c r="BB603" s="192"/>
      <c r="BC603" s="9"/>
      <c r="BD603" s="119"/>
      <c r="BE603" s="192"/>
      <c r="BF603" s="9"/>
      <c r="BG603" s="119"/>
    </row>
    <row r="604" spans="1:59" s="41" customFormat="1" ht="216.55" x14ac:dyDescent="0.25">
      <c r="A604" s="9">
        <v>1502</v>
      </c>
      <c r="B604" s="124" t="s">
        <v>5000</v>
      </c>
      <c r="C604" s="9">
        <v>5</v>
      </c>
      <c r="D604" s="6"/>
      <c r="E604" s="2" t="s">
        <v>5134</v>
      </c>
      <c r="F604" s="1">
        <v>14926</v>
      </c>
      <c r="G604" s="78" t="s">
        <v>5141</v>
      </c>
      <c r="H604" s="9">
        <v>2015</v>
      </c>
      <c r="I604" s="78" t="s">
        <v>5142</v>
      </c>
      <c r="J604" s="141">
        <v>102879.49</v>
      </c>
      <c r="K604" s="78" t="s">
        <v>7623</v>
      </c>
      <c r="L604" s="78" t="s">
        <v>5137</v>
      </c>
      <c r="M604" s="78" t="s">
        <v>5138</v>
      </c>
      <c r="N604" s="78" t="s">
        <v>5143</v>
      </c>
      <c r="O604" s="78" t="s">
        <v>5144</v>
      </c>
      <c r="P604" s="9">
        <v>2959500</v>
      </c>
      <c r="Q604" s="6">
        <v>37.840000000000003</v>
      </c>
      <c r="R604" s="6">
        <v>12.1</v>
      </c>
      <c r="S604" s="6">
        <v>3.03</v>
      </c>
      <c r="T604" s="6">
        <v>22.71</v>
      </c>
      <c r="U604" s="6">
        <v>37.840000000000003</v>
      </c>
      <c r="V604" s="9">
        <v>2.94</v>
      </c>
      <c r="W604" s="9">
        <v>19.7</v>
      </c>
      <c r="X604" s="6"/>
      <c r="Y604" s="9">
        <v>5</v>
      </c>
      <c r="Z604" s="9">
        <v>1</v>
      </c>
      <c r="AA604" s="9">
        <v>2</v>
      </c>
      <c r="AB604" s="9">
        <v>44</v>
      </c>
      <c r="AC604" s="9"/>
      <c r="AD604" s="6">
        <v>22.71</v>
      </c>
      <c r="AE604" s="9">
        <v>5</v>
      </c>
      <c r="AF604" s="81">
        <v>0</v>
      </c>
      <c r="AG604" s="209" t="s">
        <v>5008</v>
      </c>
      <c r="AH604" s="6" t="s">
        <v>5009</v>
      </c>
      <c r="AI604" s="119">
        <v>100</v>
      </c>
      <c r="AJ604" s="192"/>
      <c r="AK604" s="9"/>
      <c r="AL604" s="119"/>
      <c r="AM604" s="192"/>
      <c r="AN604" s="9"/>
      <c r="AO604" s="119"/>
      <c r="AP604" s="192"/>
      <c r="AQ604" s="9"/>
      <c r="AR604" s="81"/>
      <c r="AS604" s="192"/>
      <c r="AT604" s="9"/>
      <c r="AU604" s="119"/>
      <c r="AV604" s="84"/>
      <c r="AW604" s="9"/>
      <c r="AX604" s="119"/>
      <c r="AY604" s="192"/>
      <c r="AZ604" s="9"/>
      <c r="BA604" s="119"/>
      <c r="BB604" s="192"/>
      <c r="BC604" s="9"/>
      <c r="BD604" s="119"/>
      <c r="BE604" s="192"/>
      <c r="BF604" s="9"/>
      <c r="BG604" s="119"/>
    </row>
    <row r="605" spans="1:59" s="41" customFormat="1" ht="140.15" x14ac:dyDescent="0.25">
      <c r="A605" s="9">
        <v>1502</v>
      </c>
      <c r="B605" s="124" t="s">
        <v>5000</v>
      </c>
      <c r="C605" s="9">
        <v>5</v>
      </c>
      <c r="D605" s="6"/>
      <c r="E605" s="2" t="s">
        <v>5134</v>
      </c>
      <c r="F605" s="1">
        <v>14926</v>
      </c>
      <c r="G605" s="78" t="s">
        <v>5145</v>
      </c>
      <c r="H605" s="9">
        <v>2015</v>
      </c>
      <c r="I605" s="78" t="s">
        <v>5146</v>
      </c>
      <c r="J605" s="141">
        <v>70594.759999999995</v>
      </c>
      <c r="K605" s="78" t="s">
        <v>7623</v>
      </c>
      <c r="L605" s="78" t="s">
        <v>5137</v>
      </c>
      <c r="M605" s="78" t="s">
        <v>5138</v>
      </c>
      <c r="N605" s="78" t="s">
        <v>5147</v>
      </c>
      <c r="O605" s="78" t="s">
        <v>5148</v>
      </c>
      <c r="P605" s="9">
        <v>2959600</v>
      </c>
      <c r="Q605" s="6">
        <v>33.090000000000003</v>
      </c>
      <c r="R605" s="6">
        <v>8.31</v>
      </c>
      <c r="S605" s="6">
        <v>2.08</v>
      </c>
      <c r="T605" s="6">
        <v>22.71</v>
      </c>
      <c r="U605" s="6">
        <v>33.090000000000003</v>
      </c>
      <c r="V605" s="9">
        <v>1.67</v>
      </c>
      <c r="W605" s="9">
        <v>20</v>
      </c>
      <c r="X605" s="6"/>
      <c r="Y605" s="9">
        <v>5</v>
      </c>
      <c r="Z605" s="9">
        <v>1</v>
      </c>
      <c r="AA605" s="9">
        <v>2</v>
      </c>
      <c r="AB605" s="9">
        <v>44</v>
      </c>
      <c r="AC605" s="9"/>
      <c r="AD605" s="6">
        <v>22.71</v>
      </c>
      <c r="AE605" s="9">
        <v>5</v>
      </c>
      <c r="AF605" s="81">
        <v>50</v>
      </c>
      <c r="AG605" s="209" t="s">
        <v>5008</v>
      </c>
      <c r="AH605" s="6" t="s">
        <v>5009</v>
      </c>
      <c r="AI605" s="119">
        <v>100</v>
      </c>
      <c r="AJ605" s="192"/>
      <c r="AK605" s="9"/>
      <c r="AL605" s="119"/>
      <c r="AM605" s="192"/>
      <c r="AN605" s="9"/>
      <c r="AO605" s="119"/>
      <c r="AP605" s="192"/>
      <c r="AQ605" s="9"/>
      <c r="AR605" s="81"/>
      <c r="AS605" s="192"/>
      <c r="AT605" s="9"/>
      <c r="AU605" s="119"/>
      <c r="AV605" s="84"/>
      <c r="AW605" s="9"/>
      <c r="AX605" s="119"/>
      <c r="AY605" s="192"/>
      <c r="AZ605" s="9"/>
      <c r="BA605" s="119"/>
      <c r="BB605" s="192"/>
      <c r="BC605" s="9"/>
      <c r="BD605" s="119"/>
      <c r="BE605" s="192"/>
      <c r="BF605" s="9"/>
      <c r="BG605" s="119"/>
    </row>
    <row r="606" spans="1:59" s="41" customFormat="1" ht="89.2" x14ac:dyDescent="0.25">
      <c r="A606" s="9">
        <v>1502</v>
      </c>
      <c r="B606" s="124" t="s">
        <v>5000</v>
      </c>
      <c r="C606" s="9">
        <v>4</v>
      </c>
      <c r="D606" s="6"/>
      <c r="E606" s="2" t="s">
        <v>5149</v>
      </c>
      <c r="F606" s="1">
        <v>32104</v>
      </c>
      <c r="G606" s="78" t="s">
        <v>5150</v>
      </c>
      <c r="H606" s="9">
        <v>2015</v>
      </c>
      <c r="I606" s="78" t="s">
        <v>5151</v>
      </c>
      <c r="J606" s="141">
        <v>41920</v>
      </c>
      <c r="K606" s="78" t="s">
        <v>7623</v>
      </c>
      <c r="L606" s="78" t="s">
        <v>5152</v>
      </c>
      <c r="M606" s="78" t="s">
        <v>5153</v>
      </c>
      <c r="N606" s="78" t="s">
        <v>5154</v>
      </c>
      <c r="O606" s="78" t="s">
        <v>5155</v>
      </c>
      <c r="P606" s="9">
        <v>2922300</v>
      </c>
      <c r="Q606" s="6">
        <v>47.93</v>
      </c>
      <c r="R606" s="6">
        <v>4.93</v>
      </c>
      <c r="S606" s="6">
        <v>1.23</v>
      </c>
      <c r="T606" s="6">
        <v>41.77</v>
      </c>
      <c r="U606" s="6">
        <v>47.93</v>
      </c>
      <c r="V606" s="9">
        <v>25</v>
      </c>
      <c r="W606" s="9">
        <v>31.51</v>
      </c>
      <c r="X606" s="6"/>
      <c r="Y606" s="9">
        <v>3</v>
      </c>
      <c r="Z606" s="9">
        <v>12</v>
      </c>
      <c r="AA606" s="9">
        <v>1.2</v>
      </c>
      <c r="AB606" s="9">
        <v>44</v>
      </c>
      <c r="AC606" s="9"/>
      <c r="AD606" s="6">
        <v>17.11</v>
      </c>
      <c r="AE606" s="9">
        <v>5</v>
      </c>
      <c r="AF606" s="81">
        <v>50</v>
      </c>
      <c r="AG606" s="209" t="s">
        <v>5008</v>
      </c>
      <c r="AH606" s="6" t="s">
        <v>5009</v>
      </c>
      <c r="AI606" s="119">
        <v>70</v>
      </c>
      <c r="AJ606" s="192" t="s">
        <v>5010</v>
      </c>
      <c r="AK606" s="9" t="s">
        <v>5011</v>
      </c>
      <c r="AL606" s="119">
        <v>20</v>
      </c>
      <c r="AM606" s="192"/>
      <c r="AN606" s="9"/>
      <c r="AO606" s="119"/>
      <c r="AP606" s="192"/>
      <c r="AQ606" s="9"/>
      <c r="AR606" s="81"/>
      <c r="AS606" s="192" t="s">
        <v>5012</v>
      </c>
      <c r="AT606" s="9" t="s">
        <v>5013</v>
      </c>
      <c r="AU606" s="119">
        <v>10</v>
      </c>
      <c r="AV606" s="84"/>
      <c r="AW606" s="9"/>
      <c r="AX606" s="119"/>
      <c r="AY606" s="192"/>
      <c r="AZ606" s="9"/>
      <c r="BA606" s="119"/>
      <c r="BB606" s="192"/>
      <c r="BC606" s="9"/>
      <c r="BD606" s="119"/>
      <c r="BE606" s="192"/>
      <c r="BF606" s="9"/>
      <c r="BG606" s="119"/>
    </row>
    <row r="607" spans="1:59" s="41" customFormat="1" ht="63.7" x14ac:dyDescent="0.25">
      <c r="A607" s="9">
        <v>1502</v>
      </c>
      <c r="B607" s="124" t="s">
        <v>5000</v>
      </c>
      <c r="C607" s="9">
        <v>2</v>
      </c>
      <c r="D607" s="6"/>
      <c r="E607" s="2" t="s">
        <v>5156</v>
      </c>
      <c r="F607" s="1">
        <v>18494</v>
      </c>
      <c r="G607" s="78" t="s">
        <v>5157</v>
      </c>
      <c r="H607" s="9">
        <v>2015</v>
      </c>
      <c r="I607" s="78" t="s">
        <v>5158</v>
      </c>
      <c r="J607" s="141">
        <v>32563.84</v>
      </c>
      <c r="K607" s="78" t="s">
        <v>7623</v>
      </c>
      <c r="L607" s="78" t="s">
        <v>5159</v>
      </c>
      <c r="M607" s="78" t="s">
        <v>5160</v>
      </c>
      <c r="N607" s="78" t="s">
        <v>5161</v>
      </c>
      <c r="O607" s="78" t="s">
        <v>5162</v>
      </c>
      <c r="P607" s="9">
        <v>2910600</v>
      </c>
      <c r="Q607" s="6">
        <v>27.71</v>
      </c>
      <c r="R607" s="6">
        <v>3.83</v>
      </c>
      <c r="S607" s="6">
        <v>0.96</v>
      </c>
      <c r="T607" s="6">
        <v>22.92</v>
      </c>
      <c r="U607" s="6">
        <v>27.71</v>
      </c>
      <c r="V607" s="9">
        <v>93.75</v>
      </c>
      <c r="W607" s="9">
        <v>34.85</v>
      </c>
      <c r="X607" s="6"/>
      <c r="Y607" s="9">
        <v>1</v>
      </c>
      <c r="Z607" s="9">
        <v>4</v>
      </c>
      <c r="AA607" s="9">
        <v>2</v>
      </c>
      <c r="AB607" s="9">
        <v>44</v>
      </c>
      <c r="AC607" s="9"/>
      <c r="AD607" s="6">
        <v>12.61</v>
      </c>
      <c r="AE607" s="9">
        <v>5</v>
      </c>
      <c r="AF607" s="81">
        <v>100</v>
      </c>
      <c r="AG607" s="209" t="s">
        <v>5008</v>
      </c>
      <c r="AH607" s="6" t="s">
        <v>5009</v>
      </c>
      <c r="AI607" s="119">
        <v>80</v>
      </c>
      <c r="AJ607" s="192"/>
      <c r="AK607" s="9"/>
      <c r="AL607" s="119"/>
      <c r="AM607" s="192"/>
      <c r="AN607" s="9"/>
      <c r="AO607" s="119"/>
      <c r="AP607" s="192"/>
      <c r="AQ607" s="9"/>
      <c r="AR607" s="81"/>
      <c r="AS607" s="192" t="s">
        <v>5012</v>
      </c>
      <c r="AT607" s="9" t="s">
        <v>5013</v>
      </c>
      <c r="AU607" s="119">
        <v>20</v>
      </c>
      <c r="AV607" s="84"/>
      <c r="AW607" s="9"/>
      <c r="AX607" s="119"/>
      <c r="AY607" s="192"/>
      <c r="AZ607" s="9"/>
      <c r="BA607" s="119"/>
      <c r="BB607" s="192"/>
      <c r="BC607" s="9"/>
      <c r="BD607" s="119"/>
      <c r="BE607" s="192"/>
      <c r="BF607" s="9"/>
      <c r="BG607" s="119"/>
    </row>
    <row r="608" spans="1:59" s="41" customFormat="1" ht="76.45" x14ac:dyDescent="0.25">
      <c r="A608" s="9">
        <v>1502</v>
      </c>
      <c r="B608" s="124" t="s">
        <v>5000</v>
      </c>
      <c r="C608" s="9">
        <v>4</v>
      </c>
      <c r="D608" s="6"/>
      <c r="E608" s="2" t="s">
        <v>5149</v>
      </c>
      <c r="F608" s="1">
        <v>32104</v>
      </c>
      <c r="G608" s="78" t="s">
        <v>5163</v>
      </c>
      <c r="H608" s="9">
        <v>2015</v>
      </c>
      <c r="I608" s="78" t="s">
        <v>5164</v>
      </c>
      <c r="J608" s="141">
        <v>55037.7</v>
      </c>
      <c r="K608" s="78" t="s">
        <v>7623</v>
      </c>
      <c r="L608" s="78" t="s">
        <v>5152</v>
      </c>
      <c r="M608" s="78" t="s">
        <v>5153</v>
      </c>
      <c r="N608" s="78" t="s">
        <v>5165</v>
      </c>
      <c r="O608" s="78" t="s">
        <v>5166</v>
      </c>
      <c r="P608" s="9" t="s">
        <v>5167</v>
      </c>
      <c r="Q608" s="6">
        <v>49.86</v>
      </c>
      <c r="R608" s="6">
        <v>6.48</v>
      </c>
      <c r="S608" s="6">
        <v>1.62</v>
      </c>
      <c r="T608" s="6">
        <v>41.77</v>
      </c>
      <c r="U608" s="6">
        <v>49.86</v>
      </c>
      <c r="V608" s="9">
        <v>60</v>
      </c>
      <c r="W608" s="9">
        <v>34.85</v>
      </c>
      <c r="X608" s="6"/>
      <c r="Y608" s="9">
        <v>6</v>
      </c>
      <c r="Z608" s="9">
        <v>4</v>
      </c>
      <c r="AA608" s="9">
        <v>1</v>
      </c>
      <c r="AB608" s="9">
        <v>44</v>
      </c>
      <c r="AC608" s="9"/>
      <c r="AD608" s="6">
        <v>17.11</v>
      </c>
      <c r="AE608" s="9">
        <v>5</v>
      </c>
      <c r="AF608" s="81">
        <v>100</v>
      </c>
      <c r="AG608" s="209" t="s">
        <v>5008</v>
      </c>
      <c r="AH608" s="6" t="s">
        <v>5009</v>
      </c>
      <c r="AI608" s="119">
        <v>70</v>
      </c>
      <c r="AJ608" s="192" t="s">
        <v>5010</v>
      </c>
      <c r="AK608" s="9" t="s">
        <v>5011</v>
      </c>
      <c r="AL608" s="119">
        <v>20</v>
      </c>
      <c r="AM608" s="192"/>
      <c r="AN608" s="9"/>
      <c r="AO608" s="119"/>
      <c r="AP608" s="192"/>
      <c r="AQ608" s="9"/>
      <c r="AR608" s="81"/>
      <c r="AS608" s="192" t="s">
        <v>5168</v>
      </c>
      <c r="AT608" s="9" t="s">
        <v>5149</v>
      </c>
      <c r="AU608" s="119">
        <v>10</v>
      </c>
      <c r="AV608" s="84"/>
      <c r="AW608" s="9"/>
      <c r="AX608" s="119"/>
      <c r="AY608" s="192"/>
      <c r="AZ608" s="9"/>
      <c r="BA608" s="119"/>
      <c r="BB608" s="192"/>
      <c r="BC608" s="9"/>
      <c r="BD608" s="119"/>
      <c r="BE608" s="192"/>
      <c r="BF608" s="9"/>
      <c r="BG608" s="119"/>
    </row>
    <row r="609" spans="1:59" s="41" customFormat="1" ht="267.55" x14ac:dyDescent="0.25">
      <c r="A609" s="9">
        <v>1502</v>
      </c>
      <c r="B609" s="124" t="s">
        <v>5000</v>
      </c>
      <c r="C609" s="9">
        <v>1</v>
      </c>
      <c r="D609" s="6"/>
      <c r="E609" s="2" t="s">
        <v>5169</v>
      </c>
      <c r="F609" s="1">
        <v>35413</v>
      </c>
      <c r="G609" s="78" t="s">
        <v>5170</v>
      </c>
      <c r="H609" s="9">
        <v>2016</v>
      </c>
      <c r="I609" s="78" t="s">
        <v>5171</v>
      </c>
      <c r="J609" s="141">
        <v>69090.52</v>
      </c>
      <c r="K609" s="78" t="s">
        <v>7623</v>
      </c>
      <c r="L609" s="78" t="s">
        <v>5172</v>
      </c>
      <c r="M609" s="78" t="s">
        <v>5173</v>
      </c>
      <c r="N609" s="78" t="s">
        <v>5174</v>
      </c>
      <c r="O609" s="78" t="s">
        <v>5175</v>
      </c>
      <c r="P609" s="9" t="s">
        <v>5176</v>
      </c>
      <c r="Q609" s="6">
        <v>38.46</v>
      </c>
      <c r="R609" s="6">
        <v>8.1300000000000008</v>
      </c>
      <c r="S609" s="6">
        <v>2.0299999999999998</v>
      </c>
      <c r="T609" s="6">
        <v>28.3</v>
      </c>
      <c r="U609" s="6">
        <v>38.46</v>
      </c>
      <c r="V609" s="9">
        <v>30</v>
      </c>
      <c r="W609" s="9">
        <v>15</v>
      </c>
      <c r="X609" s="6"/>
      <c r="Y609" s="9">
        <v>3</v>
      </c>
      <c r="Z609" s="9">
        <v>10</v>
      </c>
      <c r="AA609" s="9">
        <v>2</v>
      </c>
      <c r="AB609" s="9">
        <v>16</v>
      </c>
      <c r="AC609" s="9"/>
      <c r="AD609" s="6">
        <v>28.3</v>
      </c>
      <c r="AE609" s="9">
        <v>5</v>
      </c>
      <c r="AF609" s="81">
        <v>40</v>
      </c>
      <c r="AG609" s="209" t="s">
        <v>5008</v>
      </c>
      <c r="AH609" s="6" t="s">
        <v>5009</v>
      </c>
      <c r="AI609" s="119">
        <v>70</v>
      </c>
      <c r="AJ609" s="192" t="s">
        <v>5010</v>
      </c>
      <c r="AK609" s="9" t="s">
        <v>5011</v>
      </c>
      <c r="AL609" s="119">
        <v>25</v>
      </c>
      <c r="AM609" s="192"/>
      <c r="AN609" s="9"/>
      <c r="AO609" s="119"/>
      <c r="AP609" s="192"/>
      <c r="AQ609" s="9"/>
      <c r="AR609" s="81"/>
      <c r="AS609" s="192" t="s">
        <v>5012</v>
      </c>
      <c r="AT609" s="9" t="s">
        <v>5013</v>
      </c>
      <c r="AU609" s="119">
        <v>5</v>
      </c>
      <c r="AV609" s="84"/>
      <c r="AW609" s="9"/>
      <c r="AX609" s="119"/>
      <c r="AY609" s="192"/>
      <c r="AZ609" s="9"/>
      <c r="BA609" s="119"/>
      <c r="BB609" s="192"/>
      <c r="BC609" s="9"/>
      <c r="BD609" s="119"/>
      <c r="BE609" s="192"/>
      <c r="BF609" s="9"/>
      <c r="BG609" s="119"/>
    </row>
    <row r="610" spans="1:59" s="41" customFormat="1" ht="127.4" x14ac:dyDescent="0.25">
      <c r="A610" s="9">
        <v>1502</v>
      </c>
      <c r="B610" s="124" t="s">
        <v>5000</v>
      </c>
      <c r="C610" s="9">
        <v>4</v>
      </c>
      <c r="D610" s="6"/>
      <c r="E610" s="2" t="s">
        <v>5177</v>
      </c>
      <c r="F610" s="1"/>
      <c r="G610" s="78" t="s">
        <v>5178</v>
      </c>
      <c r="H610" s="9">
        <v>2016</v>
      </c>
      <c r="I610" s="78" t="s">
        <v>5179</v>
      </c>
      <c r="J610" s="141">
        <v>36563.33</v>
      </c>
      <c r="K610" s="78" t="s">
        <v>7623</v>
      </c>
      <c r="L610" s="78" t="s">
        <v>5180</v>
      </c>
      <c r="M610" s="78" t="s">
        <v>5181</v>
      </c>
      <c r="N610" s="78" t="s">
        <v>5182</v>
      </c>
      <c r="O610" s="78" t="s">
        <v>5183</v>
      </c>
      <c r="P610" s="9">
        <v>3001300</v>
      </c>
      <c r="Q610" s="6">
        <v>2.41</v>
      </c>
      <c r="R610" s="6">
        <v>1.43</v>
      </c>
      <c r="S610" s="6">
        <v>0.36</v>
      </c>
      <c r="T610" s="6">
        <v>0.62</v>
      </c>
      <c r="U610" s="6">
        <v>2.41</v>
      </c>
      <c r="V610" s="9">
        <v>30</v>
      </c>
      <c r="W610" s="9">
        <v>6.67</v>
      </c>
      <c r="X610" s="6"/>
      <c r="Y610" s="9">
        <v>1</v>
      </c>
      <c r="Z610" s="9">
        <v>4</v>
      </c>
      <c r="AA610" s="9">
        <v>4</v>
      </c>
      <c r="AB610" s="9">
        <v>44</v>
      </c>
      <c r="AC610" s="9"/>
      <c r="AD610" s="6">
        <v>0.51</v>
      </c>
      <c r="AE610" s="9">
        <v>5</v>
      </c>
      <c r="AF610" s="81">
        <v>100</v>
      </c>
      <c r="AG610" s="209" t="s">
        <v>5008</v>
      </c>
      <c r="AH610" s="6" t="s">
        <v>5009</v>
      </c>
      <c r="AI610" s="119">
        <v>30</v>
      </c>
      <c r="AJ610" s="192" t="s">
        <v>5010</v>
      </c>
      <c r="AK610" s="9" t="s">
        <v>5011</v>
      </c>
      <c r="AL610" s="119">
        <v>20</v>
      </c>
      <c r="AM610" s="192" t="s">
        <v>3330</v>
      </c>
      <c r="AN610" s="9" t="s">
        <v>5184</v>
      </c>
      <c r="AO610" s="119">
        <v>50</v>
      </c>
      <c r="AP610" s="192"/>
      <c r="AQ610" s="9"/>
      <c r="AR610" s="81"/>
      <c r="AS610" s="192"/>
      <c r="AT610" s="9"/>
      <c r="AU610" s="119"/>
      <c r="AV610" s="84"/>
      <c r="AW610" s="9"/>
      <c r="AX610" s="119"/>
      <c r="AY610" s="192"/>
      <c r="AZ610" s="9"/>
      <c r="BA610" s="119"/>
      <c r="BB610" s="192"/>
      <c r="BC610" s="9"/>
      <c r="BD610" s="119"/>
      <c r="BE610" s="192"/>
      <c r="BF610" s="9"/>
      <c r="BG610" s="119"/>
    </row>
    <row r="611" spans="1:59" s="41" customFormat="1" ht="178.35" x14ac:dyDescent="0.25">
      <c r="A611" s="9">
        <v>1510</v>
      </c>
      <c r="B611" s="124" t="s">
        <v>5185</v>
      </c>
      <c r="C611" s="9">
        <v>8</v>
      </c>
      <c r="D611" s="6"/>
      <c r="E611" s="2" t="s">
        <v>5186</v>
      </c>
      <c r="F611" s="1">
        <v>10756</v>
      </c>
      <c r="G611" s="78" t="s">
        <v>5187</v>
      </c>
      <c r="H611" s="9">
        <v>2006</v>
      </c>
      <c r="I611" s="78" t="s">
        <v>5188</v>
      </c>
      <c r="J611" s="141">
        <v>23418.46</v>
      </c>
      <c r="K611" s="78" t="s">
        <v>88</v>
      </c>
      <c r="L611" s="78" t="s">
        <v>5189</v>
      </c>
      <c r="M611" s="78" t="s">
        <v>5190</v>
      </c>
      <c r="N611" s="78" t="s">
        <v>5191</v>
      </c>
      <c r="O611" s="78" t="s">
        <v>5192</v>
      </c>
      <c r="P611" s="9">
        <v>1060075</v>
      </c>
      <c r="Q611" s="6">
        <v>0</v>
      </c>
      <c r="R611" s="6">
        <v>0</v>
      </c>
      <c r="S611" s="6">
        <v>0</v>
      </c>
      <c r="T611" s="6">
        <v>12.38</v>
      </c>
      <c r="U611" s="6">
        <v>12.38</v>
      </c>
      <c r="V611" s="9">
        <v>2</v>
      </c>
      <c r="W611" s="9">
        <v>100</v>
      </c>
      <c r="X611" s="6" t="s">
        <v>5193</v>
      </c>
      <c r="Y611" s="9">
        <v>6</v>
      </c>
      <c r="Z611" s="9">
        <v>1</v>
      </c>
      <c r="AA611" s="9">
        <v>3</v>
      </c>
      <c r="AB611" s="9">
        <v>25</v>
      </c>
      <c r="AC611" s="9">
        <v>70</v>
      </c>
      <c r="AD611" s="6">
        <v>12.38</v>
      </c>
      <c r="AE611" s="9">
        <v>5</v>
      </c>
      <c r="AF611" s="81">
        <v>0</v>
      </c>
      <c r="AG611" s="209"/>
      <c r="AH611" s="6"/>
      <c r="AI611" s="119"/>
      <c r="AJ611" s="192"/>
      <c r="AK611" s="9"/>
      <c r="AL611" s="119"/>
      <c r="AM611" s="192"/>
      <c r="AN611" s="9"/>
      <c r="AO611" s="119"/>
      <c r="AP611" s="192"/>
      <c r="AQ611" s="9"/>
      <c r="AR611" s="81"/>
      <c r="AS611" s="192"/>
      <c r="AT611" s="9"/>
      <c r="AU611" s="119"/>
      <c r="AV611" s="84"/>
      <c r="AW611" s="9"/>
      <c r="AX611" s="119"/>
      <c r="AY611" s="192"/>
      <c r="AZ611" s="9"/>
      <c r="BA611" s="119"/>
      <c r="BB611" s="192"/>
      <c r="BC611" s="9"/>
      <c r="BD611" s="119"/>
      <c r="BE611" s="192"/>
      <c r="BF611" s="9"/>
      <c r="BG611" s="119"/>
    </row>
    <row r="612" spans="1:59" s="41" customFormat="1" ht="76.45" x14ac:dyDescent="0.25">
      <c r="A612" s="9">
        <v>1510</v>
      </c>
      <c r="B612" s="124" t="s">
        <v>5185</v>
      </c>
      <c r="C612" s="9">
        <v>8</v>
      </c>
      <c r="D612" s="6" t="s">
        <v>5194</v>
      </c>
      <c r="E612" s="2" t="s">
        <v>5186</v>
      </c>
      <c r="F612" s="1">
        <v>10756</v>
      </c>
      <c r="G612" s="78" t="s">
        <v>5195</v>
      </c>
      <c r="H612" s="9">
        <v>2009</v>
      </c>
      <c r="I612" s="78" t="s">
        <v>5196</v>
      </c>
      <c r="J612" s="141">
        <v>138669.95000000001</v>
      </c>
      <c r="K612" s="78" t="s">
        <v>68</v>
      </c>
      <c r="L612" s="78" t="s">
        <v>5197</v>
      </c>
      <c r="M612" s="78" t="s">
        <v>5198</v>
      </c>
      <c r="N612" s="78" t="s">
        <v>5199</v>
      </c>
      <c r="O612" s="78" t="s">
        <v>5200</v>
      </c>
      <c r="P612" s="9">
        <v>1090041</v>
      </c>
      <c r="Q612" s="6">
        <v>0</v>
      </c>
      <c r="R612" s="6">
        <v>0</v>
      </c>
      <c r="S612" s="6">
        <v>0</v>
      </c>
      <c r="T612" s="6">
        <v>12.38</v>
      </c>
      <c r="U612" s="6">
        <v>12.38</v>
      </c>
      <c r="V612" s="9">
        <v>300</v>
      </c>
      <c r="W612" s="9">
        <v>100</v>
      </c>
      <c r="X612" s="6" t="s">
        <v>5193</v>
      </c>
      <c r="Y612" s="9">
        <v>6</v>
      </c>
      <c r="Z612" s="9">
        <v>1</v>
      </c>
      <c r="AA612" s="9">
        <v>1</v>
      </c>
      <c r="AB612" s="9">
        <v>23</v>
      </c>
      <c r="AC612" s="9">
        <v>46</v>
      </c>
      <c r="AD612" s="6">
        <v>12.38</v>
      </c>
      <c r="AE612" s="9">
        <v>5</v>
      </c>
      <c r="AF612" s="81">
        <v>300</v>
      </c>
      <c r="AG612" s="209" t="s">
        <v>5194</v>
      </c>
      <c r="AH612" s="6" t="s">
        <v>5201</v>
      </c>
      <c r="AI612" s="119">
        <v>20</v>
      </c>
      <c r="AJ612" s="192" t="s">
        <v>5202</v>
      </c>
      <c r="AK612" s="9" t="s">
        <v>5203</v>
      </c>
      <c r="AL612" s="119">
        <v>20</v>
      </c>
      <c r="AM612" s="192" t="s">
        <v>5204</v>
      </c>
      <c r="AN612" s="9" t="s">
        <v>5205</v>
      </c>
      <c r="AO612" s="119">
        <v>20</v>
      </c>
      <c r="AP612" s="192" t="s">
        <v>5206</v>
      </c>
      <c r="AQ612" s="9" t="s">
        <v>5207</v>
      </c>
      <c r="AR612" s="81">
        <v>20</v>
      </c>
      <c r="AS612" s="192" t="s">
        <v>5208</v>
      </c>
      <c r="AT612" s="9"/>
      <c r="AU612" s="119">
        <v>20</v>
      </c>
      <c r="AV612" s="84"/>
      <c r="AW612" s="9"/>
      <c r="AX612" s="119"/>
      <c r="AY612" s="192"/>
      <c r="AZ612" s="9"/>
      <c r="BA612" s="119"/>
      <c r="BB612" s="192"/>
      <c r="BC612" s="9"/>
      <c r="BD612" s="119"/>
      <c r="BE612" s="192"/>
      <c r="BF612" s="9"/>
      <c r="BG612" s="119"/>
    </row>
    <row r="613" spans="1:59" s="41" customFormat="1" ht="165.6" x14ac:dyDescent="0.25">
      <c r="A613" s="9">
        <v>1510</v>
      </c>
      <c r="B613" s="124" t="s">
        <v>5185</v>
      </c>
      <c r="C613" s="9">
        <v>3</v>
      </c>
      <c r="D613" s="6"/>
      <c r="E613" s="2" t="s">
        <v>5209</v>
      </c>
      <c r="F613" s="1">
        <v>18697</v>
      </c>
      <c r="G613" s="78" t="s">
        <v>5210</v>
      </c>
      <c r="H613" s="9">
        <v>2002</v>
      </c>
      <c r="I613" s="78" t="s">
        <v>5211</v>
      </c>
      <c r="J613" s="141">
        <v>75112.67</v>
      </c>
      <c r="K613" s="78" t="s">
        <v>147</v>
      </c>
      <c r="L613" s="78" t="s">
        <v>5212</v>
      </c>
      <c r="M613" s="78" t="s">
        <v>5213</v>
      </c>
      <c r="N613" s="78" t="s">
        <v>5214</v>
      </c>
      <c r="O613" s="78" t="s">
        <v>5215</v>
      </c>
      <c r="P613" s="9">
        <v>1020020</v>
      </c>
      <c r="Q613" s="6">
        <v>2.3529411764705883</v>
      </c>
      <c r="R613" s="6">
        <v>0</v>
      </c>
      <c r="S613" s="6">
        <v>2.35</v>
      </c>
      <c r="T613" s="6">
        <v>18.829999999999998</v>
      </c>
      <c r="U613" s="6">
        <v>21.18</v>
      </c>
      <c r="V613" s="9">
        <v>100</v>
      </c>
      <c r="W613" s="9">
        <v>100</v>
      </c>
      <c r="X613" s="6" t="s">
        <v>5193</v>
      </c>
      <c r="Y613" s="9">
        <v>3</v>
      </c>
      <c r="Z613" s="9">
        <v>11</v>
      </c>
      <c r="AA613" s="9">
        <v>5</v>
      </c>
      <c r="AB613" s="9">
        <v>4</v>
      </c>
      <c r="AC613" s="9">
        <v>298</v>
      </c>
      <c r="AD613" s="6">
        <v>18.829999999999998</v>
      </c>
      <c r="AE613" s="9">
        <v>5</v>
      </c>
      <c r="AF613" s="81">
        <v>5</v>
      </c>
      <c r="AG613" s="209"/>
      <c r="AH613" s="6"/>
      <c r="AI613" s="119"/>
      <c r="AJ613" s="192"/>
      <c r="AK613" s="9"/>
      <c r="AL613" s="119"/>
      <c r="AM613" s="192"/>
      <c r="AN613" s="9"/>
      <c r="AO613" s="119"/>
      <c r="AP613" s="192"/>
      <c r="AQ613" s="9"/>
      <c r="AR613" s="81"/>
      <c r="AS613" s="192" t="s">
        <v>5216</v>
      </c>
      <c r="AT613" s="9" t="s">
        <v>5209</v>
      </c>
      <c r="AU613" s="119">
        <v>100</v>
      </c>
      <c r="AV613" s="84"/>
      <c r="AW613" s="9"/>
      <c r="AX613" s="119"/>
      <c r="AY613" s="192"/>
      <c r="AZ613" s="9"/>
      <c r="BA613" s="119"/>
      <c r="BB613" s="192"/>
      <c r="BC613" s="9"/>
      <c r="BD613" s="119"/>
      <c r="BE613" s="192"/>
      <c r="BF613" s="9"/>
      <c r="BG613" s="119"/>
    </row>
    <row r="614" spans="1:59" s="41" customFormat="1" ht="216.55" x14ac:dyDescent="0.25">
      <c r="A614" s="9">
        <v>1510</v>
      </c>
      <c r="B614" s="124" t="s">
        <v>5185</v>
      </c>
      <c r="C614" s="9">
        <v>7</v>
      </c>
      <c r="D614" s="6"/>
      <c r="E614" s="2" t="s">
        <v>5217</v>
      </c>
      <c r="F614" s="1">
        <v>25787</v>
      </c>
      <c r="G614" s="78" t="s">
        <v>5218</v>
      </c>
      <c r="H614" s="9">
        <v>2006</v>
      </c>
      <c r="I614" s="78" t="s">
        <v>5219</v>
      </c>
      <c r="J614" s="141">
        <v>50492.4</v>
      </c>
      <c r="K614" s="78" t="s">
        <v>88</v>
      </c>
      <c r="L614" s="78" t="s">
        <v>5220</v>
      </c>
      <c r="M614" s="78" t="s">
        <v>5221</v>
      </c>
      <c r="N614" s="78" t="s">
        <v>5222</v>
      </c>
      <c r="O614" s="78" t="s">
        <v>5223</v>
      </c>
      <c r="P614" s="9">
        <v>1070007</v>
      </c>
      <c r="Q614" s="6">
        <v>17</v>
      </c>
      <c r="R614" s="6">
        <v>0</v>
      </c>
      <c r="S614" s="6">
        <v>17</v>
      </c>
      <c r="T614" s="6">
        <v>14.41</v>
      </c>
      <c r="U614" s="6">
        <v>31.41</v>
      </c>
      <c r="V614" s="9">
        <v>1</v>
      </c>
      <c r="W614" s="9">
        <v>100</v>
      </c>
      <c r="X614" s="6" t="s">
        <v>5193</v>
      </c>
      <c r="Y614" s="9">
        <v>4</v>
      </c>
      <c r="Z614" s="9">
        <v>3</v>
      </c>
      <c r="AA614" s="9">
        <v>3</v>
      </c>
      <c r="AB614" s="9">
        <v>17</v>
      </c>
      <c r="AC614" s="9">
        <v>72</v>
      </c>
      <c r="AD614" s="6">
        <v>14.41</v>
      </c>
      <c r="AE614" s="9">
        <v>5</v>
      </c>
      <c r="AF614" s="81">
        <v>0</v>
      </c>
      <c r="AG614" s="209"/>
      <c r="AH614" s="6"/>
      <c r="AI614" s="119"/>
      <c r="AJ614" s="192"/>
      <c r="AK614" s="9"/>
      <c r="AL614" s="119"/>
      <c r="AM614" s="192"/>
      <c r="AN614" s="9"/>
      <c r="AO614" s="119"/>
      <c r="AP614" s="192"/>
      <c r="AQ614" s="9"/>
      <c r="AR614" s="81"/>
      <c r="AS614" s="192"/>
      <c r="AT614" s="9"/>
      <c r="AU614" s="119"/>
      <c r="AV614" s="84"/>
      <c r="AW614" s="9"/>
      <c r="AX614" s="119"/>
      <c r="AY614" s="192"/>
      <c r="AZ614" s="9"/>
      <c r="BA614" s="119"/>
      <c r="BB614" s="192"/>
      <c r="BC614" s="9"/>
      <c r="BD614" s="119"/>
      <c r="BE614" s="192"/>
      <c r="BF614" s="9"/>
      <c r="BG614" s="119"/>
    </row>
    <row r="615" spans="1:59" s="41" customFormat="1" ht="203.85" x14ac:dyDescent="0.25">
      <c r="A615" s="9">
        <v>1510</v>
      </c>
      <c r="B615" s="124" t="s">
        <v>5185</v>
      </c>
      <c r="C615" s="9">
        <v>7</v>
      </c>
      <c r="D615" s="6" t="s">
        <v>5202</v>
      </c>
      <c r="E615" s="2" t="s">
        <v>5217</v>
      </c>
      <c r="F615" s="1">
        <v>25787</v>
      </c>
      <c r="G615" s="78" t="s">
        <v>5224</v>
      </c>
      <c r="H615" s="9">
        <v>2008</v>
      </c>
      <c r="I615" s="78" t="s">
        <v>5225</v>
      </c>
      <c r="J615" s="141">
        <v>28315</v>
      </c>
      <c r="K615" s="78" t="s">
        <v>68</v>
      </c>
      <c r="L615" s="78" t="s">
        <v>5220</v>
      </c>
      <c r="M615" s="78" t="s">
        <v>5221</v>
      </c>
      <c r="N615" s="78" t="s">
        <v>5226</v>
      </c>
      <c r="O615" s="78" t="s">
        <v>5227</v>
      </c>
      <c r="P615" s="9">
        <v>1080098</v>
      </c>
      <c r="Q615" s="6">
        <v>1.5</v>
      </c>
      <c r="R615" s="6">
        <v>0</v>
      </c>
      <c r="S615" s="6">
        <v>1.5</v>
      </c>
      <c r="T615" s="6">
        <v>20.78</v>
      </c>
      <c r="U615" s="6">
        <v>22.28</v>
      </c>
      <c r="V615" s="9">
        <v>1</v>
      </c>
      <c r="W615" s="9">
        <v>100</v>
      </c>
      <c r="X615" s="6" t="s">
        <v>5193</v>
      </c>
      <c r="Y615" s="9">
        <v>4</v>
      </c>
      <c r="Z615" s="9">
        <v>3</v>
      </c>
      <c r="AA615" s="9">
        <v>3</v>
      </c>
      <c r="AB615" s="9">
        <v>60</v>
      </c>
      <c r="AC615" s="9">
        <v>45</v>
      </c>
      <c r="AD615" s="6">
        <v>20.78</v>
      </c>
      <c r="AE615" s="9">
        <v>5</v>
      </c>
      <c r="AF615" s="81">
        <v>0</v>
      </c>
      <c r="AG615" s="209"/>
      <c r="AH615" s="6"/>
      <c r="AI615" s="119"/>
      <c r="AJ615" s="192"/>
      <c r="AK615" s="9"/>
      <c r="AL615" s="119"/>
      <c r="AM615" s="192"/>
      <c r="AN615" s="9"/>
      <c r="AO615" s="119"/>
      <c r="AP615" s="192"/>
      <c r="AQ615" s="9"/>
      <c r="AR615" s="81"/>
      <c r="AS615" s="192"/>
      <c r="AT615" s="9"/>
      <c r="AU615" s="119"/>
      <c r="AV615" s="84"/>
      <c r="AW615" s="9"/>
      <c r="AX615" s="119"/>
      <c r="AY615" s="192"/>
      <c r="AZ615" s="9"/>
      <c r="BA615" s="119"/>
      <c r="BB615" s="192"/>
      <c r="BC615" s="9"/>
      <c r="BD615" s="119"/>
      <c r="BE615" s="192"/>
      <c r="BF615" s="9"/>
      <c r="BG615" s="119"/>
    </row>
    <row r="616" spans="1:59" s="41" customFormat="1" ht="203.85" x14ac:dyDescent="0.25">
      <c r="A616" s="9">
        <v>1510</v>
      </c>
      <c r="B616" s="124" t="s">
        <v>5185</v>
      </c>
      <c r="C616" s="9">
        <v>7</v>
      </c>
      <c r="D616" s="6" t="s">
        <v>5202</v>
      </c>
      <c r="E616" s="2" t="s">
        <v>5217</v>
      </c>
      <c r="F616" s="1">
        <v>25787</v>
      </c>
      <c r="G616" s="78" t="s">
        <v>5228</v>
      </c>
      <c r="H616" s="9">
        <v>2008</v>
      </c>
      <c r="I616" s="78" t="s">
        <v>5229</v>
      </c>
      <c r="J616" s="141">
        <v>41563</v>
      </c>
      <c r="K616" s="78" t="s">
        <v>68</v>
      </c>
      <c r="L616" s="78" t="s">
        <v>5220</v>
      </c>
      <c r="M616" s="78" t="s">
        <v>5221</v>
      </c>
      <c r="N616" s="78" t="s">
        <v>5230</v>
      </c>
      <c r="O616" s="78" t="s">
        <v>5231</v>
      </c>
      <c r="P616" s="9">
        <v>1080099</v>
      </c>
      <c r="Q616" s="6">
        <v>0.88</v>
      </c>
      <c r="R616" s="6">
        <v>0</v>
      </c>
      <c r="S616" s="6">
        <v>0.88</v>
      </c>
      <c r="T616" s="6">
        <v>14.41</v>
      </c>
      <c r="U616" s="6">
        <v>15.290000000000001</v>
      </c>
      <c r="V616" s="9">
        <v>5</v>
      </c>
      <c r="W616" s="9">
        <v>100</v>
      </c>
      <c r="X616" s="6" t="s">
        <v>5193</v>
      </c>
      <c r="Y616" s="9">
        <v>4</v>
      </c>
      <c r="Z616" s="9">
        <v>7</v>
      </c>
      <c r="AA616" s="9">
        <v>2</v>
      </c>
      <c r="AB616" s="9">
        <v>60</v>
      </c>
      <c r="AC616" s="9">
        <v>45</v>
      </c>
      <c r="AD616" s="6">
        <v>14.41</v>
      </c>
      <c r="AE616" s="9">
        <v>5</v>
      </c>
      <c r="AF616" s="81">
        <v>5</v>
      </c>
      <c r="AG616" s="209">
        <v>38248</v>
      </c>
      <c r="AH616" s="6" t="s">
        <v>5232</v>
      </c>
      <c r="AI616" s="119">
        <v>100</v>
      </c>
      <c r="AJ616" s="192"/>
      <c r="AK616" s="9"/>
      <c r="AL616" s="119"/>
      <c r="AM616" s="192"/>
      <c r="AN616" s="9"/>
      <c r="AO616" s="119"/>
      <c r="AP616" s="192"/>
      <c r="AQ616" s="9"/>
      <c r="AR616" s="81"/>
      <c r="AS616" s="192"/>
      <c r="AT616" s="9"/>
      <c r="AU616" s="119"/>
      <c r="AV616" s="84"/>
      <c r="AW616" s="9"/>
      <c r="AX616" s="119"/>
      <c r="AY616" s="192"/>
      <c r="AZ616" s="9"/>
      <c r="BA616" s="119"/>
      <c r="BB616" s="192"/>
      <c r="BC616" s="9"/>
      <c r="BD616" s="119"/>
      <c r="BE616" s="192"/>
      <c r="BF616" s="9"/>
      <c r="BG616" s="119"/>
    </row>
    <row r="617" spans="1:59" s="41" customFormat="1" ht="203.85" x14ac:dyDescent="0.25">
      <c r="A617" s="9">
        <v>1510</v>
      </c>
      <c r="B617" s="124" t="s">
        <v>5185</v>
      </c>
      <c r="C617" s="9">
        <v>7</v>
      </c>
      <c r="D617" s="6" t="s">
        <v>5202</v>
      </c>
      <c r="E617" s="2" t="s">
        <v>5217</v>
      </c>
      <c r="F617" s="1">
        <v>25787</v>
      </c>
      <c r="G617" s="78" t="s">
        <v>5233</v>
      </c>
      <c r="H617" s="9">
        <v>2008</v>
      </c>
      <c r="I617" s="78" t="s">
        <v>5234</v>
      </c>
      <c r="J617" s="141">
        <v>46847</v>
      </c>
      <c r="K617" s="78" t="s">
        <v>68</v>
      </c>
      <c r="L617" s="78" t="s">
        <v>5220</v>
      </c>
      <c r="M617" s="78" t="s">
        <v>5221</v>
      </c>
      <c r="N617" s="78" t="s">
        <v>5235</v>
      </c>
      <c r="O617" s="78" t="s">
        <v>5236</v>
      </c>
      <c r="P617" s="9">
        <v>1080100</v>
      </c>
      <c r="Q617" s="6">
        <v>2</v>
      </c>
      <c r="R617" s="6">
        <v>0</v>
      </c>
      <c r="S617" s="6">
        <v>2</v>
      </c>
      <c r="T617" s="6">
        <v>18.64</v>
      </c>
      <c r="U617" s="6">
        <v>20.64</v>
      </c>
      <c r="V617" s="9">
        <v>1</v>
      </c>
      <c r="W617" s="9">
        <v>100</v>
      </c>
      <c r="X617" s="6" t="s">
        <v>5193</v>
      </c>
      <c r="Y617" s="9">
        <v>4</v>
      </c>
      <c r="Z617" s="9">
        <v>7</v>
      </c>
      <c r="AA617" s="9">
        <v>2</v>
      </c>
      <c r="AB617" s="9">
        <v>60</v>
      </c>
      <c r="AC617" s="9">
        <v>45</v>
      </c>
      <c r="AD617" s="6">
        <v>18.64</v>
      </c>
      <c r="AE617" s="9">
        <v>5</v>
      </c>
      <c r="AF617" s="81">
        <v>0</v>
      </c>
      <c r="AG617" s="209"/>
      <c r="AH617" s="6"/>
      <c r="AI617" s="119"/>
      <c r="AJ617" s="192"/>
      <c r="AK617" s="9"/>
      <c r="AL617" s="119"/>
      <c r="AM617" s="192"/>
      <c r="AN617" s="9"/>
      <c r="AO617" s="119"/>
      <c r="AP617" s="192"/>
      <c r="AQ617" s="9"/>
      <c r="AR617" s="81"/>
      <c r="AS617" s="192"/>
      <c r="AT617" s="9"/>
      <c r="AU617" s="119"/>
      <c r="AV617" s="84"/>
      <c r="AW617" s="9"/>
      <c r="AX617" s="119"/>
      <c r="AY617" s="192"/>
      <c r="AZ617" s="9"/>
      <c r="BA617" s="119"/>
      <c r="BB617" s="192"/>
      <c r="BC617" s="9"/>
      <c r="BD617" s="119"/>
      <c r="BE617" s="192"/>
      <c r="BF617" s="9"/>
      <c r="BG617" s="119"/>
    </row>
    <row r="618" spans="1:59" s="41" customFormat="1" ht="203.85" x14ac:dyDescent="0.25">
      <c r="A618" s="9">
        <v>1510</v>
      </c>
      <c r="B618" s="124" t="s">
        <v>5185</v>
      </c>
      <c r="C618" s="9">
        <v>7</v>
      </c>
      <c r="D618" s="6"/>
      <c r="E618" s="2" t="s">
        <v>5217</v>
      </c>
      <c r="F618" s="1">
        <v>25787</v>
      </c>
      <c r="G618" s="78" t="s">
        <v>5237</v>
      </c>
      <c r="H618" s="9">
        <v>2014</v>
      </c>
      <c r="I618" s="78" t="s">
        <v>5238</v>
      </c>
      <c r="J618" s="141">
        <v>20620</v>
      </c>
      <c r="K618" s="78" t="s">
        <v>5239</v>
      </c>
      <c r="L618" s="78" t="s">
        <v>5220</v>
      </c>
      <c r="M618" s="78" t="s">
        <v>5221</v>
      </c>
      <c r="N618" s="78" t="s">
        <v>5240</v>
      </c>
      <c r="O618" s="78" t="s">
        <v>5241</v>
      </c>
      <c r="P618" s="9">
        <v>1140004</v>
      </c>
      <c r="Q618" s="6">
        <v>0.88</v>
      </c>
      <c r="R618" s="6">
        <v>0</v>
      </c>
      <c r="S618" s="6">
        <v>0.88</v>
      </c>
      <c r="T618" s="6">
        <v>20.78</v>
      </c>
      <c r="U618" s="6">
        <v>21.66</v>
      </c>
      <c r="V618" s="9">
        <v>12</v>
      </c>
      <c r="W618" s="9">
        <v>52</v>
      </c>
      <c r="X618" s="6" t="s">
        <v>5193</v>
      </c>
      <c r="Y618" s="9">
        <v>4</v>
      </c>
      <c r="Z618" s="9">
        <v>7</v>
      </c>
      <c r="AA618" s="9">
        <v>2</v>
      </c>
      <c r="AB618" s="9">
        <v>60</v>
      </c>
      <c r="AC618" s="9"/>
      <c r="AD618" s="6">
        <v>20.78</v>
      </c>
      <c r="AE618" s="9">
        <v>5</v>
      </c>
      <c r="AF618" s="81">
        <v>18</v>
      </c>
      <c r="AG618" s="209">
        <v>38248</v>
      </c>
      <c r="AH618" s="6" t="s">
        <v>5232</v>
      </c>
      <c r="AI618" s="119">
        <v>43</v>
      </c>
      <c r="AJ618" s="192"/>
      <c r="AK618" s="9"/>
      <c r="AL618" s="119"/>
      <c r="AM618" s="192"/>
      <c r="AN618" s="9"/>
      <c r="AO618" s="119"/>
      <c r="AP618" s="192"/>
      <c r="AQ618" s="9"/>
      <c r="AR618" s="81"/>
      <c r="AS618" s="192" t="s">
        <v>5242</v>
      </c>
      <c r="AT618" s="9" t="s">
        <v>5243</v>
      </c>
      <c r="AU618" s="119">
        <v>57</v>
      </c>
      <c r="AV618" s="84"/>
      <c r="AW618" s="9"/>
      <c r="AX618" s="119"/>
      <c r="AY618" s="192"/>
      <c r="AZ618" s="9"/>
      <c r="BA618" s="119"/>
      <c r="BB618" s="192"/>
      <c r="BC618" s="9"/>
      <c r="BD618" s="119"/>
      <c r="BE618" s="192"/>
      <c r="BF618" s="9"/>
      <c r="BG618" s="119"/>
    </row>
    <row r="619" spans="1:59" s="41" customFormat="1" ht="229.3" x14ac:dyDescent="0.25">
      <c r="A619" s="9">
        <v>1538</v>
      </c>
      <c r="B619" s="124" t="s">
        <v>5244</v>
      </c>
      <c r="C619" s="9">
        <v>4</v>
      </c>
      <c r="D619" s="6" t="s">
        <v>5245</v>
      </c>
      <c r="E619" s="2" t="s">
        <v>5246</v>
      </c>
      <c r="F619" s="1">
        <v>10268</v>
      </c>
      <c r="G619" s="78" t="s">
        <v>5247</v>
      </c>
      <c r="H619" s="9">
        <v>2003</v>
      </c>
      <c r="I619" s="78" t="s">
        <v>5248</v>
      </c>
      <c r="J619" s="141">
        <v>82874.31</v>
      </c>
      <c r="K619" s="78" t="s">
        <v>147</v>
      </c>
      <c r="L619" s="78" t="s">
        <v>5249</v>
      </c>
      <c r="M619" s="78" t="s">
        <v>5250</v>
      </c>
      <c r="N619" s="78" t="s">
        <v>5251</v>
      </c>
      <c r="O619" s="78" t="s">
        <v>5252</v>
      </c>
      <c r="P619" s="9" t="s">
        <v>5253</v>
      </c>
      <c r="Q619" s="6">
        <v>89.75</v>
      </c>
      <c r="R619" s="6">
        <v>9.75</v>
      </c>
      <c r="S619" s="6">
        <v>35</v>
      </c>
      <c r="T619" s="6">
        <v>45</v>
      </c>
      <c r="U619" s="6">
        <v>89.75</v>
      </c>
      <c r="V619" s="9">
        <v>100</v>
      </c>
      <c r="W619" s="9">
        <v>100</v>
      </c>
      <c r="X619" s="6" t="s">
        <v>5254</v>
      </c>
      <c r="Y619" s="9">
        <v>3</v>
      </c>
      <c r="Z619" s="9">
        <v>1</v>
      </c>
      <c r="AA619" s="9">
        <v>7</v>
      </c>
      <c r="AB619" s="9">
        <v>4</v>
      </c>
      <c r="AC619" s="9">
        <v>55</v>
      </c>
      <c r="AD619" s="6"/>
      <c r="AE619" s="9">
        <v>0.25</v>
      </c>
      <c r="AF619" s="81">
        <v>100</v>
      </c>
      <c r="AG619" s="209" t="s">
        <v>5255</v>
      </c>
      <c r="AH619" s="6" t="s">
        <v>5246</v>
      </c>
      <c r="AI619" s="119">
        <v>5</v>
      </c>
      <c r="AJ619" s="192" t="s">
        <v>5256</v>
      </c>
      <c r="AK619" s="9" t="s">
        <v>5257</v>
      </c>
      <c r="AL619" s="119">
        <v>20</v>
      </c>
      <c r="AM619" s="192" t="s">
        <v>5258</v>
      </c>
      <c r="AN619" s="9" t="s">
        <v>5246</v>
      </c>
      <c r="AO619" s="119">
        <v>75</v>
      </c>
      <c r="AP619" s="192" t="s">
        <v>5259</v>
      </c>
      <c r="AQ619" s="9"/>
      <c r="AR619" s="81"/>
      <c r="AS619" s="192"/>
      <c r="AT619" s="9"/>
      <c r="AU619" s="119"/>
      <c r="AV619" s="84"/>
      <c r="AW619" s="9"/>
      <c r="AX619" s="119"/>
      <c r="AY619" s="192"/>
      <c r="AZ619" s="9"/>
      <c r="BA619" s="119"/>
      <c r="BB619" s="192"/>
      <c r="BC619" s="9"/>
      <c r="BD619" s="119"/>
      <c r="BE619" s="192"/>
      <c r="BF619" s="9"/>
      <c r="BG619" s="119"/>
    </row>
    <row r="620" spans="1:59" s="41" customFormat="1" ht="152.9" x14ac:dyDescent="0.25">
      <c r="A620" s="9">
        <v>1538</v>
      </c>
      <c r="B620" s="124" t="s">
        <v>5244</v>
      </c>
      <c r="C620" s="9">
        <v>24</v>
      </c>
      <c r="D620" s="6" t="s">
        <v>2218</v>
      </c>
      <c r="E620" s="2" t="s">
        <v>5260</v>
      </c>
      <c r="F620" s="1">
        <v>7134</v>
      </c>
      <c r="G620" s="78" t="s">
        <v>5261</v>
      </c>
      <c r="H620" s="9">
        <v>2002</v>
      </c>
      <c r="I620" s="78" t="s">
        <v>5262</v>
      </c>
      <c r="J620" s="141">
        <v>67115.05</v>
      </c>
      <c r="K620" s="78" t="s">
        <v>147</v>
      </c>
      <c r="L620" s="78" t="s">
        <v>5263</v>
      </c>
      <c r="M620" s="78" t="s">
        <v>5264</v>
      </c>
      <c r="N620" s="78" t="s">
        <v>5265</v>
      </c>
      <c r="O620" s="78" t="s">
        <v>5266</v>
      </c>
      <c r="P620" s="9">
        <v>19282</v>
      </c>
      <c r="Q620" s="6">
        <v>87.9</v>
      </c>
      <c r="R620" s="6">
        <v>7.9</v>
      </c>
      <c r="S620" s="6">
        <v>35</v>
      </c>
      <c r="T620" s="6">
        <v>45</v>
      </c>
      <c r="U620" s="6">
        <v>87.9</v>
      </c>
      <c r="V620" s="9">
        <v>100</v>
      </c>
      <c r="W620" s="9">
        <v>100</v>
      </c>
      <c r="X620" s="6" t="s">
        <v>5267</v>
      </c>
      <c r="Y620" s="9">
        <v>1</v>
      </c>
      <c r="Z620" s="9">
        <v>8</v>
      </c>
      <c r="AA620" s="9">
        <v>2</v>
      </c>
      <c r="AB620" s="9">
        <v>53</v>
      </c>
      <c r="AC620" s="9">
        <v>27</v>
      </c>
      <c r="AD620" s="6"/>
      <c r="AE620" s="9">
        <v>0.2</v>
      </c>
      <c r="AF620" s="81">
        <v>100</v>
      </c>
      <c r="AG620" s="209" t="s">
        <v>5268</v>
      </c>
      <c r="AH620" s="6"/>
      <c r="AI620" s="119"/>
      <c r="AJ620" s="192" t="s">
        <v>2218</v>
      </c>
      <c r="AK620" s="9" t="s">
        <v>5269</v>
      </c>
      <c r="AL620" s="119"/>
      <c r="AM620" s="192" t="s">
        <v>5270</v>
      </c>
      <c r="AN620" s="9"/>
      <c r="AO620" s="119"/>
      <c r="AP620" s="192"/>
      <c r="AQ620" s="9"/>
      <c r="AR620" s="81"/>
      <c r="AS620" s="192"/>
      <c r="AT620" s="9"/>
      <c r="AU620" s="119"/>
      <c r="AV620" s="84"/>
      <c r="AW620" s="9"/>
      <c r="AX620" s="119"/>
      <c r="AY620" s="192"/>
      <c r="AZ620" s="9"/>
      <c r="BA620" s="119"/>
      <c r="BB620" s="192"/>
      <c r="BC620" s="9"/>
      <c r="BD620" s="119"/>
      <c r="BE620" s="192"/>
      <c r="BF620" s="9"/>
      <c r="BG620" s="119"/>
    </row>
    <row r="621" spans="1:59" s="41" customFormat="1" ht="203.85" x14ac:dyDescent="0.25">
      <c r="A621" s="9">
        <v>1538</v>
      </c>
      <c r="B621" s="124" t="s">
        <v>5244</v>
      </c>
      <c r="C621" s="9">
        <v>25</v>
      </c>
      <c r="D621" s="6" t="s">
        <v>5271</v>
      </c>
      <c r="E621" s="2" t="s">
        <v>5272</v>
      </c>
      <c r="F621" s="1">
        <v>10774</v>
      </c>
      <c r="G621" s="78" t="s">
        <v>5273</v>
      </c>
      <c r="H621" s="9">
        <v>2002</v>
      </c>
      <c r="I621" s="78" t="s">
        <v>5274</v>
      </c>
      <c r="J621" s="141">
        <v>50075.11</v>
      </c>
      <c r="K621" s="78" t="s">
        <v>147</v>
      </c>
      <c r="L621" s="78" t="s">
        <v>5275</v>
      </c>
      <c r="M621" s="78" t="s">
        <v>5276</v>
      </c>
      <c r="N621" s="78" t="s">
        <v>5277</v>
      </c>
      <c r="O621" s="78" t="s">
        <v>5278</v>
      </c>
      <c r="P621" s="9">
        <v>19584</v>
      </c>
      <c r="Q621" s="6">
        <v>85.89</v>
      </c>
      <c r="R621" s="6">
        <v>5.89</v>
      </c>
      <c r="S621" s="6">
        <v>35</v>
      </c>
      <c r="T621" s="6">
        <v>45</v>
      </c>
      <c r="U621" s="6">
        <v>85.89</v>
      </c>
      <c r="V621" s="9">
        <v>100</v>
      </c>
      <c r="W621" s="9">
        <v>100</v>
      </c>
      <c r="X621" s="6" t="s">
        <v>5279</v>
      </c>
      <c r="Y621" s="9"/>
      <c r="Z621" s="9"/>
      <c r="AA621" s="9"/>
      <c r="AB621" s="9">
        <v>25</v>
      </c>
      <c r="AC621" s="9">
        <v>1.2</v>
      </c>
      <c r="AD621" s="6"/>
      <c r="AE621" s="9">
        <v>0.2</v>
      </c>
      <c r="AF621" s="81">
        <v>100</v>
      </c>
      <c r="AG621" s="209" t="s">
        <v>5271</v>
      </c>
      <c r="AH621" s="6" t="s">
        <v>5272</v>
      </c>
      <c r="AI621" s="119"/>
      <c r="AJ621" s="192"/>
      <c r="AK621" s="9"/>
      <c r="AL621" s="119"/>
      <c r="AM621" s="192"/>
      <c r="AN621" s="9"/>
      <c r="AO621" s="119"/>
      <c r="AP621" s="192"/>
      <c r="AQ621" s="9"/>
      <c r="AR621" s="81"/>
      <c r="AS621" s="192"/>
      <c r="AT621" s="9"/>
      <c r="AU621" s="119"/>
      <c r="AV621" s="84"/>
      <c r="AW621" s="9"/>
      <c r="AX621" s="119"/>
      <c r="AY621" s="192"/>
      <c r="AZ621" s="9"/>
      <c r="BA621" s="119"/>
      <c r="BB621" s="192"/>
      <c r="BC621" s="9"/>
      <c r="BD621" s="119"/>
      <c r="BE621" s="192"/>
      <c r="BF621" s="9"/>
      <c r="BG621" s="119"/>
    </row>
    <row r="622" spans="1:59" s="41" customFormat="1" ht="76.45" x14ac:dyDescent="0.25">
      <c r="A622" s="9">
        <v>1538</v>
      </c>
      <c r="B622" s="124" t="s">
        <v>5244</v>
      </c>
      <c r="C622" s="9">
        <v>18</v>
      </c>
      <c r="D622" s="6" t="s">
        <v>5280</v>
      </c>
      <c r="E622" s="2" t="s">
        <v>5281</v>
      </c>
      <c r="F622" s="1">
        <v>18174</v>
      </c>
      <c r="G622" s="78" t="s">
        <v>5282</v>
      </c>
      <c r="H622" s="9">
        <v>2002</v>
      </c>
      <c r="I622" s="78" t="s">
        <v>5283</v>
      </c>
      <c r="J622" s="141">
        <v>50075.11</v>
      </c>
      <c r="K622" s="78" t="s">
        <v>147</v>
      </c>
      <c r="L622" s="78"/>
      <c r="M622" s="78" t="s">
        <v>5284</v>
      </c>
      <c r="N622" s="78" t="s">
        <v>5285</v>
      </c>
      <c r="O622" s="78"/>
      <c r="P622" s="9" t="s">
        <v>5286</v>
      </c>
      <c r="Q622" s="6">
        <v>87.9</v>
      </c>
      <c r="R622" s="6">
        <v>7.9</v>
      </c>
      <c r="S622" s="6">
        <v>35</v>
      </c>
      <c r="T622" s="6">
        <v>45</v>
      </c>
      <c r="U622" s="6">
        <v>87.9</v>
      </c>
      <c r="V622" s="9">
        <v>100</v>
      </c>
      <c r="W622" s="9">
        <v>100</v>
      </c>
      <c r="X622" s="6" t="s">
        <v>5287</v>
      </c>
      <c r="Y622" s="9">
        <v>4</v>
      </c>
      <c r="Z622" s="9">
        <v>2</v>
      </c>
      <c r="AA622" s="9">
        <v>2</v>
      </c>
      <c r="AB622" s="9">
        <v>30</v>
      </c>
      <c r="AC622" s="9">
        <v>89</v>
      </c>
      <c r="AD622" s="6"/>
      <c r="AE622" s="9">
        <v>0.2</v>
      </c>
      <c r="AF622" s="81">
        <v>100</v>
      </c>
      <c r="AG622" s="209" t="s">
        <v>5280</v>
      </c>
      <c r="AH622" s="6" t="s">
        <v>5288</v>
      </c>
      <c r="AI622" s="119"/>
      <c r="AJ622" s="192"/>
      <c r="AK622" s="9"/>
      <c r="AL622" s="119"/>
      <c r="AM622" s="192"/>
      <c r="AN622" s="9"/>
      <c r="AO622" s="119"/>
      <c r="AP622" s="192"/>
      <c r="AQ622" s="9"/>
      <c r="AR622" s="81"/>
      <c r="AS622" s="192"/>
      <c r="AT622" s="9"/>
      <c r="AU622" s="119"/>
      <c r="AV622" s="84"/>
      <c r="AW622" s="9"/>
      <c r="AX622" s="119"/>
      <c r="AY622" s="192"/>
      <c r="AZ622" s="9"/>
      <c r="BA622" s="119"/>
      <c r="BB622" s="192"/>
      <c r="BC622" s="9"/>
      <c r="BD622" s="119"/>
      <c r="BE622" s="192"/>
      <c r="BF622" s="9"/>
      <c r="BG622" s="119"/>
    </row>
    <row r="623" spans="1:59" s="41" customFormat="1" ht="203.85" x14ac:dyDescent="0.25">
      <c r="A623" s="9">
        <v>1538</v>
      </c>
      <c r="B623" s="124" t="s">
        <v>5244</v>
      </c>
      <c r="C623" s="9">
        <v>25</v>
      </c>
      <c r="D623" s="6" t="s">
        <v>5271</v>
      </c>
      <c r="E623" s="2" t="s">
        <v>5272</v>
      </c>
      <c r="F623" s="1">
        <v>10774</v>
      </c>
      <c r="G623" s="78" t="s">
        <v>5289</v>
      </c>
      <c r="H623" s="9">
        <v>2001</v>
      </c>
      <c r="I623" s="78"/>
      <c r="J623" s="141">
        <v>68853.275000000009</v>
      </c>
      <c r="K623" s="78" t="s">
        <v>49</v>
      </c>
      <c r="L623" s="78" t="s">
        <v>5275</v>
      </c>
      <c r="M623" s="78" t="s">
        <v>5276</v>
      </c>
      <c r="N623" s="78" t="s">
        <v>5277</v>
      </c>
      <c r="O623" s="78" t="s">
        <v>5278</v>
      </c>
      <c r="P623" s="9" t="s">
        <v>5290</v>
      </c>
      <c r="Q623" s="6">
        <v>88.1</v>
      </c>
      <c r="R623" s="6">
        <v>8.1</v>
      </c>
      <c r="S623" s="6">
        <v>35</v>
      </c>
      <c r="T623" s="6">
        <v>45</v>
      </c>
      <c r="U623" s="6">
        <v>88.1</v>
      </c>
      <c r="V623" s="9">
        <v>100</v>
      </c>
      <c r="W623" s="9">
        <v>100</v>
      </c>
      <c r="X623" s="6" t="s">
        <v>5279</v>
      </c>
      <c r="Y623" s="9"/>
      <c r="Z623" s="9"/>
      <c r="AA623" s="9"/>
      <c r="AB623" s="9">
        <v>25</v>
      </c>
      <c r="AC623" s="9"/>
      <c r="AD623" s="6"/>
      <c r="AE623" s="9">
        <v>0.5</v>
      </c>
      <c r="AF623" s="81">
        <v>100</v>
      </c>
      <c r="AG623" s="209" t="s">
        <v>5271</v>
      </c>
      <c r="AH623" s="6" t="s">
        <v>5272</v>
      </c>
      <c r="AI623" s="119"/>
      <c r="AJ623" s="192"/>
      <c r="AK623" s="9"/>
      <c r="AL623" s="119"/>
      <c r="AM623" s="192"/>
      <c r="AN623" s="9"/>
      <c r="AO623" s="119"/>
      <c r="AP623" s="192"/>
      <c r="AQ623" s="9"/>
      <c r="AR623" s="81"/>
      <c r="AS623" s="192"/>
      <c r="AT623" s="9"/>
      <c r="AU623" s="119"/>
      <c r="AV623" s="84"/>
      <c r="AW623" s="9"/>
      <c r="AX623" s="119"/>
      <c r="AY623" s="192"/>
      <c r="AZ623" s="9"/>
      <c r="BA623" s="119"/>
      <c r="BB623" s="192"/>
      <c r="BC623" s="9"/>
      <c r="BD623" s="119"/>
      <c r="BE623" s="192"/>
      <c r="BF623" s="9"/>
      <c r="BG623" s="119"/>
    </row>
    <row r="624" spans="1:59" s="41" customFormat="1" ht="203.85" x14ac:dyDescent="0.25">
      <c r="A624" s="9">
        <v>1538</v>
      </c>
      <c r="B624" s="124" t="s">
        <v>5244</v>
      </c>
      <c r="C624" s="9">
        <v>25</v>
      </c>
      <c r="D624" s="6" t="s">
        <v>5291</v>
      </c>
      <c r="E624" s="2" t="s">
        <v>5272</v>
      </c>
      <c r="F624" s="1">
        <v>10774</v>
      </c>
      <c r="G624" s="78" t="s">
        <v>5292</v>
      </c>
      <c r="H624" s="9">
        <v>2002</v>
      </c>
      <c r="I624" s="78" t="s">
        <v>5293</v>
      </c>
      <c r="J624" s="141">
        <v>46945.424999999996</v>
      </c>
      <c r="K624" s="78" t="s">
        <v>49</v>
      </c>
      <c r="L624" s="78" t="s">
        <v>5275</v>
      </c>
      <c r="M624" s="78" t="s">
        <v>5276</v>
      </c>
      <c r="N624" s="78" t="s">
        <v>5294</v>
      </c>
      <c r="O624" s="78" t="s">
        <v>5295</v>
      </c>
      <c r="P624" s="9">
        <v>18761</v>
      </c>
      <c r="Q624" s="6">
        <v>85.52</v>
      </c>
      <c r="R624" s="6">
        <v>5.52</v>
      </c>
      <c r="S624" s="6">
        <v>35</v>
      </c>
      <c r="T624" s="6">
        <v>45</v>
      </c>
      <c r="U624" s="6">
        <v>85.52</v>
      </c>
      <c r="V624" s="9">
        <v>100</v>
      </c>
      <c r="W624" s="9">
        <v>100</v>
      </c>
      <c r="X624" s="6" t="s">
        <v>5296</v>
      </c>
      <c r="Y624" s="9"/>
      <c r="Z624" s="9"/>
      <c r="AA624" s="9"/>
      <c r="AB624" s="9">
        <v>25</v>
      </c>
      <c r="AC624" s="9">
        <v>1.1000000000000001</v>
      </c>
      <c r="AD624" s="6"/>
      <c r="AE624" s="9">
        <v>0.2</v>
      </c>
      <c r="AF624" s="81">
        <v>100</v>
      </c>
      <c r="AG624" s="209" t="s">
        <v>5271</v>
      </c>
      <c r="AH624" s="6" t="s">
        <v>5272</v>
      </c>
      <c r="AI624" s="119"/>
      <c r="AJ624" s="192"/>
      <c r="AK624" s="9"/>
      <c r="AL624" s="119"/>
      <c r="AM624" s="192"/>
      <c r="AN624" s="9"/>
      <c r="AO624" s="119"/>
      <c r="AP624" s="192"/>
      <c r="AQ624" s="9"/>
      <c r="AR624" s="81"/>
      <c r="AS624" s="192"/>
      <c r="AT624" s="9"/>
      <c r="AU624" s="119"/>
      <c r="AV624" s="84"/>
      <c r="AW624" s="9"/>
      <c r="AX624" s="119"/>
      <c r="AY624" s="192"/>
      <c r="AZ624" s="9"/>
      <c r="BA624" s="119"/>
      <c r="BB624" s="192"/>
      <c r="BC624" s="9"/>
      <c r="BD624" s="119"/>
      <c r="BE624" s="192"/>
      <c r="BF624" s="9"/>
      <c r="BG624" s="119"/>
    </row>
    <row r="625" spans="1:59" s="41" customFormat="1" ht="280.25" x14ac:dyDescent="0.25">
      <c r="A625" s="9">
        <v>1538</v>
      </c>
      <c r="B625" s="124" t="s">
        <v>5244</v>
      </c>
      <c r="C625" s="9">
        <v>4</v>
      </c>
      <c r="D625" s="6" t="s">
        <v>5245</v>
      </c>
      <c r="E625" s="2" t="s">
        <v>5246</v>
      </c>
      <c r="F625" s="1">
        <v>10268</v>
      </c>
      <c r="G625" s="78" t="s">
        <v>5297</v>
      </c>
      <c r="H625" s="9">
        <v>2005</v>
      </c>
      <c r="I625" s="78" t="s">
        <v>5298</v>
      </c>
      <c r="J625" s="141">
        <v>83458.52</v>
      </c>
      <c r="K625" s="78" t="s">
        <v>140</v>
      </c>
      <c r="L625" s="78" t="s">
        <v>5299</v>
      </c>
      <c r="M625" s="78" t="s">
        <v>5300</v>
      </c>
      <c r="N625" s="78" t="s">
        <v>5301</v>
      </c>
      <c r="O625" s="78" t="s">
        <v>5302</v>
      </c>
      <c r="P625" s="9" t="s">
        <v>5303</v>
      </c>
      <c r="Q625" s="6">
        <v>89.82</v>
      </c>
      <c r="R625" s="6">
        <v>9.82</v>
      </c>
      <c r="S625" s="6">
        <v>35</v>
      </c>
      <c r="T625" s="6">
        <v>45</v>
      </c>
      <c r="U625" s="6">
        <v>89.82</v>
      </c>
      <c r="V625" s="9">
        <v>100</v>
      </c>
      <c r="W625" s="9">
        <v>100</v>
      </c>
      <c r="X625" s="6" t="s">
        <v>5254</v>
      </c>
      <c r="Y625" s="9">
        <v>3</v>
      </c>
      <c r="Z625" s="9">
        <v>1</v>
      </c>
      <c r="AA625" s="9">
        <v>7</v>
      </c>
      <c r="AB625" s="9">
        <v>11</v>
      </c>
      <c r="AC625" s="9"/>
      <c r="AD625" s="6"/>
      <c r="AE625" s="9">
        <v>0.2</v>
      </c>
      <c r="AF625" s="81">
        <v>100</v>
      </c>
      <c r="AG625" s="209" t="s">
        <v>65</v>
      </c>
      <c r="AH625" s="6"/>
      <c r="AI625" s="119"/>
      <c r="AJ625" s="192" t="s">
        <v>5304</v>
      </c>
      <c r="AK625" s="9" t="s">
        <v>5305</v>
      </c>
      <c r="AL625" s="119"/>
      <c r="AM625" s="192" t="s">
        <v>5306</v>
      </c>
      <c r="AN625" s="9" t="s">
        <v>5246</v>
      </c>
      <c r="AO625" s="119"/>
      <c r="AP625" s="192" t="s">
        <v>5307</v>
      </c>
      <c r="AQ625" s="9" t="s">
        <v>5308</v>
      </c>
      <c r="AR625" s="81"/>
      <c r="AS625" s="192"/>
      <c r="AT625" s="9"/>
      <c r="AU625" s="119"/>
      <c r="AV625" s="84"/>
      <c r="AW625" s="9"/>
      <c r="AX625" s="119"/>
      <c r="AY625" s="192"/>
      <c r="AZ625" s="9"/>
      <c r="BA625" s="119"/>
      <c r="BB625" s="192"/>
      <c r="BC625" s="9"/>
      <c r="BD625" s="119"/>
      <c r="BE625" s="192"/>
      <c r="BF625" s="9"/>
      <c r="BG625" s="119"/>
    </row>
    <row r="626" spans="1:59" s="41" customFormat="1" ht="140.15" x14ac:dyDescent="0.25">
      <c r="A626" s="9">
        <v>1538</v>
      </c>
      <c r="B626" s="124" t="s">
        <v>5244</v>
      </c>
      <c r="C626" s="9">
        <v>30</v>
      </c>
      <c r="D626" s="6" t="s">
        <v>5309</v>
      </c>
      <c r="E626" s="2" t="s">
        <v>5310</v>
      </c>
      <c r="F626" s="1">
        <v>12609</v>
      </c>
      <c r="G626" s="78" t="s">
        <v>5311</v>
      </c>
      <c r="H626" s="9">
        <v>2004</v>
      </c>
      <c r="I626" s="78" t="s">
        <v>5312</v>
      </c>
      <c r="J626" s="141">
        <v>80954.77</v>
      </c>
      <c r="K626" s="78" t="s">
        <v>140</v>
      </c>
      <c r="L626" s="78" t="s">
        <v>5313</v>
      </c>
      <c r="M626" s="78" t="s">
        <v>5314</v>
      </c>
      <c r="N626" s="78" t="s">
        <v>5315</v>
      </c>
      <c r="O626" s="78" t="s">
        <v>5316</v>
      </c>
      <c r="P626" s="9">
        <v>21277</v>
      </c>
      <c r="Q626" s="6">
        <v>89.52</v>
      </c>
      <c r="R626" s="6">
        <v>9.52</v>
      </c>
      <c r="S626" s="6">
        <v>35</v>
      </c>
      <c r="T626" s="6">
        <v>45</v>
      </c>
      <c r="U626" s="6">
        <v>89.52</v>
      </c>
      <c r="V626" s="9">
        <v>100</v>
      </c>
      <c r="W626" s="9">
        <v>100</v>
      </c>
      <c r="X626" s="6" t="s">
        <v>5317</v>
      </c>
      <c r="Y626" s="9">
        <v>3</v>
      </c>
      <c r="Z626" s="9">
        <v>1</v>
      </c>
      <c r="AA626" s="9">
        <v>4</v>
      </c>
      <c r="AB626" s="9">
        <v>4</v>
      </c>
      <c r="AC626" s="9">
        <v>301</v>
      </c>
      <c r="AD626" s="6"/>
      <c r="AE626" s="9">
        <v>0.2</v>
      </c>
      <c r="AF626" s="81">
        <v>100</v>
      </c>
      <c r="AG626" s="209" t="s">
        <v>5309</v>
      </c>
      <c r="AH626" s="6" t="s">
        <v>5310</v>
      </c>
      <c r="AI626" s="119">
        <v>50</v>
      </c>
      <c r="AJ626" s="192" t="s">
        <v>5318</v>
      </c>
      <c r="AK626" s="9" t="s">
        <v>5319</v>
      </c>
      <c r="AL626" s="119">
        <v>20</v>
      </c>
      <c r="AM626" s="192" t="s">
        <v>5320</v>
      </c>
      <c r="AN626" s="9" t="s">
        <v>5321</v>
      </c>
      <c r="AO626" s="119">
        <v>10</v>
      </c>
      <c r="AP626" s="192" t="s">
        <v>5322</v>
      </c>
      <c r="AQ626" s="9" t="s">
        <v>5323</v>
      </c>
      <c r="AR626" s="81">
        <v>20</v>
      </c>
      <c r="AS626" s="192"/>
      <c r="AT626" s="9"/>
      <c r="AU626" s="119"/>
      <c r="AV626" s="84"/>
      <c r="AW626" s="9"/>
      <c r="AX626" s="119"/>
      <c r="AY626" s="192"/>
      <c r="AZ626" s="9"/>
      <c r="BA626" s="119"/>
      <c r="BB626" s="192"/>
      <c r="BC626" s="9"/>
      <c r="BD626" s="119"/>
      <c r="BE626" s="192"/>
      <c r="BF626" s="9"/>
      <c r="BG626" s="119"/>
    </row>
    <row r="627" spans="1:59" s="41" customFormat="1" ht="203.85" x14ac:dyDescent="0.25">
      <c r="A627" s="9">
        <v>1538</v>
      </c>
      <c r="B627" s="124" t="s">
        <v>5244</v>
      </c>
      <c r="C627" s="9">
        <v>25</v>
      </c>
      <c r="D627" s="6" t="s">
        <v>5271</v>
      </c>
      <c r="E627" s="2" t="s">
        <v>5272</v>
      </c>
      <c r="F627" s="1">
        <v>10774</v>
      </c>
      <c r="G627" s="78" t="s">
        <v>5324</v>
      </c>
      <c r="H627" s="9">
        <v>2004</v>
      </c>
      <c r="I627" s="78" t="s">
        <v>5325</v>
      </c>
      <c r="J627" s="141">
        <v>75638.460000000006</v>
      </c>
      <c r="K627" s="78" t="s">
        <v>140</v>
      </c>
      <c r="L627" s="78" t="s">
        <v>5275</v>
      </c>
      <c r="M627" s="78" t="s">
        <v>5276</v>
      </c>
      <c r="N627" s="78" t="s">
        <v>5326</v>
      </c>
      <c r="O627" s="78" t="s">
        <v>5327</v>
      </c>
      <c r="P627" s="9" t="s">
        <v>5328</v>
      </c>
      <c r="Q627" s="6">
        <v>88.9</v>
      </c>
      <c r="R627" s="6">
        <v>8.9</v>
      </c>
      <c r="S627" s="6">
        <v>35</v>
      </c>
      <c r="T627" s="6">
        <v>45</v>
      </c>
      <c r="U627" s="6">
        <v>88.9</v>
      </c>
      <c r="V627" s="9">
        <v>100</v>
      </c>
      <c r="W627" s="9">
        <v>100</v>
      </c>
      <c r="X627" s="6" t="s">
        <v>5329</v>
      </c>
      <c r="Y627" s="9"/>
      <c r="Z627" s="9"/>
      <c r="AA627" s="9"/>
      <c r="AB627" s="9">
        <v>25</v>
      </c>
      <c r="AC627" s="9">
        <v>298.02999999999997</v>
      </c>
      <c r="AD627" s="6"/>
      <c r="AE627" s="9">
        <v>0.2</v>
      </c>
      <c r="AF627" s="81">
        <v>100</v>
      </c>
      <c r="AG627" s="209" t="s">
        <v>5271</v>
      </c>
      <c r="AH627" s="6" t="s">
        <v>5272</v>
      </c>
      <c r="AI627" s="119"/>
      <c r="AJ627" s="192"/>
      <c r="AK627" s="9"/>
      <c r="AL627" s="119"/>
      <c r="AM627" s="192"/>
      <c r="AN627" s="9"/>
      <c r="AO627" s="119"/>
      <c r="AP627" s="192"/>
      <c r="AQ627" s="9"/>
      <c r="AR627" s="81"/>
      <c r="AS627" s="192"/>
      <c r="AT627" s="9"/>
      <c r="AU627" s="119"/>
      <c r="AV627" s="84"/>
      <c r="AW627" s="9"/>
      <c r="AX627" s="119"/>
      <c r="AY627" s="192"/>
      <c r="AZ627" s="9"/>
      <c r="BA627" s="119"/>
      <c r="BB627" s="192"/>
      <c r="BC627" s="9"/>
      <c r="BD627" s="119"/>
      <c r="BE627" s="192"/>
      <c r="BF627" s="9"/>
      <c r="BG627" s="119"/>
    </row>
    <row r="628" spans="1:59" s="41" customFormat="1" ht="254.8" x14ac:dyDescent="0.25">
      <c r="A628" s="9">
        <v>1538</v>
      </c>
      <c r="B628" s="124" t="s">
        <v>5244</v>
      </c>
      <c r="C628" s="9">
        <v>8</v>
      </c>
      <c r="D628" s="6" t="s">
        <v>5330</v>
      </c>
      <c r="E628" s="2" t="s">
        <v>5331</v>
      </c>
      <c r="F628" s="1">
        <v>25418</v>
      </c>
      <c r="G628" s="78" t="s">
        <v>5332</v>
      </c>
      <c r="H628" s="9" t="s">
        <v>5333</v>
      </c>
      <c r="I628" s="78" t="s">
        <v>5334</v>
      </c>
      <c r="J628" s="141">
        <v>70132.05</v>
      </c>
      <c r="K628" s="78" t="s">
        <v>140</v>
      </c>
      <c r="L628" s="78" t="s">
        <v>5335</v>
      </c>
      <c r="M628" s="78" t="s">
        <v>5336</v>
      </c>
      <c r="N628" s="78" t="s">
        <v>5337</v>
      </c>
      <c r="O628" s="78" t="s">
        <v>5338</v>
      </c>
      <c r="P628" s="9" t="s">
        <v>5339</v>
      </c>
      <c r="Q628" s="6">
        <v>88.25</v>
      </c>
      <c r="R628" s="6">
        <v>8.25</v>
      </c>
      <c r="S628" s="6">
        <v>35</v>
      </c>
      <c r="T628" s="6">
        <v>45</v>
      </c>
      <c r="U628" s="6">
        <v>88.25</v>
      </c>
      <c r="V628" s="9">
        <v>100</v>
      </c>
      <c r="W628" s="9">
        <v>100</v>
      </c>
      <c r="X628" s="6" t="s">
        <v>5340</v>
      </c>
      <c r="Y628" s="9">
        <v>6</v>
      </c>
      <c r="Z628" s="9">
        <v>1</v>
      </c>
      <c r="AA628" s="9">
        <v>3</v>
      </c>
      <c r="AB628" s="9">
        <v>51</v>
      </c>
      <c r="AC628" s="9">
        <v>299</v>
      </c>
      <c r="AD628" s="6"/>
      <c r="AE628" s="9">
        <v>0.2</v>
      </c>
      <c r="AF628" s="81">
        <v>100</v>
      </c>
      <c r="AG628" s="209" t="s">
        <v>5330</v>
      </c>
      <c r="AH628" s="6" t="s">
        <v>5341</v>
      </c>
      <c r="AI628" s="119">
        <v>40</v>
      </c>
      <c r="AJ628" s="192" t="s">
        <v>5342</v>
      </c>
      <c r="AK628" s="9" t="s">
        <v>5343</v>
      </c>
      <c r="AL628" s="119">
        <v>10</v>
      </c>
      <c r="AM628" s="192" t="s">
        <v>5344</v>
      </c>
      <c r="AN628" s="9" t="s">
        <v>5345</v>
      </c>
      <c r="AO628" s="119">
        <v>20</v>
      </c>
      <c r="AP628" s="192" t="s">
        <v>5346</v>
      </c>
      <c r="AQ628" s="9" t="s">
        <v>5347</v>
      </c>
      <c r="AR628" s="81">
        <v>30</v>
      </c>
      <c r="AS628" s="192"/>
      <c r="AT628" s="9"/>
      <c r="AU628" s="119"/>
      <c r="AV628" s="84"/>
      <c r="AW628" s="9"/>
      <c r="AX628" s="119"/>
      <c r="AY628" s="192"/>
      <c r="AZ628" s="9"/>
      <c r="BA628" s="119"/>
      <c r="BB628" s="192"/>
      <c r="BC628" s="9"/>
      <c r="BD628" s="119"/>
      <c r="BE628" s="192"/>
      <c r="BF628" s="9"/>
      <c r="BG628" s="119"/>
    </row>
    <row r="629" spans="1:59" s="41" customFormat="1" ht="191.1" x14ac:dyDescent="0.25">
      <c r="A629" s="9">
        <v>1538</v>
      </c>
      <c r="B629" s="124" t="s">
        <v>5244</v>
      </c>
      <c r="C629" s="9">
        <v>24</v>
      </c>
      <c r="D629" s="6" t="s">
        <v>2218</v>
      </c>
      <c r="E629" s="2" t="s">
        <v>5260</v>
      </c>
      <c r="F629" s="1">
        <v>7134</v>
      </c>
      <c r="G629" s="78" t="s">
        <v>5348</v>
      </c>
      <c r="H629" s="9">
        <v>2005</v>
      </c>
      <c r="I629" s="78" t="s">
        <v>5349</v>
      </c>
      <c r="J629" s="141">
        <v>64694.21</v>
      </c>
      <c r="K629" s="78" t="s">
        <v>140</v>
      </c>
      <c r="L629" s="78" t="s">
        <v>5263</v>
      </c>
      <c r="M629" s="78" t="s">
        <v>5264</v>
      </c>
      <c r="N629" s="78" t="s">
        <v>5350</v>
      </c>
      <c r="O629" s="78" t="s">
        <v>5351</v>
      </c>
      <c r="P629" s="9" t="s">
        <v>5352</v>
      </c>
      <c r="Q629" s="6">
        <v>87.61</v>
      </c>
      <c r="R629" s="6">
        <v>7.61</v>
      </c>
      <c r="S629" s="6">
        <v>35</v>
      </c>
      <c r="T629" s="6">
        <v>45</v>
      </c>
      <c r="U629" s="6">
        <v>87.61</v>
      </c>
      <c r="V629" s="9">
        <v>100</v>
      </c>
      <c r="W629" s="9">
        <v>100</v>
      </c>
      <c r="X629" s="6" t="s">
        <v>5353</v>
      </c>
      <c r="Y629" s="9">
        <v>4</v>
      </c>
      <c r="Z629" s="9">
        <v>4</v>
      </c>
      <c r="AA629" s="9">
        <v>5</v>
      </c>
      <c r="AB629" s="9">
        <v>51</v>
      </c>
      <c r="AC629" s="9">
        <v>292</v>
      </c>
      <c r="AD629" s="6"/>
      <c r="AE629" s="9">
        <v>0.5</v>
      </c>
      <c r="AF629" s="81">
        <v>100</v>
      </c>
      <c r="AG629" s="209" t="s">
        <v>5268</v>
      </c>
      <c r="AH629" s="6"/>
      <c r="AI629" s="119"/>
      <c r="AJ629" s="192" t="s">
        <v>2218</v>
      </c>
      <c r="AK629" s="9" t="s">
        <v>5269</v>
      </c>
      <c r="AL629" s="119"/>
      <c r="AM629" s="192" t="s">
        <v>5354</v>
      </c>
      <c r="AN629" s="9"/>
      <c r="AO629" s="119"/>
      <c r="AP629" s="192" t="s">
        <v>5355</v>
      </c>
      <c r="AQ629" s="9"/>
      <c r="AR629" s="81"/>
      <c r="AS629" s="192"/>
      <c r="AT629" s="9"/>
      <c r="AU629" s="119"/>
      <c r="AV629" s="84"/>
      <c r="AW629" s="9"/>
      <c r="AX629" s="119"/>
      <c r="AY629" s="192"/>
      <c r="AZ629" s="9"/>
      <c r="BA629" s="119"/>
      <c r="BB629" s="192"/>
      <c r="BC629" s="9"/>
      <c r="BD629" s="119"/>
      <c r="BE629" s="192"/>
      <c r="BF629" s="9"/>
      <c r="BG629" s="119"/>
    </row>
    <row r="630" spans="1:59" s="41" customFormat="1" ht="101.95" x14ac:dyDescent="0.25">
      <c r="A630" s="9">
        <v>1538</v>
      </c>
      <c r="B630" s="124" t="s">
        <v>5244</v>
      </c>
      <c r="C630" s="9">
        <v>29</v>
      </c>
      <c r="D630" s="6" t="s">
        <v>5356</v>
      </c>
      <c r="E630" s="2" t="s">
        <v>5357</v>
      </c>
      <c r="F630" s="1">
        <v>4383</v>
      </c>
      <c r="G630" s="78" t="s">
        <v>5358</v>
      </c>
      <c r="H630" s="9">
        <v>2004</v>
      </c>
      <c r="I630" s="78" t="s">
        <v>5359</v>
      </c>
      <c r="J630" s="141">
        <v>63097.56</v>
      </c>
      <c r="K630" s="78" t="s">
        <v>140</v>
      </c>
      <c r="L630" s="78" t="s">
        <v>5360</v>
      </c>
      <c r="M630" s="78" t="s">
        <v>5361</v>
      </c>
      <c r="N630" s="78" t="s">
        <v>5362</v>
      </c>
      <c r="O630" s="78" t="s">
        <v>5363</v>
      </c>
      <c r="P630" s="9">
        <v>21333</v>
      </c>
      <c r="Q630" s="6">
        <v>87.42</v>
      </c>
      <c r="R630" s="6">
        <v>7.42</v>
      </c>
      <c r="S630" s="6">
        <v>35</v>
      </c>
      <c r="T630" s="6">
        <v>45</v>
      </c>
      <c r="U630" s="6">
        <v>87.42</v>
      </c>
      <c r="V630" s="9">
        <v>100</v>
      </c>
      <c r="W630" s="9">
        <v>100</v>
      </c>
      <c r="X630" s="6" t="s">
        <v>5364</v>
      </c>
      <c r="Y630" s="9">
        <v>2</v>
      </c>
      <c r="Z630" s="9">
        <v>4</v>
      </c>
      <c r="AA630" s="9">
        <v>2</v>
      </c>
      <c r="AB630" s="9">
        <v>47</v>
      </c>
      <c r="AC630" s="9">
        <v>302</v>
      </c>
      <c r="AD630" s="6"/>
      <c r="AE630" s="9">
        <v>0.2</v>
      </c>
      <c r="AF630" s="81">
        <v>100</v>
      </c>
      <c r="AG630" s="209" t="s">
        <v>5356</v>
      </c>
      <c r="AH630" s="6" t="s">
        <v>5365</v>
      </c>
      <c r="AI630" s="119"/>
      <c r="AJ630" s="192" t="s">
        <v>5366</v>
      </c>
      <c r="AK630" s="9"/>
      <c r="AL630" s="119"/>
      <c r="AM630" s="192" t="s">
        <v>5367</v>
      </c>
      <c r="AN630" s="9" t="s">
        <v>5368</v>
      </c>
      <c r="AO630" s="119"/>
      <c r="AP630" s="192" t="s">
        <v>2289</v>
      </c>
      <c r="AQ630" s="9" t="s">
        <v>2282</v>
      </c>
      <c r="AR630" s="81"/>
      <c r="AS630" s="192"/>
      <c r="AT630" s="9"/>
      <c r="AU630" s="119"/>
      <c r="AV630" s="84"/>
      <c r="AW630" s="9"/>
      <c r="AX630" s="119"/>
      <c r="AY630" s="192"/>
      <c r="AZ630" s="9"/>
      <c r="BA630" s="119"/>
      <c r="BB630" s="192"/>
      <c r="BC630" s="9"/>
      <c r="BD630" s="119"/>
      <c r="BE630" s="192"/>
      <c r="BF630" s="9"/>
      <c r="BG630" s="119"/>
    </row>
    <row r="631" spans="1:59" s="41" customFormat="1" ht="178.35" x14ac:dyDescent="0.25">
      <c r="A631" s="9">
        <v>1538</v>
      </c>
      <c r="B631" s="124" t="s">
        <v>5244</v>
      </c>
      <c r="C631" s="9">
        <v>24</v>
      </c>
      <c r="D631" s="6" t="s">
        <v>2218</v>
      </c>
      <c r="E631" s="2" t="s">
        <v>5260</v>
      </c>
      <c r="F631" s="1">
        <v>7134</v>
      </c>
      <c r="G631" s="78" t="s">
        <v>5369</v>
      </c>
      <c r="H631" s="9">
        <v>2006</v>
      </c>
      <c r="I631" s="78" t="s">
        <v>5370</v>
      </c>
      <c r="J631" s="141">
        <v>58889.75</v>
      </c>
      <c r="K631" s="78" t="s">
        <v>140</v>
      </c>
      <c r="L631" s="78" t="s">
        <v>5263</v>
      </c>
      <c r="M631" s="78" t="s">
        <v>5264</v>
      </c>
      <c r="N631" s="78" t="s">
        <v>5371</v>
      </c>
      <c r="O631" s="78" t="s">
        <v>5372</v>
      </c>
      <c r="P631" s="9" t="s">
        <v>5373</v>
      </c>
      <c r="Q631" s="6">
        <v>86.93</v>
      </c>
      <c r="R631" s="6">
        <v>6.93</v>
      </c>
      <c r="S631" s="6">
        <v>35</v>
      </c>
      <c r="T631" s="6">
        <v>45</v>
      </c>
      <c r="U631" s="6">
        <v>86.93</v>
      </c>
      <c r="V631" s="9">
        <v>100</v>
      </c>
      <c r="W631" s="9">
        <v>100</v>
      </c>
      <c r="X631" s="6" t="s">
        <v>5374</v>
      </c>
      <c r="Y631" s="9">
        <v>1</v>
      </c>
      <c r="Z631" s="9">
        <v>8</v>
      </c>
      <c r="AA631" s="9">
        <v>2</v>
      </c>
      <c r="AB631" s="9">
        <v>53</v>
      </c>
      <c r="AC631" s="9">
        <v>293</v>
      </c>
      <c r="AD631" s="6"/>
      <c r="AE631" s="9">
        <v>0.2</v>
      </c>
      <c r="AF631" s="81">
        <v>100</v>
      </c>
      <c r="AG631" s="209" t="s">
        <v>5268</v>
      </c>
      <c r="AH631" s="6"/>
      <c r="AI631" s="119"/>
      <c r="AJ631" s="192" t="s">
        <v>2218</v>
      </c>
      <c r="AK631" s="9" t="s">
        <v>5269</v>
      </c>
      <c r="AL631" s="119"/>
      <c r="AM631" s="192" t="s">
        <v>5375</v>
      </c>
      <c r="AN631" s="9"/>
      <c r="AO631" s="119"/>
      <c r="AP631" s="192"/>
      <c r="AQ631" s="9"/>
      <c r="AR631" s="81"/>
      <c r="AS631" s="192"/>
      <c r="AT631" s="9"/>
      <c r="AU631" s="119"/>
      <c r="AV631" s="84"/>
      <c r="AW631" s="9"/>
      <c r="AX631" s="119"/>
      <c r="AY631" s="192"/>
      <c r="AZ631" s="9"/>
      <c r="BA631" s="119"/>
      <c r="BB631" s="192"/>
      <c r="BC631" s="9"/>
      <c r="BD631" s="119"/>
      <c r="BE631" s="192"/>
      <c r="BF631" s="9"/>
      <c r="BG631" s="119"/>
    </row>
    <row r="632" spans="1:59" s="41" customFormat="1" ht="178.35" x14ac:dyDescent="0.25">
      <c r="A632" s="9">
        <v>1538</v>
      </c>
      <c r="B632" s="124" t="s">
        <v>5244</v>
      </c>
      <c r="C632" s="9">
        <v>24</v>
      </c>
      <c r="D632" s="6" t="s">
        <v>2218</v>
      </c>
      <c r="E632" s="2" t="s">
        <v>5260</v>
      </c>
      <c r="F632" s="1">
        <v>7134</v>
      </c>
      <c r="G632" s="78" t="s">
        <v>5376</v>
      </c>
      <c r="H632" s="9">
        <v>2007</v>
      </c>
      <c r="I632" s="78" t="s">
        <v>5377</v>
      </c>
      <c r="J632" s="141">
        <v>115355</v>
      </c>
      <c r="K632" s="78" t="s">
        <v>88</v>
      </c>
      <c r="L632" s="78" t="s">
        <v>5263</v>
      </c>
      <c r="M632" s="78" t="s">
        <v>5264</v>
      </c>
      <c r="N632" s="78" t="s">
        <v>5378</v>
      </c>
      <c r="O632" s="78" t="s">
        <v>5379</v>
      </c>
      <c r="P632" s="9">
        <v>24637</v>
      </c>
      <c r="Q632" s="6">
        <v>93.57</v>
      </c>
      <c r="R632" s="6">
        <v>13.57</v>
      </c>
      <c r="S632" s="6">
        <v>35</v>
      </c>
      <c r="T632" s="6">
        <v>45</v>
      </c>
      <c r="U632" s="6">
        <v>93.57</v>
      </c>
      <c r="V632" s="9">
        <v>100</v>
      </c>
      <c r="W632" s="9">
        <v>100</v>
      </c>
      <c r="X632" s="6" t="s">
        <v>5380</v>
      </c>
      <c r="Y632" s="9">
        <v>4</v>
      </c>
      <c r="Z632" s="9">
        <v>4</v>
      </c>
      <c r="AA632" s="9">
        <v>6</v>
      </c>
      <c r="AB632" s="9">
        <v>20</v>
      </c>
      <c r="AC632" s="9">
        <v>116</v>
      </c>
      <c r="AD632" s="6"/>
      <c r="AE632" s="9">
        <v>0.2</v>
      </c>
      <c r="AF632" s="81">
        <v>100</v>
      </c>
      <c r="AG632" s="209" t="s">
        <v>5268</v>
      </c>
      <c r="AH632" s="6"/>
      <c r="AI632" s="119"/>
      <c r="AJ632" s="192" t="s">
        <v>2218</v>
      </c>
      <c r="AK632" s="9" t="s">
        <v>5269</v>
      </c>
      <c r="AL632" s="119"/>
      <c r="AM632" s="192" t="s">
        <v>5381</v>
      </c>
      <c r="AN632" s="9"/>
      <c r="AO632" s="119"/>
      <c r="AP632" s="192" t="s">
        <v>5355</v>
      </c>
      <c r="AQ632" s="9"/>
      <c r="AR632" s="81"/>
      <c r="AS632" s="192"/>
      <c r="AT632" s="9"/>
      <c r="AU632" s="119"/>
      <c r="AV632" s="84"/>
      <c r="AW632" s="9"/>
      <c r="AX632" s="119"/>
      <c r="AY632" s="192"/>
      <c r="AZ632" s="9"/>
      <c r="BA632" s="119"/>
      <c r="BB632" s="192"/>
      <c r="BC632" s="9"/>
      <c r="BD632" s="119"/>
      <c r="BE632" s="192"/>
      <c r="BF632" s="9"/>
      <c r="BG632" s="119"/>
    </row>
    <row r="633" spans="1:59" s="41" customFormat="1" ht="50.95" x14ac:dyDescent="0.25">
      <c r="A633" s="9">
        <v>1538</v>
      </c>
      <c r="B633" s="124" t="s">
        <v>5244</v>
      </c>
      <c r="C633" s="9">
        <v>27</v>
      </c>
      <c r="D633" s="6" t="s">
        <v>5382</v>
      </c>
      <c r="E633" s="2" t="s">
        <v>5383</v>
      </c>
      <c r="F633" s="1">
        <v>6857</v>
      </c>
      <c r="G633" s="78" t="s">
        <v>5384</v>
      </c>
      <c r="H633" s="9">
        <v>2008</v>
      </c>
      <c r="I633" s="78" t="s">
        <v>5385</v>
      </c>
      <c r="J633" s="141">
        <v>62594</v>
      </c>
      <c r="K633" s="78" t="s">
        <v>88</v>
      </c>
      <c r="L633" s="78" t="s">
        <v>5386</v>
      </c>
      <c r="M633" s="78" t="s">
        <v>5387</v>
      </c>
      <c r="N633" s="78" t="s">
        <v>5388</v>
      </c>
      <c r="O633" s="78" t="s">
        <v>5389</v>
      </c>
      <c r="P633" s="9" t="s">
        <v>5390</v>
      </c>
      <c r="Q633" s="6">
        <v>87.36</v>
      </c>
      <c r="R633" s="6">
        <v>7.36</v>
      </c>
      <c r="S633" s="6">
        <v>35</v>
      </c>
      <c r="T633" s="6">
        <v>45</v>
      </c>
      <c r="U633" s="6">
        <v>87.36</v>
      </c>
      <c r="V633" s="9">
        <v>100</v>
      </c>
      <c r="W633" s="9">
        <v>100</v>
      </c>
      <c r="X633" s="6" t="s">
        <v>5391</v>
      </c>
      <c r="Y633" s="9">
        <v>3</v>
      </c>
      <c r="Z633" s="9">
        <v>1</v>
      </c>
      <c r="AA633" s="9">
        <v>4</v>
      </c>
      <c r="AB633" s="9">
        <v>4</v>
      </c>
      <c r="AC633" s="9">
        <v>115</v>
      </c>
      <c r="AD633" s="6"/>
      <c r="AE633" s="9">
        <v>0.2</v>
      </c>
      <c r="AF633" s="81">
        <v>100</v>
      </c>
      <c r="AG633" s="209" t="s">
        <v>5392</v>
      </c>
      <c r="AH633" s="6" t="s">
        <v>5393</v>
      </c>
      <c r="AI633" s="119"/>
      <c r="AJ633" s="192" t="s">
        <v>5394</v>
      </c>
      <c r="AK633" s="9" t="s">
        <v>5393</v>
      </c>
      <c r="AL633" s="119"/>
      <c r="AM633" s="192" t="s">
        <v>5395</v>
      </c>
      <c r="AN633" s="9" t="s">
        <v>5393</v>
      </c>
      <c r="AO633" s="119"/>
      <c r="AP633" s="192" t="s">
        <v>5396</v>
      </c>
      <c r="AQ633" s="9" t="s">
        <v>5383</v>
      </c>
      <c r="AR633" s="81"/>
      <c r="AS633" s="192"/>
      <c r="AT633" s="9"/>
      <c r="AU633" s="119"/>
      <c r="AV633" s="84"/>
      <c r="AW633" s="9"/>
      <c r="AX633" s="119"/>
      <c r="AY633" s="192"/>
      <c r="AZ633" s="9"/>
      <c r="BA633" s="119"/>
      <c r="BB633" s="192"/>
      <c r="BC633" s="9"/>
      <c r="BD633" s="119"/>
      <c r="BE633" s="192"/>
      <c r="BF633" s="9"/>
      <c r="BG633" s="119"/>
    </row>
    <row r="634" spans="1:59" s="41" customFormat="1" ht="203.85" x14ac:dyDescent="0.25">
      <c r="A634" s="9">
        <v>1538</v>
      </c>
      <c r="B634" s="124" t="s">
        <v>5244</v>
      </c>
      <c r="C634" s="9">
        <v>25</v>
      </c>
      <c r="D634" s="6" t="s">
        <v>5271</v>
      </c>
      <c r="E634" s="2" t="s">
        <v>5272</v>
      </c>
      <c r="F634" s="1">
        <v>10774</v>
      </c>
      <c r="G634" s="78" t="s">
        <v>5397</v>
      </c>
      <c r="H634" s="9" t="s">
        <v>5398</v>
      </c>
      <c r="I634" s="78" t="s">
        <v>5399</v>
      </c>
      <c r="J634" s="141">
        <v>75000</v>
      </c>
      <c r="K634" s="78" t="s">
        <v>88</v>
      </c>
      <c r="L634" s="78" t="s">
        <v>5275</v>
      </c>
      <c r="M634" s="78" t="s">
        <v>5276</v>
      </c>
      <c r="N634" s="78" t="s">
        <v>5400</v>
      </c>
      <c r="O634" s="78" t="s">
        <v>5401</v>
      </c>
      <c r="P634" s="9" t="s">
        <v>5402</v>
      </c>
      <c r="Q634" s="6">
        <v>88.82</v>
      </c>
      <c r="R634" s="6">
        <v>8.82</v>
      </c>
      <c r="S634" s="6">
        <v>35</v>
      </c>
      <c r="T634" s="6">
        <v>45</v>
      </c>
      <c r="U634" s="6">
        <v>88.82</v>
      </c>
      <c r="V634" s="9">
        <v>100</v>
      </c>
      <c r="W634" s="9">
        <v>100</v>
      </c>
      <c r="X634" s="6" t="s">
        <v>5403</v>
      </c>
      <c r="Y634" s="9"/>
      <c r="Z634" s="9"/>
      <c r="AA634" s="9"/>
      <c r="AB634" s="9">
        <v>25</v>
      </c>
      <c r="AC634" s="9">
        <v>137.1</v>
      </c>
      <c r="AD634" s="6"/>
      <c r="AE634" s="9">
        <v>0.2</v>
      </c>
      <c r="AF634" s="81">
        <v>100</v>
      </c>
      <c r="AG634" s="209" t="s">
        <v>5271</v>
      </c>
      <c r="AH634" s="6" t="s">
        <v>5272</v>
      </c>
      <c r="AI634" s="119"/>
      <c r="AJ634" s="192"/>
      <c r="AK634" s="9"/>
      <c r="AL634" s="119"/>
      <c r="AM634" s="192"/>
      <c r="AN634" s="9"/>
      <c r="AO634" s="119"/>
      <c r="AP634" s="192"/>
      <c r="AQ634" s="9"/>
      <c r="AR634" s="81"/>
      <c r="AS634" s="192"/>
      <c r="AT634" s="9"/>
      <c r="AU634" s="119"/>
      <c r="AV634" s="84"/>
      <c r="AW634" s="9"/>
      <c r="AX634" s="119"/>
      <c r="AY634" s="192"/>
      <c r="AZ634" s="9"/>
      <c r="BA634" s="119"/>
      <c r="BB634" s="192"/>
      <c r="BC634" s="9"/>
      <c r="BD634" s="119"/>
      <c r="BE634" s="192"/>
      <c r="BF634" s="9"/>
      <c r="BG634" s="119"/>
    </row>
    <row r="635" spans="1:59" s="41" customFormat="1" ht="89.2" x14ac:dyDescent="0.25">
      <c r="A635" s="9">
        <v>1538</v>
      </c>
      <c r="B635" s="124" t="s">
        <v>5244</v>
      </c>
      <c r="C635" s="9">
        <v>29</v>
      </c>
      <c r="D635" s="6" t="s">
        <v>5356</v>
      </c>
      <c r="E635" s="2" t="s">
        <v>5357</v>
      </c>
      <c r="F635" s="1">
        <v>4383</v>
      </c>
      <c r="G635" s="78" t="s">
        <v>5404</v>
      </c>
      <c r="H635" s="9" t="s">
        <v>5398</v>
      </c>
      <c r="I635" s="78" t="s">
        <v>5405</v>
      </c>
      <c r="J635" s="141">
        <v>78000</v>
      </c>
      <c r="K635" s="78" t="s">
        <v>88</v>
      </c>
      <c r="L635" s="78" t="s">
        <v>5406</v>
      </c>
      <c r="M635" s="78" t="s">
        <v>5407</v>
      </c>
      <c r="N635" s="78" t="s">
        <v>5408</v>
      </c>
      <c r="O635" s="78" t="s">
        <v>5409</v>
      </c>
      <c r="P635" s="9" t="s">
        <v>5410</v>
      </c>
      <c r="Q635" s="6">
        <v>89.18</v>
      </c>
      <c r="R635" s="6">
        <v>9.18</v>
      </c>
      <c r="S635" s="6">
        <v>35</v>
      </c>
      <c r="T635" s="6">
        <v>45</v>
      </c>
      <c r="U635" s="6">
        <v>89.18</v>
      </c>
      <c r="V635" s="9">
        <v>100</v>
      </c>
      <c r="W635" s="9">
        <v>100</v>
      </c>
      <c r="X635" s="6" t="s">
        <v>5364</v>
      </c>
      <c r="Y635" s="9">
        <v>1</v>
      </c>
      <c r="Z635" s="9">
        <v>6</v>
      </c>
      <c r="AA635" s="9">
        <v>1</v>
      </c>
      <c r="AB635" s="9">
        <v>4</v>
      </c>
      <c r="AC635" s="9">
        <v>107</v>
      </c>
      <c r="AD635" s="6"/>
      <c r="AE635" s="9">
        <v>0.2</v>
      </c>
      <c r="AF635" s="81">
        <v>100</v>
      </c>
      <c r="AG635" s="209" t="s">
        <v>5356</v>
      </c>
      <c r="AH635" s="6" t="s">
        <v>5365</v>
      </c>
      <c r="AI635" s="119"/>
      <c r="AJ635" s="192" t="s">
        <v>5366</v>
      </c>
      <c r="AK635" s="9"/>
      <c r="AL635" s="119"/>
      <c r="AM635" s="192" t="s">
        <v>5367</v>
      </c>
      <c r="AN635" s="9" t="s">
        <v>5368</v>
      </c>
      <c r="AO635" s="119"/>
      <c r="AP635" s="192" t="s">
        <v>2289</v>
      </c>
      <c r="AQ635" s="9" t="s">
        <v>2282</v>
      </c>
      <c r="AR635" s="81"/>
      <c r="AS635" s="192"/>
      <c r="AT635" s="9"/>
      <c r="AU635" s="119"/>
      <c r="AV635" s="84"/>
      <c r="AW635" s="9"/>
      <c r="AX635" s="119"/>
      <c r="AY635" s="192"/>
      <c r="AZ635" s="9"/>
      <c r="BA635" s="119"/>
      <c r="BB635" s="192"/>
      <c r="BC635" s="9"/>
      <c r="BD635" s="119"/>
      <c r="BE635" s="192"/>
      <c r="BF635" s="9"/>
      <c r="BG635" s="119"/>
    </row>
    <row r="636" spans="1:59" s="41" customFormat="1" ht="191.1" x14ac:dyDescent="0.25">
      <c r="A636" s="9">
        <v>1538</v>
      </c>
      <c r="B636" s="124" t="s">
        <v>5244</v>
      </c>
      <c r="C636" s="9">
        <v>4</v>
      </c>
      <c r="D636" s="6" t="s">
        <v>5245</v>
      </c>
      <c r="E636" s="2" t="s">
        <v>5246</v>
      </c>
      <c r="F636" s="1">
        <v>10268</v>
      </c>
      <c r="G636" s="78" t="s">
        <v>5411</v>
      </c>
      <c r="H636" s="9">
        <v>2007</v>
      </c>
      <c r="I636" s="78" t="s">
        <v>5412</v>
      </c>
      <c r="J636" s="141">
        <v>75000</v>
      </c>
      <c r="K636" s="78" t="s">
        <v>88</v>
      </c>
      <c r="L636" s="78" t="s">
        <v>5413</v>
      </c>
      <c r="M636" s="78" t="s">
        <v>5414</v>
      </c>
      <c r="N636" s="78" t="s">
        <v>5415</v>
      </c>
      <c r="O636" s="78" t="s">
        <v>5416</v>
      </c>
      <c r="P636" s="9" t="s">
        <v>5417</v>
      </c>
      <c r="Q636" s="6">
        <v>88.82</v>
      </c>
      <c r="R636" s="6">
        <v>8.82</v>
      </c>
      <c r="S636" s="6">
        <v>35</v>
      </c>
      <c r="T636" s="6">
        <v>45</v>
      </c>
      <c r="U636" s="6">
        <v>88.82</v>
      </c>
      <c r="V636" s="9">
        <v>100</v>
      </c>
      <c r="W636" s="9">
        <v>100</v>
      </c>
      <c r="X636" s="6" t="s">
        <v>5254</v>
      </c>
      <c r="Y636" s="9">
        <v>4</v>
      </c>
      <c r="Z636" s="9">
        <v>2</v>
      </c>
      <c r="AA636" s="9">
        <v>4</v>
      </c>
      <c r="AB636" s="9">
        <v>11</v>
      </c>
      <c r="AC636" s="9">
        <v>114</v>
      </c>
      <c r="AD636" s="6"/>
      <c r="AE636" s="9">
        <v>0.2</v>
      </c>
      <c r="AF636" s="81">
        <v>100</v>
      </c>
      <c r="AG636" s="209" t="s">
        <v>5418</v>
      </c>
      <c r="AH636" s="6" t="s">
        <v>5246</v>
      </c>
      <c r="AI636" s="119"/>
      <c r="AJ636" s="192" t="s">
        <v>5419</v>
      </c>
      <c r="AK636" s="9" t="s">
        <v>5420</v>
      </c>
      <c r="AL636" s="119"/>
      <c r="AM636" s="192" t="s">
        <v>5259</v>
      </c>
      <c r="AN636" s="9"/>
      <c r="AO636" s="119"/>
      <c r="AP636" s="192" t="s">
        <v>5259</v>
      </c>
      <c r="AQ636" s="9"/>
      <c r="AR636" s="81"/>
      <c r="AS636" s="192"/>
      <c r="AT636" s="9"/>
      <c r="AU636" s="119"/>
      <c r="AV636" s="84"/>
      <c r="AW636" s="9"/>
      <c r="AX636" s="119"/>
      <c r="AY636" s="192"/>
      <c r="AZ636" s="9"/>
      <c r="BA636" s="119"/>
      <c r="BB636" s="192"/>
      <c r="BC636" s="9"/>
      <c r="BD636" s="119"/>
      <c r="BE636" s="192"/>
      <c r="BF636" s="9"/>
      <c r="BG636" s="119"/>
    </row>
    <row r="637" spans="1:59" s="41" customFormat="1" ht="216.55" x14ac:dyDescent="0.25">
      <c r="A637" s="9">
        <v>1538</v>
      </c>
      <c r="B637" s="124" t="s">
        <v>5244</v>
      </c>
      <c r="C637" s="9">
        <v>13</v>
      </c>
      <c r="D637" s="6" t="s">
        <v>5330</v>
      </c>
      <c r="E637" s="2" t="s">
        <v>5421</v>
      </c>
      <c r="F637" s="1">
        <v>20181</v>
      </c>
      <c r="G637" s="78" t="s">
        <v>5422</v>
      </c>
      <c r="H637" s="9" t="s">
        <v>5398</v>
      </c>
      <c r="I637" s="78" t="s">
        <v>5423</v>
      </c>
      <c r="J637" s="141">
        <v>74900</v>
      </c>
      <c r="K637" s="78" t="s">
        <v>88</v>
      </c>
      <c r="L637" s="78" t="s">
        <v>5424</v>
      </c>
      <c r="M637" s="78" t="s">
        <v>5425</v>
      </c>
      <c r="N637" s="78" t="s">
        <v>5426</v>
      </c>
      <c r="O637" s="78" t="s">
        <v>5427</v>
      </c>
      <c r="P637" s="9" t="s">
        <v>5428</v>
      </c>
      <c r="Q637" s="6">
        <v>88.759999999999991</v>
      </c>
      <c r="R637" s="6">
        <v>8.76</v>
      </c>
      <c r="S637" s="6">
        <v>35</v>
      </c>
      <c r="T637" s="6">
        <v>45</v>
      </c>
      <c r="U637" s="6">
        <v>88.759999999999991</v>
      </c>
      <c r="V637" s="9">
        <v>100</v>
      </c>
      <c r="W637" s="9">
        <v>100</v>
      </c>
      <c r="X637" s="6" t="s">
        <v>5429</v>
      </c>
      <c r="Y637" s="9">
        <v>1</v>
      </c>
      <c r="Z637" s="9">
        <v>8</v>
      </c>
      <c r="AA637" s="9">
        <v>2</v>
      </c>
      <c r="AB637" s="9">
        <v>30</v>
      </c>
      <c r="AC637" s="9">
        <v>117.2</v>
      </c>
      <c r="AD637" s="6"/>
      <c r="AE637" s="9">
        <v>0.2</v>
      </c>
      <c r="AF637" s="81">
        <v>100</v>
      </c>
      <c r="AG637" s="209" t="s">
        <v>5330</v>
      </c>
      <c r="AH637" s="6" t="s">
        <v>5341</v>
      </c>
      <c r="AI637" s="119">
        <v>30</v>
      </c>
      <c r="AJ637" s="192" t="s">
        <v>5430</v>
      </c>
      <c r="AK637" s="9" t="s">
        <v>5431</v>
      </c>
      <c r="AL637" s="119">
        <v>10</v>
      </c>
      <c r="AM637" s="192" t="s">
        <v>5432</v>
      </c>
      <c r="AN637" s="9" t="s">
        <v>5433</v>
      </c>
      <c r="AO637" s="119">
        <v>10</v>
      </c>
      <c r="AP637" s="192" t="s">
        <v>5346</v>
      </c>
      <c r="AQ637" s="9" t="s">
        <v>5347</v>
      </c>
      <c r="AR637" s="81">
        <v>50</v>
      </c>
      <c r="AS637" s="192"/>
      <c r="AT637" s="9"/>
      <c r="AU637" s="119"/>
      <c r="AV637" s="84"/>
      <c r="AW637" s="9"/>
      <c r="AX637" s="119"/>
      <c r="AY637" s="192"/>
      <c r="AZ637" s="9"/>
      <c r="BA637" s="119"/>
      <c r="BB637" s="192"/>
      <c r="BC637" s="9"/>
      <c r="BD637" s="119"/>
      <c r="BE637" s="192"/>
      <c r="BF637" s="9"/>
      <c r="BG637" s="119"/>
    </row>
    <row r="638" spans="1:59" s="41" customFormat="1" ht="140.15" x14ac:dyDescent="0.25">
      <c r="A638" s="9">
        <v>1538</v>
      </c>
      <c r="B638" s="124" t="s">
        <v>5244</v>
      </c>
      <c r="C638" s="9">
        <v>30</v>
      </c>
      <c r="D638" s="6" t="s">
        <v>5309</v>
      </c>
      <c r="E638" s="2" t="s">
        <v>5310</v>
      </c>
      <c r="F638" s="1">
        <v>12609</v>
      </c>
      <c r="G638" s="78" t="s">
        <v>5434</v>
      </c>
      <c r="H638" s="9">
        <v>2007</v>
      </c>
      <c r="I638" s="78" t="s">
        <v>5435</v>
      </c>
      <c r="J638" s="141">
        <v>99553</v>
      </c>
      <c r="K638" s="78" t="s">
        <v>88</v>
      </c>
      <c r="L638" s="78" t="s">
        <v>5313</v>
      </c>
      <c r="M638" s="78" t="s">
        <v>5314</v>
      </c>
      <c r="N638" s="78" t="s">
        <v>5436</v>
      </c>
      <c r="O638" s="78" t="s">
        <v>5437</v>
      </c>
      <c r="P638" s="9" t="s">
        <v>5438</v>
      </c>
      <c r="Q638" s="6">
        <v>91.710000000000008</v>
      </c>
      <c r="R638" s="6">
        <v>11.71</v>
      </c>
      <c r="S638" s="6">
        <v>35</v>
      </c>
      <c r="T638" s="6">
        <v>45</v>
      </c>
      <c r="U638" s="6">
        <v>91.710000000000008</v>
      </c>
      <c r="V638" s="9">
        <v>100</v>
      </c>
      <c r="W638" s="9">
        <v>100</v>
      </c>
      <c r="X638" s="6" t="s">
        <v>5317</v>
      </c>
      <c r="Y638" s="9">
        <v>4</v>
      </c>
      <c r="Z638" s="9">
        <v>2</v>
      </c>
      <c r="AA638" s="9">
        <v>1</v>
      </c>
      <c r="AB638" s="9">
        <v>4</v>
      </c>
      <c r="AC638" s="9">
        <v>136</v>
      </c>
      <c r="AD638" s="6"/>
      <c r="AE638" s="9">
        <v>0.2</v>
      </c>
      <c r="AF638" s="81">
        <v>100</v>
      </c>
      <c r="AG638" s="209" t="s">
        <v>5309</v>
      </c>
      <c r="AH638" s="6" t="s">
        <v>5310</v>
      </c>
      <c r="AI638" s="119">
        <v>30</v>
      </c>
      <c r="AJ638" s="192" t="s">
        <v>5318</v>
      </c>
      <c r="AK638" s="9" t="s">
        <v>5319</v>
      </c>
      <c r="AL638" s="119">
        <v>10</v>
      </c>
      <c r="AM638" s="192" t="s">
        <v>5320</v>
      </c>
      <c r="AN638" s="9" t="s">
        <v>5321</v>
      </c>
      <c r="AO638" s="119">
        <v>20</v>
      </c>
      <c r="AP638" s="192" t="s">
        <v>5322</v>
      </c>
      <c r="AQ638" s="9" t="s">
        <v>5323</v>
      </c>
      <c r="AR638" s="81">
        <v>40</v>
      </c>
      <c r="AS638" s="192"/>
      <c r="AT638" s="9"/>
      <c r="AU638" s="119"/>
      <c r="AV638" s="84"/>
      <c r="AW638" s="9"/>
      <c r="AX638" s="119"/>
      <c r="AY638" s="192"/>
      <c r="AZ638" s="9"/>
      <c r="BA638" s="119"/>
      <c r="BB638" s="192"/>
      <c r="BC638" s="9"/>
      <c r="BD638" s="119"/>
      <c r="BE638" s="192"/>
      <c r="BF638" s="9"/>
      <c r="BG638" s="119"/>
    </row>
    <row r="639" spans="1:59" s="41" customFormat="1" ht="152.9" x14ac:dyDescent="0.25">
      <c r="A639" s="9">
        <v>1538</v>
      </c>
      <c r="B639" s="124" t="s">
        <v>5244</v>
      </c>
      <c r="C639" s="9">
        <v>3</v>
      </c>
      <c r="D639" s="6" t="s">
        <v>5280</v>
      </c>
      <c r="E639" s="2" t="s">
        <v>5439</v>
      </c>
      <c r="F639" s="1">
        <v>15365</v>
      </c>
      <c r="G639" s="78" t="s">
        <v>5440</v>
      </c>
      <c r="H639" s="9">
        <v>2007</v>
      </c>
      <c r="I639" s="78"/>
      <c r="J639" s="141">
        <v>71000</v>
      </c>
      <c r="K639" s="78" t="s">
        <v>88</v>
      </c>
      <c r="L639" s="78" t="s">
        <v>5441</v>
      </c>
      <c r="M639" s="78" t="s">
        <v>5442</v>
      </c>
      <c r="N639" s="78" t="s">
        <v>5443</v>
      </c>
      <c r="O639" s="78" t="s">
        <v>5444</v>
      </c>
      <c r="P639" s="9" t="s">
        <v>5445</v>
      </c>
      <c r="Q639" s="6">
        <v>88.35</v>
      </c>
      <c r="R639" s="6">
        <v>8.35</v>
      </c>
      <c r="S639" s="6">
        <v>35</v>
      </c>
      <c r="T639" s="6">
        <v>45</v>
      </c>
      <c r="U639" s="6">
        <v>88.35</v>
      </c>
      <c r="V639" s="9">
        <v>100</v>
      </c>
      <c r="W639" s="9">
        <v>100</v>
      </c>
      <c r="X639" s="6" t="s">
        <v>5446</v>
      </c>
      <c r="Y639" s="9">
        <v>6</v>
      </c>
      <c r="Z639" s="9">
        <v>1</v>
      </c>
      <c r="AA639" s="9">
        <v>5</v>
      </c>
      <c r="AB639" s="9">
        <v>30</v>
      </c>
      <c r="AC639" s="9">
        <v>180</v>
      </c>
      <c r="AD639" s="6"/>
      <c r="AE639" s="9">
        <v>0.5</v>
      </c>
      <c r="AF639" s="81">
        <v>100</v>
      </c>
      <c r="AG639" s="209" t="s">
        <v>5447</v>
      </c>
      <c r="AH639" s="6"/>
      <c r="AI639" s="119"/>
      <c r="AJ639" s="192" t="s">
        <v>5448</v>
      </c>
      <c r="AK639" s="9"/>
      <c r="AL639" s="119"/>
      <c r="AM639" s="192" t="s">
        <v>5449</v>
      </c>
      <c r="AN639" s="9" t="s">
        <v>5288</v>
      </c>
      <c r="AO639" s="119"/>
      <c r="AP639" s="192" t="s">
        <v>5450</v>
      </c>
      <c r="AQ639" s="9"/>
      <c r="AR639" s="81"/>
      <c r="AS639" s="192"/>
      <c r="AT639" s="9"/>
      <c r="AU639" s="119"/>
      <c r="AV639" s="84"/>
      <c r="AW639" s="9"/>
      <c r="AX639" s="119"/>
      <c r="AY639" s="192"/>
      <c r="AZ639" s="9"/>
      <c r="BA639" s="119"/>
      <c r="BB639" s="192"/>
      <c r="BC639" s="9"/>
      <c r="BD639" s="119"/>
      <c r="BE639" s="192"/>
      <c r="BF639" s="9"/>
      <c r="BG639" s="119"/>
    </row>
    <row r="640" spans="1:59" s="41" customFormat="1" ht="229.3" x14ac:dyDescent="0.25">
      <c r="A640" s="9">
        <v>1538</v>
      </c>
      <c r="B640" s="124" t="s">
        <v>5244</v>
      </c>
      <c r="C640" s="9">
        <v>4</v>
      </c>
      <c r="D640" s="6" t="s">
        <v>5245</v>
      </c>
      <c r="E640" s="2" t="s">
        <v>5246</v>
      </c>
      <c r="F640" s="1">
        <v>10268</v>
      </c>
      <c r="G640" s="78" t="s">
        <v>5451</v>
      </c>
      <c r="H640" s="9">
        <v>1999</v>
      </c>
      <c r="I640" s="78" t="s">
        <v>5452</v>
      </c>
      <c r="J640" s="141">
        <v>75113</v>
      </c>
      <c r="K640" s="78" t="s">
        <v>49</v>
      </c>
      <c r="L640" s="78" t="s">
        <v>5453</v>
      </c>
      <c r="M640" s="78" t="s">
        <v>5454</v>
      </c>
      <c r="N640" s="78" t="s">
        <v>5455</v>
      </c>
      <c r="O640" s="78" t="s">
        <v>5456</v>
      </c>
      <c r="P640" s="9">
        <v>18452</v>
      </c>
      <c r="Q640" s="6">
        <v>88.84</v>
      </c>
      <c r="R640" s="6">
        <v>8.84</v>
      </c>
      <c r="S640" s="6">
        <v>35</v>
      </c>
      <c r="T640" s="6">
        <v>45</v>
      </c>
      <c r="U640" s="6">
        <v>88.84</v>
      </c>
      <c r="V640" s="9">
        <v>100</v>
      </c>
      <c r="W640" s="9">
        <v>100</v>
      </c>
      <c r="X640" s="6" t="s">
        <v>5254</v>
      </c>
      <c r="Y640" s="9">
        <v>3</v>
      </c>
      <c r="Z640" s="9">
        <v>4</v>
      </c>
      <c r="AA640" s="9">
        <v>3</v>
      </c>
      <c r="AB640" s="9">
        <v>11</v>
      </c>
      <c r="AC640" s="9"/>
      <c r="AD640" s="6"/>
      <c r="AE640" s="9">
        <v>0.2</v>
      </c>
      <c r="AF640" s="81">
        <v>100</v>
      </c>
      <c r="AG640" s="209" t="s">
        <v>65</v>
      </c>
      <c r="AH640" s="6"/>
      <c r="AI640" s="119"/>
      <c r="AJ640" s="192" t="s">
        <v>5418</v>
      </c>
      <c r="AK640" s="9" t="s">
        <v>5246</v>
      </c>
      <c r="AL640" s="119"/>
      <c r="AM640" s="192" t="s">
        <v>5306</v>
      </c>
      <c r="AN640" s="9" t="s">
        <v>5246</v>
      </c>
      <c r="AO640" s="119"/>
      <c r="AP640" s="192" t="s">
        <v>5307</v>
      </c>
      <c r="AQ640" s="9" t="s">
        <v>5308</v>
      </c>
      <c r="AR640" s="81"/>
      <c r="AS640" s="192"/>
      <c r="AT640" s="9"/>
      <c r="AU640" s="119"/>
      <c r="AV640" s="84"/>
      <c r="AW640" s="9"/>
      <c r="AX640" s="119"/>
      <c r="AY640" s="192"/>
      <c r="AZ640" s="9"/>
      <c r="BA640" s="119"/>
      <c r="BB640" s="192"/>
      <c r="BC640" s="9"/>
      <c r="BD640" s="119"/>
      <c r="BE640" s="192"/>
      <c r="BF640" s="9"/>
      <c r="BG640" s="119"/>
    </row>
    <row r="641" spans="1:59" s="41" customFormat="1" ht="89.2" x14ac:dyDescent="0.25">
      <c r="A641" s="9">
        <v>1538</v>
      </c>
      <c r="B641" s="124" t="s">
        <v>5244</v>
      </c>
      <c r="C641" s="9"/>
      <c r="D641" s="6" t="s">
        <v>5258</v>
      </c>
      <c r="E641" s="2" t="s">
        <v>5246</v>
      </c>
      <c r="F641" s="1">
        <v>10268</v>
      </c>
      <c r="G641" s="78" t="s">
        <v>5457</v>
      </c>
      <c r="H641" s="9">
        <v>2009</v>
      </c>
      <c r="I641" s="78" t="s">
        <v>5458</v>
      </c>
      <c r="J641" s="141">
        <v>132000</v>
      </c>
      <c r="K641" s="78" t="s">
        <v>68</v>
      </c>
      <c r="L641" s="78" t="s">
        <v>5459</v>
      </c>
      <c r="M641" s="78" t="s">
        <v>5460</v>
      </c>
      <c r="N641" s="78" t="s">
        <v>5461</v>
      </c>
      <c r="O641" s="78" t="s">
        <v>5462</v>
      </c>
      <c r="P641" s="9">
        <v>27729</v>
      </c>
      <c r="Q641" s="6">
        <v>95.529411764705884</v>
      </c>
      <c r="R641" s="6">
        <v>15.529411764705882</v>
      </c>
      <c r="S641" s="6">
        <v>35</v>
      </c>
      <c r="T641" s="6">
        <v>45</v>
      </c>
      <c r="U641" s="6">
        <v>95.529411764705884</v>
      </c>
      <c r="V641" s="9">
        <v>100</v>
      </c>
      <c r="W641" s="9">
        <v>100</v>
      </c>
      <c r="X641" s="6" t="s">
        <v>5254</v>
      </c>
      <c r="Y641" s="9">
        <v>4</v>
      </c>
      <c r="Z641" s="9">
        <v>7</v>
      </c>
      <c r="AA641" s="9">
        <v>5</v>
      </c>
      <c r="AB641" s="9">
        <v>11</v>
      </c>
      <c r="AC641" s="9">
        <v>147</v>
      </c>
      <c r="AD641" s="6"/>
      <c r="AE641" s="9">
        <v>0.2</v>
      </c>
      <c r="AF641" s="81">
        <v>100</v>
      </c>
      <c r="AG641" s="209" t="s">
        <v>65</v>
      </c>
      <c r="AH641" s="6"/>
      <c r="AI641" s="119"/>
      <c r="AJ641" s="192"/>
      <c r="AK641" s="9"/>
      <c r="AL641" s="119"/>
      <c r="AM641" s="192"/>
      <c r="AN641" s="9"/>
      <c r="AO641" s="119"/>
      <c r="AP641" s="192"/>
      <c r="AQ641" s="9"/>
      <c r="AR641" s="81"/>
      <c r="AS641" s="192"/>
      <c r="AT641" s="9"/>
      <c r="AU641" s="119"/>
      <c r="AV641" s="84"/>
      <c r="AW641" s="9"/>
      <c r="AX641" s="119"/>
      <c r="AY641" s="192"/>
      <c r="AZ641" s="9"/>
      <c r="BA641" s="119"/>
      <c r="BB641" s="192"/>
      <c r="BC641" s="9"/>
      <c r="BD641" s="119"/>
      <c r="BE641" s="192"/>
      <c r="BF641" s="9"/>
      <c r="BG641" s="119"/>
    </row>
    <row r="642" spans="1:59" s="41" customFormat="1" ht="343.95" x14ac:dyDescent="0.25">
      <c r="A642" s="9">
        <v>1538</v>
      </c>
      <c r="B642" s="124" t="s">
        <v>5244</v>
      </c>
      <c r="C642" s="9"/>
      <c r="D642" s="6" t="s">
        <v>5280</v>
      </c>
      <c r="E642" s="2" t="s">
        <v>5463</v>
      </c>
      <c r="F642" s="1">
        <v>4546</v>
      </c>
      <c r="G642" s="78" t="s">
        <v>5464</v>
      </c>
      <c r="H642" s="9">
        <v>2009</v>
      </c>
      <c r="I642" s="78" t="s">
        <v>5465</v>
      </c>
      <c r="J642" s="141">
        <v>137500</v>
      </c>
      <c r="K642" s="78" t="s">
        <v>68</v>
      </c>
      <c r="L642" s="78" t="s">
        <v>5466</v>
      </c>
      <c r="M642" s="78" t="s">
        <v>5467</v>
      </c>
      <c r="N642" s="78" t="s">
        <v>5468</v>
      </c>
      <c r="O642" s="78" t="s">
        <v>5469</v>
      </c>
      <c r="P642" s="9">
        <v>28198</v>
      </c>
      <c r="Q642" s="6">
        <v>96.17647058823529</v>
      </c>
      <c r="R642" s="6">
        <v>16.176470588235293</v>
      </c>
      <c r="S642" s="6">
        <v>35</v>
      </c>
      <c r="T642" s="6">
        <v>45</v>
      </c>
      <c r="U642" s="6">
        <v>96.17647058823529</v>
      </c>
      <c r="V642" s="9">
        <v>100</v>
      </c>
      <c r="W642" s="9">
        <v>100</v>
      </c>
      <c r="X642" s="6" t="s">
        <v>5470</v>
      </c>
      <c r="Y642" s="9">
        <v>4</v>
      </c>
      <c r="Z642" s="9">
        <v>2</v>
      </c>
      <c r="AA642" s="9">
        <v>1</v>
      </c>
      <c r="AB642" s="9">
        <v>19</v>
      </c>
      <c r="AC642" s="9">
        <v>154</v>
      </c>
      <c r="AD642" s="6"/>
      <c r="AE642" s="9">
        <v>0.2</v>
      </c>
      <c r="AF642" s="81">
        <v>100</v>
      </c>
      <c r="AG642" s="209" t="s">
        <v>5471</v>
      </c>
      <c r="AH642" s="6" t="s">
        <v>5288</v>
      </c>
      <c r="AI642" s="119">
        <v>30</v>
      </c>
      <c r="AJ642" s="192" t="s">
        <v>5472</v>
      </c>
      <c r="AK642" s="9" t="s">
        <v>5463</v>
      </c>
      <c r="AL642" s="119">
        <v>20</v>
      </c>
      <c r="AM642" s="192" t="s">
        <v>5473</v>
      </c>
      <c r="AN642" s="9" t="s">
        <v>5474</v>
      </c>
      <c r="AO642" s="119">
        <v>20</v>
      </c>
      <c r="AP642" s="192"/>
      <c r="AQ642" s="9"/>
      <c r="AR642" s="81"/>
      <c r="AS642" s="192" t="s">
        <v>5475</v>
      </c>
      <c r="AT642" s="9" t="s">
        <v>5463</v>
      </c>
      <c r="AU642" s="119">
        <v>30</v>
      </c>
      <c r="AV642" s="84"/>
      <c r="AW642" s="9"/>
      <c r="AX642" s="119"/>
      <c r="AY642" s="192"/>
      <c r="AZ642" s="9"/>
      <c r="BA642" s="119"/>
      <c r="BB642" s="192"/>
      <c r="BC642" s="9"/>
      <c r="BD642" s="119"/>
      <c r="BE642" s="192"/>
      <c r="BF642" s="9"/>
      <c r="BG642" s="119"/>
    </row>
    <row r="643" spans="1:59" s="41" customFormat="1" ht="343.95" x14ac:dyDescent="0.25">
      <c r="A643" s="9">
        <v>1538</v>
      </c>
      <c r="B643" s="124" t="s">
        <v>5244</v>
      </c>
      <c r="C643" s="9"/>
      <c r="D643" s="6" t="s">
        <v>5280</v>
      </c>
      <c r="E643" s="2" t="s">
        <v>5463</v>
      </c>
      <c r="F643" s="1">
        <v>4546</v>
      </c>
      <c r="G643" s="78" t="s">
        <v>5476</v>
      </c>
      <c r="H643" s="9">
        <v>2010</v>
      </c>
      <c r="I643" s="78" t="s">
        <v>5477</v>
      </c>
      <c r="J643" s="141">
        <v>143244</v>
      </c>
      <c r="K643" s="78" t="s">
        <v>68</v>
      </c>
      <c r="L643" s="78" t="s">
        <v>5478</v>
      </c>
      <c r="M643" s="78" t="s">
        <v>5479</v>
      </c>
      <c r="N643" s="78" t="s">
        <v>5480</v>
      </c>
      <c r="O643" s="78" t="s">
        <v>5481</v>
      </c>
      <c r="P643" s="9" t="s">
        <v>5482</v>
      </c>
      <c r="Q643" s="6">
        <v>96.852235294117648</v>
      </c>
      <c r="R643" s="6">
        <v>16.852235294117648</v>
      </c>
      <c r="S643" s="6">
        <v>35</v>
      </c>
      <c r="T643" s="6">
        <v>45</v>
      </c>
      <c r="U643" s="6">
        <v>96.852235294117648</v>
      </c>
      <c r="V643" s="9">
        <v>100</v>
      </c>
      <c r="W643" s="9">
        <v>100</v>
      </c>
      <c r="X643" s="6" t="s">
        <v>5483</v>
      </c>
      <c r="Y643" s="9">
        <v>4</v>
      </c>
      <c r="Z643" s="9">
        <v>3</v>
      </c>
      <c r="AA643" s="9">
        <v>2</v>
      </c>
      <c r="AB643" s="9">
        <v>14</v>
      </c>
      <c r="AC643" s="9">
        <v>153</v>
      </c>
      <c r="AD643" s="6"/>
      <c r="AE643" s="9">
        <v>0.2</v>
      </c>
      <c r="AF643" s="81">
        <v>100</v>
      </c>
      <c r="AG643" s="209" t="s">
        <v>5280</v>
      </c>
      <c r="AH643" s="6" t="s">
        <v>5288</v>
      </c>
      <c r="AI643" s="119">
        <v>50</v>
      </c>
      <c r="AJ643" s="192" t="s">
        <v>5484</v>
      </c>
      <c r="AK643" s="9" t="s">
        <v>5485</v>
      </c>
      <c r="AL643" s="119">
        <v>20</v>
      </c>
      <c r="AM643" s="192"/>
      <c r="AN643" s="9"/>
      <c r="AO643" s="119"/>
      <c r="AP643" s="192"/>
      <c r="AQ643" s="9"/>
      <c r="AR643" s="81"/>
      <c r="AS643" s="192" t="s">
        <v>5486</v>
      </c>
      <c r="AT643" s="9" t="s">
        <v>5463</v>
      </c>
      <c r="AU643" s="119">
        <v>30</v>
      </c>
      <c r="AV643" s="84"/>
      <c r="AW643" s="9"/>
      <c r="AX643" s="119"/>
      <c r="AY643" s="192"/>
      <c r="AZ643" s="9"/>
      <c r="BA643" s="119"/>
      <c r="BB643" s="192"/>
      <c r="BC643" s="9"/>
      <c r="BD643" s="119"/>
      <c r="BE643" s="192"/>
      <c r="BF643" s="9"/>
      <c r="BG643" s="119"/>
    </row>
    <row r="644" spans="1:59" s="41" customFormat="1" ht="305.75" x14ac:dyDescent="0.25">
      <c r="A644" s="9">
        <v>1538</v>
      </c>
      <c r="B644" s="124" t="s">
        <v>5244</v>
      </c>
      <c r="C644" s="9"/>
      <c r="D644" s="6" t="s">
        <v>2218</v>
      </c>
      <c r="E644" s="2" t="s">
        <v>5260</v>
      </c>
      <c r="F644" s="1">
        <v>7134</v>
      </c>
      <c r="G644" s="78" t="s">
        <v>5487</v>
      </c>
      <c r="H644" s="9">
        <v>2009</v>
      </c>
      <c r="I644" s="78" t="s">
        <v>5488</v>
      </c>
      <c r="J644" s="141">
        <v>125730</v>
      </c>
      <c r="K644" s="78" t="s">
        <v>68</v>
      </c>
      <c r="L644" s="78" t="s">
        <v>5263</v>
      </c>
      <c r="M644" s="78" t="s">
        <v>5264</v>
      </c>
      <c r="N644" s="78" t="s">
        <v>5489</v>
      </c>
      <c r="O644" s="78" t="s">
        <v>5490</v>
      </c>
      <c r="P644" s="9" t="s">
        <v>5491</v>
      </c>
      <c r="Q644" s="6">
        <v>94.789999999999992</v>
      </c>
      <c r="R644" s="6">
        <v>14.79</v>
      </c>
      <c r="S644" s="6">
        <v>35</v>
      </c>
      <c r="T644" s="6">
        <v>45</v>
      </c>
      <c r="U644" s="6">
        <v>94.789999999999992</v>
      </c>
      <c r="V644" s="9">
        <v>100</v>
      </c>
      <c r="W644" s="9">
        <v>100</v>
      </c>
      <c r="X644" s="6" t="s">
        <v>5492</v>
      </c>
      <c r="Y644" s="9">
        <v>4</v>
      </c>
      <c r="Z644" s="9">
        <v>4</v>
      </c>
      <c r="AA644" s="9">
        <v>5</v>
      </c>
      <c r="AB644" s="9">
        <v>51</v>
      </c>
      <c r="AC644" s="9">
        <v>151</v>
      </c>
      <c r="AD644" s="6"/>
      <c r="AE644" s="9">
        <v>0.2</v>
      </c>
      <c r="AF644" s="81">
        <v>100</v>
      </c>
      <c r="AG644" s="209" t="s">
        <v>5268</v>
      </c>
      <c r="AH644" s="6"/>
      <c r="AI644" s="119">
        <v>50</v>
      </c>
      <c r="AJ644" s="192" t="s">
        <v>2218</v>
      </c>
      <c r="AK644" s="9" t="s">
        <v>5269</v>
      </c>
      <c r="AL644" s="119">
        <v>50</v>
      </c>
      <c r="AM644" s="192"/>
      <c r="AN644" s="9"/>
      <c r="AO644" s="119"/>
      <c r="AP644" s="192"/>
      <c r="AQ644" s="9"/>
      <c r="AR644" s="81"/>
      <c r="AS644" s="192"/>
      <c r="AT644" s="9"/>
      <c r="AU644" s="119"/>
      <c r="AV644" s="84"/>
      <c r="AW644" s="9"/>
      <c r="AX644" s="119"/>
      <c r="AY644" s="192"/>
      <c r="AZ644" s="9"/>
      <c r="BA644" s="119"/>
      <c r="BB644" s="192"/>
      <c r="BC644" s="9"/>
      <c r="BD644" s="119"/>
      <c r="BE644" s="192"/>
      <c r="BF644" s="9"/>
      <c r="BG644" s="119"/>
    </row>
    <row r="645" spans="1:59" s="41" customFormat="1" ht="152.9" x14ac:dyDescent="0.25">
      <c r="A645" s="9">
        <v>1538</v>
      </c>
      <c r="B645" s="124" t="s">
        <v>5244</v>
      </c>
      <c r="C645" s="9"/>
      <c r="D645" s="6" t="s">
        <v>5493</v>
      </c>
      <c r="E645" s="2" t="s">
        <v>5310</v>
      </c>
      <c r="F645" s="1">
        <v>12609</v>
      </c>
      <c r="G645" s="78" t="s">
        <v>5494</v>
      </c>
      <c r="H645" s="9">
        <v>2010</v>
      </c>
      <c r="I645" s="78" t="s">
        <v>5495</v>
      </c>
      <c r="J645" s="141">
        <v>99600</v>
      </c>
      <c r="K645" s="78" t="s">
        <v>68</v>
      </c>
      <c r="L645" s="78" t="s">
        <v>5496</v>
      </c>
      <c r="M645" s="78" t="s">
        <v>5497</v>
      </c>
      <c r="N645" s="78" t="s">
        <v>5498</v>
      </c>
      <c r="O645" s="78" t="s">
        <v>5499</v>
      </c>
      <c r="P645" s="9" t="s">
        <v>5500</v>
      </c>
      <c r="Q645" s="6">
        <v>91.72</v>
      </c>
      <c r="R645" s="6">
        <v>11.72</v>
      </c>
      <c r="S645" s="6">
        <v>35</v>
      </c>
      <c r="T645" s="6">
        <v>45</v>
      </c>
      <c r="U645" s="6">
        <v>91.72</v>
      </c>
      <c r="V645" s="9">
        <v>100</v>
      </c>
      <c r="W645" s="9">
        <v>100</v>
      </c>
      <c r="X645" s="6" t="s">
        <v>5317</v>
      </c>
      <c r="Y645" s="9">
        <v>4</v>
      </c>
      <c r="Z645" s="9">
        <v>2</v>
      </c>
      <c r="AA645" s="9">
        <v>1</v>
      </c>
      <c r="AB645" s="9">
        <v>60</v>
      </c>
      <c r="AC645" s="9">
        <v>155</v>
      </c>
      <c r="AD645" s="6"/>
      <c r="AE645" s="9">
        <v>0.2</v>
      </c>
      <c r="AF645" s="81">
        <v>100</v>
      </c>
      <c r="AG645" s="209" t="s">
        <v>5309</v>
      </c>
      <c r="AH645" s="6" t="s">
        <v>5310</v>
      </c>
      <c r="AI645" s="119">
        <v>20</v>
      </c>
      <c r="AJ645" s="192" t="s">
        <v>5318</v>
      </c>
      <c r="AK645" s="9" t="s">
        <v>5319</v>
      </c>
      <c r="AL645" s="119">
        <v>0</v>
      </c>
      <c r="AM645" s="192" t="s">
        <v>5320</v>
      </c>
      <c r="AN645" s="9" t="s">
        <v>5501</v>
      </c>
      <c r="AO645" s="119">
        <v>50</v>
      </c>
      <c r="AP645" s="192" t="s">
        <v>5322</v>
      </c>
      <c r="AQ645" s="9" t="s">
        <v>5502</v>
      </c>
      <c r="AR645" s="81">
        <v>30</v>
      </c>
      <c r="AS645" s="192"/>
      <c r="AT645" s="9"/>
      <c r="AU645" s="119"/>
      <c r="AV645" s="84"/>
      <c r="AW645" s="9"/>
      <c r="AX645" s="119"/>
      <c r="AY645" s="192"/>
      <c r="AZ645" s="9"/>
      <c r="BA645" s="119"/>
      <c r="BB645" s="192"/>
      <c r="BC645" s="9"/>
      <c r="BD645" s="119"/>
      <c r="BE645" s="192"/>
      <c r="BF645" s="9"/>
      <c r="BG645" s="119"/>
    </row>
    <row r="646" spans="1:59" s="41" customFormat="1" ht="152.9" x14ac:dyDescent="0.25">
      <c r="A646" s="9">
        <v>1538</v>
      </c>
      <c r="B646" s="124" t="s">
        <v>5244</v>
      </c>
      <c r="C646" s="9"/>
      <c r="D646" s="6" t="s">
        <v>5493</v>
      </c>
      <c r="E646" s="2" t="s">
        <v>5310</v>
      </c>
      <c r="F646" s="1">
        <v>12609</v>
      </c>
      <c r="G646" s="78" t="s">
        <v>5503</v>
      </c>
      <c r="H646" s="9">
        <v>2010</v>
      </c>
      <c r="I646" s="78" t="s">
        <v>5504</v>
      </c>
      <c r="J646" s="141">
        <v>99376.8</v>
      </c>
      <c r="K646" s="78" t="s">
        <v>68</v>
      </c>
      <c r="L646" s="78" t="s">
        <v>5505</v>
      </c>
      <c r="M646" s="78" t="s">
        <v>5506</v>
      </c>
      <c r="N646" s="78" t="s">
        <v>5507</v>
      </c>
      <c r="O646" s="78" t="s">
        <v>5508</v>
      </c>
      <c r="P646" s="9">
        <v>27949</v>
      </c>
      <c r="Q646" s="6">
        <v>91.69</v>
      </c>
      <c r="R646" s="6">
        <v>11.69</v>
      </c>
      <c r="S646" s="6">
        <v>35</v>
      </c>
      <c r="T646" s="6">
        <v>45</v>
      </c>
      <c r="U646" s="6">
        <v>91.69</v>
      </c>
      <c r="V646" s="9">
        <v>100</v>
      </c>
      <c r="W646" s="9">
        <v>100</v>
      </c>
      <c r="X646" s="6" t="s">
        <v>5317</v>
      </c>
      <c r="Y646" s="9">
        <v>1</v>
      </c>
      <c r="Z646" s="9">
        <v>4</v>
      </c>
      <c r="AA646" s="9">
        <v>3</v>
      </c>
      <c r="AB646" s="9">
        <v>60</v>
      </c>
      <c r="AC646" s="9">
        <v>156</v>
      </c>
      <c r="AD646" s="6"/>
      <c r="AE646" s="9">
        <v>0.2</v>
      </c>
      <c r="AF646" s="81">
        <v>100</v>
      </c>
      <c r="AG646" s="209" t="s">
        <v>5309</v>
      </c>
      <c r="AH646" s="6" t="s">
        <v>5310</v>
      </c>
      <c r="AI646" s="119">
        <v>40</v>
      </c>
      <c r="AJ646" s="192" t="s">
        <v>5318</v>
      </c>
      <c r="AK646" s="9" t="s">
        <v>5319</v>
      </c>
      <c r="AL646" s="119">
        <v>40</v>
      </c>
      <c r="AM646" s="192" t="s">
        <v>5320</v>
      </c>
      <c r="AN646" s="9"/>
      <c r="AO646" s="119">
        <v>0</v>
      </c>
      <c r="AP646" s="192" t="s">
        <v>5322</v>
      </c>
      <c r="AQ646" s="9" t="s">
        <v>5502</v>
      </c>
      <c r="AR646" s="81">
        <v>20</v>
      </c>
      <c r="AS646" s="192"/>
      <c r="AT646" s="9"/>
      <c r="AU646" s="119"/>
      <c r="AV646" s="84"/>
      <c r="AW646" s="9"/>
      <c r="AX646" s="119"/>
      <c r="AY646" s="192"/>
      <c r="AZ646" s="9"/>
      <c r="BA646" s="119"/>
      <c r="BB646" s="192"/>
      <c r="BC646" s="9"/>
      <c r="BD646" s="119"/>
      <c r="BE646" s="192"/>
      <c r="BF646" s="9"/>
      <c r="BG646" s="119"/>
    </row>
    <row r="647" spans="1:59" s="41" customFormat="1" ht="152.9" x14ac:dyDescent="0.25">
      <c r="A647" s="9">
        <v>1538</v>
      </c>
      <c r="B647" s="124" t="s">
        <v>5244</v>
      </c>
      <c r="C647" s="9"/>
      <c r="D647" s="6" t="s">
        <v>5493</v>
      </c>
      <c r="E647" s="2" t="s">
        <v>5310</v>
      </c>
      <c r="F647" s="1">
        <v>12609</v>
      </c>
      <c r="G647" s="78" t="s">
        <v>5503</v>
      </c>
      <c r="H647" s="9">
        <v>2011</v>
      </c>
      <c r="I647" s="78" t="s">
        <v>5504</v>
      </c>
      <c r="J647" s="141">
        <v>3302.09</v>
      </c>
      <c r="K647" s="78" t="s">
        <v>68</v>
      </c>
      <c r="L647" s="78" t="s">
        <v>5505</v>
      </c>
      <c r="M647" s="78" t="s">
        <v>5506</v>
      </c>
      <c r="N647" s="78" t="s">
        <v>5507</v>
      </c>
      <c r="O647" s="78" t="s">
        <v>5508</v>
      </c>
      <c r="P647" s="9">
        <v>30120</v>
      </c>
      <c r="Q647" s="6">
        <v>91.69</v>
      </c>
      <c r="R647" s="6">
        <v>11.69</v>
      </c>
      <c r="S647" s="6">
        <v>35</v>
      </c>
      <c r="T647" s="6">
        <v>45</v>
      </c>
      <c r="U647" s="6">
        <v>91.69</v>
      </c>
      <c r="V647" s="9">
        <v>100</v>
      </c>
      <c r="W647" s="9">
        <v>95</v>
      </c>
      <c r="X647" s="6" t="s">
        <v>5317</v>
      </c>
      <c r="Y647" s="9">
        <v>1</v>
      </c>
      <c r="Z647" s="9">
        <v>4</v>
      </c>
      <c r="AA647" s="9">
        <v>3</v>
      </c>
      <c r="AB647" s="9">
        <v>60</v>
      </c>
      <c r="AC647" s="9">
        <v>156</v>
      </c>
      <c r="AD647" s="6"/>
      <c r="AE647" s="9">
        <v>0.2</v>
      </c>
      <c r="AF647" s="81">
        <v>100</v>
      </c>
      <c r="AG647" s="209" t="s">
        <v>5309</v>
      </c>
      <c r="AH647" s="6" t="s">
        <v>5310</v>
      </c>
      <c r="AI647" s="119">
        <v>40</v>
      </c>
      <c r="AJ647" s="192" t="s">
        <v>5318</v>
      </c>
      <c r="AK647" s="9" t="s">
        <v>5319</v>
      </c>
      <c r="AL647" s="119">
        <v>40</v>
      </c>
      <c r="AM647" s="192" t="s">
        <v>5320</v>
      </c>
      <c r="AN647" s="9"/>
      <c r="AO647" s="119">
        <v>0</v>
      </c>
      <c r="AP647" s="192" t="s">
        <v>5322</v>
      </c>
      <c r="AQ647" s="9" t="s">
        <v>5502</v>
      </c>
      <c r="AR647" s="81">
        <v>20</v>
      </c>
      <c r="AS647" s="192"/>
      <c r="AT647" s="9"/>
      <c r="AU647" s="119"/>
      <c r="AV647" s="84"/>
      <c r="AW647" s="9"/>
      <c r="AX647" s="119"/>
      <c r="AY647" s="192"/>
      <c r="AZ647" s="9"/>
      <c r="BA647" s="119"/>
      <c r="BB647" s="192"/>
      <c r="BC647" s="9"/>
      <c r="BD647" s="119"/>
      <c r="BE647" s="192"/>
      <c r="BF647" s="9"/>
      <c r="BG647" s="119"/>
    </row>
    <row r="648" spans="1:59" s="41" customFormat="1" ht="89.2" x14ac:dyDescent="0.25">
      <c r="A648" s="9">
        <v>1538</v>
      </c>
      <c r="B648" s="124" t="s">
        <v>5244</v>
      </c>
      <c r="C648" s="9"/>
      <c r="D648" s="6" t="s">
        <v>5280</v>
      </c>
      <c r="E648" s="2" t="s">
        <v>5509</v>
      </c>
      <c r="F648" s="1">
        <v>5967</v>
      </c>
      <c r="G648" s="78" t="s">
        <v>5510</v>
      </c>
      <c r="H648" s="9">
        <v>2010</v>
      </c>
      <c r="I648" s="78" t="s">
        <v>5511</v>
      </c>
      <c r="J648" s="141">
        <v>235976.4</v>
      </c>
      <c r="K648" s="78" t="s">
        <v>68</v>
      </c>
      <c r="L648" s="78" t="s">
        <v>5512</v>
      </c>
      <c r="M648" s="78" t="s">
        <v>5513</v>
      </c>
      <c r="N648" s="78" t="s">
        <v>5514</v>
      </c>
      <c r="O648" s="78" t="s">
        <v>5515</v>
      </c>
      <c r="P648" s="9">
        <v>29089</v>
      </c>
      <c r="Q648" s="6">
        <v>107.76</v>
      </c>
      <c r="R648" s="6">
        <v>27.76</v>
      </c>
      <c r="S648" s="6">
        <v>35</v>
      </c>
      <c r="T648" s="6">
        <v>45</v>
      </c>
      <c r="U648" s="6">
        <v>107.76</v>
      </c>
      <c r="V648" s="9">
        <v>100</v>
      </c>
      <c r="W648" s="9">
        <v>100</v>
      </c>
      <c r="X648" s="6" t="s">
        <v>5287</v>
      </c>
      <c r="Y648" s="9">
        <v>4</v>
      </c>
      <c r="Z648" s="9">
        <v>2</v>
      </c>
      <c r="AA648" s="9">
        <v>2</v>
      </c>
      <c r="AB648" s="9">
        <v>30</v>
      </c>
      <c r="AC648" s="9">
        <v>162</v>
      </c>
      <c r="AD648" s="6"/>
      <c r="AE648" s="9">
        <v>0.2</v>
      </c>
      <c r="AF648" s="81">
        <v>100</v>
      </c>
      <c r="AG648" s="209" t="s">
        <v>5516</v>
      </c>
      <c r="AH648" s="6" t="s">
        <v>4447</v>
      </c>
      <c r="AI648" s="119">
        <v>100</v>
      </c>
      <c r="AJ648" s="192"/>
      <c r="AK648" s="9"/>
      <c r="AL648" s="119"/>
      <c r="AM648" s="192"/>
      <c r="AN648" s="9"/>
      <c r="AO648" s="119"/>
      <c r="AP648" s="192"/>
      <c r="AQ648" s="9"/>
      <c r="AR648" s="81"/>
      <c r="AS648" s="192"/>
      <c r="AT648" s="9"/>
      <c r="AU648" s="119"/>
      <c r="AV648" s="84"/>
      <c r="AW648" s="9"/>
      <c r="AX648" s="119"/>
      <c r="AY648" s="192"/>
      <c r="AZ648" s="9"/>
      <c r="BA648" s="119"/>
      <c r="BB648" s="192"/>
      <c r="BC648" s="9"/>
      <c r="BD648" s="119"/>
      <c r="BE648" s="192"/>
      <c r="BF648" s="9"/>
      <c r="BG648" s="119"/>
    </row>
    <row r="649" spans="1:59" s="41" customFormat="1" ht="63.7" x14ac:dyDescent="0.25">
      <c r="A649" s="9">
        <v>1538</v>
      </c>
      <c r="B649" s="124" t="s">
        <v>5244</v>
      </c>
      <c r="C649" s="9"/>
      <c r="D649" s="6" t="s">
        <v>5382</v>
      </c>
      <c r="E649" s="2" t="s">
        <v>5383</v>
      </c>
      <c r="F649" s="1">
        <v>6857</v>
      </c>
      <c r="G649" s="78" t="s">
        <v>5517</v>
      </c>
      <c r="H649" s="9">
        <v>2010</v>
      </c>
      <c r="I649" s="78" t="s">
        <v>5518</v>
      </c>
      <c r="J649" s="141">
        <v>87976</v>
      </c>
      <c r="K649" s="78" t="s">
        <v>68</v>
      </c>
      <c r="L649" s="78" t="s">
        <v>5386</v>
      </c>
      <c r="M649" s="78" t="s">
        <v>5387</v>
      </c>
      <c r="N649" s="78" t="s">
        <v>5519</v>
      </c>
      <c r="O649" s="78" t="s">
        <v>5520</v>
      </c>
      <c r="P649" s="9"/>
      <c r="Q649" s="6">
        <v>90.35</v>
      </c>
      <c r="R649" s="6">
        <v>10.35</v>
      </c>
      <c r="S649" s="6">
        <v>35</v>
      </c>
      <c r="T649" s="6">
        <v>45</v>
      </c>
      <c r="U649" s="6">
        <v>90.35</v>
      </c>
      <c r="V649" s="9">
        <v>100</v>
      </c>
      <c r="W649" s="9">
        <v>100</v>
      </c>
      <c r="X649" s="6" t="s">
        <v>5521</v>
      </c>
      <c r="Y649" s="9">
        <v>3</v>
      </c>
      <c r="Z649" s="9">
        <v>1</v>
      </c>
      <c r="AA649" s="9">
        <v>2</v>
      </c>
      <c r="AB649" s="9">
        <v>4</v>
      </c>
      <c r="AC649" s="9">
        <v>146</v>
      </c>
      <c r="AD649" s="6"/>
      <c r="AE649" s="9">
        <v>0.2</v>
      </c>
      <c r="AF649" s="81">
        <v>100</v>
      </c>
      <c r="AG649" s="209" t="s">
        <v>5396</v>
      </c>
      <c r="AH649" s="6" t="s">
        <v>5383</v>
      </c>
      <c r="AI649" s="119">
        <v>20</v>
      </c>
      <c r="AJ649" s="192" t="s">
        <v>5522</v>
      </c>
      <c r="AK649" s="9" t="s">
        <v>5393</v>
      </c>
      <c r="AL649" s="119">
        <v>30</v>
      </c>
      <c r="AM649" s="192" t="s">
        <v>5523</v>
      </c>
      <c r="AN649" s="9" t="s">
        <v>5524</v>
      </c>
      <c r="AO649" s="119">
        <v>20</v>
      </c>
      <c r="AP649" s="192" t="s">
        <v>5396</v>
      </c>
      <c r="AQ649" s="9" t="s">
        <v>5525</v>
      </c>
      <c r="AR649" s="81">
        <v>30</v>
      </c>
      <c r="AS649" s="192"/>
      <c r="AT649" s="9"/>
      <c r="AU649" s="119"/>
      <c r="AV649" s="84"/>
      <c r="AW649" s="9"/>
      <c r="AX649" s="119"/>
      <c r="AY649" s="192"/>
      <c r="AZ649" s="9"/>
      <c r="BA649" s="119"/>
      <c r="BB649" s="192"/>
      <c r="BC649" s="9"/>
      <c r="BD649" s="119"/>
      <c r="BE649" s="192"/>
      <c r="BF649" s="9"/>
      <c r="BG649" s="119"/>
    </row>
    <row r="650" spans="1:59" s="41" customFormat="1" ht="63.7" x14ac:dyDescent="0.25">
      <c r="A650" s="9">
        <v>1538</v>
      </c>
      <c r="B650" s="124" t="s">
        <v>5244</v>
      </c>
      <c r="C650" s="9"/>
      <c r="D650" s="6" t="s">
        <v>5382</v>
      </c>
      <c r="E650" s="2" t="s">
        <v>5383</v>
      </c>
      <c r="F650" s="1">
        <v>6857</v>
      </c>
      <c r="G650" s="78" t="s">
        <v>5517</v>
      </c>
      <c r="H650" s="9">
        <v>2011</v>
      </c>
      <c r="I650" s="78" t="s">
        <v>5518</v>
      </c>
      <c r="J650" s="141">
        <v>45069.34</v>
      </c>
      <c r="K650" s="78" t="s">
        <v>68</v>
      </c>
      <c r="L650" s="78" t="s">
        <v>5386</v>
      </c>
      <c r="M650" s="78" t="s">
        <v>5387</v>
      </c>
      <c r="N650" s="78" t="s">
        <v>5519</v>
      </c>
      <c r="O650" s="78" t="s">
        <v>5520</v>
      </c>
      <c r="P650" s="9"/>
      <c r="Q650" s="6">
        <v>90.35</v>
      </c>
      <c r="R650" s="6">
        <v>10.35</v>
      </c>
      <c r="S650" s="6">
        <v>35</v>
      </c>
      <c r="T650" s="6">
        <v>45</v>
      </c>
      <c r="U650" s="6">
        <v>90.35</v>
      </c>
      <c r="V650" s="9">
        <v>100</v>
      </c>
      <c r="W650" s="9">
        <v>100</v>
      </c>
      <c r="X650" s="6" t="s">
        <v>5521</v>
      </c>
      <c r="Y650" s="9">
        <v>3</v>
      </c>
      <c r="Z650" s="9">
        <v>1</v>
      </c>
      <c r="AA650" s="9">
        <v>2</v>
      </c>
      <c r="AB650" s="9">
        <v>4</v>
      </c>
      <c r="AC650" s="9">
        <v>146</v>
      </c>
      <c r="AD650" s="6"/>
      <c r="AE650" s="9">
        <v>0.2</v>
      </c>
      <c r="AF650" s="81">
        <v>100</v>
      </c>
      <c r="AG650" s="209" t="s">
        <v>5396</v>
      </c>
      <c r="AH650" s="6" t="s">
        <v>5383</v>
      </c>
      <c r="AI650" s="119">
        <v>20</v>
      </c>
      <c r="AJ650" s="192" t="s">
        <v>5522</v>
      </c>
      <c r="AK650" s="9" t="s">
        <v>5393</v>
      </c>
      <c r="AL650" s="119">
        <v>30</v>
      </c>
      <c r="AM650" s="192" t="s">
        <v>5523</v>
      </c>
      <c r="AN650" s="9" t="s">
        <v>5524</v>
      </c>
      <c r="AO650" s="119">
        <v>20</v>
      </c>
      <c r="AP650" s="192" t="s">
        <v>5396</v>
      </c>
      <c r="AQ650" s="9" t="s">
        <v>5525</v>
      </c>
      <c r="AR650" s="81">
        <v>30</v>
      </c>
      <c r="AS650" s="192"/>
      <c r="AT650" s="9"/>
      <c r="AU650" s="119"/>
      <c r="AV650" s="84"/>
      <c r="AW650" s="9"/>
      <c r="AX650" s="119"/>
      <c r="AY650" s="192"/>
      <c r="AZ650" s="9"/>
      <c r="BA650" s="119"/>
      <c r="BB650" s="192"/>
      <c r="BC650" s="9"/>
      <c r="BD650" s="119"/>
      <c r="BE650" s="192"/>
      <c r="BF650" s="9"/>
      <c r="BG650" s="119"/>
    </row>
    <row r="651" spans="1:59" s="41" customFormat="1" ht="114.65" x14ac:dyDescent="0.25">
      <c r="A651" s="9">
        <v>1538</v>
      </c>
      <c r="B651" s="124" t="s">
        <v>5244</v>
      </c>
      <c r="C651" s="9"/>
      <c r="D651" s="6" t="s">
        <v>5258</v>
      </c>
      <c r="E651" s="2" t="s">
        <v>5246</v>
      </c>
      <c r="F651" s="1">
        <v>10268</v>
      </c>
      <c r="G651" s="78" t="s">
        <v>4497</v>
      </c>
      <c r="H651" s="9">
        <v>2016</v>
      </c>
      <c r="I651" s="78" t="s">
        <v>5526</v>
      </c>
      <c r="J651" s="141">
        <v>117930.08</v>
      </c>
      <c r="K651" s="78" t="s">
        <v>283</v>
      </c>
      <c r="L651" s="78" t="s">
        <v>5249</v>
      </c>
      <c r="M651" s="78" t="s">
        <v>5250</v>
      </c>
      <c r="N651" s="78" t="s">
        <v>5527</v>
      </c>
      <c r="O651" s="78" t="s">
        <v>5528</v>
      </c>
      <c r="P651" s="9"/>
      <c r="Q651" s="6">
        <v>93.87</v>
      </c>
      <c r="R651" s="6">
        <v>13.87</v>
      </c>
      <c r="S651" s="6">
        <v>35</v>
      </c>
      <c r="T651" s="6">
        <v>45</v>
      </c>
      <c r="U651" s="6"/>
      <c r="V651" s="9">
        <v>100</v>
      </c>
      <c r="W651" s="9">
        <v>15</v>
      </c>
      <c r="X651" s="6" t="s">
        <v>5254</v>
      </c>
      <c r="Y651" s="9">
        <v>2</v>
      </c>
      <c r="Z651" s="9">
        <v>5</v>
      </c>
      <c r="AA651" s="9">
        <v>6</v>
      </c>
      <c r="AB651" s="9">
        <v>11</v>
      </c>
      <c r="AC651" s="9" t="s">
        <v>7542</v>
      </c>
      <c r="AD651" s="6"/>
      <c r="AE651" s="9"/>
      <c r="AF651" s="81">
        <v>5</v>
      </c>
      <c r="AG651" s="209" t="s">
        <v>65</v>
      </c>
      <c r="AH651" s="6" t="s">
        <v>5529</v>
      </c>
      <c r="AI651" s="119">
        <v>3</v>
      </c>
      <c r="AJ651" s="192" t="s">
        <v>5258</v>
      </c>
      <c r="AK651" s="9" t="s">
        <v>5530</v>
      </c>
      <c r="AL651" s="119">
        <v>2</v>
      </c>
      <c r="AM651" s="192"/>
      <c r="AN651" s="9"/>
      <c r="AO651" s="119"/>
      <c r="AP651" s="192"/>
      <c r="AQ651" s="9"/>
      <c r="AR651" s="81"/>
      <c r="AS651" s="192"/>
      <c r="AT651" s="9"/>
      <c r="AU651" s="119"/>
      <c r="AV651" s="84"/>
      <c r="AW651" s="9"/>
      <c r="AX651" s="119"/>
      <c r="AY651" s="192"/>
      <c r="AZ651" s="9"/>
      <c r="BA651" s="119"/>
      <c r="BB651" s="192"/>
      <c r="BC651" s="9"/>
      <c r="BD651" s="119"/>
      <c r="BE651" s="192"/>
      <c r="BF651" s="9"/>
      <c r="BG651" s="119"/>
    </row>
    <row r="652" spans="1:59" s="41" customFormat="1" ht="114.65" x14ac:dyDescent="0.25">
      <c r="A652" s="9">
        <v>1538</v>
      </c>
      <c r="B652" s="124" t="s">
        <v>5244</v>
      </c>
      <c r="C652" s="9"/>
      <c r="D652" s="6" t="s">
        <v>2218</v>
      </c>
      <c r="E652" s="2" t="s">
        <v>5260</v>
      </c>
      <c r="F652" s="1">
        <v>7134</v>
      </c>
      <c r="G652" s="78" t="s">
        <v>5531</v>
      </c>
      <c r="H652" s="9">
        <v>2015</v>
      </c>
      <c r="I652" s="78" t="s">
        <v>5532</v>
      </c>
      <c r="J652" s="141">
        <v>48679.34</v>
      </c>
      <c r="K652" s="78" t="s">
        <v>283</v>
      </c>
      <c r="L652" s="78" t="s">
        <v>5386</v>
      </c>
      <c r="M652" s="78" t="s">
        <v>5387</v>
      </c>
      <c r="N652" s="78" t="s">
        <v>5533</v>
      </c>
      <c r="O652" s="78" t="s">
        <v>5534</v>
      </c>
      <c r="P652" s="9"/>
      <c r="Q652" s="6">
        <v>85.73</v>
      </c>
      <c r="R652" s="6">
        <v>5.73</v>
      </c>
      <c r="S652" s="6">
        <v>35</v>
      </c>
      <c r="T652" s="6">
        <v>45</v>
      </c>
      <c r="U652" s="6"/>
      <c r="V652" s="9">
        <v>100</v>
      </c>
      <c r="W652" s="9">
        <v>21.67</v>
      </c>
      <c r="X652" s="6" t="s">
        <v>5535</v>
      </c>
      <c r="Y652" s="9">
        <v>1</v>
      </c>
      <c r="Z652" s="9">
        <v>8</v>
      </c>
      <c r="AA652" s="9">
        <v>2</v>
      </c>
      <c r="AB652" s="9">
        <v>60</v>
      </c>
      <c r="AC652" s="9" t="s">
        <v>7543</v>
      </c>
      <c r="AD652" s="6"/>
      <c r="AE652" s="9">
        <v>0.2</v>
      </c>
      <c r="AF652" s="81">
        <v>100</v>
      </c>
      <c r="AG652" s="209" t="s">
        <v>5268</v>
      </c>
      <c r="AH652" s="6"/>
      <c r="AI652" s="119"/>
      <c r="AJ652" s="192" t="s">
        <v>2218</v>
      </c>
      <c r="AK652" s="9" t="s">
        <v>5260</v>
      </c>
      <c r="AL652" s="119"/>
      <c r="AM652" s="192"/>
      <c r="AN652" s="9"/>
      <c r="AO652" s="119"/>
      <c r="AP652" s="192"/>
      <c r="AQ652" s="9"/>
      <c r="AR652" s="81"/>
      <c r="AS652" s="192"/>
      <c r="AT652" s="9"/>
      <c r="AU652" s="119"/>
      <c r="AV652" s="84"/>
      <c r="AW652" s="9"/>
      <c r="AX652" s="119"/>
      <c r="AY652" s="192"/>
      <c r="AZ652" s="9"/>
      <c r="BA652" s="119"/>
      <c r="BB652" s="192"/>
      <c r="BC652" s="9"/>
      <c r="BD652" s="119"/>
      <c r="BE652" s="192"/>
      <c r="BF652" s="9"/>
      <c r="BG652" s="119"/>
    </row>
    <row r="653" spans="1:59" s="71" customFormat="1" ht="50.95" x14ac:dyDescent="0.25">
      <c r="A653" s="9">
        <v>1540</v>
      </c>
      <c r="B653" s="124" t="s">
        <v>5536</v>
      </c>
      <c r="C653" s="16"/>
      <c r="D653" s="6"/>
      <c r="E653" s="5" t="s">
        <v>7552</v>
      </c>
      <c r="F653" s="8">
        <v>22305</v>
      </c>
      <c r="G653" s="37" t="s">
        <v>2550</v>
      </c>
      <c r="H653" s="16">
        <v>2009</v>
      </c>
      <c r="I653" s="37" t="s">
        <v>2550</v>
      </c>
      <c r="J653" s="148">
        <v>54832</v>
      </c>
      <c r="K653" s="37" t="s">
        <v>5239</v>
      </c>
      <c r="L653" s="37"/>
      <c r="M653" s="37"/>
      <c r="N653" s="37" t="s">
        <v>7553</v>
      </c>
      <c r="O653" s="37" t="s">
        <v>7554</v>
      </c>
      <c r="P653" s="16">
        <v>4196</v>
      </c>
      <c r="Q653" s="7"/>
      <c r="R653" s="7"/>
      <c r="S653" s="7"/>
      <c r="T653" s="7"/>
      <c r="U653" s="161"/>
      <c r="V653" s="16">
        <v>100</v>
      </c>
      <c r="W653" s="16">
        <v>100</v>
      </c>
      <c r="X653" s="123"/>
      <c r="Y653" s="16">
        <v>4</v>
      </c>
      <c r="Z653" s="16">
        <v>4</v>
      </c>
      <c r="AA653" s="16">
        <v>1</v>
      </c>
      <c r="AB653" s="16">
        <v>44</v>
      </c>
      <c r="AC653" s="16"/>
      <c r="AD653" s="7"/>
      <c r="AE653" s="16">
        <v>3</v>
      </c>
      <c r="AF653" s="72">
        <v>100</v>
      </c>
      <c r="AG653" s="217" t="s">
        <v>7555</v>
      </c>
      <c r="AH653" s="7" t="s">
        <v>7552</v>
      </c>
      <c r="AI653" s="193">
        <v>100</v>
      </c>
      <c r="AJ653" s="82"/>
      <c r="AK653" s="16"/>
      <c r="AL653" s="193"/>
      <c r="AM653" s="82"/>
      <c r="AN653" s="16"/>
      <c r="AO653" s="193"/>
      <c r="AP653" s="82"/>
      <c r="AQ653" s="16"/>
      <c r="AR653" s="72"/>
      <c r="AS653" s="82"/>
      <c r="AT653" s="16"/>
      <c r="AU653" s="193"/>
      <c r="AV653" s="85"/>
      <c r="AW653" s="16"/>
      <c r="AX653" s="193"/>
      <c r="AY653" s="82"/>
      <c r="AZ653" s="16"/>
      <c r="BA653" s="193"/>
      <c r="BB653" s="82"/>
      <c r="BC653" s="16"/>
      <c r="BD653" s="193"/>
      <c r="BE653" s="82"/>
      <c r="BF653" s="16"/>
      <c r="BG653" s="193"/>
    </row>
    <row r="654" spans="1:59" s="71" customFormat="1" ht="242.05" x14ac:dyDescent="0.25">
      <c r="A654" s="9">
        <v>1540</v>
      </c>
      <c r="B654" s="124" t="s">
        <v>5536</v>
      </c>
      <c r="C654" s="16"/>
      <c r="D654" s="6" t="s">
        <v>7556</v>
      </c>
      <c r="E654" s="5" t="s">
        <v>7557</v>
      </c>
      <c r="F654" s="8">
        <v>20044</v>
      </c>
      <c r="G654" s="37" t="s">
        <v>7558</v>
      </c>
      <c r="H654" s="16">
        <v>2016</v>
      </c>
      <c r="I654" s="37" t="s">
        <v>7559</v>
      </c>
      <c r="J654" s="148">
        <v>40000</v>
      </c>
      <c r="K654" s="37" t="s">
        <v>7560</v>
      </c>
      <c r="L654" s="37" t="s">
        <v>7561</v>
      </c>
      <c r="M654" s="37" t="s">
        <v>7562</v>
      </c>
      <c r="N654" s="37" t="s">
        <v>7563</v>
      </c>
      <c r="O654" s="37" t="s">
        <v>7564</v>
      </c>
      <c r="P654" s="16">
        <v>6286</v>
      </c>
      <c r="Q654" s="7">
        <v>60</v>
      </c>
      <c r="R654" s="7">
        <v>7.57</v>
      </c>
      <c r="S654" s="7">
        <v>1</v>
      </c>
      <c r="T654" s="7">
        <v>16.72</v>
      </c>
      <c r="U654" s="7">
        <f>SUM(R654:T654)</f>
        <v>25.29</v>
      </c>
      <c r="V654" s="16">
        <v>0</v>
      </c>
      <c r="W654" s="16">
        <v>0</v>
      </c>
      <c r="X654" s="7" t="s">
        <v>7565</v>
      </c>
      <c r="Y654" s="16">
        <v>6</v>
      </c>
      <c r="Z654" s="16">
        <v>4</v>
      </c>
      <c r="AA654" s="16">
        <v>7</v>
      </c>
      <c r="AB654" s="16">
        <v>60</v>
      </c>
      <c r="AC654" s="16" t="s">
        <v>7566</v>
      </c>
      <c r="AD654" s="7">
        <v>16.72</v>
      </c>
      <c r="AE654" s="16">
        <v>3</v>
      </c>
      <c r="AF654" s="72">
        <v>50</v>
      </c>
      <c r="AG654" s="209" t="s">
        <v>7556</v>
      </c>
      <c r="AH654" s="7" t="s">
        <v>7557</v>
      </c>
      <c r="AI654" s="193">
        <v>50</v>
      </c>
      <c r="AJ654" s="82"/>
      <c r="AK654" s="16"/>
      <c r="AL654" s="193"/>
      <c r="AM654" s="82"/>
      <c r="AN654" s="16"/>
      <c r="AO654" s="193"/>
      <c r="AP654" s="82"/>
      <c r="AQ654" s="16"/>
      <c r="AR654" s="72"/>
      <c r="AS654" s="82"/>
      <c r="AT654" s="16"/>
      <c r="AU654" s="193"/>
      <c r="AV654" s="85"/>
      <c r="AW654" s="16"/>
      <c r="AX654" s="193"/>
      <c r="AY654" s="82"/>
      <c r="AZ654" s="16"/>
      <c r="BA654" s="193"/>
      <c r="BB654" s="82"/>
      <c r="BC654" s="16"/>
      <c r="BD654" s="193"/>
      <c r="BE654" s="82"/>
      <c r="BF654" s="16"/>
      <c r="BG654" s="193"/>
    </row>
    <row r="655" spans="1:59" s="71" customFormat="1" ht="76.45" x14ac:dyDescent="0.25">
      <c r="A655" s="9">
        <v>1540</v>
      </c>
      <c r="B655" s="124" t="s">
        <v>5536</v>
      </c>
      <c r="C655" s="16"/>
      <c r="D655" s="6" t="s">
        <v>7567</v>
      </c>
      <c r="E655" s="5" t="s">
        <v>7568</v>
      </c>
      <c r="F655" s="8">
        <v>14573</v>
      </c>
      <c r="G655" s="37" t="s">
        <v>7569</v>
      </c>
      <c r="H655" s="16">
        <v>2016</v>
      </c>
      <c r="I655" s="37" t="s">
        <v>7570</v>
      </c>
      <c r="J655" s="148">
        <v>120000</v>
      </c>
      <c r="K655" s="37" t="s">
        <v>283</v>
      </c>
      <c r="L655" s="37"/>
      <c r="M655" s="37"/>
      <c r="N655" s="37"/>
      <c r="O655" s="37"/>
      <c r="P655" s="16"/>
      <c r="Q655" s="7"/>
      <c r="R655" s="7"/>
      <c r="S655" s="7"/>
      <c r="T655" s="7"/>
      <c r="U655" s="7"/>
      <c r="V655" s="16"/>
      <c r="W655" s="16"/>
      <c r="X655" s="7" t="s">
        <v>7571</v>
      </c>
      <c r="Y655" s="16"/>
      <c r="Z655" s="16"/>
      <c r="AA655" s="16"/>
      <c r="AB655" s="16"/>
      <c r="AC655" s="16" t="s">
        <v>7572</v>
      </c>
      <c r="AD655" s="7"/>
      <c r="AE655" s="16"/>
      <c r="AF655" s="72"/>
      <c r="AG655" s="217"/>
      <c r="AH655" s="7"/>
      <c r="AI655" s="193"/>
      <c r="AJ655" s="82"/>
      <c r="AK655" s="16"/>
      <c r="AL655" s="193"/>
      <c r="AM655" s="82"/>
      <c r="AN655" s="16"/>
      <c r="AO655" s="193"/>
      <c r="AP655" s="82"/>
      <c r="AQ655" s="16"/>
      <c r="AR655" s="72"/>
      <c r="AS655" s="82"/>
      <c r="AT655" s="16"/>
      <c r="AU655" s="193"/>
      <c r="AV655" s="85"/>
      <c r="AW655" s="16"/>
      <c r="AX655" s="193"/>
      <c r="AY655" s="82"/>
      <c r="AZ655" s="16"/>
      <c r="BA655" s="193"/>
      <c r="BB655" s="82"/>
      <c r="BC655" s="16"/>
      <c r="BD655" s="193"/>
      <c r="BE655" s="82"/>
      <c r="BF655" s="16"/>
      <c r="BG655" s="193"/>
    </row>
    <row r="656" spans="1:59" s="41" customFormat="1" ht="89.2" x14ac:dyDescent="0.25">
      <c r="A656" s="9">
        <v>1554</v>
      </c>
      <c r="B656" s="124" t="s">
        <v>5537</v>
      </c>
      <c r="C656" s="9">
        <v>5</v>
      </c>
      <c r="D656" s="6" t="s">
        <v>399</v>
      </c>
      <c r="E656" s="2" t="s">
        <v>994</v>
      </c>
      <c r="F656" s="1">
        <v>7110</v>
      </c>
      <c r="G656" s="78" t="s">
        <v>5538</v>
      </c>
      <c r="H656" s="9">
        <v>2007</v>
      </c>
      <c r="I656" s="78" t="s">
        <v>5539</v>
      </c>
      <c r="J656" s="141">
        <v>90544.69</v>
      </c>
      <c r="K656" s="78" t="s">
        <v>88</v>
      </c>
      <c r="L656" s="78" t="s">
        <v>5540</v>
      </c>
      <c r="M656" s="78" t="s">
        <v>5541</v>
      </c>
      <c r="N656" s="78" t="s">
        <v>5542</v>
      </c>
      <c r="O656" s="78" t="s">
        <v>5543</v>
      </c>
      <c r="P656" s="9">
        <v>1690</v>
      </c>
      <c r="Q656" s="6">
        <v>0</v>
      </c>
      <c r="R656" s="6">
        <v>13.315395588235294</v>
      </c>
      <c r="S656" s="6">
        <v>7.5503639273356438</v>
      </c>
      <c r="T656" s="6">
        <v>12.47</v>
      </c>
      <c r="U656" s="6">
        <v>33.335759515570935</v>
      </c>
      <c r="V656" s="9">
        <v>96</v>
      </c>
      <c r="W656" s="9">
        <v>100</v>
      </c>
      <c r="X656" s="6" t="s">
        <v>5544</v>
      </c>
      <c r="Y656" s="9">
        <v>6</v>
      </c>
      <c r="Z656" s="9">
        <v>1</v>
      </c>
      <c r="AA656" s="9">
        <v>4</v>
      </c>
      <c r="AB656" s="9">
        <v>14</v>
      </c>
      <c r="AC656" s="9">
        <v>106</v>
      </c>
      <c r="AD656" s="6">
        <v>12.47</v>
      </c>
      <c r="AE656" s="9">
        <v>48</v>
      </c>
      <c r="AF656" s="81">
        <v>100</v>
      </c>
      <c r="AG656" s="209" t="s">
        <v>1152</v>
      </c>
      <c r="AH656" s="6" t="s">
        <v>1153</v>
      </c>
      <c r="AI656" s="119">
        <v>2</v>
      </c>
      <c r="AJ656" s="192" t="s">
        <v>399</v>
      </c>
      <c r="AK656" s="9" t="s">
        <v>994</v>
      </c>
      <c r="AL656" s="119">
        <v>16</v>
      </c>
      <c r="AM656" s="192" t="s">
        <v>5545</v>
      </c>
      <c r="AN656" s="9" t="s">
        <v>5546</v>
      </c>
      <c r="AO656" s="119">
        <v>4</v>
      </c>
      <c r="AP656" s="192" t="s">
        <v>5547</v>
      </c>
      <c r="AQ656" s="9" t="s">
        <v>5548</v>
      </c>
      <c r="AR656" s="81">
        <v>78</v>
      </c>
      <c r="AS656" s="192"/>
      <c r="AT656" s="9"/>
      <c r="AU656" s="119"/>
      <c r="AV656" s="84"/>
      <c r="AW656" s="9"/>
      <c r="AX656" s="119"/>
      <c r="AY656" s="192"/>
      <c r="AZ656" s="9"/>
      <c r="BA656" s="119"/>
      <c r="BB656" s="192"/>
      <c r="BC656" s="9"/>
      <c r="BD656" s="119"/>
      <c r="BE656" s="192"/>
      <c r="BF656" s="9"/>
      <c r="BG656" s="119"/>
    </row>
    <row r="657" spans="1:59" s="41" customFormat="1" ht="127.4" x14ac:dyDescent="0.25">
      <c r="A657" s="9">
        <v>1554</v>
      </c>
      <c r="B657" s="124" t="s">
        <v>5537</v>
      </c>
      <c r="C657" s="9">
        <v>5</v>
      </c>
      <c r="D657" s="6" t="s">
        <v>399</v>
      </c>
      <c r="E657" s="2" t="s">
        <v>994</v>
      </c>
      <c r="F657" s="1">
        <v>7110</v>
      </c>
      <c r="G657" s="78" t="s">
        <v>5549</v>
      </c>
      <c r="H657" s="9">
        <v>2016</v>
      </c>
      <c r="I657" s="78" t="s">
        <v>5550</v>
      </c>
      <c r="J657" s="141">
        <v>102363.7</v>
      </c>
      <c r="K657" s="78" t="s">
        <v>283</v>
      </c>
      <c r="L657" s="78" t="s">
        <v>5540</v>
      </c>
      <c r="M657" s="78" t="s">
        <v>5541</v>
      </c>
      <c r="N657" s="78" t="s">
        <v>5551</v>
      </c>
      <c r="O657" s="78" t="s">
        <v>5552</v>
      </c>
      <c r="P657" s="9">
        <v>11375</v>
      </c>
      <c r="Q657" s="6">
        <v>0</v>
      </c>
      <c r="R657" s="6">
        <v>15.053485294117646</v>
      </c>
      <c r="S657" s="6">
        <v>8.3912032871972357</v>
      </c>
      <c r="T657" s="6">
        <v>21.56</v>
      </c>
      <c r="U657" s="6">
        <v>45.00468858131488</v>
      </c>
      <c r="V657" s="9">
        <v>0</v>
      </c>
      <c r="W657" s="9">
        <v>0</v>
      </c>
      <c r="X657" s="6" t="s">
        <v>5553</v>
      </c>
      <c r="Y657" s="9">
        <v>6</v>
      </c>
      <c r="Z657" s="9">
        <v>1</v>
      </c>
      <c r="AA657" s="9">
        <v>4</v>
      </c>
      <c r="AB657" s="9">
        <v>14</v>
      </c>
      <c r="AC657" s="9" t="s">
        <v>7544</v>
      </c>
      <c r="AD657" s="6">
        <v>21.56</v>
      </c>
      <c r="AE657" s="9">
        <v>48</v>
      </c>
      <c r="AF657" s="81">
        <v>100</v>
      </c>
      <c r="AG657" s="209" t="s">
        <v>399</v>
      </c>
      <c r="AH657" s="6" t="s">
        <v>994</v>
      </c>
      <c r="AI657" s="119">
        <v>24</v>
      </c>
      <c r="AJ657" s="192" t="s">
        <v>5554</v>
      </c>
      <c r="AK657" s="9" t="s">
        <v>5555</v>
      </c>
      <c r="AL657" s="119">
        <v>7</v>
      </c>
      <c r="AM657" s="192" t="s">
        <v>5545</v>
      </c>
      <c r="AN657" s="9" t="s">
        <v>5546</v>
      </c>
      <c r="AO657" s="119">
        <v>7</v>
      </c>
      <c r="AP657" s="192" t="s">
        <v>5556</v>
      </c>
      <c r="AQ657" s="9" t="s">
        <v>1153</v>
      </c>
      <c r="AR657" s="81">
        <v>6</v>
      </c>
      <c r="AS657" s="192" t="s">
        <v>5557</v>
      </c>
      <c r="AT657" s="9" t="s">
        <v>5558</v>
      </c>
      <c r="AU657" s="119">
        <v>6</v>
      </c>
      <c r="AV657" s="84" t="s">
        <v>5559</v>
      </c>
      <c r="AW657" s="9" t="s">
        <v>5560</v>
      </c>
      <c r="AX657" s="119">
        <v>10</v>
      </c>
      <c r="AY657" s="192" t="s">
        <v>5547</v>
      </c>
      <c r="AZ657" s="9" t="s">
        <v>5561</v>
      </c>
      <c r="BA657" s="119">
        <v>40</v>
      </c>
      <c r="BB657" s="192"/>
      <c r="BC657" s="9"/>
      <c r="BD657" s="119"/>
      <c r="BE657" s="192"/>
      <c r="BF657" s="9"/>
      <c r="BG657" s="119"/>
    </row>
    <row r="658" spans="1:59" s="41" customFormat="1" ht="89.2" x14ac:dyDescent="0.25">
      <c r="A658" s="9">
        <v>1554</v>
      </c>
      <c r="B658" s="124" t="s">
        <v>5537</v>
      </c>
      <c r="C658" s="9">
        <v>8</v>
      </c>
      <c r="D658" s="6" t="s">
        <v>1150</v>
      </c>
      <c r="E658" s="2" t="s">
        <v>5555</v>
      </c>
      <c r="F658" s="1">
        <v>12279</v>
      </c>
      <c r="G658" s="78" t="s">
        <v>5562</v>
      </c>
      <c r="H658" s="9">
        <v>2008</v>
      </c>
      <c r="I658" s="78" t="s">
        <v>5563</v>
      </c>
      <c r="J658" s="141">
        <v>58348.56</v>
      </c>
      <c r="K658" s="78" t="s">
        <v>7623</v>
      </c>
      <c r="L658" s="78" t="s">
        <v>5540</v>
      </c>
      <c r="M658" s="78" t="s">
        <v>5541</v>
      </c>
      <c r="N658" s="78" t="s">
        <v>5564</v>
      </c>
      <c r="O658" s="78" t="s">
        <v>5565</v>
      </c>
      <c r="P658" s="9">
        <v>1656</v>
      </c>
      <c r="Q658" s="6">
        <v>0</v>
      </c>
      <c r="R658" s="6">
        <v>8.5806705882352929</v>
      </c>
      <c r="S658" s="6">
        <v>7.2489418685121088</v>
      </c>
      <c r="T658" s="6">
        <v>21.56</v>
      </c>
      <c r="U658" s="6">
        <v>37.3896124567474</v>
      </c>
      <c r="V658" s="9">
        <v>96</v>
      </c>
      <c r="W658" s="9">
        <v>96.86</v>
      </c>
      <c r="X658" s="6" t="s">
        <v>5566</v>
      </c>
      <c r="Y658" s="9">
        <v>6</v>
      </c>
      <c r="Z658" s="9">
        <v>1</v>
      </c>
      <c r="AA658" s="9">
        <v>4</v>
      </c>
      <c r="AB658" s="9">
        <v>14</v>
      </c>
      <c r="AC658" s="9"/>
      <c r="AD658" s="6">
        <v>21.56</v>
      </c>
      <c r="AE658" s="9">
        <v>48</v>
      </c>
      <c r="AF658" s="81">
        <v>100</v>
      </c>
      <c r="AG658" s="209" t="s">
        <v>1150</v>
      </c>
      <c r="AH658" s="6" t="s">
        <v>1151</v>
      </c>
      <c r="AI658" s="119">
        <v>33</v>
      </c>
      <c r="AJ658" s="192" t="s">
        <v>1152</v>
      </c>
      <c r="AK658" s="9" t="s">
        <v>1153</v>
      </c>
      <c r="AL658" s="119">
        <v>9</v>
      </c>
      <c r="AM658" s="192" t="s">
        <v>5567</v>
      </c>
      <c r="AN658" s="9" t="s">
        <v>5555</v>
      </c>
      <c r="AO658" s="119">
        <v>12</v>
      </c>
      <c r="AP658" s="192" t="s">
        <v>5547</v>
      </c>
      <c r="AQ658" s="9" t="s">
        <v>5548</v>
      </c>
      <c r="AR658" s="81">
        <v>46</v>
      </c>
      <c r="AS658" s="192"/>
      <c r="AT658" s="9"/>
      <c r="AU658" s="119"/>
      <c r="AV658" s="84"/>
      <c r="AW658" s="9"/>
      <c r="AX658" s="119"/>
      <c r="AY658" s="192"/>
      <c r="AZ658" s="9"/>
      <c r="BA658" s="119"/>
      <c r="BB658" s="192"/>
      <c r="BC658" s="9"/>
      <c r="BD658" s="119"/>
      <c r="BE658" s="192"/>
      <c r="BF658" s="9"/>
      <c r="BG658" s="119"/>
    </row>
    <row r="659" spans="1:59" s="41" customFormat="1" ht="101.95" x14ac:dyDescent="0.25">
      <c r="A659" s="9">
        <v>1554</v>
      </c>
      <c r="B659" s="124" t="s">
        <v>5537</v>
      </c>
      <c r="C659" s="9">
        <v>5</v>
      </c>
      <c r="D659" s="6" t="s">
        <v>399</v>
      </c>
      <c r="E659" s="2" t="s">
        <v>994</v>
      </c>
      <c r="F659" s="1">
        <v>7110</v>
      </c>
      <c r="G659" s="78" t="s">
        <v>5568</v>
      </c>
      <c r="H659" s="9">
        <v>2010</v>
      </c>
      <c r="I659" s="78" t="s">
        <v>5569</v>
      </c>
      <c r="J659" s="141">
        <v>18196.560000000001</v>
      </c>
      <c r="K659" s="78" t="s">
        <v>7623</v>
      </c>
      <c r="L659" s="78" t="s">
        <v>5540</v>
      </c>
      <c r="M659" s="78" t="s">
        <v>5541</v>
      </c>
      <c r="N659" s="78" t="s">
        <v>5570</v>
      </c>
      <c r="O659" s="78" t="s">
        <v>5571</v>
      </c>
      <c r="P659" s="9">
        <v>1653</v>
      </c>
      <c r="Q659" s="6">
        <v>0</v>
      </c>
      <c r="R659" s="6">
        <v>2.675964705882353</v>
      </c>
      <c r="S659" s="6">
        <v>5.9828173010380601</v>
      </c>
      <c r="T659" s="6">
        <v>12.47</v>
      </c>
      <c r="U659" s="6">
        <v>21.128782006920414</v>
      </c>
      <c r="V659" s="9">
        <v>95</v>
      </c>
      <c r="W659" s="9">
        <v>100</v>
      </c>
      <c r="X659" s="6" t="s">
        <v>5572</v>
      </c>
      <c r="Y659" s="9">
        <v>6</v>
      </c>
      <c r="Z659" s="9">
        <v>1</v>
      </c>
      <c r="AA659" s="9">
        <v>4</v>
      </c>
      <c r="AB659" s="9">
        <v>14</v>
      </c>
      <c r="AC659" s="9"/>
      <c r="AD659" s="6">
        <v>12.47</v>
      </c>
      <c r="AE659" s="9">
        <v>48</v>
      </c>
      <c r="AF659" s="81">
        <v>100</v>
      </c>
      <c r="AG659" s="209" t="s">
        <v>399</v>
      </c>
      <c r="AH659" s="6" t="s">
        <v>994</v>
      </c>
      <c r="AI659" s="119">
        <v>100</v>
      </c>
      <c r="AJ659" s="192"/>
      <c r="AK659" s="9"/>
      <c r="AL659" s="119"/>
      <c r="AM659" s="192"/>
      <c r="AN659" s="9"/>
      <c r="AO659" s="119"/>
      <c r="AP659" s="192"/>
      <c r="AQ659" s="9"/>
      <c r="AR659" s="81"/>
      <c r="AS659" s="192"/>
      <c r="AT659" s="9"/>
      <c r="AU659" s="119"/>
      <c r="AV659" s="84"/>
      <c r="AW659" s="9"/>
      <c r="AX659" s="119"/>
      <c r="AY659" s="192"/>
      <c r="AZ659" s="9"/>
      <c r="BA659" s="119"/>
      <c r="BB659" s="192"/>
      <c r="BC659" s="9"/>
      <c r="BD659" s="119"/>
      <c r="BE659" s="192"/>
      <c r="BF659" s="9"/>
      <c r="BG659" s="119"/>
    </row>
    <row r="660" spans="1:59" s="41" customFormat="1" ht="101.95" x14ac:dyDescent="0.25">
      <c r="A660" s="9">
        <v>1555</v>
      </c>
      <c r="B660" s="124" t="s">
        <v>5573</v>
      </c>
      <c r="C660" s="9">
        <v>8</v>
      </c>
      <c r="D660" s="6"/>
      <c r="E660" s="2" t="s">
        <v>5574</v>
      </c>
      <c r="F660" s="1">
        <v>24022</v>
      </c>
      <c r="G660" s="78" t="s">
        <v>5575</v>
      </c>
      <c r="H660" s="9">
        <v>2005</v>
      </c>
      <c r="I660" s="78" t="s">
        <v>5576</v>
      </c>
      <c r="J660" s="141">
        <v>133449.31</v>
      </c>
      <c r="K660" s="78" t="s">
        <v>147</v>
      </c>
      <c r="L660" s="78" t="s">
        <v>5577</v>
      </c>
      <c r="M660" s="78" t="s">
        <v>5578</v>
      </c>
      <c r="N660" s="78" t="s">
        <v>5579</v>
      </c>
      <c r="O660" s="78" t="s">
        <v>5580</v>
      </c>
      <c r="P660" s="9" t="s">
        <v>5581</v>
      </c>
      <c r="Q660" s="6">
        <v>9.44</v>
      </c>
      <c r="R660" s="6">
        <v>0</v>
      </c>
      <c r="S660" s="6">
        <v>2.0299999999999998</v>
      </c>
      <c r="T660" s="6">
        <v>7.41</v>
      </c>
      <c r="U660" s="6">
        <v>9.44</v>
      </c>
      <c r="V660" s="9">
        <v>20.5</v>
      </c>
      <c r="W660" s="9">
        <v>100</v>
      </c>
      <c r="X660" s="6" t="s">
        <v>5582</v>
      </c>
      <c r="Y660" s="9">
        <v>3</v>
      </c>
      <c r="Z660" s="9">
        <v>5</v>
      </c>
      <c r="AA660" s="9">
        <v>1</v>
      </c>
      <c r="AB660" s="9">
        <v>4</v>
      </c>
      <c r="AC660" s="9">
        <v>100</v>
      </c>
      <c r="AD660" s="6">
        <v>7.41</v>
      </c>
      <c r="AE660" s="9">
        <v>5</v>
      </c>
      <c r="AF660" s="81">
        <v>27</v>
      </c>
      <c r="AG660" s="209" t="s">
        <v>5583</v>
      </c>
      <c r="AH660" s="6"/>
      <c r="AI660" s="119">
        <v>1</v>
      </c>
      <c r="AJ660" s="192"/>
      <c r="AK660" s="9"/>
      <c r="AL660" s="119"/>
      <c r="AM660" s="192"/>
      <c r="AN660" s="9"/>
      <c r="AO660" s="119"/>
      <c r="AP660" s="192"/>
      <c r="AQ660" s="9"/>
      <c r="AR660" s="81"/>
      <c r="AS660" s="192" t="s">
        <v>5584</v>
      </c>
      <c r="AT660" s="9" t="s">
        <v>5585</v>
      </c>
      <c r="AU660" s="119">
        <v>25</v>
      </c>
      <c r="AV660" s="84"/>
      <c r="AW660" s="9"/>
      <c r="AX660" s="119"/>
      <c r="AY660" s="192"/>
      <c r="AZ660" s="9"/>
      <c r="BA660" s="119"/>
      <c r="BB660" s="192"/>
      <c r="BC660" s="9"/>
      <c r="BD660" s="119"/>
      <c r="BE660" s="192"/>
      <c r="BF660" s="9"/>
      <c r="BG660" s="119"/>
    </row>
    <row r="661" spans="1:59" s="41" customFormat="1" ht="409.6" x14ac:dyDescent="0.25">
      <c r="A661" s="9">
        <v>1555</v>
      </c>
      <c r="B661" s="124" t="s">
        <v>5573</v>
      </c>
      <c r="C661" s="9">
        <v>2</v>
      </c>
      <c r="D661" s="6"/>
      <c r="E661" s="2" t="s">
        <v>5586</v>
      </c>
      <c r="F661" s="1">
        <v>11625</v>
      </c>
      <c r="G661" s="78" t="s">
        <v>5587</v>
      </c>
      <c r="H661" s="9">
        <v>2003</v>
      </c>
      <c r="I661" s="78" t="s">
        <v>5588</v>
      </c>
      <c r="J661" s="141">
        <v>130047.47</v>
      </c>
      <c r="K661" s="78" t="s">
        <v>147</v>
      </c>
      <c r="L661" s="78" t="s">
        <v>5589</v>
      </c>
      <c r="M661" s="78" t="s">
        <v>5590</v>
      </c>
      <c r="N661" s="78" t="s">
        <v>5591</v>
      </c>
      <c r="O661" s="78" t="s">
        <v>5592</v>
      </c>
      <c r="P661" s="9" t="s">
        <v>5593</v>
      </c>
      <c r="Q661" s="6">
        <v>33.840000000000003</v>
      </c>
      <c r="R661" s="6">
        <v>0.28000000000000003</v>
      </c>
      <c r="S661" s="6">
        <v>7.8</v>
      </c>
      <c r="T661" s="6">
        <v>25.77</v>
      </c>
      <c r="U661" s="6">
        <v>33.840000000000003</v>
      </c>
      <c r="V661" s="9">
        <v>121.16666666666667</v>
      </c>
      <c r="W661" s="9">
        <v>97</v>
      </c>
      <c r="X661" s="6" t="s">
        <v>5582</v>
      </c>
      <c r="Y661" s="9">
        <v>3</v>
      </c>
      <c r="Z661" s="9">
        <v>12</v>
      </c>
      <c r="AA661" s="9">
        <v>3</v>
      </c>
      <c r="AB661" s="9">
        <v>4</v>
      </c>
      <c r="AC661" s="9">
        <v>180.3</v>
      </c>
      <c r="AD661" s="6">
        <v>25.77</v>
      </c>
      <c r="AE661" s="9">
        <v>5</v>
      </c>
      <c r="AF661" s="81">
        <v>120</v>
      </c>
      <c r="AG661" s="209" t="s">
        <v>5594</v>
      </c>
      <c r="AH661" s="6"/>
      <c r="AI661" s="119">
        <v>7</v>
      </c>
      <c r="AJ661" s="192" t="s">
        <v>5595</v>
      </c>
      <c r="AK661" s="9"/>
      <c r="AL661" s="119">
        <v>13</v>
      </c>
      <c r="AM661" s="192" t="s">
        <v>5596</v>
      </c>
      <c r="AN661" s="9"/>
      <c r="AO661" s="119">
        <v>100</v>
      </c>
      <c r="AP661" s="192"/>
      <c r="AQ661" s="9"/>
      <c r="AR661" s="81"/>
      <c r="AS661" s="192"/>
      <c r="AT661" s="9"/>
      <c r="AU661" s="119"/>
      <c r="AV661" s="84"/>
      <c r="AW661" s="9"/>
      <c r="AX661" s="119"/>
      <c r="AY661" s="192"/>
      <c r="AZ661" s="9"/>
      <c r="BA661" s="119"/>
      <c r="BB661" s="192"/>
      <c r="BC661" s="9"/>
      <c r="BD661" s="119"/>
      <c r="BE661" s="192"/>
      <c r="BF661" s="9"/>
      <c r="BG661" s="119"/>
    </row>
    <row r="662" spans="1:59" s="41" customFormat="1" ht="254.8" x14ac:dyDescent="0.25">
      <c r="A662" s="9">
        <v>1555</v>
      </c>
      <c r="B662" s="124" t="s">
        <v>5573</v>
      </c>
      <c r="C662" s="9">
        <v>5</v>
      </c>
      <c r="D662" s="6"/>
      <c r="E662" s="2" t="s">
        <v>5597</v>
      </c>
      <c r="F662" s="1" t="s">
        <v>5598</v>
      </c>
      <c r="G662" s="78" t="s">
        <v>5599</v>
      </c>
      <c r="H662" s="9">
        <v>2004</v>
      </c>
      <c r="I662" s="78" t="s">
        <v>5600</v>
      </c>
      <c r="J662" s="141">
        <v>82242.899999999994</v>
      </c>
      <c r="K662" s="78" t="s">
        <v>147</v>
      </c>
      <c r="L662" s="78" t="s">
        <v>5601</v>
      </c>
      <c r="M662" s="78" t="s">
        <v>5602</v>
      </c>
      <c r="N662" s="78" t="s">
        <v>5603</v>
      </c>
      <c r="O662" s="78" t="s">
        <v>5604</v>
      </c>
      <c r="P662" s="9" t="s">
        <v>5605</v>
      </c>
      <c r="Q662" s="6">
        <v>18.7</v>
      </c>
      <c r="R662" s="6">
        <v>0</v>
      </c>
      <c r="S662" s="6">
        <v>3.55</v>
      </c>
      <c r="T662" s="6">
        <v>15.15</v>
      </c>
      <c r="U662" s="6">
        <v>18.7</v>
      </c>
      <c r="V662" s="9">
        <v>37.25</v>
      </c>
      <c r="W662" s="9">
        <v>100</v>
      </c>
      <c r="X662" s="6" t="s">
        <v>5582</v>
      </c>
      <c r="Y662" s="9">
        <v>3</v>
      </c>
      <c r="Z662" s="9">
        <v>10</v>
      </c>
      <c r="AA662" s="9">
        <v>1</v>
      </c>
      <c r="AB662" s="9">
        <v>44</v>
      </c>
      <c r="AC662" s="9">
        <v>180.6</v>
      </c>
      <c r="AD662" s="6">
        <v>32.01</v>
      </c>
      <c r="AE662" s="9">
        <v>5</v>
      </c>
      <c r="AF662" s="81">
        <v>61</v>
      </c>
      <c r="AG662" s="209" t="s">
        <v>5595</v>
      </c>
      <c r="AH662" s="6"/>
      <c r="AI662" s="119">
        <v>32</v>
      </c>
      <c r="AJ662" s="192"/>
      <c r="AK662" s="9"/>
      <c r="AL662" s="119"/>
      <c r="AM662" s="192"/>
      <c r="AN662" s="9"/>
      <c r="AO662" s="119"/>
      <c r="AP662" s="192"/>
      <c r="AQ662" s="9"/>
      <c r="AR662" s="81"/>
      <c r="AS662" s="192" t="s">
        <v>5584</v>
      </c>
      <c r="AT662" s="9"/>
      <c r="AU662" s="119">
        <v>20</v>
      </c>
      <c r="AV662" s="84" t="s">
        <v>5606</v>
      </c>
      <c r="AW662" s="9" t="s">
        <v>5607</v>
      </c>
      <c r="AX662" s="119">
        <v>9</v>
      </c>
      <c r="AY662" s="192"/>
      <c r="AZ662" s="9"/>
      <c r="BA662" s="119"/>
      <c r="BB662" s="192"/>
      <c r="BC662" s="9"/>
      <c r="BD662" s="119"/>
      <c r="BE662" s="192"/>
      <c r="BF662" s="9"/>
      <c r="BG662" s="119"/>
    </row>
    <row r="663" spans="1:59" s="41" customFormat="1" ht="229.3" x14ac:dyDescent="0.25">
      <c r="A663" s="9">
        <v>1555</v>
      </c>
      <c r="B663" s="124" t="s">
        <v>5573</v>
      </c>
      <c r="C663" s="9">
        <v>13</v>
      </c>
      <c r="D663" s="6"/>
      <c r="E663" s="2" t="s">
        <v>5608</v>
      </c>
      <c r="F663" s="1" t="s">
        <v>5609</v>
      </c>
      <c r="G663" s="78" t="s">
        <v>5610</v>
      </c>
      <c r="H663" s="9">
        <v>2004</v>
      </c>
      <c r="I663" s="78" t="s">
        <v>5611</v>
      </c>
      <c r="J663" s="141">
        <v>129560.41</v>
      </c>
      <c r="K663" s="78" t="s">
        <v>147</v>
      </c>
      <c r="L663" s="78" t="s">
        <v>5577</v>
      </c>
      <c r="M663" s="78" t="s">
        <v>5578</v>
      </c>
      <c r="N663" s="78" t="s">
        <v>5612</v>
      </c>
      <c r="O663" s="78" t="s">
        <v>5613</v>
      </c>
      <c r="P663" s="9">
        <v>901593</v>
      </c>
      <c r="Q663" s="6">
        <v>31.05</v>
      </c>
      <c r="R663" s="6">
        <v>0</v>
      </c>
      <c r="S663" s="6">
        <v>1.39</v>
      </c>
      <c r="T663" s="6">
        <v>29.66</v>
      </c>
      <c r="U663" s="6">
        <v>31.05</v>
      </c>
      <c r="V663" s="9">
        <v>15.666666666666666</v>
      </c>
      <c r="W663" s="9">
        <v>100</v>
      </c>
      <c r="X663" s="6" t="s">
        <v>5582</v>
      </c>
      <c r="Y663" s="9">
        <v>3</v>
      </c>
      <c r="Z663" s="9">
        <v>10</v>
      </c>
      <c r="AA663" s="9">
        <v>1</v>
      </c>
      <c r="AB663" s="9">
        <v>4</v>
      </c>
      <c r="AC663" s="9">
        <v>99.1</v>
      </c>
      <c r="AD663" s="6">
        <v>7.42</v>
      </c>
      <c r="AE663" s="9">
        <v>5</v>
      </c>
      <c r="AF663" s="81">
        <v>11</v>
      </c>
      <c r="AG663" s="209" t="s">
        <v>5614</v>
      </c>
      <c r="AH663" s="6"/>
      <c r="AI663" s="119">
        <v>5</v>
      </c>
      <c r="AJ663" s="192"/>
      <c r="AK663" s="9"/>
      <c r="AL663" s="119"/>
      <c r="AM663" s="192"/>
      <c r="AN663" s="9"/>
      <c r="AO663" s="119"/>
      <c r="AP663" s="192"/>
      <c r="AQ663" s="9"/>
      <c r="AR663" s="81"/>
      <c r="AS663" s="192" t="s">
        <v>5584</v>
      </c>
      <c r="AT663" s="9" t="s">
        <v>5615</v>
      </c>
      <c r="AU663" s="119">
        <v>7</v>
      </c>
      <c r="AV663" s="84"/>
      <c r="AW663" s="9"/>
      <c r="AX663" s="119"/>
      <c r="AY663" s="192"/>
      <c r="AZ663" s="9"/>
      <c r="BA663" s="119"/>
      <c r="BB663" s="192"/>
      <c r="BC663" s="9"/>
      <c r="BD663" s="119"/>
      <c r="BE663" s="192"/>
      <c r="BF663" s="9"/>
      <c r="BG663" s="119"/>
    </row>
    <row r="664" spans="1:59" s="41" customFormat="1" ht="293" x14ac:dyDescent="0.25">
      <c r="A664" s="9">
        <v>1555</v>
      </c>
      <c r="B664" s="124" t="s">
        <v>5573</v>
      </c>
      <c r="C664" s="9">
        <v>11</v>
      </c>
      <c r="D664" s="6"/>
      <c r="E664" s="2" t="s">
        <v>5616</v>
      </c>
      <c r="F664" s="1">
        <v>11411</v>
      </c>
      <c r="G664" s="78" t="s">
        <v>5617</v>
      </c>
      <c r="H664" s="9">
        <v>2003</v>
      </c>
      <c r="I664" s="78" t="s">
        <v>5618</v>
      </c>
      <c r="J664" s="141">
        <v>58828.49</v>
      </c>
      <c r="K664" s="78" t="s">
        <v>147</v>
      </c>
      <c r="L664" s="78" t="s">
        <v>5577</v>
      </c>
      <c r="M664" s="78" t="s">
        <v>5578</v>
      </c>
      <c r="N664" s="78" t="s">
        <v>5619</v>
      </c>
      <c r="O664" s="78" t="s">
        <v>5620</v>
      </c>
      <c r="P664" s="9" t="s">
        <v>5621</v>
      </c>
      <c r="Q664" s="6">
        <v>25.9</v>
      </c>
      <c r="R664" s="6">
        <v>0</v>
      </c>
      <c r="S664" s="6">
        <v>3.33</v>
      </c>
      <c r="T664" s="6">
        <v>22.57</v>
      </c>
      <c r="U664" s="6">
        <v>25.9</v>
      </c>
      <c r="V664" s="9">
        <v>14.416666666666666</v>
      </c>
      <c r="W664" s="9">
        <v>100</v>
      </c>
      <c r="X664" s="6" t="s">
        <v>5582</v>
      </c>
      <c r="Y664" s="9">
        <v>1</v>
      </c>
      <c r="Z664" s="9">
        <v>9</v>
      </c>
      <c r="AA664" s="9">
        <v>1</v>
      </c>
      <c r="AB664" s="9">
        <v>4</v>
      </c>
      <c r="AC664" s="9">
        <v>101</v>
      </c>
      <c r="AD664" s="6">
        <v>22.57</v>
      </c>
      <c r="AE664" s="9">
        <v>2</v>
      </c>
      <c r="AF664" s="81">
        <v>7</v>
      </c>
      <c r="AG664" s="209"/>
      <c r="AH664" s="6"/>
      <c r="AI664" s="119"/>
      <c r="AJ664" s="192"/>
      <c r="AK664" s="9"/>
      <c r="AL664" s="119"/>
      <c r="AM664" s="192"/>
      <c r="AN664" s="9"/>
      <c r="AO664" s="119"/>
      <c r="AP664" s="192"/>
      <c r="AQ664" s="9"/>
      <c r="AR664" s="81"/>
      <c r="AS664" s="192" t="s">
        <v>5584</v>
      </c>
      <c r="AT664" s="9" t="s">
        <v>5622</v>
      </c>
      <c r="AU664" s="119">
        <v>7</v>
      </c>
      <c r="AV664" s="84"/>
      <c r="AW664" s="9"/>
      <c r="AX664" s="119"/>
      <c r="AY664" s="192"/>
      <c r="AZ664" s="9"/>
      <c r="BA664" s="119"/>
      <c r="BB664" s="192"/>
      <c r="BC664" s="9"/>
      <c r="BD664" s="119"/>
      <c r="BE664" s="192"/>
      <c r="BF664" s="9"/>
      <c r="BG664" s="119"/>
    </row>
    <row r="665" spans="1:59" s="41" customFormat="1" ht="305.75" x14ac:dyDescent="0.25">
      <c r="A665" s="9">
        <v>1555</v>
      </c>
      <c r="B665" s="124" t="s">
        <v>5573</v>
      </c>
      <c r="C665" s="9">
        <v>3</v>
      </c>
      <c r="D665" s="6"/>
      <c r="E665" s="2" t="s">
        <v>5623</v>
      </c>
      <c r="F665" s="1">
        <v>18565</v>
      </c>
      <c r="G665" s="78" t="s">
        <v>5624</v>
      </c>
      <c r="H665" s="9">
        <v>2005</v>
      </c>
      <c r="I665" s="78" t="s">
        <v>5625</v>
      </c>
      <c r="J665" s="141">
        <v>63642.400000000001</v>
      </c>
      <c r="K665" s="78" t="s">
        <v>140</v>
      </c>
      <c r="L665" s="78" t="s">
        <v>5589</v>
      </c>
      <c r="M665" s="78" t="s">
        <v>5590</v>
      </c>
      <c r="N665" s="78" t="s">
        <v>5626</v>
      </c>
      <c r="O665" s="78" t="s">
        <v>5627</v>
      </c>
      <c r="P665" s="9" t="s">
        <v>5628</v>
      </c>
      <c r="Q665" s="6">
        <v>33.26</v>
      </c>
      <c r="R665" s="6">
        <v>0</v>
      </c>
      <c r="S665" s="6">
        <v>0</v>
      </c>
      <c r="T665" s="6">
        <v>33.26</v>
      </c>
      <c r="U665" s="6">
        <v>33.26</v>
      </c>
      <c r="V665" s="9">
        <v>30.416666666666668</v>
      </c>
      <c r="W665" s="9">
        <v>100</v>
      </c>
      <c r="X665" s="6" t="s">
        <v>5582</v>
      </c>
      <c r="Y665" s="9">
        <v>3</v>
      </c>
      <c r="Z665" s="9">
        <v>4</v>
      </c>
      <c r="AA665" s="9">
        <v>4</v>
      </c>
      <c r="AB665" s="9">
        <v>44</v>
      </c>
      <c r="AC665" s="9">
        <v>328</v>
      </c>
      <c r="AD665" s="6">
        <v>36.25</v>
      </c>
      <c r="AE665" s="9">
        <v>5</v>
      </c>
      <c r="AF665" s="81">
        <v>53</v>
      </c>
      <c r="AG665" s="209" t="s">
        <v>5629</v>
      </c>
      <c r="AH665" s="6"/>
      <c r="AI665" s="119">
        <v>53</v>
      </c>
      <c r="AJ665" s="192"/>
      <c r="AK665" s="9"/>
      <c r="AL665" s="119"/>
      <c r="AM665" s="192"/>
      <c r="AN665" s="9"/>
      <c r="AO665" s="119"/>
      <c r="AP665" s="192"/>
      <c r="AQ665" s="9"/>
      <c r="AR665" s="81"/>
      <c r="AS665" s="192"/>
      <c r="AT665" s="9"/>
      <c r="AU665" s="119"/>
      <c r="AV665" s="84"/>
      <c r="AW665" s="9"/>
      <c r="AX665" s="119"/>
      <c r="AY665" s="192"/>
      <c r="AZ665" s="9"/>
      <c r="BA665" s="119"/>
      <c r="BB665" s="192"/>
      <c r="BC665" s="9"/>
      <c r="BD665" s="119"/>
      <c r="BE665" s="192"/>
      <c r="BF665" s="9"/>
      <c r="BG665" s="119"/>
    </row>
    <row r="666" spans="1:59" s="41" customFormat="1" ht="76.45" x14ac:dyDescent="0.25">
      <c r="A666" s="9">
        <v>1555</v>
      </c>
      <c r="B666" s="124" t="s">
        <v>5573</v>
      </c>
      <c r="C666" s="9">
        <v>5</v>
      </c>
      <c r="D666" s="6"/>
      <c r="E666" s="2" t="s">
        <v>5630</v>
      </c>
      <c r="F666" s="1">
        <v>24381</v>
      </c>
      <c r="G666" s="78" t="s">
        <v>5631</v>
      </c>
      <c r="H666" s="9">
        <v>2002</v>
      </c>
      <c r="I666" s="78" t="s">
        <v>5632</v>
      </c>
      <c r="J666" s="141">
        <v>154745.9</v>
      </c>
      <c r="K666" s="78" t="s">
        <v>49</v>
      </c>
      <c r="L666" s="78" t="s">
        <v>5589</v>
      </c>
      <c r="M666" s="78" t="s">
        <v>5633</v>
      </c>
      <c r="N666" s="78" t="s">
        <v>5634</v>
      </c>
      <c r="O666" s="78" t="s">
        <v>5635</v>
      </c>
      <c r="P666" s="9" t="s">
        <v>5636</v>
      </c>
      <c r="Q666" s="6">
        <v>17.73</v>
      </c>
      <c r="R666" s="6">
        <v>0</v>
      </c>
      <c r="S666" s="6">
        <v>5.0599999999999996</v>
      </c>
      <c r="T666" s="6">
        <v>12.67</v>
      </c>
      <c r="U666" s="6">
        <v>17.73</v>
      </c>
      <c r="V666" s="9">
        <v>38.833333333333336</v>
      </c>
      <c r="W666" s="9">
        <v>100</v>
      </c>
      <c r="X666" s="6" t="s">
        <v>5582</v>
      </c>
      <c r="Y666" s="9">
        <v>3</v>
      </c>
      <c r="Z666" s="9">
        <v>5</v>
      </c>
      <c r="AA666" s="9">
        <v>1</v>
      </c>
      <c r="AB666" s="9">
        <v>44</v>
      </c>
      <c r="AC666" s="9">
        <v>204</v>
      </c>
      <c r="AD666" s="6">
        <v>40.950000000000003</v>
      </c>
      <c r="AE666" s="9">
        <v>5</v>
      </c>
      <c r="AF666" s="81">
        <v>45</v>
      </c>
      <c r="AG666" s="209" t="s">
        <v>5594</v>
      </c>
      <c r="AH666" s="6"/>
      <c r="AI666" s="119">
        <v>24</v>
      </c>
      <c r="AJ666" s="192" t="s">
        <v>5629</v>
      </c>
      <c r="AK666" s="9"/>
      <c r="AL666" s="119">
        <v>5</v>
      </c>
      <c r="AM666" s="192"/>
      <c r="AN666" s="9"/>
      <c r="AO666" s="119"/>
      <c r="AP666" s="192"/>
      <c r="AQ666" s="9"/>
      <c r="AR666" s="81"/>
      <c r="AS666" s="192" t="s">
        <v>5606</v>
      </c>
      <c r="AT666" s="9" t="s">
        <v>5637</v>
      </c>
      <c r="AU666" s="119">
        <v>12</v>
      </c>
      <c r="AV666" s="84" t="s">
        <v>5638</v>
      </c>
      <c r="AW666" s="9" t="s">
        <v>5639</v>
      </c>
      <c r="AX666" s="119">
        <v>4</v>
      </c>
      <c r="AY666" s="192"/>
      <c r="AZ666" s="9"/>
      <c r="BA666" s="119"/>
      <c r="BB666" s="192"/>
      <c r="BC666" s="9"/>
      <c r="BD666" s="119"/>
      <c r="BE666" s="192"/>
      <c r="BF666" s="9"/>
      <c r="BG666" s="119"/>
    </row>
    <row r="667" spans="1:59" s="41" customFormat="1" ht="293" x14ac:dyDescent="0.25">
      <c r="A667" s="9">
        <v>1555</v>
      </c>
      <c r="B667" s="124" t="s">
        <v>5573</v>
      </c>
      <c r="C667" s="9">
        <v>3</v>
      </c>
      <c r="D667" s="6"/>
      <c r="E667" s="2" t="s">
        <v>5623</v>
      </c>
      <c r="F667" s="1">
        <v>18565</v>
      </c>
      <c r="G667" s="78" t="s">
        <v>5640</v>
      </c>
      <c r="H667" s="9">
        <v>2008</v>
      </c>
      <c r="I667" s="78" t="s">
        <v>5641</v>
      </c>
      <c r="J667" s="141">
        <v>149413.79</v>
      </c>
      <c r="K667" s="78" t="s">
        <v>88</v>
      </c>
      <c r="L667" s="78" t="s">
        <v>5589</v>
      </c>
      <c r="M667" s="78" t="s">
        <v>5589</v>
      </c>
      <c r="N667" s="78" t="s">
        <v>5642</v>
      </c>
      <c r="O667" s="78" t="s">
        <v>5643</v>
      </c>
      <c r="P667" s="9" t="s">
        <v>5644</v>
      </c>
      <c r="Q667" s="6">
        <v>124.34</v>
      </c>
      <c r="R667" s="6">
        <v>0</v>
      </c>
      <c r="S667" s="6">
        <v>113.82</v>
      </c>
      <c r="T667" s="6">
        <v>14.92</v>
      </c>
      <c r="U667" s="6">
        <v>124.34</v>
      </c>
      <c r="V667" s="9">
        <v>3</v>
      </c>
      <c r="W667" s="9">
        <v>100</v>
      </c>
      <c r="X667" s="6" t="s">
        <v>5582</v>
      </c>
      <c r="Y667" s="9">
        <v>1</v>
      </c>
      <c r="Z667" s="9">
        <v>4</v>
      </c>
      <c r="AA667" s="9">
        <v>1</v>
      </c>
      <c r="AB667" s="9">
        <v>44</v>
      </c>
      <c r="AC667" s="9">
        <v>163</v>
      </c>
      <c r="AD667" s="6">
        <v>14.92</v>
      </c>
      <c r="AE667" s="9">
        <v>5</v>
      </c>
      <c r="AF667" s="81">
        <v>11</v>
      </c>
      <c r="AG667" s="209"/>
      <c r="AH667" s="6"/>
      <c r="AI667" s="119"/>
      <c r="AJ667" s="192"/>
      <c r="AK667" s="9"/>
      <c r="AL667" s="119"/>
      <c r="AM667" s="192"/>
      <c r="AN667" s="9"/>
      <c r="AO667" s="119"/>
      <c r="AP667" s="192"/>
      <c r="AQ667" s="9"/>
      <c r="AR667" s="81"/>
      <c r="AS667" s="192"/>
      <c r="AT667" s="9"/>
      <c r="AU667" s="119"/>
      <c r="AV667" s="84" t="s">
        <v>5638</v>
      </c>
      <c r="AW667" s="9" t="s">
        <v>5645</v>
      </c>
      <c r="AX667" s="119">
        <v>11</v>
      </c>
      <c r="AY667" s="192"/>
      <c r="AZ667" s="9"/>
      <c r="BA667" s="119"/>
      <c r="BB667" s="192"/>
      <c r="BC667" s="9"/>
      <c r="BD667" s="119"/>
      <c r="BE667" s="192"/>
      <c r="BF667" s="9"/>
      <c r="BG667" s="119"/>
    </row>
    <row r="668" spans="1:59" s="41" customFormat="1" ht="165.6" x14ac:dyDescent="0.25">
      <c r="A668" s="9">
        <v>1555</v>
      </c>
      <c r="B668" s="124" t="s">
        <v>5573</v>
      </c>
      <c r="C668" s="9">
        <v>1</v>
      </c>
      <c r="D668" s="6"/>
      <c r="E668" s="2" t="s">
        <v>5646</v>
      </c>
      <c r="F668" s="1">
        <v>13572</v>
      </c>
      <c r="G668" s="78" t="s">
        <v>5647</v>
      </c>
      <c r="H668" s="9">
        <v>2007</v>
      </c>
      <c r="I668" s="78" t="s">
        <v>5648</v>
      </c>
      <c r="J668" s="141">
        <v>82179.86</v>
      </c>
      <c r="K668" s="78" t="s">
        <v>5649</v>
      </c>
      <c r="L668" s="78" t="s">
        <v>5650</v>
      </c>
      <c r="M668" s="78" t="s">
        <v>5651</v>
      </c>
      <c r="N668" s="78" t="s">
        <v>5652</v>
      </c>
      <c r="O668" s="78" t="s">
        <v>5653</v>
      </c>
      <c r="P668" s="9" t="s">
        <v>5654</v>
      </c>
      <c r="Q668" s="6">
        <v>15.94</v>
      </c>
      <c r="R668" s="6">
        <v>0</v>
      </c>
      <c r="S668" s="6">
        <v>1</v>
      </c>
      <c r="T668" s="6">
        <v>14.94</v>
      </c>
      <c r="U668" s="6">
        <v>15.94</v>
      </c>
      <c r="V668" s="9">
        <v>19</v>
      </c>
      <c r="W668" s="9">
        <v>100</v>
      </c>
      <c r="X668" s="6" t="s">
        <v>5582</v>
      </c>
      <c r="Y668" s="9">
        <v>3</v>
      </c>
      <c r="Z668" s="9">
        <v>10</v>
      </c>
      <c r="AA668" s="9">
        <v>4</v>
      </c>
      <c r="AB668" s="9">
        <v>44</v>
      </c>
      <c r="AC668" s="9"/>
      <c r="AD668" s="6">
        <v>14.94</v>
      </c>
      <c r="AE668" s="9">
        <v>5</v>
      </c>
      <c r="AF668" s="81">
        <v>21</v>
      </c>
      <c r="AG668" s="209"/>
      <c r="AH668" s="6"/>
      <c r="AI668" s="119"/>
      <c r="AJ668" s="192"/>
      <c r="AK668" s="9"/>
      <c r="AL668" s="119"/>
      <c r="AM668" s="192"/>
      <c r="AN668" s="9"/>
      <c r="AO668" s="119"/>
      <c r="AP668" s="192"/>
      <c r="AQ668" s="9"/>
      <c r="AR668" s="81"/>
      <c r="AS668" s="192" t="s">
        <v>5606</v>
      </c>
      <c r="AT668" s="9" t="s">
        <v>5655</v>
      </c>
      <c r="AU668" s="119">
        <v>21</v>
      </c>
      <c r="AV668" s="84"/>
      <c r="AW668" s="9"/>
      <c r="AX668" s="119"/>
      <c r="AY668" s="192"/>
      <c r="AZ668" s="9"/>
      <c r="BA668" s="119"/>
      <c r="BB668" s="192"/>
      <c r="BC668" s="9"/>
      <c r="BD668" s="119"/>
      <c r="BE668" s="192"/>
      <c r="BF668" s="9"/>
      <c r="BG668" s="119"/>
    </row>
    <row r="669" spans="1:59" s="41" customFormat="1" ht="229.3" x14ac:dyDescent="0.25">
      <c r="A669" s="9">
        <v>1555</v>
      </c>
      <c r="B669" s="124" t="s">
        <v>5573</v>
      </c>
      <c r="C669" s="9">
        <v>5</v>
      </c>
      <c r="D669" s="6"/>
      <c r="E669" s="2" t="s">
        <v>5656</v>
      </c>
      <c r="F669" s="1">
        <v>16115</v>
      </c>
      <c r="G669" s="78" t="s">
        <v>3218</v>
      </c>
      <c r="H669" s="9">
        <v>2008</v>
      </c>
      <c r="I669" s="78" t="s">
        <v>5657</v>
      </c>
      <c r="J669" s="141">
        <v>50008.959999999999</v>
      </c>
      <c r="K669" s="78" t="s">
        <v>7625</v>
      </c>
      <c r="L669" s="78" t="s">
        <v>5658</v>
      </c>
      <c r="M669" s="78" t="s">
        <v>5659</v>
      </c>
      <c r="N669" s="78" t="s">
        <v>5660</v>
      </c>
      <c r="O669" s="78" t="s">
        <v>5661</v>
      </c>
      <c r="P669" s="9" t="s">
        <v>5662</v>
      </c>
      <c r="Q669" s="6">
        <v>34.409999999999997</v>
      </c>
      <c r="R669" s="6">
        <v>0</v>
      </c>
      <c r="S669" s="6">
        <v>0</v>
      </c>
      <c r="T669" s="6">
        <v>34.409999999999997</v>
      </c>
      <c r="U669" s="6">
        <v>34.409999999999997</v>
      </c>
      <c r="V669" s="9">
        <v>6.666666666666667</v>
      </c>
      <c r="W669" s="9">
        <v>100</v>
      </c>
      <c r="X669" s="6" t="s">
        <v>5582</v>
      </c>
      <c r="Y669" s="9">
        <v>3</v>
      </c>
      <c r="Z669" s="9">
        <v>5</v>
      </c>
      <c r="AA669" s="9">
        <v>1</v>
      </c>
      <c r="AB669" s="9">
        <v>4</v>
      </c>
      <c r="AC669" s="9"/>
      <c r="AD669" s="6">
        <v>34.409999999999997</v>
      </c>
      <c r="AE669" s="9">
        <v>5</v>
      </c>
      <c r="AF669" s="81">
        <v>2</v>
      </c>
      <c r="AG669" s="209"/>
      <c r="AH669" s="6"/>
      <c r="AI669" s="119"/>
      <c r="AJ669" s="192"/>
      <c r="AK669" s="9"/>
      <c r="AL669" s="119"/>
      <c r="AM669" s="192"/>
      <c r="AN669" s="9"/>
      <c r="AO669" s="119"/>
      <c r="AP669" s="192"/>
      <c r="AQ669" s="9"/>
      <c r="AR669" s="81"/>
      <c r="AS669" s="192" t="s">
        <v>5584</v>
      </c>
      <c r="AT669" s="9" t="s">
        <v>5663</v>
      </c>
      <c r="AU669" s="119">
        <v>2</v>
      </c>
      <c r="AV669" s="84"/>
      <c r="AW669" s="9"/>
      <c r="AX669" s="119"/>
      <c r="AY669" s="192"/>
      <c r="AZ669" s="9"/>
      <c r="BA669" s="119"/>
      <c r="BB669" s="192"/>
      <c r="BC669" s="9"/>
      <c r="BD669" s="119"/>
      <c r="BE669" s="192"/>
      <c r="BF669" s="9"/>
      <c r="BG669" s="119"/>
    </row>
    <row r="670" spans="1:59" s="41" customFormat="1" ht="114.65" x14ac:dyDescent="0.25">
      <c r="A670" s="9">
        <v>1555</v>
      </c>
      <c r="B670" s="124" t="s">
        <v>5573</v>
      </c>
      <c r="C670" s="9">
        <v>7</v>
      </c>
      <c r="D670" s="6"/>
      <c r="E670" s="2" t="s">
        <v>5664</v>
      </c>
      <c r="F670" s="1">
        <v>17146</v>
      </c>
      <c r="G670" s="78" t="s">
        <v>5665</v>
      </c>
      <c r="H670" s="9">
        <v>2008</v>
      </c>
      <c r="I670" s="78" t="s">
        <v>5666</v>
      </c>
      <c r="J670" s="141">
        <v>72637.05</v>
      </c>
      <c r="K670" s="37" t="s">
        <v>7624</v>
      </c>
      <c r="L670" s="78" t="s">
        <v>5667</v>
      </c>
      <c r="M670" s="78" t="s">
        <v>5668</v>
      </c>
      <c r="N670" s="78" t="s">
        <v>5669</v>
      </c>
      <c r="O670" s="78" t="s">
        <v>5670</v>
      </c>
      <c r="P670" s="9" t="s">
        <v>5671</v>
      </c>
      <c r="Q670" s="6">
        <v>6.26</v>
      </c>
      <c r="R670" s="6">
        <v>0</v>
      </c>
      <c r="S670" s="6">
        <v>0.31</v>
      </c>
      <c r="T670" s="6">
        <v>5.95</v>
      </c>
      <c r="U670" s="6">
        <v>6.26</v>
      </c>
      <c r="V670" s="9">
        <v>33.916666666666664</v>
      </c>
      <c r="W670" s="9">
        <v>100</v>
      </c>
      <c r="X670" s="6" t="s">
        <v>5582</v>
      </c>
      <c r="Y670" s="9">
        <v>3</v>
      </c>
      <c r="Z670" s="9">
        <v>4</v>
      </c>
      <c r="AA670" s="9">
        <v>3</v>
      </c>
      <c r="AB670" s="9">
        <v>4</v>
      </c>
      <c r="AC670" s="9"/>
      <c r="AD670" s="6">
        <v>17.84</v>
      </c>
      <c r="AE670" s="9">
        <v>5</v>
      </c>
      <c r="AF670" s="81">
        <v>28</v>
      </c>
      <c r="AG670" s="209"/>
      <c r="AH670" s="6"/>
      <c r="AI670" s="119"/>
      <c r="AJ670" s="192"/>
      <c r="AK670" s="9"/>
      <c r="AL670" s="119"/>
      <c r="AM670" s="192"/>
      <c r="AN670" s="9"/>
      <c r="AO670" s="119"/>
      <c r="AP670" s="192"/>
      <c r="AQ670" s="9"/>
      <c r="AR670" s="81"/>
      <c r="AS670" s="192" t="s">
        <v>5584</v>
      </c>
      <c r="AT670" s="9"/>
      <c r="AU670" s="119">
        <v>28</v>
      </c>
      <c r="AV670" s="84"/>
      <c r="AW670" s="9"/>
      <c r="AX670" s="119"/>
      <c r="AY670" s="192"/>
      <c r="AZ670" s="9"/>
      <c r="BA670" s="119"/>
      <c r="BB670" s="192"/>
      <c r="BC670" s="9"/>
      <c r="BD670" s="119"/>
      <c r="BE670" s="192"/>
      <c r="BF670" s="9"/>
      <c r="BG670" s="119"/>
    </row>
    <row r="671" spans="1:59" s="41" customFormat="1" ht="242.05" x14ac:dyDescent="0.25">
      <c r="A671" s="9">
        <v>1555</v>
      </c>
      <c r="B671" s="124" t="s">
        <v>5573</v>
      </c>
      <c r="C671" s="9">
        <v>8</v>
      </c>
      <c r="D671" s="6"/>
      <c r="E671" s="2" t="s">
        <v>5574</v>
      </c>
      <c r="F671" s="1">
        <v>24022</v>
      </c>
      <c r="G671" s="78" t="s">
        <v>5672</v>
      </c>
      <c r="H671" s="9">
        <v>2007</v>
      </c>
      <c r="I671" s="78" t="s">
        <v>5673</v>
      </c>
      <c r="J671" s="141">
        <v>117171.25</v>
      </c>
      <c r="K671" s="37" t="s">
        <v>7624</v>
      </c>
      <c r="L671" s="78" t="s">
        <v>5577</v>
      </c>
      <c r="M671" s="78" t="s">
        <v>5674</v>
      </c>
      <c r="N671" s="78" t="s">
        <v>5675</v>
      </c>
      <c r="O671" s="78" t="s">
        <v>5676</v>
      </c>
      <c r="P671" s="9" t="s">
        <v>5677</v>
      </c>
      <c r="Q671" s="6">
        <v>15.31</v>
      </c>
      <c r="R671" s="6">
        <v>0</v>
      </c>
      <c r="S671" s="6">
        <v>1.93</v>
      </c>
      <c r="T671" s="6">
        <v>13.38</v>
      </c>
      <c r="U671" s="6">
        <v>15.31</v>
      </c>
      <c r="V671" s="9">
        <v>14.75</v>
      </c>
      <c r="W671" s="9">
        <v>100</v>
      </c>
      <c r="X671" s="6" t="s">
        <v>5582</v>
      </c>
      <c r="Y671" s="9">
        <v>3</v>
      </c>
      <c r="Z671" s="9">
        <v>10</v>
      </c>
      <c r="AA671" s="9">
        <v>1</v>
      </c>
      <c r="AB671" s="9">
        <v>4</v>
      </c>
      <c r="AC671" s="9">
        <v>100</v>
      </c>
      <c r="AD671" s="6">
        <v>13.38</v>
      </c>
      <c r="AE671" s="9">
        <v>5</v>
      </c>
      <c r="AF671" s="81">
        <v>4</v>
      </c>
      <c r="AG671" s="209"/>
      <c r="AH671" s="6"/>
      <c r="AI671" s="119"/>
      <c r="AJ671" s="192"/>
      <c r="AK671" s="9"/>
      <c r="AL671" s="119"/>
      <c r="AM671" s="192"/>
      <c r="AN671" s="9"/>
      <c r="AO671" s="119"/>
      <c r="AP671" s="192"/>
      <c r="AQ671" s="9"/>
      <c r="AR671" s="81"/>
      <c r="AS671" s="192" t="s">
        <v>5678</v>
      </c>
      <c r="AT671" s="9" t="s">
        <v>5679</v>
      </c>
      <c r="AU671" s="119">
        <v>4</v>
      </c>
      <c r="AV671" s="84"/>
      <c r="AW671" s="9"/>
      <c r="AX671" s="119"/>
      <c r="AY671" s="192"/>
      <c r="AZ671" s="9"/>
      <c r="BA671" s="119"/>
      <c r="BB671" s="192"/>
      <c r="BC671" s="9"/>
      <c r="BD671" s="119"/>
      <c r="BE671" s="192"/>
      <c r="BF671" s="9"/>
      <c r="BG671" s="119"/>
    </row>
    <row r="672" spans="1:59" s="41" customFormat="1" ht="140.15" x14ac:dyDescent="0.25">
      <c r="A672" s="9">
        <v>1555</v>
      </c>
      <c r="B672" s="124" t="s">
        <v>5573</v>
      </c>
      <c r="C672" s="9">
        <v>13</v>
      </c>
      <c r="D672" s="6"/>
      <c r="E672" s="2" t="s">
        <v>5680</v>
      </c>
      <c r="F672" s="1">
        <v>22912</v>
      </c>
      <c r="G672" s="78" t="s">
        <v>5681</v>
      </c>
      <c r="H672" s="9">
        <v>2010</v>
      </c>
      <c r="I672" s="78" t="s">
        <v>5682</v>
      </c>
      <c r="J672" s="141">
        <v>77458</v>
      </c>
      <c r="K672" s="78" t="s">
        <v>5649</v>
      </c>
      <c r="L672" s="78" t="s">
        <v>5683</v>
      </c>
      <c r="M672" s="78" t="s">
        <v>5684</v>
      </c>
      <c r="N672" s="78" t="s">
        <v>5685</v>
      </c>
      <c r="O672" s="78" t="s">
        <v>5686</v>
      </c>
      <c r="P672" s="9" t="s">
        <v>5687</v>
      </c>
      <c r="Q672" s="6">
        <v>21.95</v>
      </c>
      <c r="R672" s="6">
        <v>0</v>
      </c>
      <c r="S672" s="6">
        <v>0.42</v>
      </c>
      <c r="T672" s="6">
        <v>21.53</v>
      </c>
      <c r="U672" s="6">
        <v>21.95</v>
      </c>
      <c r="V672" s="9">
        <v>5.25</v>
      </c>
      <c r="W672" s="9">
        <v>100</v>
      </c>
      <c r="X672" s="6" t="s">
        <v>5582</v>
      </c>
      <c r="Y672" s="9">
        <v>6</v>
      </c>
      <c r="Z672" s="9">
        <v>3</v>
      </c>
      <c r="AA672" s="9">
        <v>9</v>
      </c>
      <c r="AB672" s="9">
        <v>46</v>
      </c>
      <c r="AC672" s="9"/>
      <c r="AD672" s="6">
        <v>0</v>
      </c>
      <c r="AE672" s="9">
        <v>5</v>
      </c>
      <c r="AF672" s="81">
        <v>3</v>
      </c>
      <c r="AG672" s="209"/>
      <c r="AH672" s="6"/>
      <c r="AI672" s="119"/>
      <c r="AJ672" s="192"/>
      <c r="AK672" s="9"/>
      <c r="AL672" s="119"/>
      <c r="AM672" s="192"/>
      <c r="AN672" s="9"/>
      <c r="AO672" s="119"/>
      <c r="AP672" s="192"/>
      <c r="AQ672" s="9"/>
      <c r="AR672" s="81"/>
      <c r="AS672" s="192" t="s">
        <v>5678</v>
      </c>
      <c r="AT672" s="9" t="s">
        <v>5688</v>
      </c>
      <c r="AU672" s="119">
        <v>2</v>
      </c>
      <c r="AV672" s="84" t="s">
        <v>5689</v>
      </c>
      <c r="AW672" s="9"/>
      <c r="AX672" s="119">
        <v>1</v>
      </c>
      <c r="AY672" s="192"/>
      <c r="AZ672" s="9"/>
      <c r="BA672" s="119"/>
      <c r="BB672" s="192"/>
      <c r="BC672" s="9"/>
      <c r="BD672" s="119"/>
      <c r="BE672" s="192"/>
      <c r="BF672" s="9"/>
      <c r="BG672" s="119"/>
    </row>
    <row r="673" spans="1:59" s="41" customFormat="1" ht="152.9" x14ac:dyDescent="0.25">
      <c r="A673" s="9">
        <v>1555</v>
      </c>
      <c r="B673" s="124" t="s">
        <v>5573</v>
      </c>
      <c r="C673" s="9">
        <v>1</v>
      </c>
      <c r="D673" s="6"/>
      <c r="E673" s="2" t="s">
        <v>5690</v>
      </c>
      <c r="F673" s="1">
        <v>15886</v>
      </c>
      <c r="G673" s="78" t="s">
        <v>5691</v>
      </c>
      <c r="H673" s="9">
        <v>2010</v>
      </c>
      <c r="I673" s="78" t="s">
        <v>5691</v>
      </c>
      <c r="J673" s="141">
        <v>36038.65</v>
      </c>
      <c r="K673" s="37" t="s">
        <v>7624</v>
      </c>
      <c r="L673" s="78" t="s">
        <v>5692</v>
      </c>
      <c r="M673" s="78" t="s">
        <v>5693</v>
      </c>
      <c r="N673" s="78" t="s">
        <v>5694</v>
      </c>
      <c r="O673" s="78" t="s">
        <v>5695</v>
      </c>
      <c r="P673" s="9" t="s">
        <v>5696</v>
      </c>
      <c r="Q673" s="6">
        <v>29.24</v>
      </c>
      <c r="R673" s="6">
        <v>0</v>
      </c>
      <c r="S673" s="6">
        <v>0.3</v>
      </c>
      <c r="T673" s="6">
        <v>28.94</v>
      </c>
      <c r="U673" s="6">
        <v>29.24</v>
      </c>
      <c r="V673" s="9">
        <v>25.25</v>
      </c>
      <c r="W673" s="9">
        <v>74</v>
      </c>
      <c r="X673" s="6" t="s">
        <v>5582</v>
      </c>
      <c r="Y673" s="9"/>
      <c r="Z673" s="9"/>
      <c r="AA673" s="9"/>
      <c r="AB673" s="9">
        <v>39</v>
      </c>
      <c r="AC673" s="9"/>
      <c r="AD673" s="6">
        <v>0</v>
      </c>
      <c r="AE673" s="9">
        <v>5</v>
      </c>
      <c r="AF673" s="81">
        <v>12</v>
      </c>
      <c r="AG673" s="209" t="s">
        <v>5697</v>
      </c>
      <c r="AH673" s="6"/>
      <c r="AI673" s="119">
        <v>12</v>
      </c>
      <c r="AJ673" s="192"/>
      <c r="AK673" s="9"/>
      <c r="AL673" s="119"/>
      <c r="AM673" s="192"/>
      <c r="AN673" s="9"/>
      <c r="AO673" s="119"/>
      <c r="AP673" s="192"/>
      <c r="AQ673" s="9"/>
      <c r="AR673" s="81"/>
      <c r="AS673" s="192"/>
      <c r="AT673" s="9"/>
      <c r="AU673" s="119"/>
      <c r="AV673" s="84"/>
      <c r="AW673" s="9"/>
      <c r="AX673" s="119"/>
      <c r="AY673" s="192"/>
      <c r="AZ673" s="9"/>
      <c r="BA673" s="119"/>
      <c r="BB673" s="192"/>
      <c r="BC673" s="9"/>
      <c r="BD673" s="119"/>
      <c r="BE673" s="192"/>
      <c r="BF673" s="9"/>
      <c r="BG673" s="119"/>
    </row>
    <row r="674" spans="1:59" s="41" customFormat="1" ht="89.2" x14ac:dyDescent="0.25">
      <c r="A674" s="9">
        <v>1555</v>
      </c>
      <c r="B674" s="124" t="s">
        <v>5573</v>
      </c>
      <c r="C674" s="9">
        <v>2</v>
      </c>
      <c r="D674" s="6"/>
      <c r="E674" s="2" t="s">
        <v>5586</v>
      </c>
      <c r="F674" s="1">
        <v>11625</v>
      </c>
      <c r="G674" s="78" t="s">
        <v>5698</v>
      </c>
      <c r="H674" s="9">
        <v>2012</v>
      </c>
      <c r="I674" s="78"/>
      <c r="J674" s="141">
        <v>39433.32</v>
      </c>
      <c r="K674" s="78" t="s">
        <v>7623</v>
      </c>
      <c r="L674" s="78" t="s">
        <v>5589</v>
      </c>
      <c r="M674" s="78" t="s">
        <v>5590</v>
      </c>
      <c r="N674" s="78" t="s">
        <v>5699</v>
      </c>
      <c r="O674" s="78" t="s">
        <v>5700</v>
      </c>
      <c r="P674" s="9" t="s">
        <v>5701</v>
      </c>
      <c r="Q674" s="6">
        <v>0</v>
      </c>
      <c r="R674" s="6">
        <v>0</v>
      </c>
      <c r="S674" s="6">
        <v>0</v>
      </c>
      <c r="T674" s="6">
        <v>0</v>
      </c>
      <c r="U674" s="6">
        <v>0</v>
      </c>
      <c r="V674" s="9">
        <v>115.66666666666667</v>
      </c>
      <c r="W674" s="9">
        <v>98</v>
      </c>
      <c r="X674" s="160" t="s">
        <v>5582</v>
      </c>
      <c r="Y674" s="9">
        <v>6</v>
      </c>
      <c r="Z674" s="9">
        <v>1</v>
      </c>
      <c r="AA674" s="9">
        <v>5</v>
      </c>
      <c r="AB674" s="9">
        <v>24</v>
      </c>
      <c r="AC674" s="9"/>
      <c r="AD674" s="6">
        <v>25.77</v>
      </c>
      <c r="AE674" s="9">
        <v>5</v>
      </c>
      <c r="AF674" s="81">
        <v>89</v>
      </c>
      <c r="AG674" s="209" t="s">
        <v>5596</v>
      </c>
      <c r="AH674" s="6"/>
      <c r="AI674" s="119">
        <v>89</v>
      </c>
      <c r="AJ674" s="192"/>
      <c r="AK674" s="9"/>
      <c r="AL674" s="119"/>
      <c r="AM674" s="192"/>
      <c r="AN674" s="9"/>
      <c r="AO674" s="119"/>
      <c r="AP674" s="192"/>
      <c r="AQ674" s="9"/>
      <c r="AR674" s="81"/>
      <c r="AS674" s="192"/>
      <c r="AT674" s="9"/>
      <c r="AU674" s="119"/>
      <c r="AV674" s="84"/>
      <c r="AW674" s="9"/>
      <c r="AX674" s="119"/>
      <c r="AY674" s="192"/>
      <c r="AZ674" s="9"/>
      <c r="BA674" s="119"/>
      <c r="BB674" s="192"/>
      <c r="BC674" s="9"/>
      <c r="BD674" s="119"/>
      <c r="BE674" s="192"/>
      <c r="BF674" s="9"/>
      <c r="BG674" s="119"/>
    </row>
    <row r="675" spans="1:59" s="41" customFormat="1" ht="165.6" x14ac:dyDescent="0.25">
      <c r="A675" s="9">
        <v>1555</v>
      </c>
      <c r="B675" s="124" t="s">
        <v>5573</v>
      </c>
      <c r="C675" s="9">
        <v>5</v>
      </c>
      <c r="D675" s="6"/>
      <c r="E675" s="2" t="s">
        <v>5702</v>
      </c>
      <c r="F675" s="1">
        <v>16115</v>
      </c>
      <c r="G675" s="78" t="s">
        <v>5703</v>
      </c>
      <c r="H675" s="9">
        <v>2008</v>
      </c>
      <c r="I675" s="78" t="s">
        <v>5704</v>
      </c>
      <c r="J675" s="141">
        <v>36826.050000000003</v>
      </c>
      <c r="K675" s="78" t="s">
        <v>629</v>
      </c>
      <c r="L675" s="78" t="s">
        <v>5705</v>
      </c>
      <c r="M675" s="78" t="s">
        <v>5706</v>
      </c>
      <c r="N675" s="78" t="s">
        <v>5707</v>
      </c>
      <c r="O675" s="78" t="s">
        <v>5708</v>
      </c>
      <c r="P675" s="9">
        <v>260646</v>
      </c>
      <c r="Q675" s="6">
        <v>34.409999999999997</v>
      </c>
      <c r="R675" s="6">
        <v>0</v>
      </c>
      <c r="S675" s="6">
        <v>0</v>
      </c>
      <c r="T675" s="6">
        <v>34.409999999999997</v>
      </c>
      <c r="U675" s="6">
        <v>34.409999999999997</v>
      </c>
      <c r="V675" s="9">
        <v>103.08333333333333</v>
      </c>
      <c r="W675" s="9">
        <v>100</v>
      </c>
      <c r="X675" s="6" t="s">
        <v>5582</v>
      </c>
      <c r="Y675" s="9">
        <v>3</v>
      </c>
      <c r="Z675" s="9">
        <v>4</v>
      </c>
      <c r="AA675" s="9">
        <v>4</v>
      </c>
      <c r="AB675" s="9">
        <v>4</v>
      </c>
      <c r="AC675" s="9"/>
      <c r="AD675" s="6">
        <v>34.409999999999997</v>
      </c>
      <c r="AE675" s="9">
        <v>5</v>
      </c>
      <c r="AF675" s="81">
        <v>103</v>
      </c>
      <c r="AG675" s="209" t="s">
        <v>5595</v>
      </c>
      <c r="AH675" s="6"/>
      <c r="AI675" s="119">
        <v>30</v>
      </c>
      <c r="AJ675" s="192" t="s">
        <v>5594</v>
      </c>
      <c r="AK675" s="9"/>
      <c r="AL675" s="119">
        <v>18</v>
      </c>
      <c r="AM675" s="192" t="s">
        <v>5709</v>
      </c>
      <c r="AN675" s="9"/>
      <c r="AO675" s="119">
        <v>2</v>
      </c>
      <c r="AP675" s="192"/>
      <c r="AQ675" s="9"/>
      <c r="AR675" s="81"/>
      <c r="AS675" s="192" t="s">
        <v>5584</v>
      </c>
      <c r="AT675" s="9" t="s">
        <v>5710</v>
      </c>
      <c r="AU675" s="119">
        <v>54</v>
      </c>
      <c r="AV675" s="84"/>
      <c r="AW675" s="9"/>
      <c r="AX675" s="119"/>
      <c r="AY675" s="192"/>
      <c r="AZ675" s="9"/>
      <c r="BA675" s="119"/>
      <c r="BB675" s="192"/>
      <c r="BC675" s="9"/>
      <c r="BD675" s="119"/>
      <c r="BE675" s="192"/>
      <c r="BF675" s="9"/>
      <c r="BG675" s="119"/>
    </row>
    <row r="676" spans="1:59" s="41" customFormat="1" ht="127.4" x14ac:dyDescent="0.25">
      <c r="A676" s="9">
        <v>1555</v>
      </c>
      <c r="B676" s="124" t="s">
        <v>5573</v>
      </c>
      <c r="C676" s="9">
        <v>2</v>
      </c>
      <c r="D676" s="6"/>
      <c r="E676" s="2" t="s">
        <v>5711</v>
      </c>
      <c r="F676" s="1">
        <v>11624</v>
      </c>
      <c r="G676" s="78" t="s">
        <v>5712</v>
      </c>
      <c r="H676" s="9">
        <v>2010</v>
      </c>
      <c r="I676" s="78" t="s">
        <v>5713</v>
      </c>
      <c r="J676" s="141">
        <v>20121.060000000001</v>
      </c>
      <c r="K676" s="78" t="s">
        <v>7626</v>
      </c>
      <c r="L676" s="78" t="s">
        <v>5714</v>
      </c>
      <c r="M676" s="78" t="s">
        <v>5715</v>
      </c>
      <c r="N676" s="78" t="s">
        <v>5716</v>
      </c>
      <c r="O676" s="78" t="s">
        <v>5717</v>
      </c>
      <c r="P676" s="9" t="s">
        <v>5718</v>
      </c>
      <c r="Q676" s="6">
        <v>18.12</v>
      </c>
      <c r="R676" s="6">
        <v>0</v>
      </c>
      <c r="S676" s="6">
        <v>1.18</v>
      </c>
      <c r="T676" s="6">
        <v>16.940000000000001</v>
      </c>
      <c r="U676" s="6">
        <v>18.12</v>
      </c>
      <c r="V676" s="9">
        <v>6.25</v>
      </c>
      <c r="W676" s="9">
        <v>100</v>
      </c>
      <c r="X676" s="6" t="s">
        <v>5582</v>
      </c>
      <c r="Y676" s="9">
        <v>3</v>
      </c>
      <c r="Z676" s="9">
        <v>12</v>
      </c>
      <c r="AA676" s="9">
        <v>3</v>
      </c>
      <c r="AB676" s="9">
        <v>31</v>
      </c>
      <c r="AC676" s="9"/>
      <c r="AD676" s="6">
        <v>25.77</v>
      </c>
      <c r="AE676" s="9">
        <v>5</v>
      </c>
      <c r="AF676" s="81">
        <v>6</v>
      </c>
      <c r="AG676" s="209" t="s">
        <v>5594</v>
      </c>
      <c r="AH676" s="6"/>
      <c r="AI676" s="119">
        <v>2</v>
      </c>
      <c r="AJ676" s="192"/>
      <c r="AK676" s="9"/>
      <c r="AL676" s="119"/>
      <c r="AM676" s="192"/>
      <c r="AN676" s="9"/>
      <c r="AO676" s="119"/>
      <c r="AP676" s="192"/>
      <c r="AQ676" s="9"/>
      <c r="AR676" s="81"/>
      <c r="AS676" s="192" t="s">
        <v>5584</v>
      </c>
      <c r="AT676" s="9" t="s">
        <v>5719</v>
      </c>
      <c r="AU676" s="119">
        <v>5</v>
      </c>
      <c r="AV676" s="84"/>
      <c r="AW676" s="9"/>
      <c r="AX676" s="119"/>
      <c r="AY676" s="192"/>
      <c r="AZ676" s="9"/>
      <c r="BA676" s="119"/>
      <c r="BB676" s="192"/>
      <c r="BC676" s="9"/>
      <c r="BD676" s="119"/>
      <c r="BE676" s="192"/>
      <c r="BF676" s="9"/>
      <c r="BG676" s="119"/>
    </row>
    <row r="677" spans="1:59" s="41" customFormat="1" ht="89.2" x14ac:dyDescent="0.25">
      <c r="A677" s="9">
        <v>1555</v>
      </c>
      <c r="B677" s="124" t="s">
        <v>5573</v>
      </c>
      <c r="C677" s="9">
        <v>5</v>
      </c>
      <c r="D677" s="6"/>
      <c r="E677" s="2" t="s">
        <v>5720</v>
      </c>
      <c r="F677" s="1" t="s">
        <v>5721</v>
      </c>
      <c r="G677" s="78" t="s">
        <v>5722</v>
      </c>
      <c r="H677" s="9">
        <v>2010</v>
      </c>
      <c r="I677" s="78" t="s">
        <v>5723</v>
      </c>
      <c r="J677" s="141">
        <v>23867.29</v>
      </c>
      <c r="K677" s="78" t="s">
        <v>7626</v>
      </c>
      <c r="L677" s="78" t="s">
        <v>5724</v>
      </c>
      <c r="M677" s="78" t="s">
        <v>5725</v>
      </c>
      <c r="N677" s="78" t="s">
        <v>5726</v>
      </c>
      <c r="O677" s="78" t="s">
        <v>5727</v>
      </c>
      <c r="P677" s="9" t="s">
        <v>5728</v>
      </c>
      <c r="Q677" s="6">
        <v>12.55</v>
      </c>
      <c r="R677" s="6">
        <v>0</v>
      </c>
      <c r="S677" s="6">
        <v>0</v>
      </c>
      <c r="T677" s="6">
        <v>12.55</v>
      </c>
      <c r="U677" s="6">
        <v>12.55</v>
      </c>
      <c r="V677" s="9">
        <v>2.4166666666666665</v>
      </c>
      <c r="W677" s="9">
        <v>100</v>
      </c>
      <c r="X677" s="6" t="s">
        <v>5582</v>
      </c>
      <c r="Y677" s="9">
        <v>3</v>
      </c>
      <c r="Z677" s="9">
        <v>12</v>
      </c>
      <c r="AA677" s="9">
        <v>4</v>
      </c>
      <c r="AB677" s="9">
        <v>44</v>
      </c>
      <c r="AC677" s="9"/>
      <c r="AD677" s="6">
        <v>0</v>
      </c>
      <c r="AE677" s="9">
        <v>5</v>
      </c>
      <c r="AF677" s="81">
        <v>3</v>
      </c>
      <c r="AG677" s="209"/>
      <c r="AH677" s="6"/>
      <c r="AI677" s="119"/>
      <c r="AJ677" s="192"/>
      <c r="AK677" s="9"/>
      <c r="AL677" s="119"/>
      <c r="AM677" s="192"/>
      <c r="AN677" s="9"/>
      <c r="AO677" s="119"/>
      <c r="AP677" s="192"/>
      <c r="AQ677" s="9"/>
      <c r="AR677" s="81"/>
      <c r="AS677" s="192"/>
      <c r="AT677" s="9"/>
      <c r="AU677" s="119"/>
      <c r="AV677" s="84" t="s">
        <v>5606</v>
      </c>
      <c r="AW677" s="9" t="s">
        <v>5729</v>
      </c>
      <c r="AX677" s="119">
        <v>3</v>
      </c>
      <c r="AY677" s="192"/>
      <c r="AZ677" s="9"/>
      <c r="BA677" s="119"/>
      <c r="BB677" s="192"/>
      <c r="BC677" s="9"/>
      <c r="BD677" s="119"/>
      <c r="BE677" s="192"/>
      <c r="BF677" s="9"/>
      <c r="BG677" s="119"/>
    </row>
    <row r="678" spans="1:59" s="41" customFormat="1" ht="114.65" x14ac:dyDescent="0.25">
      <c r="A678" s="9">
        <v>1555</v>
      </c>
      <c r="B678" s="124" t="s">
        <v>5573</v>
      </c>
      <c r="C678" s="9">
        <v>7</v>
      </c>
      <c r="D678" s="6"/>
      <c r="E678" s="2" t="s">
        <v>5730</v>
      </c>
      <c r="F678" s="1">
        <v>21372</v>
      </c>
      <c r="G678" s="78" t="s">
        <v>5731</v>
      </c>
      <c r="H678" s="9">
        <v>2010</v>
      </c>
      <c r="I678" s="78" t="s">
        <v>5732</v>
      </c>
      <c r="J678" s="141">
        <v>47782.7</v>
      </c>
      <c r="K678" s="37" t="s">
        <v>7624</v>
      </c>
      <c r="L678" s="78" t="s">
        <v>5733</v>
      </c>
      <c r="M678" s="78" t="s">
        <v>5734</v>
      </c>
      <c r="N678" s="78" t="s">
        <v>5735</v>
      </c>
      <c r="O678" s="78" t="s">
        <v>5736</v>
      </c>
      <c r="P678" s="9" t="s">
        <v>5737</v>
      </c>
      <c r="Q678" s="6">
        <v>8.6</v>
      </c>
      <c r="R678" s="6">
        <v>0</v>
      </c>
      <c r="S678" s="6">
        <v>2.65</v>
      </c>
      <c r="T678" s="6">
        <v>5.95</v>
      </c>
      <c r="U678" s="6">
        <v>8.6</v>
      </c>
      <c r="V678" s="9">
        <v>5.25</v>
      </c>
      <c r="W678" s="9">
        <v>100</v>
      </c>
      <c r="X678" s="6" t="s">
        <v>5582</v>
      </c>
      <c r="Y678" s="9">
        <v>3</v>
      </c>
      <c r="Z678" s="9">
        <v>1</v>
      </c>
      <c r="AA678" s="9">
        <v>7</v>
      </c>
      <c r="AB678" s="9">
        <v>4</v>
      </c>
      <c r="AC678" s="9"/>
      <c r="AD678" s="6">
        <v>14.86</v>
      </c>
      <c r="AE678" s="9">
        <v>5</v>
      </c>
      <c r="AF678" s="81"/>
      <c r="AG678" s="209"/>
      <c r="AH678" s="6"/>
      <c r="AI678" s="119"/>
      <c r="AJ678" s="192"/>
      <c r="AK678" s="9"/>
      <c r="AL678" s="119"/>
      <c r="AM678" s="192"/>
      <c r="AN678" s="9"/>
      <c r="AO678" s="119"/>
      <c r="AP678" s="192"/>
      <c r="AQ678" s="9"/>
      <c r="AR678" s="81"/>
      <c r="AS678" s="192" t="s">
        <v>5738</v>
      </c>
      <c r="AT678" s="9"/>
      <c r="AU678" s="119">
        <v>100</v>
      </c>
      <c r="AV678" s="84"/>
      <c r="AW678" s="9"/>
      <c r="AX678" s="119"/>
      <c r="AY678" s="192" t="s">
        <v>169</v>
      </c>
      <c r="AZ678" s="9"/>
      <c r="BA678" s="119"/>
      <c r="BB678" s="192"/>
      <c r="BC678" s="9"/>
      <c r="BD678" s="119"/>
      <c r="BE678" s="192"/>
      <c r="BF678" s="9"/>
      <c r="BG678" s="119"/>
    </row>
    <row r="679" spans="1:59" s="41" customFormat="1" ht="216.55" x14ac:dyDescent="0.25">
      <c r="A679" s="9">
        <v>1555</v>
      </c>
      <c r="B679" s="124" t="s">
        <v>5573</v>
      </c>
      <c r="C679" s="9">
        <v>8</v>
      </c>
      <c r="D679" s="6"/>
      <c r="E679" s="2" t="s">
        <v>5739</v>
      </c>
      <c r="F679" s="1">
        <v>12571</v>
      </c>
      <c r="G679" s="78" t="s">
        <v>5740</v>
      </c>
      <c r="H679" s="9">
        <v>2007</v>
      </c>
      <c r="I679" s="78" t="s">
        <v>5741</v>
      </c>
      <c r="J679" s="141">
        <v>21892.61</v>
      </c>
      <c r="K679" s="78" t="s">
        <v>7623</v>
      </c>
      <c r="L679" s="78" t="s">
        <v>5577</v>
      </c>
      <c r="M679" s="78" t="s">
        <v>5674</v>
      </c>
      <c r="N679" s="78" t="s">
        <v>5742</v>
      </c>
      <c r="O679" s="78" t="s">
        <v>5743</v>
      </c>
      <c r="P679" s="9" t="s">
        <v>5744</v>
      </c>
      <c r="Q679" s="6">
        <v>12.81</v>
      </c>
      <c r="R679" s="6">
        <v>0</v>
      </c>
      <c r="S679" s="6">
        <v>3.7</v>
      </c>
      <c r="T679" s="6">
        <v>9.11</v>
      </c>
      <c r="U679" s="6">
        <v>12.81</v>
      </c>
      <c r="V679" s="9">
        <v>11.25</v>
      </c>
      <c r="W679" s="9">
        <v>100</v>
      </c>
      <c r="X679" s="6" t="s">
        <v>5582</v>
      </c>
      <c r="Y679" s="9">
        <v>3</v>
      </c>
      <c r="Z679" s="9">
        <v>1</v>
      </c>
      <c r="AA679" s="9">
        <v>2</v>
      </c>
      <c r="AB679" s="9">
        <v>4</v>
      </c>
      <c r="AC679" s="9"/>
      <c r="AD679" s="6">
        <v>18.21</v>
      </c>
      <c r="AE679" s="9">
        <v>5</v>
      </c>
      <c r="AF679" s="81">
        <v>6</v>
      </c>
      <c r="AG679" s="209" t="s">
        <v>5745</v>
      </c>
      <c r="AH679" s="6"/>
      <c r="AI679" s="119">
        <v>1</v>
      </c>
      <c r="AJ679" s="192" t="s">
        <v>5583</v>
      </c>
      <c r="AK679" s="9"/>
      <c r="AL679" s="119"/>
      <c r="AM679" s="192" t="s">
        <v>5746</v>
      </c>
      <c r="AN679" s="9"/>
      <c r="AO679" s="119">
        <v>2</v>
      </c>
      <c r="AP679" s="192" t="s">
        <v>5747</v>
      </c>
      <c r="AQ679" s="9"/>
      <c r="AR679" s="81"/>
      <c r="AS679" s="192" t="s">
        <v>5584</v>
      </c>
      <c r="AT679" s="9"/>
      <c r="AU679" s="119">
        <v>1</v>
      </c>
      <c r="AV679" s="84" t="s">
        <v>5606</v>
      </c>
      <c r="AW679" s="9" t="s">
        <v>5748</v>
      </c>
      <c r="AX679" s="119">
        <v>2</v>
      </c>
      <c r="AY679" s="192"/>
      <c r="AZ679" s="9"/>
      <c r="BA679" s="119"/>
      <c r="BB679" s="192"/>
      <c r="BC679" s="9"/>
      <c r="BD679" s="119"/>
      <c r="BE679" s="192"/>
      <c r="BF679" s="9"/>
      <c r="BG679" s="119"/>
    </row>
    <row r="680" spans="1:59" s="41" customFormat="1" ht="280.25" x14ac:dyDescent="0.25">
      <c r="A680" s="9">
        <v>1555</v>
      </c>
      <c r="B680" s="124" t="s">
        <v>5573</v>
      </c>
      <c r="C680" s="9">
        <v>13</v>
      </c>
      <c r="D680" s="6"/>
      <c r="E680" s="2" t="s">
        <v>5749</v>
      </c>
      <c r="F680" s="1"/>
      <c r="G680" s="78" t="s">
        <v>5750</v>
      </c>
      <c r="H680" s="9">
        <v>2010</v>
      </c>
      <c r="I680" s="78" t="s">
        <v>5751</v>
      </c>
      <c r="J680" s="141">
        <v>38035.019999999997</v>
      </c>
      <c r="K680" s="78" t="s">
        <v>5649</v>
      </c>
      <c r="L680" s="78" t="s">
        <v>5752</v>
      </c>
      <c r="M680" s="78" t="s">
        <v>5753</v>
      </c>
      <c r="N680" s="78" t="s">
        <v>5754</v>
      </c>
      <c r="O680" s="78" t="s">
        <v>5755</v>
      </c>
      <c r="P680" s="9" t="s">
        <v>5756</v>
      </c>
      <c r="Q680" s="6">
        <v>16.010000000000002</v>
      </c>
      <c r="R680" s="6">
        <v>0</v>
      </c>
      <c r="S680" s="6">
        <v>0.55000000000000004</v>
      </c>
      <c r="T680" s="6">
        <v>15.46</v>
      </c>
      <c r="U680" s="6">
        <v>16.010000000000002</v>
      </c>
      <c r="V680" s="9">
        <v>17.833333333333332</v>
      </c>
      <c r="W680" s="9">
        <v>100</v>
      </c>
      <c r="X680" s="6" t="s">
        <v>5582</v>
      </c>
      <c r="Y680" s="9">
        <v>6</v>
      </c>
      <c r="Z680" s="9">
        <v>1</v>
      </c>
      <c r="AA680" s="9">
        <v>5</v>
      </c>
      <c r="AB680" s="9">
        <v>60</v>
      </c>
      <c r="AC680" s="9"/>
      <c r="AD680" s="6">
        <v>15.46</v>
      </c>
      <c r="AE680" s="9">
        <v>5</v>
      </c>
      <c r="AF680" s="81">
        <v>7</v>
      </c>
      <c r="AG680" s="209"/>
      <c r="AH680" s="6"/>
      <c r="AI680" s="119"/>
      <c r="AJ680" s="192"/>
      <c r="AK680" s="9"/>
      <c r="AL680" s="119"/>
      <c r="AM680" s="192"/>
      <c r="AN680" s="9"/>
      <c r="AO680" s="119"/>
      <c r="AP680" s="192"/>
      <c r="AQ680" s="9"/>
      <c r="AR680" s="81"/>
      <c r="AS680" s="192" t="s">
        <v>5757</v>
      </c>
      <c r="AT680" s="9" t="s">
        <v>5758</v>
      </c>
      <c r="AU680" s="119">
        <v>7</v>
      </c>
      <c r="AV680" s="84"/>
      <c r="AW680" s="9"/>
      <c r="AX680" s="119"/>
      <c r="AY680" s="192"/>
      <c r="AZ680" s="9"/>
      <c r="BA680" s="119"/>
      <c r="BB680" s="192"/>
      <c r="BC680" s="9"/>
      <c r="BD680" s="119"/>
      <c r="BE680" s="192"/>
      <c r="BF680" s="9"/>
      <c r="BG680" s="119"/>
    </row>
    <row r="681" spans="1:59" s="41" customFormat="1" ht="127.4" x14ac:dyDescent="0.25">
      <c r="A681" s="9">
        <v>1555</v>
      </c>
      <c r="B681" s="124" t="s">
        <v>5573</v>
      </c>
      <c r="C681" s="9">
        <v>2</v>
      </c>
      <c r="D681" s="6" t="s">
        <v>5594</v>
      </c>
      <c r="E681" s="2" t="s">
        <v>5711</v>
      </c>
      <c r="F681" s="1">
        <v>11624</v>
      </c>
      <c r="G681" s="78" t="s">
        <v>5759</v>
      </c>
      <c r="H681" s="9">
        <v>2016</v>
      </c>
      <c r="I681" s="78" t="s">
        <v>5760</v>
      </c>
      <c r="J681" s="141">
        <v>67560.73</v>
      </c>
      <c r="K681" s="78" t="s">
        <v>283</v>
      </c>
      <c r="L681" s="78" t="s">
        <v>5714</v>
      </c>
      <c r="M681" s="78" t="s">
        <v>5715</v>
      </c>
      <c r="N681" s="78" t="s">
        <v>5716</v>
      </c>
      <c r="O681" s="78" t="s">
        <v>5717</v>
      </c>
      <c r="P681" s="9">
        <v>260944</v>
      </c>
      <c r="Q681" s="6">
        <v>198.22</v>
      </c>
      <c r="R681" s="6">
        <v>0</v>
      </c>
      <c r="S681" s="6">
        <v>148.04</v>
      </c>
      <c r="T681" s="6">
        <v>50.19</v>
      </c>
      <c r="U681" s="6">
        <v>198.22</v>
      </c>
      <c r="V681" s="9"/>
      <c r="W681" s="9">
        <v>3</v>
      </c>
      <c r="X681" s="6" t="s">
        <v>5582</v>
      </c>
      <c r="Y681" s="9">
        <v>3</v>
      </c>
      <c r="Z681" s="9">
        <v>12</v>
      </c>
      <c r="AA681" s="9">
        <v>3</v>
      </c>
      <c r="AB681" s="9">
        <v>44</v>
      </c>
      <c r="AC681" s="9" t="s">
        <v>7545</v>
      </c>
      <c r="AD681" s="6">
        <v>29.95</v>
      </c>
      <c r="AE681" s="9">
        <v>5</v>
      </c>
      <c r="AF681" s="81">
        <v>13</v>
      </c>
      <c r="AG681" s="209" t="s">
        <v>5629</v>
      </c>
      <c r="AH681" s="6"/>
      <c r="AI681" s="119">
        <v>9</v>
      </c>
      <c r="AJ681" s="192"/>
      <c r="AK681" s="9"/>
      <c r="AL681" s="119"/>
      <c r="AM681" s="192"/>
      <c r="AN681" s="9"/>
      <c r="AO681" s="119"/>
      <c r="AP681" s="192"/>
      <c r="AQ681" s="9"/>
      <c r="AR681" s="81"/>
      <c r="AS681" s="192" t="s">
        <v>5584</v>
      </c>
      <c r="AT681" s="9" t="s">
        <v>5761</v>
      </c>
      <c r="AU681" s="119">
        <v>3</v>
      </c>
      <c r="AV681" s="84" t="s">
        <v>5762</v>
      </c>
      <c r="AW681" s="9"/>
      <c r="AX681" s="119">
        <v>2</v>
      </c>
      <c r="AY681" s="192"/>
      <c r="AZ681" s="9"/>
      <c r="BA681" s="119"/>
      <c r="BB681" s="192"/>
      <c r="BC681" s="9"/>
      <c r="BD681" s="119"/>
      <c r="BE681" s="192"/>
      <c r="BF681" s="9"/>
      <c r="BG681" s="119"/>
    </row>
    <row r="682" spans="1:59" s="41" customFormat="1" ht="191.1" x14ac:dyDescent="0.25">
      <c r="A682" s="9">
        <v>1613</v>
      </c>
      <c r="B682" s="124" t="s">
        <v>5763</v>
      </c>
      <c r="C682" s="9">
        <v>1</v>
      </c>
      <c r="D682" s="6"/>
      <c r="E682" s="2" t="s">
        <v>5764</v>
      </c>
      <c r="F682" s="1" t="s">
        <v>5765</v>
      </c>
      <c r="G682" s="78" t="s">
        <v>5766</v>
      </c>
      <c r="H682" s="9">
        <v>2009</v>
      </c>
      <c r="I682" s="78" t="s">
        <v>5766</v>
      </c>
      <c r="J682" s="141">
        <v>33915</v>
      </c>
      <c r="K682" s="78" t="s">
        <v>7623</v>
      </c>
      <c r="L682" s="78" t="s">
        <v>5767</v>
      </c>
      <c r="M682" s="78" t="s">
        <v>5768</v>
      </c>
      <c r="N682" s="78" t="s">
        <v>5769</v>
      </c>
      <c r="O682" s="78" t="s">
        <v>5770</v>
      </c>
      <c r="P682" s="9">
        <v>9936</v>
      </c>
      <c r="Q682" s="6">
        <v>27.32</v>
      </c>
      <c r="R682" s="6">
        <v>0</v>
      </c>
      <c r="S682" s="6">
        <v>4.5599999999999996</v>
      </c>
      <c r="T682" s="6">
        <v>22.76</v>
      </c>
      <c r="U682" s="6">
        <v>27.32</v>
      </c>
      <c r="V682" s="9">
        <v>100</v>
      </c>
      <c r="W682" s="9">
        <v>84</v>
      </c>
      <c r="X682" s="6" t="s">
        <v>5771</v>
      </c>
      <c r="Y682" s="9">
        <v>3</v>
      </c>
      <c r="Z682" s="9">
        <v>4</v>
      </c>
      <c r="AA682" s="9">
        <v>6</v>
      </c>
      <c r="AB682" s="9"/>
      <c r="AC682" s="9"/>
      <c r="AD682" s="6">
        <v>6.81</v>
      </c>
      <c r="AE682" s="9">
        <v>5</v>
      </c>
      <c r="AF682" s="81">
        <v>100</v>
      </c>
      <c r="AG682" s="209" t="s">
        <v>5772</v>
      </c>
      <c r="AH682" s="6" t="s">
        <v>5773</v>
      </c>
      <c r="AI682" s="119">
        <v>80</v>
      </c>
      <c r="AJ682" s="192" t="s">
        <v>5774</v>
      </c>
      <c r="AK682" s="9" t="s">
        <v>5764</v>
      </c>
      <c r="AL682" s="119">
        <v>20</v>
      </c>
      <c r="AM682" s="192"/>
      <c r="AN682" s="9"/>
      <c r="AO682" s="119"/>
      <c r="AP682" s="192"/>
      <c r="AQ682" s="9"/>
      <c r="AR682" s="81"/>
      <c r="AS682" s="192"/>
      <c r="AT682" s="9"/>
      <c r="AU682" s="119"/>
      <c r="AV682" s="84"/>
      <c r="AW682" s="9"/>
      <c r="AX682" s="119"/>
      <c r="AY682" s="192"/>
      <c r="AZ682" s="9"/>
      <c r="BA682" s="119"/>
      <c r="BB682" s="192"/>
      <c r="BC682" s="9"/>
      <c r="BD682" s="119"/>
      <c r="BE682" s="192"/>
      <c r="BF682" s="9"/>
      <c r="BG682" s="119"/>
    </row>
    <row r="683" spans="1:59" s="41" customFormat="1" ht="191.1" x14ac:dyDescent="0.25">
      <c r="A683" s="9">
        <v>1613</v>
      </c>
      <c r="B683" s="124" t="s">
        <v>5763</v>
      </c>
      <c r="C683" s="9">
        <v>1</v>
      </c>
      <c r="D683" s="6"/>
      <c r="E683" s="2" t="s">
        <v>5775</v>
      </c>
      <c r="F683" s="1" t="s">
        <v>5776</v>
      </c>
      <c r="G683" s="78" t="s">
        <v>5777</v>
      </c>
      <c r="H683" s="9">
        <v>2007</v>
      </c>
      <c r="I683" s="78" t="s">
        <v>5778</v>
      </c>
      <c r="J683" s="141">
        <v>21600</v>
      </c>
      <c r="K683" s="78" t="s">
        <v>88</v>
      </c>
      <c r="L683" s="78" t="s">
        <v>5767</v>
      </c>
      <c r="M683" s="78" t="s">
        <v>5768</v>
      </c>
      <c r="N683" s="78" t="s">
        <v>5769</v>
      </c>
      <c r="O683" s="78" t="s">
        <v>5770</v>
      </c>
      <c r="P683" s="9">
        <v>7833</v>
      </c>
      <c r="Q683" s="6">
        <v>29.77</v>
      </c>
      <c r="R683" s="6">
        <v>0</v>
      </c>
      <c r="S683" s="6">
        <v>5.59</v>
      </c>
      <c r="T683" s="6">
        <v>24.18</v>
      </c>
      <c r="U683" s="6">
        <v>29.77</v>
      </c>
      <c r="V683" s="9">
        <v>100</v>
      </c>
      <c r="W683" s="9">
        <v>100</v>
      </c>
      <c r="X683" s="6" t="s">
        <v>5779</v>
      </c>
      <c r="Y683" s="9">
        <v>3</v>
      </c>
      <c r="Z683" s="9">
        <v>4</v>
      </c>
      <c r="AA683" s="9">
        <v>1</v>
      </c>
      <c r="AB683" s="9">
        <v>17</v>
      </c>
      <c r="AC683" s="9">
        <v>12</v>
      </c>
      <c r="AD683" s="6">
        <v>7.92</v>
      </c>
      <c r="AE683" s="9">
        <v>5</v>
      </c>
      <c r="AF683" s="81">
        <v>100</v>
      </c>
      <c r="AG683" s="209" t="s">
        <v>5774</v>
      </c>
      <c r="AH683" s="6" t="s">
        <v>5764</v>
      </c>
      <c r="AI683" s="119">
        <v>30</v>
      </c>
      <c r="AJ683" s="192" t="s">
        <v>5780</v>
      </c>
      <c r="AK683" s="9" t="s">
        <v>5781</v>
      </c>
      <c r="AL683" s="119">
        <v>40</v>
      </c>
      <c r="AM683" s="192"/>
      <c r="AN683" s="9"/>
      <c r="AO683" s="119"/>
      <c r="AP683" s="192" t="s">
        <v>5782</v>
      </c>
      <c r="AQ683" s="9" t="s">
        <v>5783</v>
      </c>
      <c r="AR683" s="81">
        <v>30</v>
      </c>
      <c r="AS683" s="192"/>
      <c r="AT683" s="9"/>
      <c r="AU683" s="119"/>
      <c r="AV683" s="84"/>
      <c r="AW683" s="9"/>
      <c r="AX683" s="119"/>
      <c r="AY683" s="192"/>
      <c r="AZ683" s="9"/>
      <c r="BA683" s="119"/>
      <c r="BB683" s="192"/>
      <c r="BC683" s="9"/>
      <c r="BD683" s="119"/>
      <c r="BE683" s="192"/>
      <c r="BF683" s="9"/>
      <c r="BG683" s="119"/>
    </row>
    <row r="684" spans="1:59" s="41" customFormat="1" ht="191.1" x14ac:dyDescent="0.25">
      <c r="A684" s="9">
        <v>1613</v>
      </c>
      <c r="B684" s="124" t="s">
        <v>5763</v>
      </c>
      <c r="C684" s="9">
        <v>1</v>
      </c>
      <c r="D684" s="6"/>
      <c r="E684" s="2" t="s">
        <v>5764</v>
      </c>
      <c r="F684" s="1" t="s">
        <v>5765</v>
      </c>
      <c r="G684" s="78" t="s">
        <v>5784</v>
      </c>
      <c r="H684" s="9">
        <v>2007</v>
      </c>
      <c r="I684" s="78" t="s">
        <v>5785</v>
      </c>
      <c r="J684" s="141">
        <v>11761</v>
      </c>
      <c r="K684" s="78" t="s">
        <v>88</v>
      </c>
      <c r="L684" s="78" t="s">
        <v>5767</v>
      </c>
      <c r="M684" s="78" t="s">
        <v>5768</v>
      </c>
      <c r="N684" s="78" t="s">
        <v>5769</v>
      </c>
      <c r="O684" s="78" t="s">
        <v>5770</v>
      </c>
      <c r="P684" s="9">
        <v>7730</v>
      </c>
      <c r="Q684" s="6">
        <v>12.85</v>
      </c>
      <c r="R684" s="6">
        <v>0</v>
      </c>
      <c r="S684" s="6">
        <v>2.2999999999999998</v>
      </c>
      <c r="T684" s="6">
        <v>10.55</v>
      </c>
      <c r="U684" s="6">
        <v>12.850000000000001</v>
      </c>
      <c r="V684" s="9">
        <v>100</v>
      </c>
      <c r="W684" s="9">
        <v>100</v>
      </c>
      <c r="X684" s="6" t="s">
        <v>5786</v>
      </c>
      <c r="Y684" s="9">
        <v>2</v>
      </c>
      <c r="Z684" s="9">
        <v>2</v>
      </c>
      <c r="AA684" s="9">
        <v>1</v>
      </c>
      <c r="AB684" s="9">
        <v>17</v>
      </c>
      <c r="AC684" s="9">
        <v>12</v>
      </c>
      <c r="AD684" s="6">
        <v>10.55</v>
      </c>
      <c r="AE684" s="9">
        <v>5</v>
      </c>
      <c r="AF684" s="81">
        <v>100</v>
      </c>
      <c r="AG684" s="209" t="s">
        <v>5772</v>
      </c>
      <c r="AH684" s="6" t="s">
        <v>5773</v>
      </c>
      <c r="AI684" s="119">
        <v>60</v>
      </c>
      <c r="AJ684" s="192" t="s">
        <v>5780</v>
      </c>
      <c r="AK684" s="9"/>
      <c r="AL684" s="119">
        <v>20</v>
      </c>
      <c r="AM684" s="192" t="s">
        <v>5774</v>
      </c>
      <c r="AN684" s="9" t="s">
        <v>5764</v>
      </c>
      <c r="AO684" s="119">
        <v>20</v>
      </c>
      <c r="AP684" s="192"/>
      <c r="AQ684" s="9"/>
      <c r="AR684" s="81"/>
      <c r="AS684" s="192"/>
      <c r="AT684" s="9"/>
      <c r="AU684" s="119"/>
      <c r="AV684" s="84"/>
      <c r="AW684" s="9"/>
      <c r="AX684" s="119"/>
      <c r="AY684" s="192"/>
      <c r="AZ684" s="9"/>
      <c r="BA684" s="119"/>
      <c r="BB684" s="192"/>
      <c r="BC684" s="9"/>
      <c r="BD684" s="119"/>
      <c r="BE684" s="192"/>
      <c r="BF684" s="9"/>
      <c r="BG684" s="119"/>
    </row>
    <row r="685" spans="1:59" s="41" customFormat="1" ht="191.1" x14ac:dyDescent="0.25">
      <c r="A685" s="9">
        <v>1613</v>
      </c>
      <c r="B685" s="124" t="s">
        <v>5763</v>
      </c>
      <c r="C685" s="9">
        <v>1</v>
      </c>
      <c r="D685" s="6"/>
      <c r="E685" s="2" t="s">
        <v>5764</v>
      </c>
      <c r="F685" s="1" t="s">
        <v>5765</v>
      </c>
      <c r="G685" s="78" t="s">
        <v>5784</v>
      </c>
      <c r="H685" s="9">
        <v>2007</v>
      </c>
      <c r="I685" s="78" t="s">
        <v>5787</v>
      </c>
      <c r="J685" s="141">
        <v>45120</v>
      </c>
      <c r="K685" s="78" t="s">
        <v>88</v>
      </c>
      <c r="L685" s="78" t="s">
        <v>5767</v>
      </c>
      <c r="M685" s="78" t="s">
        <v>5768</v>
      </c>
      <c r="N685" s="78" t="s">
        <v>5769</v>
      </c>
      <c r="O685" s="78" t="s">
        <v>5770</v>
      </c>
      <c r="P685" s="9">
        <v>7777</v>
      </c>
      <c r="Q685" s="6">
        <v>13.71</v>
      </c>
      <c r="R685" s="6">
        <v>0</v>
      </c>
      <c r="S685" s="6">
        <v>6.82</v>
      </c>
      <c r="T685" s="6">
        <v>6.89</v>
      </c>
      <c r="U685" s="6">
        <v>13.71</v>
      </c>
      <c r="V685" s="9">
        <v>100</v>
      </c>
      <c r="W685" s="9">
        <v>100</v>
      </c>
      <c r="X685" s="6" t="s">
        <v>5788</v>
      </c>
      <c r="Y685" s="9">
        <v>4</v>
      </c>
      <c r="Z685" s="9">
        <v>6</v>
      </c>
      <c r="AA685" s="9">
        <v>2</v>
      </c>
      <c r="AB685" s="9">
        <v>17</v>
      </c>
      <c r="AC685" s="9">
        <v>12</v>
      </c>
      <c r="AD685" s="6">
        <v>6.81</v>
      </c>
      <c r="AE685" s="9">
        <v>5</v>
      </c>
      <c r="AF685" s="81">
        <v>100</v>
      </c>
      <c r="AG685" s="209" t="s">
        <v>5772</v>
      </c>
      <c r="AH685" s="6" t="s">
        <v>5773</v>
      </c>
      <c r="AI685" s="119">
        <v>40</v>
      </c>
      <c r="AJ685" s="192" t="s">
        <v>5780</v>
      </c>
      <c r="AK685" s="9" t="s">
        <v>5781</v>
      </c>
      <c r="AL685" s="119">
        <v>30</v>
      </c>
      <c r="AM685" s="192" t="s">
        <v>5774</v>
      </c>
      <c r="AN685" s="9" t="s">
        <v>5764</v>
      </c>
      <c r="AO685" s="119">
        <v>20</v>
      </c>
      <c r="AP685" s="192" t="s">
        <v>5789</v>
      </c>
      <c r="AQ685" s="9" t="s">
        <v>5790</v>
      </c>
      <c r="AR685" s="81">
        <v>10</v>
      </c>
      <c r="AS685" s="192"/>
      <c r="AT685" s="9"/>
      <c r="AU685" s="119"/>
      <c r="AV685" s="84"/>
      <c r="AW685" s="9"/>
      <c r="AX685" s="119"/>
      <c r="AY685" s="192"/>
      <c r="AZ685" s="9"/>
      <c r="BA685" s="119"/>
      <c r="BB685" s="192"/>
      <c r="BC685" s="9"/>
      <c r="BD685" s="119"/>
      <c r="BE685" s="192"/>
      <c r="BF685" s="9"/>
      <c r="BG685" s="119"/>
    </row>
    <row r="686" spans="1:59" s="41" customFormat="1" ht="127.4" x14ac:dyDescent="0.25">
      <c r="A686" s="9">
        <v>1613</v>
      </c>
      <c r="B686" s="124" t="s">
        <v>5763</v>
      </c>
      <c r="C686" s="9">
        <v>1</v>
      </c>
      <c r="D686" s="6"/>
      <c r="E686" s="2" t="s">
        <v>5791</v>
      </c>
      <c r="F686" s="1" t="s">
        <v>5792</v>
      </c>
      <c r="G686" s="78" t="s">
        <v>5784</v>
      </c>
      <c r="H686" s="9">
        <v>2007</v>
      </c>
      <c r="I686" s="78" t="s">
        <v>5793</v>
      </c>
      <c r="J686" s="141">
        <v>11581</v>
      </c>
      <c r="K686" s="78" t="s">
        <v>88</v>
      </c>
      <c r="L686" s="78" t="s">
        <v>5767</v>
      </c>
      <c r="M686" s="78" t="s">
        <v>5768</v>
      </c>
      <c r="N686" s="78" t="s">
        <v>5769</v>
      </c>
      <c r="O686" s="78" t="s">
        <v>5770</v>
      </c>
      <c r="P686" s="9">
        <v>7967</v>
      </c>
      <c r="Q686" s="6">
        <v>15.52</v>
      </c>
      <c r="R686" s="6">
        <v>0</v>
      </c>
      <c r="S686" s="6">
        <v>2.58</v>
      </c>
      <c r="T686" s="6">
        <v>12.94</v>
      </c>
      <c r="U686" s="6">
        <v>15.52</v>
      </c>
      <c r="V686" s="9">
        <v>100</v>
      </c>
      <c r="W686" s="9">
        <v>100</v>
      </c>
      <c r="X686" s="6" t="s">
        <v>5794</v>
      </c>
      <c r="Y686" s="9">
        <v>2</v>
      </c>
      <c r="Z686" s="9">
        <v>5</v>
      </c>
      <c r="AA686" s="9">
        <v>6</v>
      </c>
      <c r="AB686" s="9">
        <v>17</v>
      </c>
      <c r="AC686" s="9">
        <v>12</v>
      </c>
      <c r="AD686" s="6">
        <v>12.94</v>
      </c>
      <c r="AE686" s="9">
        <v>5</v>
      </c>
      <c r="AF686" s="81">
        <v>100</v>
      </c>
      <c r="AG686" s="209" t="s">
        <v>5772</v>
      </c>
      <c r="AH686" s="6" t="s">
        <v>5773</v>
      </c>
      <c r="AI686" s="119">
        <v>100</v>
      </c>
      <c r="AJ686" s="192"/>
      <c r="AK686" s="9"/>
      <c r="AL686" s="119"/>
      <c r="AM686" s="192"/>
      <c r="AN686" s="9"/>
      <c r="AO686" s="119"/>
      <c r="AP686" s="192"/>
      <c r="AQ686" s="9"/>
      <c r="AR686" s="81"/>
      <c r="AS686" s="192"/>
      <c r="AT686" s="9"/>
      <c r="AU686" s="119"/>
      <c r="AV686" s="84"/>
      <c r="AW686" s="9"/>
      <c r="AX686" s="119"/>
      <c r="AY686" s="192"/>
      <c r="AZ686" s="9"/>
      <c r="BA686" s="119"/>
      <c r="BB686" s="192"/>
      <c r="BC686" s="9"/>
      <c r="BD686" s="119"/>
      <c r="BE686" s="192"/>
      <c r="BF686" s="9"/>
      <c r="BG686" s="119"/>
    </row>
    <row r="687" spans="1:59" s="41" customFormat="1" ht="114.65" x14ac:dyDescent="0.25">
      <c r="A687" s="9">
        <v>1613</v>
      </c>
      <c r="B687" s="124" t="s">
        <v>5763</v>
      </c>
      <c r="C687" s="9">
        <v>1</v>
      </c>
      <c r="D687" s="6"/>
      <c r="E687" s="2" t="s">
        <v>5775</v>
      </c>
      <c r="F687" s="1" t="s">
        <v>5776</v>
      </c>
      <c r="G687" s="78" t="s">
        <v>5784</v>
      </c>
      <c r="H687" s="9">
        <v>2007</v>
      </c>
      <c r="I687" s="78" t="s">
        <v>5795</v>
      </c>
      <c r="J687" s="141">
        <v>18100</v>
      </c>
      <c r="K687" s="78" t="s">
        <v>88</v>
      </c>
      <c r="L687" s="78" t="s">
        <v>5767</v>
      </c>
      <c r="M687" s="78" t="s">
        <v>5768</v>
      </c>
      <c r="N687" s="78" t="s">
        <v>5769</v>
      </c>
      <c r="O687" s="78" t="s">
        <v>5770</v>
      </c>
      <c r="P687" s="9">
        <v>7964</v>
      </c>
      <c r="Q687" s="6">
        <v>20.97</v>
      </c>
      <c r="R687" s="6">
        <v>0</v>
      </c>
      <c r="S687" s="6">
        <v>3.5</v>
      </c>
      <c r="T687" s="6">
        <v>17.47</v>
      </c>
      <c r="U687" s="6">
        <v>20.97</v>
      </c>
      <c r="V687" s="9">
        <v>100</v>
      </c>
      <c r="W687" s="9">
        <v>100</v>
      </c>
      <c r="X687" s="6" t="s">
        <v>5796</v>
      </c>
      <c r="Y687" s="9">
        <v>2</v>
      </c>
      <c r="Z687" s="9">
        <v>5</v>
      </c>
      <c r="AA687" s="9">
        <v>1</v>
      </c>
      <c r="AB687" s="9">
        <v>10</v>
      </c>
      <c r="AC687" s="9">
        <v>12</v>
      </c>
      <c r="AD687" s="6">
        <v>9.27</v>
      </c>
      <c r="AE687" s="9">
        <v>2</v>
      </c>
      <c r="AF687" s="81">
        <v>100</v>
      </c>
      <c r="AG687" s="209" t="s">
        <v>5780</v>
      </c>
      <c r="AH687" s="6" t="s">
        <v>5781</v>
      </c>
      <c r="AI687" s="119">
        <v>40</v>
      </c>
      <c r="AJ687" s="192"/>
      <c r="AK687" s="9"/>
      <c r="AL687" s="119"/>
      <c r="AM687" s="192"/>
      <c r="AN687" s="9"/>
      <c r="AO687" s="119"/>
      <c r="AP687" s="192" t="s">
        <v>5782</v>
      </c>
      <c r="AQ687" s="9" t="s">
        <v>5797</v>
      </c>
      <c r="AR687" s="81">
        <v>60</v>
      </c>
      <c r="AS687" s="192"/>
      <c r="AT687" s="9"/>
      <c r="AU687" s="119"/>
      <c r="AV687" s="84"/>
      <c r="AW687" s="9"/>
      <c r="AX687" s="119"/>
      <c r="AY687" s="192"/>
      <c r="AZ687" s="9"/>
      <c r="BA687" s="119"/>
      <c r="BB687" s="192"/>
      <c r="BC687" s="9"/>
      <c r="BD687" s="119"/>
      <c r="BE687" s="192"/>
      <c r="BF687" s="9"/>
      <c r="BG687" s="119"/>
    </row>
    <row r="688" spans="1:59" s="41" customFormat="1" ht="191.1" x14ac:dyDescent="0.25">
      <c r="A688" s="9">
        <v>1613</v>
      </c>
      <c r="B688" s="124" t="s">
        <v>5763</v>
      </c>
      <c r="C688" s="9">
        <v>1</v>
      </c>
      <c r="D688" s="6"/>
      <c r="E688" s="2" t="s">
        <v>5775</v>
      </c>
      <c r="F688" s="1" t="s">
        <v>5776</v>
      </c>
      <c r="G688" s="78" t="s">
        <v>5784</v>
      </c>
      <c r="H688" s="9">
        <v>2007</v>
      </c>
      <c r="I688" s="78" t="s">
        <v>5798</v>
      </c>
      <c r="J688" s="141">
        <v>12103</v>
      </c>
      <c r="K688" s="78" t="s">
        <v>88</v>
      </c>
      <c r="L688" s="78" t="s">
        <v>5767</v>
      </c>
      <c r="M688" s="78" t="s">
        <v>5768</v>
      </c>
      <c r="N688" s="78" t="s">
        <v>5769</v>
      </c>
      <c r="O688" s="78" t="s">
        <v>5770</v>
      </c>
      <c r="P688" s="9">
        <v>7965</v>
      </c>
      <c r="Q688" s="6">
        <v>20.97</v>
      </c>
      <c r="R688" s="6">
        <v>0</v>
      </c>
      <c r="S688" s="6">
        <v>3.5</v>
      </c>
      <c r="T688" s="6">
        <v>17.47</v>
      </c>
      <c r="U688" s="6">
        <v>20.97</v>
      </c>
      <c r="V688" s="9">
        <v>100</v>
      </c>
      <c r="W688" s="9">
        <v>100</v>
      </c>
      <c r="X688" s="6" t="s">
        <v>5796</v>
      </c>
      <c r="Y688" s="9">
        <v>2</v>
      </c>
      <c r="Z688" s="9">
        <v>5</v>
      </c>
      <c r="AA688" s="9">
        <v>1</v>
      </c>
      <c r="AB688" s="9">
        <v>10</v>
      </c>
      <c r="AC688" s="9">
        <v>12</v>
      </c>
      <c r="AD688" s="6">
        <v>9.27</v>
      </c>
      <c r="AE688" s="9">
        <v>5</v>
      </c>
      <c r="AF688" s="81">
        <v>100</v>
      </c>
      <c r="AG688" s="209" t="s">
        <v>5774</v>
      </c>
      <c r="AH688" s="6" t="s">
        <v>5764</v>
      </c>
      <c r="AI688" s="119">
        <v>60</v>
      </c>
      <c r="AJ688" s="192" t="s">
        <v>5780</v>
      </c>
      <c r="AK688" s="9" t="s">
        <v>5781</v>
      </c>
      <c r="AL688" s="119">
        <v>40</v>
      </c>
      <c r="AM688" s="192"/>
      <c r="AN688" s="9"/>
      <c r="AO688" s="119"/>
      <c r="AP688" s="192"/>
      <c r="AQ688" s="9"/>
      <c r="AR688" s="81"/>
      <c r="AS688" s="192"/>
      <c r="AT688" s="9"/>
      <c r="AU688" s="119"/>
      <c r="AV688" s="84"/>
      <c r="AW688" s="9"/>
      <c r="AX688" s="119"/>
      <c r="AY688" s="192"/>
      <c r="AZ688" s="9"/>
      <c r="BA688" s="119"/>
      <c r="BB688" s="192"/>
      <c r="BC688" s="9"/>
      <c r="BD688" s="119"/>
      <c r="BE688" s="192"/>
      <c r="BF688" s="9"/>
      <c r="BG688" s="119"/>
    </row>
    <row r="689" spans="1:59" s="41" customFormat="1" ht="191.1" x14ac:dyDescent="0.25">
      <c r="A689" s="9">
        <v>1613</v>
      </c>
      <c r="B689" s="124" t="s">
        <v>5763</v>
      </c>
      <c r="C689" s="9">
        <v>1</v>
      </c>
      <c r="D689" s="6"/>
      <c r="E689" s="2" t="s">
        <v>5764</v>
      </c>
      <c r="F689" s="1" t="s">
        <v>5765</v>
      </c>
      <c r="G689" s="78" t="s">
        <v>5799</v>
      </c>
      <c r="H689" s="9">
        <v>2008</v>
      </c>
      <c r="I689" s="78" t="s">
        <v>5800</v>
      </c>
      <c r="J689" s="141">
        <v>26800</v>
      </c>
      <c r="K689" s="78" t="s">
        <v>88</v>
      </c>
      <c r="L689" s="78" t="s">
        <v>5767</v>
      </c>
      <c r="M689" s="78" t="s">
        <v>5768</v>
      </c>
      <c r="N689" s="78" t="s">
        <v>5769</v>
      </c>
      <c r="O689" s="78" t="s">
        <v>5770</v>
      </c>
      <c r="P689" s="9">
        <v>9018</v>
      </c>
      <c r="Q689" s="6">
        <v>19.14</v>
      </c>
      <c r="R689" s="6">
        <v>0</v>
      </c>
      <c r="S689" s="6">
        <v>3.19</v>
      </c>
      <c r="T689" s="6">
        <v>15.95</v>
      </c>
      <c r="U689" s="6">
        <v>19.14</v>
      </c>
      <c r="V689" s="9">
        <v>100</v>
      </c>
      <c r="W689" s="9">
        <v>84</v>
      </c>
      <c r="X689" s="6" t="s">
        <v>5801</v>
      </c>
      <c r="Y689" s="9">
        <v>3</v>
      </c>
      <c r="Z689" s="9">
        <v>4</v>
      </c>
      <c r="AA689" s="9">
        <v>6</v>
      </c>
      <c r="AB689" s="9">
        <v>11</v>
      </c>
      <c r="AC689" s="9">
        <v>12</v>
      </c>
      <c r="AD689" s="6">
        <v>15.95</v>
      </c>
      <c r="AE689" s="9">
        <v>5</v>
      </c>
      <c r="AF689" s="81">
        <v>100</v>
      </c>
      <c r="AG689" s="209" t="s">
        <v>5772</v>
      </c>
      <c r="AH689" s="6" t="s">
        <v>5773</v>
      </c>
      <c r="AI689" s="119">
        <v>40</v>
      </c>
      <c r="AJ689" s="192" t="s">
        <v>5780</v>
      </c>
      <c r="AK689" s="9" t="s">
        <v>5781</v>
      </c>
      <c r="AL689" s="119">
        <v>40</v>
      </c>
      <c r="AM689" s="192" t="s">
        <v>5774</v>
      </c>
      <c r="AN689" s="9" t="s">
        <v>5764</v>
      </c>
      <c r="AO689" s="119">
        <v>20</v>
      </c>
      <c r="AP689" s="192"/>
      <c r="AQ689" s="9"/>
      <c r="AR689" s="81"/>
      <c r="AS689" s="192"/>
      <c r="AT689" s="9"/>
      <c r="AU689" s="119"/>
      <c r="AV689" s="84"/>
      <c r="AW689" s="9"/>
      <c r="AX689" s="119"/>
      <c r="AY689" s="192"/>
      <c r="AZ689" s="9"/>
      <c r="BA689" s="119"/>
      <c r="BB689" s="192"/>
      <c r="BC689" s="9"/>
      <c r="BD689" s="119"/>
      <c r="BE689" s="192"/>
      <c r="BF689" s="9"/>
      <c r="BG689" s="119"/>
    </row>
    <row r="690" spans="1:59" s="41" customFormat="1" ht="127.4" x14ac:dyDescent="0.25">
      <c r="A690" s="9">
        <v>1613</v>
      </c>
      <c r="B690" s="124" t="s">
        <v>5763</v>
      </c>
      <c r="C690" s="9">
        <v>1</v>
      </c>
      <c r="D690" s="6"/>
      <c r="E690" s="2" t="s">
        <v>5791</v>
      </c>
      <c r="F690" s="1" t="s">
        <v>5792</v>
      </c>
      <c r="G690" s="78" t="s">
        <v>5802</v>
      </c>
      <c r="H690" s="9">
        <v>2009</v>
      </c>
      <c r="I690" s="78" t="s">
        <v>5802</v>
      </c>
      <c r="J690" s="141">
        <v>35153</v>
      </c>
      <c r="K690" s="78" t="s">
        <v>7623</v>
      </c>
      <c r="L690" s="78" t="s">
        <v>5767</v>
      </c>
      <c r="M690" s="78" t="s">
        <v>5768</v>
      </c>
      <c r="N690" s="78" t="s">
        <v>5769</v>
      </c>
      <c r="O690" s="78" t="s">
        <v>5770</v>
      </c>
      <c r="P690" s="9">
        <v>9939</v>
      </c>
      <c r="Q690" s="6">
        <v>22</v>
      </c>
      <c r="R690" s="6">
        <v>0</v>
      </c>
      <c r="S690" s="6">
        <v>8.9</v>
      </c>
      <c r="T690" s="6">
        <v>13.1</v>
      </c>
      <c r="U690" s="6">
        <v>22</v>
      </c>
      <c r="V690" s="9">
        <v>100</v>
      </c>
      <c r="W690" s="9">
        <v>84</v>
      </c>
      <c r="X690" s="6" t="s">
        <v>5803</v>
      </c>
      <c r="Y690" s="9">
        <v>3</v>
      </c>
      <c r="Z690" s="9">
        <v>4</v>
      </c>
      <c r="AA690" s="9">
        <v>6</v>
      </c>
      <c r="AB690" s="9"/>
      <c r="AC690" s="9"/>
      <c r="AD690" s="6">
        <v>13.1</v>
      </c>
      <c r="AE690" s="9">
        <v>5</v>
      </c>
      <c r="AF690" s="81">
        <v>100</v>
      </c>
      <c r="AG690" s="209" t="s">
        <v>5772</v>
      </c>
      <c r="AH690" s="6" t="s">
        <v>5773</v>
      </c>
      <c r="AI690" s="119">
        <v>80</v>
      </c>
      <c r="AJ690" s="192"/>
      <c r="AK690" s="9"/>
      <c r="AL690" s="119"/>
      <c r="AM690" s="192"/>
      <c r="AN690" s="9"/>
      <c r="AO690" s="119"/>
      <c r="AP690" s="192" t="s">
        <v>5804</v>
      </c>
      <c r="AQ690" s="9"/>
      <c r="AR690" s="81">
        <v>20</v>
      </c>
      <c r="AS690" s="192"/>
      <c r="AT690" s="9"/>
      <c r="AU690" s="119"/>
      <c r="AV690" s="84"/>
      <c r="AW690" s="9"/>
      <c r="AX690" s="119"/>
      <c r="AY690" s="192"/>
      <c r="AZ690" s="9"/>
      <c r="BA690" s="119"/>
      <c r="BB690" s="192"/>
      <c r="BC690" s="9"/>
      <c r="BD690" s="119"/>
      <c r="BE690" s="192"/>
      <c r="BF690" s="9"/>
      <c r="BG690" s="119"/>
    </row>
    <row r="691" spans="1:59" s="41" customFormat="1" ht="191.1" x14ac:dyDescent="0.25">
      <c r="A691" s="9">
        <v>1613</v>
      </c>
      <c r="B691" s="124" t="s">
        <v>5763</v>
      </c>
      <c r="C691" s="9">
        <v>1</v>
      </c>
      <c r="D691" s="6"/>
      <c r="E691" s="2" t="s">
        <v>5764</v>
      </c>
      <c r="F691" s="1">
        <v>22807</v>
      </c>
      <c r="G691" s="78" t="s">
        <v>5805</v>
      </c>
      <c r="H691" s="9">
        <v>2015</v>
      </c>
      <c r="I691" s="78" t="s">
        <v>5806</v>
      </c>
      <c r="J691" s="141">
        <v>117934.3</v>
      </c>
      <c r="K691" s="78" t="s">
        <v>283</v>
      </c>
      <c r="L691" s="78" t="s">
        <v>5767</v>
      </c>
      <c r="M691" s="78" t="s">
        <v>5768</v>
      </c>
      <c r="N691" s="78" t="s">
        <v>5769</v>
      </c>
      <c r="O691" s="78" t="s">
        <v>5770</v>
      </c>
      <c r="P691" s="9">
        <v>13668</v>
      </c>
      <c r="Q691" s="6">
        <v>33.729999999999997</v>
      </c>
      <c r="R691" s="6">
        <v>11.17</v>
      </c>
      <c r="S691" s="6">
        <v>5.62</v>
      </c>
      <c r="T691" s="6">
        <v>16.940000000000001</v>
      </c>
      <c r="U691" s="6">
        <v>33.730000000000004</v>
      </c>
      <c r="V691" s="9">
        <v>0</v>
      </c>
      <c r="W691" s="9">
        <v>0</v>
      </c>
      <c r="X691" s="6" t="s">
        <v>5807</v>
      </c>
      <c r="Y691" s="9">
        <v>4</v>
      </c>
      <c r="Z691" s="9">
        <v>6</v>
      </c>
      <c r="AA691" s="9">
        <v>2</v>
      </c>
      <c r="AB691" s="9"/>
      <c r="AC691" s="9" t="s">
        <v>7546</v>
      </c>
      <c r="AD691" s="6">
        <v>15.38</v>
      </c>
      <c r="AE691" s="9">
        <v>5</v>
      </c>
      <c r="AF691" s="81">
        <v>100</v>
      </c>
      <c r="AG691" s="209" t="s">
        <v>5772</v>
      </c>
      <c r="AH691" s="6" t="s">
        <v>5773</v>
      </c>
      <c r="AI691" s="119">
        <v>60</v>
      </c>
      <c r="AJ691" s="192" t="s">
        <v>5774</v>
      </c>
      <c r="AK691" s="9" t="s">
        <v>5764</v>
      </c>
      <c r="AL691" s="119">
        <v>30</v>
      </c>
      <c r="AM691" s="192" t="s">
        <v>5780</v>
      </c>
      <c r="AN691" s="9" t="s">
        <v>5781</v>
      </c>
      <c r="AO691" s="119">
        <v>10</v>
      </c>
      <c r="AP691" s="192"/>
      <c r="AQ691" s="9"/>
      <c r="AR691" s="81"/>
      <c r="AS691" s="192"/>
      <c r="AT691" s="9"/>
      <c r="AU691" s="119"/>
      <c r="AV691" s="84"/>
      <c r="AW691" s="9"/>
      <c r="AX691" s="119"/>
      <c r="AY691" s="192"/>
      <c r="AZ691" s="9"/>
      <c r="BA691" s="119"/>
      <c r="BB691" s="192"/>
      <c r="BC691" s="9"/>
      <c r="BD691" s="119"/>
      <c r="BE691" s="192"/>
      <c r="BF691" s="9"/>
      <c r="BG691" s="119"/>
    </row>
    <row r="692" spans="1:59" s="41" customFormat="1" ht="89.2" x14ac:dyDescent="0.25">
      <c r="A692" s="9">
        <v>1669</v>
      </c>
      <c r="B692" s="124" t="s">
        <v>5808</v>
      </c>
      <c r="C692" s="9">
        <v>1</v>
      </c>
      <c r="D692" s="6" t="s">
        <v>5809</v>
      </c>
      <c r="E692" s="2" t="s">
        <v>5810</v>
      </c>
      <c r="F692" s="1" t="s">
        <v>5811</v>
      </c>
      <c r="G692" s="78" t="s">
        <v>5812</v>
      </c>
      <c r="H692" s="9">
        <v>2007</v>
      </c>
      <c r="I692" s="78" t="s">
        <v>5813</v>
      </c>
      <c r="J692" s="141">
        <v>80992</v>
      </c>
      <c r="K692" s="78" t="s">
        <v>88</v>
      </c>
      <c r="L692" s="78" t="s">
        <v>5814</v>
      </c>
      <c r="M692" s="78" t="s">
        <v>5815</v>
      </c>
      <c r="N692" s="78" t="s">
        <v>5816</v>
      </c>
      <c r="O692" s="78" t="s">
        <v>5817</v>
      </c>
      <c r="P692" s="9" t="s">
        <v>5818</v>
      </c>
      <c r="Q692" s="6">
        <v>29</v>
      </c>
      <c r="R692" s="6">
        <v>0</v>
      </c>
      <c r="S692" s="6">
        <v>8</v>
      </c>
      <c r="T692" s="6">
        <v>21</v>
      </c>
      <c r="U692" s="6">
        <v>29</v>
      </c>
      <c r="V692" s="9">
        <v>3</v>
      </c>
      <c r="W692" s="9">
        <v>99</v>
      </c>
      <c r="X692" s="6" t="s">
        <v>5819</v>
      </c>
      <c r="Y692" s="9">
        <v>6</v>
      </c>
      <c r="Z692" s="9">
        <v>4</v>
      </c>
      <c r="AA692" s="9">
        <v>8</v>
      </c>
      <c r="AB692" s="9">
        <v>32</v>
      </c>
      <c r="AC692" s="9"/>
      <c r="AD692" s="6"/>
      <c r="AE692" s="9"/>
      <c r="AF692" s="81">
        <v>3</v>
      </c>
      <c r="AG692" s="209" t="s">
        <v>5820</v>
      </c>
      <c r="AH692" s="6" t="s">
        <v>5821</v>
      </c>
      <c r="AI692" s="119"/>
      <c r="AJ692" s="192"/>
      <c r="AK692" s="9"/>
      <c r="AL692" s="119"/>
      <c r="AM692" s="192"/>
      <c r="AN692" s="9"/>
      <c r="AO692" s="119"/>
      <c r="AP692" s="192"/>
      <c r="AQ692" s="9"/>
      <c r="AR692" s="81"/>
      <c r="AS692" s="192" t="s">
        <v>5822</v>
      </c>
      <c r="AT692" s="9" t="s">
        <v>5823</v>
      </c>
      <c r="AU692" s="119"/>
      <c r="AV692" s="84" t="s">
        <v>5824</v>
      </c>
      <c r="AW692" s="9" t="s">
        <v>5823</v>
      </c>
      <c r="AX692" s="119"/>
      <c r="AY692" s="192"/>
      <c r="AZ692" s="9"/>
      <c r="BA692" s="119"/>
      <c r="BB692" s="192"/>
      <c r="BC692" s="9"/>
      <c r="BD692" s="119"/>
      <c r="BE692" s="192"/>
      <c r="BF692" s="9"/>
      <c r="BG692" s="119"/>
    </row>
    <row r="693" spans="1:59" s="41" customFormat="1" ht="89.2" x14ac:dyDescent="0.25">
      <c r="A693" s="9">
        <v>1683</v>
      </c>
      <c r="B693" s="124" t="s">
        <v>5825</v>
      </c>
      <c r="C693" s="9">
        <v>1</v>
      </c>
      <c r="D693" s="6" t="s">
        <v>2856</v>
      </c>
      <c r="E693" s="2" t="s">
        <v>2414</v>
      </c>
      <c r="F693" s="1" t="s">
        <v>5826</v>
      </c>
      <c r="G693" s="78" t="s">
        <v>5827</v>
      </c>
      <c r="H693" s="9">
        <v>2011</v>
      </c>
      <c r="I693" s="78" t="s">
        <v>5828</v>
      </c>
      <c r="J693" s="141" t="s">
        <v>5829</v>
      </c>
      <c r="K693" s="78" t="s">
        <v>7623</v>
      </c>
      <c r="L693" s="78" t="s">
        <v>2554</v>
      </c>
      <c r="M693" s="78" t="s">
        <v>2555</v>
      </c>
      <c r="N693" s="78" t="s">
        <v>2716</v>
      </c>
      <c r="O693" s="78" t="s">
        <v>2717</v>
      </c>
      <c r="P693" s="9">
        <v>186</v>
      </c>
      <c r="Q693" s="6" t="s">
        <v>5830</v>
      </c>
      <c r="R693" s="6">
        <v>3.2</v>
      </c>
      <c r="S693" s="6">
        <v>3.4</v>
      </c>
      <c r="T693" s="6">
        <v>25</v>
      </c>
      <c r="U693" s="6">
        <v>31.6</v>
      </c>
      <c r="V693" s="9">
        <v>100</v>
      </c>
      <c r="W693" s="9">
        <v>82</v>
      </c>
      <c r="X693" s="6" t="s">
        <v>5831</v>
      </c>
      <c r="Y693" s="9">
        <v>4</v>
      </c>
      <c r="Z693" s="9">
        <v>5</v>
      </c>
      <c r="AA693" s="9">
        <v>5</v>
      </c>
      <c r="AB693" s="9">
        <v>10</v>
      </c>
      <c r="AC693" s="9"/>
      <c r="AD693" s="6">
        <v>25</v>
      </c>
      <c r="AE693" s="9">
        <v>5</v>
      </c>
      <c r="AF693" s="81">
        <v>100</v>
      </c>
      <c r="AG693" s="209" t="s">
        <v>2425</v>
      </c>
      <c r="AH693" s="6" t="s">
        <v>2474</v>
      </c>
      <c r="AI693" s="119">
        <v>100</v>
      </c>
      <c r="AJ693" s="192"/>
      <c r="AK693" s="9"/>
      <c r="AL693" s="119"/>
      <c r="AM693" s="192"/>
      <c r="AN693" s="9"/>
      <c r="AO693" s="119"/>
      <c r="AP693" s="192"/>
      <c r="AQ693" s="9"/>
      <c r="AR693" s="81"/>
      <c r="AS693" s="192"/>
      <c r="AT693" s="9"/>
      <c r="AU693" s="119"/>
      <c r="AV693" s="84"/>
      <c r="AW693" s="9"/>
      <c r="AX693" s="119"/>
      <c r="AY693" s="192"/>
      <c r="AZ693" s="9"/>
      <c r="BA693" s="119"/>
      <c r="BB693" s="192"/>
      <c r="BC693" s="9"/>
      <c r="BD693" s="119"/>
      <c r="BE693" s="192"/>
      <c r="BF693" s="9"/>
      <c r="BG693" s="119"/>
    </row>
    <row r="694" spans="1:59" s="41" customFormat="1" ht="89.2" x14ac:dyDescent="0.25">
      <c r="A694" s="9">
        <v>1683</v>
      </c>
      <c r="B694" s="124" t="s">
        <v>5825</v>
      </c>
      <c r="C694" s="9">
        <v>1</v>
      </c>
      <c r="D694" s="6" t="s">
        <v>5832</v>
      </c>
      <c r="E694" s="2" t="s">
        <v>2414</v>
      </c>
      <c r="F694" s="1" t="s">
        <v>5833</v>
      </c>
      <c r="G694" s="78" t="s">
        <v>5834</v>
      </c>
      <c r="H694" s="9">
        <v>2011</v>
      </c>
      <c r="I694" s="78" t="s">
        <v>5835</v>
      </c>
      <c r="J694" s="141" t="s">
        <v>5836</v>
      </c>
      <c r="K694" s="78" t="s">
        <v>7623</v>
      </c>
      <c r="L694" s="78" t="s">
        <v>2554</v>
      </c>
      <c r="M694" s="78" t="s">
        <v>2555</v>
      </c>
      <c r="N694" s="78" t="s">
        <v>2716</v>
      </c>
      <c r="O694" s="78" t="s">
        <v>2717</v>
      </c>
      <c r="P694" s="9">
        <v>187</v>
      </c>
      <c r="Q694" s="6" t="s">
        <v>5830</v>
      </c>
      <c r="R694" s="6">
        <v>5.05</v>
      </c>
      <c r="S694" s="6">
        <v>3.4</v>
      </c>
      <c r="T694" s="6">
        <v>25</v>
      </c>
      <c r="U694" s="6">
        <v>33.450000000000003</v>
      </c>
      <c r="V694" s="9">
        <v>100</v>
      </c>
      <c r="W694" s="9">
        <v>82</v>
      </c>
      <c r="X694" s="6" t="s">
        <v>5831</v>
      </c>
      <c r="Y694" s="9">
        <v>4</v>
      </c>
      <c r="Z694" s="9">
        <v>5</v>
      </c>
      <c r="AA694" s="9">
        <v>5</v>
      </c>
      <c r="AB694" s="9">
        <v>10</v>
      </c>
      <c r="AC694" s="9"/>
      <c r="AD694" s="6">
        <v>25</v>
      </c>
      <c r="AE694" s="9">
        <v>5</v>
      </c>
      <c r="AF694" s="81">
        <v>100</v>
      </c>
      <c r="AG694" s="209" t="s">
        <v>2425</v>
      </c>
      <c r="AH694" s="6" t="s">
        <v>2474</v>
      </c>
      <c r="AI694" s="119">
        <v>100</v>
      </c>
      <c r="AJ694" s="192"/>
      <c r="AK694" s="9"/>
      <c r="AL694" s="119"/>
      <c r="AM694" s="192"/>
      <c r="AN694" s="9"/>
      <c r="AO694" s="119"/>
      <c r="AP694" s="192"/>
      <c r="AQ694" s="9"/>
      <c r="AR694" s="81"/>
      <c r="AS694" s="192"/>
      <c r="AT694" s="9"/>
      <c r="AU694" s="119"/>
      <c r="AV694" s="84"/>
      <c r="AW694" s="9"/>
      <c r="AX694" s="119"/>
      <c r="AY694" s="192"/>
      <c r="AZ694" s="9"/>
      <c r="BA694" s="119"/>
      <c r="BB694" s="192"/>
      <c r="BC694" s="9"/>
      <c r="BD694" s="119"/>
      <c r="BE694" s="192"/>
      <c r="BF694" s="9"/>
      <c r="BG694" s="119"/>
    </row>
    <row r="695" spans="1:59" s="41" customFormat="1" ht="89.2" x14ac:dyDescent="0.25">
      <c r="A695" s="9">
        <v>1683</v>
      </c>
      <c r="B695" s="124" t="s">
        <v>5825</v>
      </c>
      <c r="C695" s="9">
        <v>1</v>
      </c>
      <c r="D695" s="6" t="s">
        <v>2425</v>
      </c>
      <c r="E695" s="2" t="s">
        <v>2414</v>
      </c>
      <c r="F695" s="1" t="s">
        <v>5837</v>
      </c>
      <c r="G695" s="78" t="s">
        <v>5838</v>
      </c>
      <c r="H695" s="9">
        <v>2011</v>
      </c>
      <c r="I695" s="78" t="s">
        <v>5839</v>
      </c>
      <c r="J695" s="141" t="s">
        <v>5840</v>
      </c>
      <c r="K695" s="78" t="s">
        <v>7623</v>
      </c>
      <c r="L695" s="78" t="s">
        <v>2554</v>
      </c>
      <c r="M695" s="78" t="s">
        <v>2555</v>
      </c>
      <c r="N695" s="78" t="s">
        <v>2716</v>
      </c>
      <c r="O695" s="78" t="s">
        <v>2717</v>
      </c>
      <c r="P695" s="9">
        <v>177</v>
      </c>
      <c r="Q695" s="6" t="s">
        <v>5830</v>
      </c>
      <c r="R695" s="6">
        <v>2.5</v>
      </c>
      <c r="S695" s="6">
        <v>3.4</v>
      </c>
      <c r="T695" s="6">
        <v>25</v>
      </c>
      <c r="U695" s="6">
        <v>30.9</v>
      </c>
      <c r="V695" s="9">
        <v>100</v>
      </c>
      <c r="W695" s="9">
        <v>100</v>
      </c>
      <c r="X695" s="6" t="s">
        <v>5831</v>
      </c>
      <c r="Y695" s="9">
        <v>4</v>
      </c>
      <c r="Z695" s="9">
        <v>5</v>
      </c>
      <c r="AA695" s="9">
        <v>5</v>
      </c>
      <c r="AB695" s="9">
        <v>10</v>
      </c>
      <c r="AC695" s="9"/>
      <c r="AD695" s="6">
        <v>25</v>
      </c>
      <c r="AE695" s="9">
        <v>5</v>
      </c>
      <c r="AF695" s="81">
        <v>100</v>
      </c>
      <c r="AG695" s="209" t="s">
        <v>2425</v>
      </c>
      <c r="AH695" s="6" t="s">
        <v>2474</v>
      </c>
      <c r="AI695" s="119">
        <v>100</v>
      </c>
      <c r="AJ695" s="192"/>
      <c r="AK695" s="9"/>
      <c r="AL695" s="119"/>
      <c r="AM695" s="192"/>
      <c r="AN695" s="9"/>
      <c r="AO695" s="119"/>
      <c r="AP695" s="192"/>
      <c r="AQ695" s="9"/>
      <c r="AR695" s="81"/>
      <c r="AS695" s="192"/>
      <c r="AT695" s="9"/>
      <c r="AU695" s="119"/>
      <c r="AV695" s="84"/>
      <c r="AW695" s="9"/>
      <c r="AX695" s="119"/>
      <c r="AY695" s="192"/>
      <c r="AZ695" s="9"/>
      <c r="BA695" s="119"/>
      <c r="BB695" s="192"/>
      <c r="BC695" s="9"/>
      <c r="BD695" s="119"/>
      <c r="BE695" s="192"/>
      <c r="BF695" s="9"/>
      <c r="BG695" s="119"/>
    </row>
    <row r="696" spans="1:59" s="41" customFormat="1" ht="89.2" x14ac:dyDescent="0.25">
      <c r="A696" s="9">
        <v>1683</v>
      </c>
      <c r="B696" s="124" t="s">
        <v>5825</v>
      </c>
      <c r="C696" s="9">
        <v>1</v>
      </c>
      <c r="D696" s="6" t="s">
        <v>2425</v>
      </c>
      <c r="E696" s="2" t="s">
        <v>2414</v>
      </c>
      <c r="F696" s="1" t="s">
        <v>5837</v>
      </c>
      <c r="G696" s="78" t="s">
        <v>5841</v>
      </c>
      <c r="H696" s="9">
        <v>2016</v>
      </c>
      <c r="I696" s="78" t="s">
        <v>5842</v>
      </c>
      <c r="J696" s="141">
        <v>66687.460000000006</v>
      </c>
      <c r="K696" s="78" t="s">
        <v>7623</v>
      </c>
      <c r="L696" s="78" t="s">
        <v>2554</v>
      </c>
      <c r="M696" s="78" t="s">
        <v>2555</v>
      </c>
      <c r="N696" s="78" t="s">
        <v>2716</v>
      </c>
      <c r="O696" s="78" t="s">
        <v>2717</v>
      </c>
      <c r="P696" s="9">
        <v>280</v>
      </c>
      <c r="Q696" s="6" t="s">
        <v>5830</v>
      </c>
      <c r="R696" s="6">
        <v>7.64</v>
      </c>
      <c r="S696" s="6">
        <v>3.4</v>
      </c>
      <c r="T696" s="6">
        <v>25</v>
      </c>
      <c r="U696" s="6">
        <v>36.04</v>
      </c>
      <c r="V696" s="9">
        <v>100</v>
      </c>
      <c r="W696" s="9">
        <v>18</v>
      </c>
      <c r="X696" s="6" t="s">
        <v>5831</v>
      </c>
      <c r="Y696" s="9">
        <v>4</v>
      </c>
      <c r="Z696" s="9">
        <v>5</v>
      </c>
      <c r="AA696" s="9">
        <v>5</v>
      </c>
      <c r="AB696" s="9">
        <v>10</v>
      </c>
      <c r="AC696" s="9"/>
      <c r="AD696" s="6">
        <v>25</v>
      </c>
      <c r="AE696" s="9">
        <v>5</v>
      </c>
      <c r="AF696" s="81">
        <v>100</v>
      </c>
      <c r="AG696" s="209" t="s">
        <v>2425</v>
      </c>
      <c r="AH696" s="6" t="s">
        <v>2474</v>
      </c>
      <c r="AI696" s="119">
        <v>100</v>
      </c>
      <c r="AJ696" s="192"/>
      <c r="AK696" s="9"/>
      <c r="AL696" s="119"/>
      <c r="AM696" s="192"/>
      <c r="AN696" s="9"/>
      <c r="AO696" s="119"/>
      <c r="AP696" s="192"/>
      <c r="AQ696" s="9"/>
      <c r="AR696" s="81"/>
      <c r="AS696" s="192"/>
      <c r="AT696" s="9"/>
      <c r="AU696" s="119"/>
      <c r="AV696" s="84"/>
      <c r="AW696" s="9"/>
      <c r="AX696" s="119"/>
      <c r="AY696" s="192"/>
      <c r="AZ696" s="9"/>
      <c r="BA696" s="119"/>
      <c r="BB696" s="192"/>
      <c r="BC696" s="9"/>
      <c r="BD696" s="119"/>
      <c r="BE696" s="192"/>
      <c r="BF696" s="9"/>
      <c r="BG696" s="119"/>
    </row>
    <row r="697" spans="1:59" s="41" customFormat="1" ht="50.95" x14ac:dyDescent="0.25">
      <c r="A697" s="9">
        <v>2294</v>
      </c>
      <c r="B697" s="124" t="s">
        <v>5843</v>
      </c>
      <c r="C697" s="9" t="s">
        <v>5844</v>
      </c>
      <c r="D697" s="6"/>
      <c r="E697" s="2" t="s">
        <v>5845</v>
      </c>
      <c r="F697" s="1" t="s">
        <v>5846</v>
      </c>
      <c r="G697" s="78" t="s">
        <v>5847</v>
      </c>
      <c r="H697" s="9">
        <v>2009</v>
      </c>
      <c r="I697" s="78" t="s">
        <v>5847</v>
      </c>
      <c r="J697" s="141">
        <v>105355</v>
      </c>
      <c r="K697" s="78" t="s">
        <v>7623</v>
      </c>
      <c r="L697" s="78" t="s">
        <v>5848</v>
      </c>
      <c r="M697" s="78" t="s">
        <v>5849</v>
      </c>
      <c r="N697" s="78" t="s">
        <v>5850</v>
      </c>
      <c r="O697" s="78" t="s">
        <v>5851</v>
      </c>
      <c r="P697" s="9">
        <v>209</v>
      </c>
      <c r="Q697" s="6">
        <v>29.81</v>
      </c>
      <c r="R697" s="6">
        <v>10.97</v>
      </c>
      <c r="S697" s="6">
        <v>1.56</v>
      </c>
      <c r="T697" s="6">
        <v>17.28</v>
      </c>
      <c r="U697" s="6">
        <v>29.810000000000002</v>
      </c>
      <c r="V697" s="9">
        <v>100</v>
      </c>
      <c r="W697" s="9">
        <v>100</v>
      </c>
      <c r="X697" s="6" t="s">
        <v>5852</v>
      </c>
      <c r="Y697" s="9">
        <v>6</v>
      </c>
      <c r="Z697" s="9">
        <v>3</v>
      </c>
      <c r="AA697" s="9">
        <v>1</v>
      </c>
      <c r="AB697" s="9">
        <v>44</v>
      </c>
      <c r="AC697" s="9"/>
      <c r="AD697" s="6"/>
      <c r="AE697" s="9">
        <v>5</v>
      </c>
      <c r="AF697" s="81">
        <v>100</v>
      </c>
      <c r="AG697" s="209"/>
      <c r="AH697" s="6" t="s">
        <v>5853</v>
      </c>
      <c r="AI697" s="119">
        <v>100</v>
      </c>
      <c r="AJ697" s="192"/>
      <c r="AK697" s="9"/>
      <c r="AL697" s="119"/>
      <c r="AM697" s="192"/>
      <c r="AN697" s="9"/>
      <c r="AO697" s="119"/>
      <c r="AP697" s="192"/>
      <c r="AQ697" s="9"/>
      <c r="AR697" s="81"/>
      <c r="AS697" s="192"/>
      <c r="AT697" s="9"/>
      <c r="AU697" s="119"/>
      <c r="AV697" s="84"/>
      <c r="AW697" s="9"/>
      <c r="AX697" s="119"/>
      <c r="AY697" s="192"/>
      <c r="AZ697" s="9"/>
      <c r="BA697" s="119"/>
      <c r="BB697" s="192"/>
      <c r="BC697" s="9"/>
      <c r="BD697" s="119"/>
      <c r="BE697" s="192"/>
      <c r="BF697" s="9"/>
      <c r="BG697" s="119"/>
    </row>
    <row r="698" spans="1:59" s="41" customFormat="1" ht="178.35" x14ac:dyDescent="0.25">
      <c r="A698" s="9">
        <v>2316</v>
      </c>
      <c r="B698" s="124" t="s">
        <v>5854</v>
      </c>
      <c r="C698" s="9"/>
      <c r="D698" s="6"/>
      <c r="E698" s="2" t="s">
        <v>5856</v>
      </c>
      <c r="F698" s="1">
        <v>28079</v>
      </c>
      <c r="G698" s="78" t="s">
        <v>5857</v>
      </c>
      <c r="H698" s="9">
        <v>2008</v>
      </c>
      <c r="I698" s="78" t="s">
        <v>5858</v>
      </c>
      <c r="J698" s="141">
        <v>205835.45</v>
      </c>
      <c r="K698" s="78" t="s">
        <v>88</v>
      </c>
      <c r="L698" s="78" t="s">
        <v>5859</v>
      </c>
      <c r="M698" s="78" t="s">
        <v>5860</v>
      </c>
      <c r="N698" s="78" t="s">
        <v>5861</v>
      </c>
      <c r="O698" s="78" t="s">
        <v>5862</v>
      </c>
      <c r="P698" s="9"/>
      <c r="Q698" s="6" t="s">
        <v>5863</v>
      </c>
      <c r="R698" s="6">
        <v>41.16</v>
      </c>
      <c r="S698" s="6">
        <v>21.7</v>
      </c>
      <c r="T698" s="6">
        <v>37.14</v>
      </c>
      <c r="U698" s="6">
        <v>100</v>
      </c>
      <c r="V698" s="9">
        <v>80</v>
      </c>
      <c r="W698" s="9">
        <v>91.67</v>
      </c>
      <c r="X698" s="6" t="s">
        <v>5864</v>
      </c>
      <c r="Y698" s="9">
        <v>3</v>
      </c>
      <c r="Z698" s="9">
        <v>1</v>
      </c>
      <c r="AA698" s="9">
        <v>1</v>
      </c>
      <c r="AB698" s="9">
        <v>60</v>
      </c>
      <c r="AC698" s="9"/>
      <c r="AD698" s="6">
        <v>0</v>
      </c>
      <c r="AE698" s="9">
        <v>5</v>
      </c>
      <c r="AF698" s="81">
        <v>55.397727272727273</v>
      </c>
      <c r="AG698" s="209" t="s">
        <v>5855</v>
      </c>
      <c r="AH698" s="6">
        <v>49</v>
      </c>
      <c r="AI698" s="119">
        <v>27.84090909090909</v>
      </c>
      <c r="AJ698" s="192" t="s">
        <v>5865</v>
      </c>
      <c r="AK698" s="9" t="s">
        <v>5866</v>
      </c>
      <c r="AL698" s="119">
        <v>183.52272727272728</v>
      </c>
      <c r="AM698" s="192" t="s">
        <v>5010</v>
      </c>
      <c r="AN698" s="9">
        <v>48.5</v>
      </c>
      <c r="AO698" s="119">
        <v>27.556818181818183</v>
      </c>
      <c r="AP698" s="192"/>
      <c r="AQ698" s="9"/>
      <c r="AR698" s="81"/>
      <c r="AS698" s="192"/>
      <c r="AT698" s="9"/>
      <c r="AU698" s="119"/>
      <c r="AV698" s="84"/>
      <c r="AW698" s="9"/>
      <c r="AX698" s="119"/>
      <c r="AY698" s="192"/>
      <c r="AZ698" s="9"/>
      <c r="BA698" s="119"/>
      <c r="BB698" s="192"/>
      <c r="BC698" s="9"/>
      <c r="BD698" s="119"/>
      <c r="BE698" s="192"/>
      <c r="BF698" s="9"/>
      <c r="BG698" s="119"/>
    </row>
    <row r="699" spans="1:59" s="41" customFormat="1" ht="178.35" x14ac:dyDescent="0.25">
      <c r="A699" s="9">
        <v>2316</v>
      </c>
      <c r="B699" s="124" t="s">
        <v>5854</v>
      </c>
      <c r="C699" s="9"/>
      <c r="D699" s="6"/>
      <c r="E699" s="2" t="s">
        <v>5856</v>
      </c>
      <c r="F699" s="1">
        <v>28079</v>
      </c>
      <c r="G699" s="78" t="s">
        <v>5867</v>
      </c>
      <c r="H699" s="9">
        <v>2008</v>
      </c>
      <c r="I699" s="78" t="s">
        <v>5868</v>
      </c>
      <c r="J699" s="141">
        <v>84134.7</v>
      </c>
      <c r="K699" s="78" t="s">
        <v>88</v>
      </c>
      <c r="L699" s="78" t="s">
        <v>5859</v>
      </c>
      <c r="M699" s="78" t="s">
        <v>5860</v>
      </c>
      <c r="N699" s="78" t="s">
        <v>5861</v>
      </c>
      <c r="O699" s="78" t="s">
        <v>5862</v>
      </c>
      <c r="P699" s="9"/>
      <c r="Q699" s="6" t="s">
        <v>5869</v>
      </c>
      <c r="R699" s="6">
        <v>16.82</v>
      </c>
      <c r="S699" s="6">
        <v>16.04</v>
      </c>
      <c r="T699" s="6">
        <v>37.14</v>
      </c>
      <c r="U699" s="6">
        <v>70</v>
      </c>
      <c r="V699" s="9">
        <v>80</v>
      </c>
      <c r="W699" s="9">
        <v>96.67</v>
      </c>
      <c r="X699" s="6" t="s">
        <v>5864</v>
      </c>
      <c r="Y699" s="9">
        <v>3</v>
      </c>
      <c r="Z699" s="9">
        <v>1</v>
      </c>
      <c r="AA699" s="9">
        <v>2</v>
      </c>
      <c r="AB699" s="9">
        <v>60</v>
      </c>
      <c r="AC699" s="9"/>
      <c r="AD699" s="6">
        <v>0</v>
      </c>
      <c r="AE699" s="9">
        <v>5</v>
      </c>
      <c r="AF699" s="81">
        <v>253.97727272727275</v>
      </c>
      <c r="AG699" s="209" t="s">
        <v>5855</v>
      </c>
      <c r="AH699" s="6">
        <v>9.5</v>
      </c>
      <c r="AI699" s="119">
        <v>5.3977272727272725</v>
      </c>
      <c r="AJ699" s="192" t="s">
        <v>5865</v>
      </c>
      <c r="AK699" s="9" t="s">
        <v>5866</v>
      </c>
      <c r="AL699" s="119">
        <v>172.15909090909091</v>
      </c>
      <c r="AM699" s="192" t="s">
        <v>5010</v>
      </c>
      <c r="AN699" s="9">
        <v>134.5</v>
      </c>
      <c r="AO699" s="119">
        <v>76.420454545454547</v>
      </c>
      <c r="AP699" s="192"/>
      <c r="AQ699" s="9"/>
      <c r="AR699" s="81"/>
      <c r="AS699" s="192"/>
      <c r="AT699" s="9"/>
      <c r="AU699" s="119"/>
      <c r="AV699" s="84"/>
      <c r="AW699" s="9"/>
      <c r="AX699" s="119"/>
      <c r="AY699" s="192"/>
      <c r="AZ699" s="9"/>
      <c r="BA699" s="119"/>
      <c r="BB699" s="192"/>
      <c r="BC699" s="9"/>
      <c r="BD699" s="119"/>
      <c r="BE699" s="192"/>
      <c r="BF699" s="9"/>
      <c r="BG699" s="119"/>
    </row>
    <row r="700" spans="1:59" s="41" customFormat="1" ht="140.15" x14ac:dyDescent="0.25">
      <c r="A700" s="9">
        <v>2334</v>
      </c>
      <c r="B700" s="124" t="s">
        <v>5870</v>
      </c>
      <c r="C700" s="9">
        <v>3</v>
      </c>
      <c r="D700" s="6" t="s">
        <v>2425</v>
      </c>
      <c r="E700" s="2" t="s">
        <v>5871</v>
      </c>
      <c r="F700" s="1">
        <v>12266</v>
      </c>
      <c r="G700" s="78" t="s">
        <v>5872</v>
      </c>
      <c r="H700" s="9">
        <v>2008</v>
      </c>
      <c r="I700" s="78" t="s">
        <v>5873</v>
      </c>
      <c r="J700" s="141">
        <v>131417</v>
      </c>
      <c r="K700" s="78" t="s">
        <v>88</v>
      </c>
      <c r="L700" s="78" t="s">
        <v>5874</v>
      </c>
      <c r="M700" s="78"/>
      <c r="N700" s="78" t="s">
        <v>5875</v>
      </c>
      <c r="O700" s="78" t="s">
        <v>5876</v>
      </c>
      <c r="P700" s="9" t="s">
        <v>5877</v>
      </c>
      <c r="Q700" s="6">
        <v>24.08</v>
      </c>
      <c r="R700" s="6">
        <v>0</v>
      </c>
      <c r="S700" s="6">
        <v>0</v>
      </c>
      <c r="T700" s="6">
        <v>24.08</v>
      </c>
      <c r="U700" s="6">
        <v>24.08</v>
      </c>
      <c r="V700" s="9">
        <v>90</v>
      </c>
      <c r="W700" s="9">
        <v>100</v>
      </c>
      <c r="X700" s="6" t="s">
        <v>5878</v>
      </c>
      <c r="Y700" s="9">
        <v>3</v>
      </c>
      <c r="Z700" s="9">
        <v>4</v>
      </c>
      <c r="AA700" s="9">
        <v>1</v>
      </c>
      <c r="AB700" s="9">
        <v>60</v>
      </c>
      <c r="AC700" s="9"/>
      <c r="AD700" s="6"/>
      <c r="AE700" s="9">
        <v>5</v>
      </c>
      <c r="AF700" s="81">
        <v>74</v>
      </c>
      <c r="AG700" s="209" t="s">
        <v>5879</v>
      </c>
      <c r="AH700" s="6" t="s">
        <v>2474</v>
      </c>
      <c r="AI700" s="119">
        <v>25</v>
      </c>
      <c r="AJ700" s="192" t="s">
        <v>5880</v>
      </c>
      <c r="AK700" s="9" t="s">
        <v>5881</v>
      </c>
      <c r="AL700" s="119">
        <v>25</v>
      </c>
      <c r="AM700" s="192" t="s">
        <v>5882</v>
      </c>
      <c r="AN700" s="9" t="s">
        <v>5881</v>
      </c>
      <c r="AO700" s="119">
        <v>25</v>
      </c>
      <c r="AP700" s="192" t="s">
        <v>5883</v>
      </c>
      <c r="AQ700" s="9" t="s">
        <v>5881</v>
      </c>
      <c r="AR700" s="81">
        <v>25</v>
      </c>
      <c r="AS700" s="192"/>
      <c r="AT700" s="9"/>
      <c r="AU700" s="119"/>
      <c r="AV700" s="84"/>
      <c r="AW700" s="9"/>
      <c r="AX700" s="119"/>
      <c r="AY700" s="192"/>
      <c r="AZ700" s="9"/>
      <c r="BA700" s="119"/>
      <c r="BB700" s="192"/>
      <c r="BC700" s="9"/>
      <c r="BD700" s="119"/>
      <c r="BE700" s="192"/>
      <c r="BF700" s="9"/>
      <c r="BG700" s="119"/>
    </row>
    <row r="701" spans="1:59" s="41" customFormat="1" ht="140.15" x14ac:dyDescent="0.25">
      <c r="A701" s="9">
        <v>2334</v>
      </c>
      <c r="B701" s="124" t="s">
        <v>5870</v>
      </c>
      <c r="C701" s="9">
        <v>3</v>
      </c>
      <c r="D701" s="6" t="s">
        <v>2425</v>
      </c>
      <c r="E701" s="2" t="s">
        <v>5871</v>
      </c>
      <c r="F701" s="1">
        <v>12266</v>
      </c>
      <c r="G701" s="78" t="s">
        <v>5884</v>
      </c>
      <c r="H701" s="9">
        <v>2010</v>
      </c>
      <c r="I701" s="78" t="s">
        <v>5873</v>
      </c>
      <c r="J701" s="141">
        <v>585556</v>
      </c>
      <c r="K701" s="78" t="s">
        <v>68</v>
      </c>
      <c r="L701" s="78" t="s">
        <v>5874</v>
      </c>
      <c r="M701" s="78"/>
      <c r="N701" s="78" t="s">
        <v>5875</v>
      </c>
      <c r="O701" s="78" t="s">
        <v>5876</v>
      </c>
      <c r="P701" s="9" t="s">
        <v>5885</v>
      </c>
      <c r="Q701" s="6">
        <v>24.08</v>
      </c>
      <c r="R701" s="6">
        <v>0</v>
      </c>
      <c r="S701" s="6">
        <v>0</v>
      </c>
      <c r="T701" s="6">
        <v>24.08</v>
      </c>
      <c r="U701" s="6">
        <v>24.08</v>
      </c>
      <c r="V701" s="9">
        <v>90</v>
      </c>
      <c r="W701" s="9">
        <v>100</v>
      </c>
      <c r="X701" s="6" t="s">
        <v>5878</v>
      </c>
      <c r="Y701" s="9">
        <v>3</v>
      </c>
      <c r="Z701" s="9">
        <v>4</v>
      </c>
      <c r="AA701" s="9">
        <v>1</v>
      </c>
      <c r="AB701" s="9">
        <v>60</v>
      </c>
      <c r="AC701" s="9" t="s">
        <v>88</v>
      </c>
      <c r="AD701" s="6"/>
      <c r="AE701" s="9">
        <v>5</v>
      </c>
      <c r="AF701" s="81">
        <v>74</v>
      </c>
      <c r="AG701" s="209" t="s">
        <v>5879</v>
      </c>
      <c r="AH701" s="6" t="s">
        <v>2474</v>
      </c>
      <c r="AI701" s="119">
        <v>25</v>
      </c>
      <c r="AJ701" s="192" t="s">
        <v>5880</v>
      </c>
      <c r="AK701" s="9" t="s">
        <v>5881</v>
      </c>
      <c r="AL701" s="119">
        <v>25</v>
      </c>
      <c r="AM701" s="192" t="s">
        <v>5882</v>
      </c>
      <c r="AN701" s="9" t="s">
        <v>5881</v>
      </c>
      <c r="AO701" s="119">
        <v>25</v>
      </c>
      <c r="AP701" s="192" t="s">
        <v>5883</v>
      </c>
      <c r="AQ701" s="9" t="s">
        <v>5881</v>
      </c>
      <c r="AR701" s="81">
        <v>25</v>
      </c>
      <c r="AS701" s="192"/>
      <c r="AT701" s="9"/>
      <c r="AU701" s="119"/>
      <c r="AV701" s="84"/>
      <c r="AW701" s="9"/>
      <c r="AX701" s="119"/>
      <c r="AY701" s="192"/>
      <c r="AZ701" s="9"/>
      <c r="BA701" s="119"/>
      <c r="BB701" s="192"/>
      <c r="BC701" s="9"/>
      <c r="BD701" s="119"/>
      <c r="BE701" s="192"/>
      <c r="BF701" s="9"/>
      <c r="BG701" s="119"/>
    </row>
    <row r="702" spans="1:59" s="41" customFormat="1" ht="305.75" x14ac:dyDescent="0.25">
      <c r="A702" s="9">
        <v>2413</v>
      </c>
      <c r="B702" s="124" t="s">
        <v>7585</v>
      </c>
      <c r="C702" s="9" t="s">
        <v>7576</v>
      </c>
      <c r="D702" s="6" t="s">
        <v>7577</v>
      </c>
      <c r="E702" s="2" t="s">
        <v>7578</v>
      </c>
      <c r="F702" s="1">
        <v>35374</v>
      </c>
      <c r="G702" s="78" t="s">
        <v>7579</v>
      </c>
      <c r="H702" s="9">
        <v>2016</v>
      </c>
      <c r="I702" s="78" t="s">
        <v>7580</v>
      </c>
      <c r="J702" s="141">
        <v>29742.62</v>
      </c>
      <c r="K702" s="78" t="s">
        <v>283</v>
      </c>
      <c r="L702" s="78" t="s">
        <v>7581</v>
      </c>
      <c r="M702" s="78" t="s">
        <v>7582</v>
      </c>
      <c r="N702" s="78" t="s">
        <v>7583</v>
      </c>
      <c r="O702" s="78" t="s">
        <v>7584</v>
      </c>
      <c r="P702" s="9">
        <v>1601520</v>
      </c>
      <c r="Q702" s="6">
        <v>0</v>
      </c>
      <c r="R702" s="6">
        <v>0</v>
      </c>
      <c r="S702" s="6">
        <v>0</v>
      </c>
      <c r="T702" s="6">
        <v>0</v>
      </c>
      <c r="U702" s="6">
        <v>0</v>
      </c>
      <c r="V702" s="9">
        <v>0</v>
      </c>
      <c r="W702" s="9">
        <v>0</v>
      </c>
      <c r="X702" s="160" t="s">
        <v>5886</v>
      </c>
      <c r="Y702" s="9">
        <v>2</v>
      </c>
      <c r="Z702" s="9">
        <v>1</v>
      </c>
      <c r="AA702" s="9">
        <v>3</v>
      </c>
      <c r="AB702" s="9">
        <v>11</v>
      </c>
      <c r="AC702" s="9" t="s">
        <v>7586</v>
      </c>
      <c r="AD702" s="6">
        <v>0</v>
      </c>
      <c r="AE702" s="9">
        <v>5</v>
      </c>
      <c r="AF702" s="81"/>
      <c r="AG702" s="209"/>
      <c r="AH702" s="6"/>
      <c r="AI702" s="119"/>
      <c r="AJ702" s="192"/>
      <c r="AK702" s="9"/>
      <c r="AL702" s="119"/>
      <c r="AM702" s="192"/>
      <c r="AN702" s="9"/>
      <c r="AO702" s="119"/>
      <c r="AP702" s="192"/>
      <c r="AQ702" s="9"/>
      <c r="AR702" s="81"/>
      <c r="AS702" s="192"/>
      <c r="AT702" s="9"/>
      <c r="AU702" s="119"/>
      <c r="AV702" s="84"/>
      <c r="AW702" s="9"/>
      <c r="AX702" s="119"/>
      <c r="AY702" s="192"/>
      <c r="AZ702" s="9"/>
      <c r="BA702" s="119"/>
      <c r="BB702" s="192"/>
      <c r="BC702" s="9"/>
      <c r="BD702" s="119"/>
      <c r="BE702" s="192"/>
      <c r="BF702" s="9"/>
      <c r="BG702" s="119"/>
    </row>
    <row r="703" spans="1:59" s="41" customFormat="1" ht="216.55" x14ac:dyDescent="0.25">
      <c r="A703" s="9">
        <v>2547</v>
      </c>
      <c r="B703" s="124" t="s">
        <v>5887</v>
      </c>
      <c r="C703" s="9" t="s">
        <v>5888</v>
      </c>
      <c r="D703" s="6" t="s">
        <v>1152</v>
      </c>
      <c r="E703" s="2" t="s">
        <v>5889</v>
      </c>
      <c r="F703" s="1">
        <v>26467</v>
      </c>
      <c r="G703" s="78" t="s">
        <v>5890</v>
      </c>
      <c r="H703" s="9">
        <v>2010</v>
      </c>
      <c r="I703" s="78" t="s">
        <v>5891</v>
      </c>
      <c r="J703" s="141">
        <v>137287.24</v>
      </c>
      <c r="K703" s="78" t="s">
        <v>68</v>
      </c>
      <c r="L703" s="78" t="s">
        <v>5892</v>
      </c>
      <c r="M703" s="78" t="s">
        <v>5893</v>
      </c>
      <c r="N703" s="78" t="s">
        <v>5894</v>
      </c>
      <c r="O703" s="78" t="s">
        <v>5895</v>
      </c>
      <c r="P703" s="9" t="s">
        <v>5896</v>
      </c>
      <c r="Q703" s="6">
        <v>154.19</v>
      </c>
      <c r="R703" s="6">
        <v>0</v>
      </c>
      <c r="S703" s="6">
        <v>50</v>
      </c>
      <c r="T703" s="6">
        <v>38</v>
      </c>
      <c r="U703" s="6">
        <v>88</v>
      </c>
      <c r="V703" s="9">
        <v>70</v>
      </c>
      <c r="W703" s="9">
        <v>100</v>
      </c>
      <c r="X703" s="6" t="s">
        <v>5897</v>
      </c>
      <c r="Y703" s="9">
        <v>1</v>
      </c>
      <c r="Z703" s="9">
        <v>8</v>
      </c>
      <c r="AA703" s="9">
        <v>1</v>
      </c>
      <c r="AB703" s="9">
        <v>47</v>
      </c>
      <c r="AC703" s="9">
        <v>22</v>
      </c>
      <c r="AD703" s="6">
        <v>35</v>
      </c>
      <c r="AE703" s="9">
        <v>4</v>
      </c>
      <c r="AF703" s="81">
        <v>80</v>
      </c>
      <c r="AG703" s="209" t="s">
        <v>1152</v>
      </c>
      <c r="AH703" s="6" t="s">
        <v>5898</v>
      </c>
      <c r="AI703" s="119">
        <v>80</v>
      </c>
      <c r="AJ703" s="192"/>
      <c r="AK703" s="9"/>
      <c r="AL703" s="119"/>
      <c r="AM703" s="192"/>
      <c r="AN703" s="9"/>
      <c r="AO703" s="119"/>
      <c r="AP703" s="192"/>
      <c r="AQ703" s="9"/>
      <c r="AR703" s="81"/>
      <c r="AS703" s="192"/>
      <c r="AT703" s="9"/>
      <c r="AU703" s="119"/>
      <c r="AV703" s="84"/>
      <c r="AW703" s="9"/>
      <c r="AX703" s="119"/>
      <c r="AY703" s="192"/>
      <c r="AZ703" s="9"/>
      <c r="BA703" s="119"/>
      <c r="BB703" s="192"/>
      <c r="BC703" s="9"/>
      <c r="BD703" s="119"/>
      <c r="BE703" s="192"/>
      <c r="BF703" s="9"/>
      <c r="BG703" s="119"/>
    </row>
    <row r="704" spans="1:59" s="41" customFormat="1" ht="127.4" x14ac:dyDescent="0.25">
      <c r="A704" s="9">
        <v>2565</v>
      </c>
      <c r="B704" s="124" t="s">
        <v>5899</v>
      </c>
      <c r="C704" s="9">
        <v>9</v>
      </c>
      <c r="D704" s="6" t="s">
        <v>5900</v>
      </c>
      <c r="E704" s="2" t="s">
        <v>5901</v>
      </c>
      <c r="F704" s="1" t="s">
        <v>5902</v>
      </c>
      <c r="G704" s="78" t="s">
        <v>5903</v>
      </c>
      <c r="H704" s="9">
        <v>2007</v>
      </c>
      <c r="I704" s="78" t="s">
        <v>5903</v>
      </c>
      <c r="J704" s="141">
        <v>28363</v>
      </c>
      <c r="K704" s="78" t="s">
        <v>88</v>
      </c>
      <c r="L704" s="78" t="s">
        <v>5904</v>
      </c>
      <c r="M704" s="78" t="s">
        <v>5905</v>
      </c>
      <c r="N704" s="78" t="s">
        <v>5906</v>
      </c>
      <c r="O704" s="78" t="s">
        <v>5907</v>
      </c>
      <c r="P704" s="9">
        <v>15053</v>
      </c>
      <c r="Q704" s="6">
        <v>160.01</v>
      </c>
      <c r="R704" s="6">
        <v>2.5099999999999998</v>
      </c>
      <c r="S704" s="6">
        <v>0</v>
      </c>
      <c r="T704" s="6">
        <v>157.5</v>
      </c>
      <c r="U704" s="6">
        <v>160.01</v>
      </c>
      <c r="V704" s="9">
        <v>80</v>
      </c>
      <c r="W704" s="9">
        <v>100</v>
      </c>
      <c r="X704" s="6" t="s">
        <v>5908</v>
      </c>
      <c r="Y704" s="9"/>
      <c r="Z704" s="9"/>
      <c r="AA704" s="9"/>
      <c r="AB704" s="9">
        <v>68</v>
      </c>
      <c r="AC704" s="9"/>
      <c r="AD704" s="6"/>
      <c r="AE704" s="9"/>
      <c r="AF704" s="81">
        <v>80</v>
      </c>
      <c r="AG704" s="209" t="s">
        <v>5900</v>
      </c>
      <c r="AH704" s="6" t="s">
        <v>5909</v>
      </c>
      <c r="AI704" s="119">
        <v>80</v>
      </c>
      <c r="AJ704" s="192"/>
      <c r="AK704" s="9"/>
      <c r="AL704" s="119"/>
      <c r="AM704" s="192"/>
      <c r="AN704" s="9"/>
      <c r="AO704" s="119"/>
      <c r="AP704" s="192"/>
      <c r="AQ704" s="9"/>
      <c r="AR704" s="81"/>
      <c r="AS704" s="192"/>
      <c r="AT704" s="9"/>
      <c r="AU704" s="119"/>
      <c r="AV704" s="84"/>
      <c r="AW704" s="9"/>
      <c r="AX704" s="119"/>
      <c r="AY704" s="192"/>
      <c r="AZ704" s="9"/>
      <c r="BA704" s="119"/>
      <c r="BB704" s="192"/>
      <c r="BC704" s="9"/>
      <c r="BD704" s="119"/>
      <c r="BE704" s="192"/>
      <c r="BF704" s="9"/>
      <c r="BG704" s="119"/>
    </row>
    <row r="705" spans="1:59" s="41" customFormat="1" ht="178.35" x14ac:dyDescent="0.25">
      <c r="A705" s="9">
        <v>2990</v>
      </c>
      <c r="B705" s="124" t="s">
        <v>5910</v>
      </c>
      <c r="C705" s="9" t="s">
        <v>5911</v>
      </c>
      <c r="D705" s="6" t="s">
        <v>5912</v>
      </c>
      <c r="E705" s="2" t="s">
        <v>5913</v>
      </c>
      <c r="F705" s="1">
        <v>13301</v>
      </c>
      <c r="G705" s="78" t="s">
        <v>5914</v>
      </c>
      <c r="H705" s="9">
        <v>2011</v>
      </c>
      <c r="I705" s="78" t="s">
        <v>5915</v>
      </c>
      <c r="J705" s="141">
        <v>161360.82999999999</v>
      </c>
      <c r="K705" s="78" t="s">
        <v>7625</v>
      </c>
      <c r="L705" s="78" t="s">
        <v>5916</v>
      </c>
      <c r="M705" s="78" t="s">
        <v>5917</v>
      </c>
      <c r="N705" s="78" t="s">
        <v>5918</v>
      </c>
      <c r="O705" s="78" t="s">
        <v>5919</v>
      </c>
      <c r="P705" s="9" t="s">
        <v>5920</v>
      </c>
      <c r="Q705" s="6">
        <v>22.35</v>
      </c>
      <c r="R705" s="6"/>
      <c r="S705" s="6">
        <v>2.9310344827586206</v>
      </c>
      <c r="T705" s="6">
        <v>22.35</v>
      </c>
      <c r="U705" s="6">
        <v>25.281034482758621</v>
      </c>
      <c r="V705" s="9">
        <v>100</v>
      </c>
      <c r="W705" s="9">
        <v>100</v>
      </c>
      <c r="X705" s="6" t="s">
        <v>5921</v>
      </c>
      <c r="Y705" s="9"/>
      <c r="Z705" s="9"/>
      <c r="AA705" s="9"/>
      <c r="AB705" s="9">
        <v>10</v>
      </c>
      <c r="AC705" s="9"/>
      <c r="AD705" s="6">
        <v>12.57</v>
      </c>
      <c r="AE705" s="9">
        <v>5</v>
      </c>
      <c r="AF705" s="81">
        <v>100</v>
      </c>
      <c r="AG705" s="209" t="s">
        <v>5922</v>
      </c>
      <c r="AH705" s="6" t="s">
        <v>5923</v>
      </c>
      <c r="AI705" s="119">
        <v>100</v>
      </c>
      <c r="AJ705" s="192"/>
      <c r="AK705" s="9"/>
      <c r="AL705" s="119"/>
      <c r="AM705" s="192"/>
      <c r="AN705" s="9"/>
      <c r="AO705" s="119"/>
      <c r="AP705" s="192"/>
      <c r="AQ705" s="9"/>
      <c r="AR705" s="81"/>
      <c r="AS705" s="192"/>
      <c r="AT705" s="9"/>
      <c r="AU705" s="119"/>
      <c r="AV705" s="84"/>
      <c r="AW705" s="9"/>
      <c r="AX705" s="119"/>
      <c r="AY705" s="192"/>
      <c r="AZ705" s="9"/>
      <c r="BA705" s="119"/>
      <c r="BB705" s="192"/>
      <c r="BC705" s="9"/>
      <c r="BD705" s="119"/>
      <c r="BE705" s="192"/>
      <c r="BF705" s="9"/>
      <c r="BG705" s="119"/>
    </row>
    <row r="706" spans="1:59" s="41" customFormat="1" ht="409.6" x14ac:dyDescent="0.25">
      <c r="A706" s="9">
        <v>2990</v>
      </c>
      <c r="B706" s="124" t="s">
        <v>5910</v>
      </c>
      <c r="C706" s="9" t="s">
        <v>5911</v>
      </c>
      <c r="D706" s="6" t="s">
        <v>5912</v>
      </c>
      <c r="E706" s="2" t="s">
        <v>5871</v>
      </c>
      <c r="F706" s="1" t="s">
        <v>5924</v>
      </c>
      <c r="G706" s="78" t="s">
        <v>5925</v>
      </c>
      <c r="H706" s="9">
        <v>2011</v>
      </c>
      <c r="I706" s="78" t="s">
        <v>5926</v>
      </c>
      <c r="J706" s="141">
        <v>244920</v>
      </c>
      <c r="K706" s="78" t="s">
        <v>7625</v>
      </c>
      <c r="L706" s="78" t="s">
        <v>5927</v>
      </c>
      <c r="M706" s="78" t="s">
        <v>5928</v>
      </c>
      <c r="N706" s="78" t="s">
        <v>5929</v>
      </c>
      <c r="O706" s="78" t="s">
        <v>5930</v>
      </c>
      <c r="P706" s="9" t="s">
        <v>5931</v>
      </c>
      <c r="Q706" s="6">
        <v>22.35</v>
      </c>
      <c r="R706" s="6"/>
      <c r="S706" s="6">
        <v>2.9310344827586206</v>
      </c>
      <c r="T706" s="6">
        <v>22.35</v>
      </c>
      <c r="U706" s="6">
        <v>25.281034482758621</v>
      </c>
      <c r="V706" s="9">
        <v>100</v>
      </c>
      <c r="W706" s="9">
        <v>100</v>
      </c>
      <c r="X706" s="6" t="s">
        <v>5921</v>
      </c>
      <c r="Y706" s="9"/>
      <c r="Z706" s="9"/>
      <c r="AA706" s="9"/>
      <c r="AB706" s="9">
        <v>66</v>
      </c>
      <c r="AC706" s="9"/>
      <c r="AD706" s="6">
        <v>12.57</v>
      </c>
      <c r="AE706" s="9">
        <v>5</v>
      </c>
      <c r="AF706" s="81">
        <v>100</v>
      </c>
      <c r="AG706" s="209" t="s">
        <v>5879</v>
      </c>
      <c r="AH706" s="6" t="s">
        <v>5932</v>
      </c>
      <c r="AI706" s="119">
        <v>25</v>
      </c>
      <c r="AJ706" s="192" t="s">
        <v>5882</v>
      </c>
      <c r="AK706" s="9" t="s">
        <v>5933</v>
      </c>
      <c r="AL706" s="119">
        <v>25</v>
      </c>
      <c r="AM706" s="192" t="s">
        <v>5883</v>
      </c>
      <c r="AN706" s="9" t="s">
        <v>5933</v>
      </c>
      <c r="AO706" s="119">
        <v>25</v>
      </c>
      <c r="AP706" s="192" t="s">
        <v>5880</v>
      </c>
      <c r="AQ706" s="9" t="s">
        <v>5933</v>
      </c>
      <c r="AR706" s="81">
        <v>25</v>
      </c>
      <c r="AS706" s="192"/>
      <c r="AT706" s="9"/>
      <c r="AU706" s="119"/>
      <c r="AV706" s="84"/>
      <c r="AW706" s="9"/>
      <c r="AX706" s="119"/>
      <c r="AY706" s="192"/>
      <c r="AZ706" s="9"/>
      <c r="BA706" s="119"/>
      <c r="BB706" s="192"/>
      <c r="BC706" s="9"/>
      <c r="BD706" s="119"/>
      <c r="BE706" s="192"/>
      <c r="BF706" s="9"/>
      <c r="BG706" s="119"/>
    </row>
    <row r="707" spans="1:59" s="41" customFormat="1" ht="409.6" x14ac:dyDescent="0.25">
      <c r="A707" s="9">
        <v>2990</v>
      </c>
      <c r="B707" s="124" t="s">
        <v>5910</v>
      </c>
      <c r="C707" s="9" t="s">
        <v>5911</v>
      </c>
      <c r="D707" s="6" t="s">
        <v>5912</v>
      </c>
      <c r="E707" s="2" t="s">
        <v>5871</v>
      </c>
      <c r="F707" s="1" t="s">
        <v>5924</v>
      </c>
      <c r="G707" s="78" t="s">
        <v>5934</v>
      </c>
      <c r="H707" s="9">
        <v>2011</v>
      </c>
      <c r="I707" s="78" t="s">
        <v>5935</v>
      </c>
      <c r="J707" s="141">
        <v>244920</v>
      </c>
      <c r="K707" s="78" t="s">
        <v>7625</v>
      </c>
      <c r="L707" s="78" t="s">
        <v>5927</v>
      </c>
      <c r="M707" s="78" t="s">
        <v>5928</v>
      </c>
      <c r="N707" s="78" t="s">
        <v>5936</v>
      </c>
      <c r="O707" s="78" t="s">
        <v>5937</v>
      </c>
      <c r="P707" s="9" t="s">
        <v>5938</v>
      </c>
      <c r="Q707" s="6">
        <v>22.35</v>
      </c>
      <c r="R707" s="6"/>
      <c r="S707" s="6">
        <v>2.9310344827586206</v>
      </c>
      <c r="T707" s="6">
        <v>22.35</v>
      </c>
      <c r="U707" s="6">
        <v>25.281034482758621</v>
      </c>
      <c r="V707" s="9">
        <v>100</v>
      </c>
      <c r="W707" s="9">
        <v>100</v>
      </c>
      <c r="X707" s="6" t="s">
        <v>5921</v>
      </c>
      <c r="Y707" s="9"/>
      <c r="Z707" s="9"/>
      <c r="AA707" s="9"/>
      <c r="AB707" s="9">
        <v>66</v>
      </c>
      <c r="AC707" s="9"/>
      <c r="AD707" s="6">
        <v>12.57</v>
      </c>
      <c r="AE707" s="9">
        <v>5</v>
      </c>
      <c r="AF707" s="81">
        <v>100</v>
      </c>
      <c r="AG707" s="209" t="s">
        <v>5879</v>
      </c>
      <c r="AH707" s="6" t="s">
        <v>5932</v>
      </c>
      <c r="AI707" s="119">
        <v>25</v>
      </c>
      <c r="AJ707" s="192" t="s">
        <v>5882</v>
      </c>
      <c r="AK707" s="9" t="s">
        <v>5933</v>
      </c>
      <c r="AL707" s="119">
        <v>25</v>
      </c>
      <c r="AM707" s="192" t="s">
        <v>5883</v>
      </c>
      <c r="AN707" s="9" t="s">
        <v>5933</v>
      </c>
      <c r="AO707" s="119">
        <v>25</v>
      </c>
      <c r="AP707" s="192" t="s">
        <v>5880</v>
      </c>
      <c r="AQ707" s="9" t="s">
        <v>5933</v>
      </c>
      <c r="AR707" s="81">
        <v>25</v>
      </c>
      <c r="AS707" s="192"/>
      <c r="AT707" s="9"/>
      <c r="AU707" s="119"/>
      <c r="AV707" s="84"/>
      <c r="AW707" s="9"/>
      <c r="AX707" s="119"/>
      <c r="AY707" s="192"/>
      <c r="AZ707" s="9"/>
      <c r="BA707" s="119"/>
      <c r="BB707" s="192"/>
      <c r="BC707" s="9"/>
      <c r="BD707" s="119"/>
      <c r="BE707" s="192"/>
      <c r="BF707" s="9"/>
      <c r="BG707" s="119"/>
    </row>
    <row r="708" spans="1:59" s="41" customFormat="1" ht="409.6" x14ac:dyDescent="0.25">
      <c r="A708" s="9">
        <v>2990</v>
      </c>
      <c r="B708" s="124" t="s">
        <v>5910</v>
      </c>
      <c r="C708" s="9" t="s">
        <v>5911</v>
      </c>
      <c r="D708" s="6" t="s">
        <v>5912</v>
      </c>
      <c r="E708" s="2" t="s">
        <v>2414</v>
      </c>
      <c r="F708" s="1" t="s">
        <v>5939</v>
      </c>
      <c r="G708" s="78" t="s">
        <v>5940</v>
      </c>
      <c r="H708" s="9">
        <v>2010</v>
      </c>
      <c r="I708" s="78" t="s">
        <v>5941</v>
      </c>
      <c r="J708" s="141">
        <v>159981.9</v>
      </c>
      <c r="K708" s="78" t="s">
        <v>7625</v>
      </c>
      <c r="L708" s="78" t="s">
        <v>5942</v>
      </c>
      <c r="M708" s="78" t="s">
        <v>5943</v>
      </c>
      <c r="N708" s="78" t="s">
        <v>5944</v>
      </c>
      <c r="O708" s="78" t="s">
        <v>5945</v>
      </c>
      <c r="P708" s="9" t="s">
        <v>5946</v>
      </c>
      <c r="Q708" s="6">
        <v>22.35</v>
      </c>
      <c r="R708" s="6"/>
      <c r="S708" s="6">
        <v>10.536398467432949</v>
      </c>
      <c r="T708" s="6">
        <v>22.35</v>
      </c>
      <c r="U708" s="6">
        <v>32.886398467432954</v>
      </c>
      <c r="V708" s="9">
        <v>100</v>
      </c>
      <c r="W708" s="9">
        <v>100</v>
      </c>
      <c r="X708" s="6" t="s">
        <v>5921</v>
      </c>
      <c r="Y708" s="9"/>
      <c r="Z708" s="9"/>
      <c r="AA708" s="9"/>
      <c r="AB708" s="9">
        <v>66</v>
      </c>
      <c r="AC708" s="9"/>
      <c r="AD708" s="6">
        <v>12.57</v>
      </c>
      <c r="AE708" s="9">
        <v>3</v>
      </c>
      <c r="AF708" s="81">
        <v>100</v>
      </c>
      <c r="AG708" s="209" t="s">
        <v>2425</v>
      </c>
      <c r="AH708" s="6" t="s">
        <v>5947</v>
      </c>
      <c r="AI708" s="119">
        <v>80</v>
      </c>
      <c r="AJ708" s="192" t="s">
        <v>5948</v>
      </c>
      <c r="AK708" s="9" t="s">
        <v>5949</v>
      </c>
      <c r="AL708" s="119">
        <v>10</v>
      </c>
      <c r="AM708" s="192" t="s">
        <v>5950</v>
      </c>
      <c r="AN708" s="9" t="s">
        <v>5951</v>
      </c>
      <c r="AO708" s="119">
        <v>10</v>
      </c>
      <c r="AP708" s="192"/>
      <c r="AQ708" s="9"/>
      <c r="AR708" s="81"/>
      <c r="AS708" s="192"/>
      <c r="AT708" s="9"/>
      <c r="AU708" s="119"/>
      <c r="AV708" s="84"/>
      <c r="AW708" s="9"/>
      <c r="AX708" s="119"/>
      <c r="AY708" s="192"/>
      <c r="AZ708" s="9"/>
      <c r="BA708" s="119"/>
      <c r="BB708" s="192"/>
      <c r="BC708" s="9"/>
      <c r="BD708" s="119"/>
      <c r="BE708" s="192"/>
      <c r="BF708" s="9"/>
      <c r="BG708" s="119"/>
    </row>
    <row r="709" spans="1:59" s="41" customFormat="1" ht="101.95" x14ac:dyDescent="0.25">
      <c r="A709" s="9">
        <v>2990</v>
      </c>
      <c r="B709" s="124" t="s">
        <v>5910</v>
      </c>
      <c r="C709" s="9" t="s">
        <v>5911</v>
      </c>
      <c r="D709" s="6" t="s">
        <v>5912</v>
      </c>
      <c r="E709" s="2" t="s">
        <v>2414</v>
      </c>
      <c r="F709" s="1" t="s">
        <v>5939</v>
      </c>
      <c r="G709" s="78" t="s">
        <v>5952</v>
      </c>
      <c r="H709" s="9">
        <v>2011</v>
      </c>
      <c r="I709" s="78" t="s">
        <v>5953</v>
      </c>
      <c r="J709" s="141">
        <v>175336.82</v>
      </c>
      <c r="K709" s="78" t="s">
        <v>7625</v>
      </c>
      <c r="L709" s="78" t="s">
        <v>5942</v>
      </c>
      <c r="M709" s="78" t="s">
        <v>5943</v>
      </c>
      <c r="N709" s="78" t="s">
        <v>2854</v>
      </c>
      <c r="O709" s="78" t="s">
        <v>5954</v>
      </c>
      <c r="P709" s="9" t="s">
        <v>5955</v>
      </c>
      <c r="Q709" s="6">
        <v>22.35</v>
      </c>
      <c r="R709" s="6"/>
      <c r="S709" s="6">
        <v>10.536398467432949</v>
      </c>
      <c r="T709" s="6">
        <v>22.35</v>
      </c>
      <c r="U709" s="6">
        <v>32.886398467432954</v>
      </c>
      <c r="V709" s="9">
        <v>100</v>
      </c>
      <c r="W709" s="9">
        <v>100</v>
      </c>
      <c r="X709" s="6" t="s">
        <v>5921</v>
      </c>
      <c r="Y709" s="9"/>
      <c r="Z709" s="9"/>
      <c r="AA709" s="9"/>
      <c r="AB709" s="9">
        <v>66</v>
      </c>
      <c r="AC709" s="9"/>
      <c r="AD709" s="6">
        <v>12.57</v>
      </c>
      <c r="AE709" s="9">
        <v>5</v>
      </c>
      <c r="AF709" s="81">
        <v>100</v>
      </c>
      <c r="AG709" s="209" t="s">
        <v>2425</v>
      </c>
      <c r="AH709" s="6" t="s">
        <v>5956</v>
      </c>
      <c r="AI709" s="119">
        <v>90</v>
      </c>
      <c r="AJ709" s="192" t="s">
        <v>5948</v>
      </c>
      <c r="AK709" s="9" t="s">
        <v>5949</v>
      </c>
      <c r="AL709" s="119">
        <v>10</v>
      </c>
      <c r="AM709" s="192" t="s">
        <v>5950</v>
      </c>
      <c r="AN709" s="9" t="s">
        <v>5951</v>
      </c>
      <c r="AO709" s="119">
        <v>10</v>
      </c>
      <c r="AP709" s="192"/>
      <c r="AQ709" s="9"/>
      <c r="AR709" s="81"/>
      <c r="AS709" s="192"/>
      <c r="AT709" s="9"/>
      <c r="AU709" s="119"/>
      <c r="AV709" s="84"/>
      <c r="AW709" s="9"/>
      <c r="AX709" s="119"/>
      <c r="AY709" s="192"/>
      <c r="AZ709" s="9"/>
      <c r="BA709" s="119"/>
      <c r="BB709" s="192"/>
      <c r="BC709" s="9"/>
      <c r="BD709" s="119"/>
      <c r="BE709" s="192"/>
      <c r="BF709" s="9"/>
      <c r="BG709" s="119"/>
    </row>
    <row r="710" spans="1:59" s="41" customFormat="1" ht="101.95" x14ac:dyDescent="0.25">
      <c r="A710" s="9">
        <v>2990</v>
      </c>
      <c r="B710" s="124" t="s">
        <v>5910</v>
      </c>
      <c r="C710" s="9" t="s">
        <v>5911</v>
      </c>
      <c r="D710" s="6" t="s">
        <v>5912</v>
      </c>
      <c r="E710" s="2" t="s">
        <v>2414</v>
      </c>
      <c r="F710" s="1" t="s">
        <v>5939</v>
      </c>
      <c r="G710" s="78" t="s">
        <v>5957</v>
      </c>
      <c r="H710" s="9">
        <v>2011</v>
      </c>
      <c r="I710" s="78" t="s">
        <v>5958</v>
      </c>
      <c r="J710" s="141">
        <v>179156.45</v>
      </c>
      <c r="K710" s="78" t="s">
        <v>7625</v>
      </c>
      <c r="L710" s="78" t="s">
        <v>5942</v>
      </c>
      <c r="M710" s="78" t="s">
        <v>5943</v>
      </c>
      <c r="N710" s="78" t="s">
        <v>2854</v>
      </c>
      <c r="O710" s="78" t="s">
        <v>5954</v>
      </c>
      <c r="P710" s="9" t="s">
        <v>5959</v>
      </c>
      <c r="Q710" s="6">
        <v>22.35</v>
      </c>
      <c r="R710" s="6"/>
      <c r="S710" s="6">
        <v>10.536398467432949</v>
      </c>
      <c r="T710" s="6">
        <v>22.35</v>
      </c>
      <c r="U710" s="6">
        <v>32.886398467432954</v>
      </c>
      <c r="V710" s="9">
        <v>100</v>
      </c>
      <c r="W710" s="9">
        <v>100</v>
      </c>
      <c r="X710" s="6" t="s">
        <v>5921</v>
      </c>
      <c r="Y710" s="9"/>
      <c r="Z710" s="9"/>
      <c r="AA710" s="9"/>
      <c r="AB710" s="9">
        <v>66</v>
      </c>
      <c r="AC710" s="9"/>
      <c r="AD710" s="6">
        <v>12.57</v>
      </c>
      <c r="AE710" s="9">
        <v>5</v>
      </c>
      <c r="AF710" s="81">
        <v>100</v>
      </c>
      <c r="AG710" s="209" t="s">
        <v>2425</v>
      </c>
      <c r="AH710" s="6" t="s">
        <v>5947</v>
      </c>
      <c r="AI710" s="119">
        <v>90</v>
      </c>
      <c r="AJ710" s="192" t="s">
        <v>5948</v>
      </c>
      <c r="AK710" s="9" t="s">
        <v>5949</v>
      </c>
      <c r="AL710" s="119">
        <v>10</v>
      </c>
      <c r="AM710" s="192" t="s">
        <v>5950</v>
      </c>
      <c r="AN710" s="9" t="s">
        <v>5951</v>
      </c>
      <c r="AO710" s="119">
        <v>10</v>
      </c>
      <c r="AP710" s="192"/>
      <c r="AQ710" s="9"/>
      <c r="AR710" s="81"/>
      <c r="AS710" s="192"/>
      <c r="AT710" s="9"/>
      <c r="AU710" s="119"/>
      <c r="AV710" s="84"/>
      <c r="AW710" s="9"/>
      <c r="AX710" s="119"/>
      <c r="AY710" s="192"/>
      <c r="AZ710" s="9"/>
      <c r="BA710" s="119"/>
      <c r="BB710" s="192"/>
      <c r="BC710" s="9"/>
      <c r="BD710" s="119"/>
      <c r="BE710" s="192"/>
      <c r="BF710" s="9"/>
      <c r="BG710" s="119"/>
    </row>
    <row r="711" spans="1:59" s="41" customFormat="1" ht="101.95" x14ac:dyDescent="0.25">
      <c r="A711" s="9">
        <v>2990</v>
      </c>
      <c r="B711" s="124" t="s">
        <v>5910</v>
      </c>
      <c r="C711" s="9" t="s">
        <v>5911</v>
      </c>
      <c r="D711" s="6" t="s">
        <v>5912</v>
      </c>
      <c r="E711" s="2" t="s">
        <v>2414</v>
      </c>
      <c r="F711" s="1" t="s">
        <v>5939</v>
      </c>
      <c r="G711" s="78" t="s">
        <v>5960</v>
      </c>
      <c r="H711" s="9">
        <v>2011</v>
      </c>
      <c r="I711" s="78" t="s">
        <v>5961</v>
      </c>
      <c r="J711" s="141">
        <v>102000</v>
      </c>
      <c r="K711" s="78" t="s">
        <v>7625</v>
      </c>
      <c r="L711" s="78" t="s">
        <v>5942</v>
      </c>
      <c r="M711" s="78" t="s">
        <v>5943</v>
      </c>
      <c r="N711" s="78" t="s">
        <v>5962</v>
      </c>
      <c r="O711" s="78" t="s">
        <v>5963</v>
      </c>
      <c r="P711" s="9" t="s">
        <v>5964</v>
      </c>
      <c r="Q711" s="6">
        <v>22.35</v>
      </c>
      <c r="R711" s="6"/>
      <c r="S711" s="6">
        <v>10.536398467432949</v>
      </c>
      <c r="T711" s="6">
        <v>22.35</v>
      </c>
      <c r="U711" s="6">
        <v>32.886398467432954</v>
      </c>
      <c r="V711" s="9">
        <v>100</v>
      </c>
      <c r="W711" s="9">
        <v>100</v>
      </c>
      <c r="X711" s="6" t="s">
        <v>5921</v>
      </c>
      <c r="Y711" s="9"/>
      <c r="Z711" s="9"/>
      <c r="AA711" s="9"/>
      <c r="AB711" s="9">
        <v>66</v>
      </c>
      <c r="AC711" s="9"/>
      <c r="AD711" s="6">
        <v>12.57</v>
      </c>
      <c r="AE711" s="9">
        <v>5</v>
      </c>
      <c r="AF711" s="81">
        <v>100</v>
      </c>
      <c r="AG711" s="209" t="s">
        <v>2425</v>
      </c>
      <c r="AH711" s="6" t="s">
        <v>5956</v>
      </c>
      <c r="AI711" s="119">
        <v>90</v>
      </c>
      <c r="AJ711" s="192" t="s">
        <v>5948</v>
      </c>
      <c r="AK711" s="9" t="s">
        <v>5949</v>
      </c>
      <c r="AL711" s="119">
        <v>10</v>
      </c>
      <c r="AM711" s="192" t="s">
        <v>5950</v>
      </c>
      <c r="AN711" s="9" t="s">
        <v>5951</v>
      </c>
      <c r="AO711" s="119">
        <v>10</v>
      </c>
      <c r="AP711" s="192"/>
      <c r="AQ711" s="9"/>
      <c r="AR711" s="81"/>
      <c r="AS711" s="192"/>
      <c r="AT711" s="9"/>
      <c r="AU711" s="119"/>
      <c r="AV711" s="84"/>
      <c r="AW711" s="9"/>
      <c r="AX711" s="119"/>
      <c r="AY711" s="192"/>
      <c r="AZ711" s="9"/>
      <c r="BA711" s="119"/>
      <c r="BB711" s="192"/>
      <c r="BC711" s="9"/>
      <c r="BD711" s="119"/>
      <c r="BE711" s="192"/>
      <c r="BF711" s="9"/>
      <c r="BG711" s="119"/>
    </row>
    <row r="712" spans="1:59" s="41" customFormat="1" ht="101.95" x14ac:dyDescent="0.25">
      <c r="A712" s="9">
        <v>2990</v>
      </c>
      <c r="B712" s="124" t="s">
        <v>5910</v>
      </c>
      <c r="C712" s="9" t="s">
        <v>5911</v>
      </c>
      <c r="D712" s="6" t="s">
        <v>5912</v>
      </c>
      <c r="E712" s="2" t="s">
        <v>2414</v>
      </c>
      <c r="F712" s="1" t="s">
        <v>5939</v>
      </c>
      <c r="G712" s="78" t="s">
        <v>5965</v>
      </c>
      <c r="H712" s="9">
        <v>2011</v>
      </c>
      <c r="I712" s="78" t="s">
        <v>5966</v>
      </c>
      <c r="J712" s="141">
        <v>584938.55000000005</v>
      </c>
      <c r="K712" s="78" t="s">
        <v>7625</v>
      </c>
      <c r="L712" s="78" t="s">
        <v>5942</v>
      </c>
      <c r="M712" s="78" t="s">
        <v>5943</v>
      </c>
      <c r="N712" s="78" t="s">
        <v>5967</v>
      </c>
      <c r="O712" s="78" t="s">
        <v>5968</v>
      </c>
      <c r="P712" s="9" t="s">
        <v>5969</v>
      </c>
      <c r="Q712" s="6">
        <v>22.35</v>
      </c>
      <c r="R712" s="6"/>
      <c r="S712" s="6">
        <v>10.536398467432949</v>
      </c>
      <c r="T712" s="6">
        <v>22.35</v>
      </c>
      <c r="U712" s="6">
        <v>32.886398467432954</v>
      </c>
      <c r="V712" s="9">
        <v>100</v>
      </c>
      <c r="W712" s="9">
        <v>100</v>
      </c>
      <c r="X712" s="6" t="s">
        <v>5921</v>
      </c>
      <c r="Y712" s="9"/>
      <c r="Z712" s="9"/>
      <c r="AA712" s="9"/>
      <c r="AB712" s="9">
        <v>66</v>
      </c>
      <c r="AC712" s="9"/>
      <c r="AD712" s="6">
        <v>12.57</v>
      </c>
      <c r="AE712" s="9">
        <v>5</v>
      </c>
      <c r="AF712" s="81">
        <v>100</v>
      </c>
      <c r="AG712" s="209" t="s">
        <v>2425</v>
      </c>
      <c r="AH712" s="6" t="s">
        <v>5956</v>
      </c>
      <c r="AI712" s="119">
        <v>90</v>
      </c>
      <c r="AJ712" s="192" t="s">
        <v>5948</v>
      </c>
      <c r="AK712" s="9" t="s">
        <v>5949</v>
      </c>
      <c r="AL712" s="119">
        <v>10</v>
      </c>
      <c r="AM712" s="192" t="s">
        <v>5950</v>
      </c>
      <c r="AN712" s="9" t="s">
        <v>5951</v>
      </c>
      <c r="AO712" s="119">
        <v>10</v>
      </c>
      <c r="AP712" s="192"/>
      <c r="AQ712" s="9"/>
      <c r="AR712" s="81"/>
      <c r="AS712" s="192"/>
      <c r="AT712" s="9"/>
      <c r="AU712" s="119"/>
      <c r="AV712" s="84"/>
      <c r="AW712" s="9"/>
      <c r="AX712" s="119"/>
      <c r="AY712" s="192"/>
      <c r="AZ712" s="9"/>
      <c r="BA712" s="119"/>
      <c r="BB712" s="192"/>
      <c r="BC712" s="9"/>
      <c r="BD712" s="119"/>
      <c r="BE712" s="192"/>
      <c r="BF712" s="9"/>
      <c r="BG712" s="119"/>
    </row>
    <row r="713" spans="1:59" s="41" customFormat="1" ht="229.3" x14ac:dyDescent="0.25">
      <c r="A713" s="9">
        <v>2990</v>
      </c>
      <c r="B713" s="124" t="s">
        <v>5910</v>
      </c>
      <c r="C713" s="9" t="s">
        <v>5911</v>
      </c>
      <c r="D713" s="6" t="s">
        <v>5912</v>
      </c>
      <c r="E713" s="2" t="s">
        <v>5970</v>
      </c>
      <c r="F713" s="1" t="s">
        <v>5971</v>
      </c>
      <c r="G713" s="78" t="s">
        <v>5972</v>
      </c>
      <c r="H713" s="9">
        <v>2011</v>
      </c>
      <c r="I713" s="78" t="s">
        <v>5973</v>
      </c>
      <c r="J713" s="141">
        <v>174000</v>
      </c>
      <c r="K713" s="78" t="s">
        <v>7625</v>
      </c>
      <c r="L713" s="78" t="s">
        <v>5974</v>
      </c>
      <c r="M713" s="78" t="s">
        <v>5975</v>
      </c>
      <c r="N713" s="78" t="s">
        <v>5976</v>
      </c>
      <c r="O713" s="78" t="s">
        <v>5977</v>
      </c>
      <c r="P713" s="9" t="s">
        <v>5978</v>
      </c>
      <c r="Q713" s="6">
        <v>22.35</v>
      </c>
      <c r="R713" s="6"/>
      <c r="S713" s="6">
        <v>5.0268199233716473</v>
      </c>
      <c r="T713" s="6">
        <v>22.35</v>
      </c>
      <c r="U713" s="6">
        <v>27.376819923371649</v>
      </c>
      <c r="V713" s="9">
        <v>80</v>
      </c>
      <c r="W713" s="9">
        <v>100</v>
      </c>
      <c r="X713" s="6" t="s">
        <v>5921</v>
      </c>
      <c r="Y713" s="9"/>
      <c r="Z713" s="9"/>
      <c r="AA713" s="9"/>
      <c r="AB713" s="9">
        <v>4</v>
      </c>
      <c r="AC713" s="9"/>
      <c r="AD713" s="6">
        <v>12.57</v>
      </c>
      <c r="AE713" s="9">
        <v>5</v>
      </c>
      <c r="AF713" s="81">
        <v>80</v>
      </c>
      <c r="AG713" s="209" t="s">
        <v>5979</v>
      </c>
      <c r="AH713" s="6" t="s">
        <v>5980</v>
      </c>
      <c r="AI713" s="119">
        <v>80</v>
      </c>
      <c r="AJ713" s="192"/>
      <c r="AK713" s="9"/>
      <c r="AL713" s="119"/>
      <c r="AM713" s="192"/>
      <c r="AN713" s="9"/>
      <c r="AO713" s="119"/>
      <c r="AP713" s="192"/>
      <c r="AQ713" s="9"/>
      <c r="AR713" s="81"/>
      <c r="AS713" s="192"/>
      <c r="AT713" s="9"/>
      <c r="AU713" s="119"/>
      <c r="AV713" s="84"/>
      <c r="AW713" s="9"/>
      <c r="AX713" s="119"/>
      <c r="AY713" s="192"/>
      <c r="AZ713" s="9"/>
      <c r="BA713" s="119"/>
      <c r="BB713" s="192"/>
      <c r="BC713" s="9"/>
      <c r="BD713" s="119"/>
      <c r="BE713" s="192"/>
      <c r="BF713" s="9"/>
      <c r="BG713" s="119"/>
    </row>
    <row r="714" spans="1:59" s="41" customFormat="1" ht="280.25" x14ac:dyDescent="0.25">
      <c r="A714" s="9">
        <v>2990</v>
      </c>
      <c r="B714" s="124" t="s">
        <v>5910</v>
      </c>
      <c r="C714" s="9" t="s">
        <v>5911</v>
      </c>
      <c r="D714" s="6" t="s">
        <v>5912</v>
      </c>
      <c r="E714" s="2" t="s">
        <v>5970</v>
      </c>
      <c r="F714" s="1" t="s">
        <v>5971</v>
      </c>
      <c r="G714" s="78" t="s">
        <v>5981</v>
      </c>
      <c r="H714" s="9">
        <v>2010</v>
      </c>
      <c r="I714" s="78" t="s">
        <v>5982</v>
      </c>
      <c r="J714" s="141">
        <v>44714.36</v>
      </c>
      <c r="K714" s="78" t="s">
        <v>7625</v>
      </c>
      <c r="L714" s="78" t="s">
        <v>5983</v>
      </c>
      <c r="M714" s="78" t="s">
        <v>5975</v>
      </c>
      <c r="N714" s="78" t="s">
        <v>5984</v>
      </c>
      <c r="O714" s="78" t="s">
        <v>5985</v>
      </c>
      <c r="P714" s="9" t="s">
        <v>5986</v>
      </c>
      <c r="Q714" s="6">
        <v>22.35</v>
      </c>
      <c r="R714" s="6"/>
      <c r="S714" s="6">
        <v>1.0038314176245211</v>
      </c>
      <c r="T714" s="6">
        <v>22.35</v>
      </c>
      <c r="U714" s="6">
        <v>23.353831417624523</v>
      </c>
      <c r="V714" s="9">
        <v>80</v>
      </c>
      <c r="W714" s="9">
        <v>100</v>
      </c>
      <c r="X714" s="6" t="s">
        <v>5921</v>
      </c>
      <c r="Y714" s="9"/>
      <c r="Z714" s="9"/>
      <c r="AA714" s="9"/>
      <c r="AB714" s="9">
        <v>35</v>
      </c>
      <c r="AC714" s="9"/>
      <c r="AD714" s="6"/>
      <c r="AE714" s="9">
        <v>5</v>
      </c>
      <c r="AF714" s="81">
        <v>80</v>
      </c>
      <c r="AG714" s="209" t="s">
        <v>5979</v>
      </c>
      <c r="AH714" s="6" t="s">
        <v>5980</v>
      </c>
      <c r="AI714" s="119">
        <v>50</v>
      </c>
      <c r="AJ714" s="192" t="s">
        <v>5987</v>
      </c>
      <c r="AK714" s="9" t="s">
        <v>5988</v>
      </c>
      <c r="AL714" s="119">
        <v>10</v>
      </c>
      <c r="AM714" s="192" t="s">
        <v>3568</v>
      </c>
      <c r="AN714" s="9" t="s">
        <v>5988</v>
      </c>
      <c r="AO714" s="119">
        <v>10</v>
      </c>
      <c r="AP714" s="192" t="s">
        <v>5989</v>
      </c>
      <c r="AQ714" s="9" t="s">
        <v>5988</v>
      </c>
      <c r="AR714" s="81">
        <v>10</v>
      </c>
      <c r="AS714" s="192"/>
      <c r="AT714" s="9"/>
      <c r="AU714" s="119"/>
      <c r="AV714" s="84"/>
      <c r="AW714" s="9"/>
      <c r="AX714" s="119"/>
      <c r="AY714" s="192"/>
      <c r="AZ714" s="9"/>
      <c r="BA714" s="119"/>
      <c r="BB714" s="192"/>
      <c r="BC714" s="9"/>
      <c r="BD714" s="119"/>
      <c r="BE714" s="192"/>
      <c r="BF714" s="9"/>
      <c r="BG714" s="119"/>
    </row>
    <row r="715" spans="1:59" s="41" customFormat="1" ht="76.45" x14ac:dyDescent="0.25">
      <c r="A715" s="9">
        <v>2990</v>
      </c>
      <c r="B715" s="124" t="s">
        <v>5910</v>
      </c>
      <c r="C715" s="9" t="s">
        <v>5911</v>
      </c>
      <c r="D715" s="6" t="s">
        <v>5912</v>
      </c>
      <c r="E715" s="2" t="s">
        <v>5970</v>
      </c>
      <c r="F715" s="1" t="s">
        <v>5971</v>
      </c>
      <c r="G715" s="78" t="s">
        <v>5990</v>
      </c>
      <c r="H715" s="9">
        <v>2011</v>
      </c>
      <c r="I715" s="78" t="s">
        <v>5991</v>
      </c>
      <c r="J715" s="141">
        <v>23501.09</v>
      </c>
      <c r="K715" s="78" t="s">
        <v>7625</v>
      </c>
      <c r="L715" s="78" t="s">
        <v>5983</v>
      </c>
      <c r="M715" s="78" t="s">
        <v>5975</v>
      </c>
      <c r="N715" s="78" t="s">
        <v>5992</v>
      </c>
      <c r="O715" s="78" t="s">
        <v>5993</v>
      </c>
      <c r="P715" s="9" t="s">
        <v>5994</v>
      </c>
      <c r="Q715" s="6">
        <v>22.35</v>
      </c>
      <c r="R715" s="6"/>
      <c r="S715" s="6">
        <v>1.0038314176245211</v>
      </c>
      <c r="T715" s="6">
        <v>22.35</v>
      </c>
      <c r="U715" s="6">
        <v>23.353831417624523</v>
      </c>
      <c r="V715" s="9">
        <v>80</v>
      </c>
      <c r="W715" s="9">
        <v>100</v>
      </c>
      <c r="X715" s="6" t="s">
        <v>5921</v>
      </c>
      <c r="Y715" s="9"/>
      <c r="Z715" s="9"/>
      <c r="AA715" s="9"/>
      <c r="AB715" s="9">
        <v>4</v>
      </c>
      <c r="AC715" s="9"/>
      <c r="AD715" s="6"/>
      <c r="AE715" s="9">
        <v>5</v>
      </c>
      <c r="AF715" s="81">
        <v>80</v>
      </c>
      <c r="AG715" s="209" t="s">
        <v>5979</v>
      </c>
      <c r="AH715" s="6" t="s">
        <v>5980</v>
      </c>
      <c r="AI715" s="119">
        <v>20</v>
      </c>
      <c r="AJ715" s="192" t="s">
        <v>5987</v>
      </c>
      <c r="AK715" s="9" t="s">
        <v>5988</v>
      </c>
      <c r="AL715" s="119">
        <v>20</v>
      </c>
      <c r="AM715" s="192" t="s">
        <v>3568</v>
      </c>
      <c r="AN715" s="9" t="s">
        <v>5988</v>
      </c>
      <c r="AO715" s="119">
        <v>20</v>
      </c>
      <c r="AP715" s="192" t="s">
        <v>5989</v>
      </c>
      <c r="AQ715" s="9" t="s">
        <v>5988</v>
      </c>
      <c r="AR715" s="81">
        <v>20</v>
      </c>
      <c r="AS715" s="192"/>
      <c r="AT715" s="9"/>
      <c r="AU715" s="119"/>
      <c r="AV715" s="84"/>
      <c r="AW715" s="9"/>
      <c r="AX715" s="119"/>
      <c r="AY715" s="192"/>
      <c r="AZ715" s="9"/>
      <c r="BA715" s="119"/>
      <c r="BB715" s="192"/>
      <c r="BC715" s="9"/>
      <c r="BD715" s="119"/>
      <c r="BE715" s="192"/>
      <c r="BF715" s="9"/>
      <c r="BG715" s="119"/>
    </row>
    <row r="716" spans="1:59" s="41" customFormat="1" ht="356.7" x14ac:dyDescent="0.25">
      <c r="A716" s="9">
        <v>2990</v>
      </c>
      <c r="B716" s="124" t="s">
        <v>5910</v>
      </c>
      <c r="C716" s="9" t="s">
        <v>5911</v>
      </c>
      <c r="D716" s="6" t="s">
        <v>5912</v>
      </c>
      <c r="E716" s="2" t="s">
        <v>5995</v>
      </c>
      <c r="F716" s="1" t="s">
        <v>5996</v>
      </c>
      <c r="G716" s="78" t="s">
        <v>5997</v>
      </c>
      <c r="H716" s="9">
        <v>2011</v>
      </c>
      <c r="I716" s="78" t="s">
        <v>5998</v>
      </c>
      <c r="J716" s="141">
        <v>118800</v>
      </c>
      <c r="K716" s="78" t="s">
        <v>7625</v>
      </c>
      <c r="L716" s="78" t="s">
        <v>5999</v>
      </c>
      <c r="M716" s="78" t="s">
        <v>5999</v>
      </c>
      <c r="N716" s="78" t="s">
        <v>6000</v>
      </c>
      <c r="O716" s="78" t="s">
        <v>6001</v>
      </c>
      <c r="P716" s="9" t="s">
        <v>6002</v>
      </c>
      <c r="Q716" s="6">
        <v>22.35</v>
      </c>
      <c r="R716" s="6"/>
      <c r="S716" s="6">
        <v>10.737547892720306</v>
      </c>
      <c r="T716" s="6">
        <v>22.35</v>
      </c>
      <c r="U716" s="6">
        <v>33.087547892720309</v>
      </c>
      <c r="V716" s="9">
        <v>90</v>
      </c>
      <c r="W716" s="9">
        <v>100</v>
      </c>
      <c r="X716" s="6" t="s">
        <v>5921</v>
      </c>
      <c r="Y716" s="9"/>
      <c r="Z716" s="9"/>
      <c r="AA716" s="9"/>
      <c r="AB716" s="9">
        <v>11</v>
      </c>
      <c r="AC716" s="9"/>
      <c r="AD716" s="6">
        <v>12.57</v>
      </c>
      <c r="AE716" s="9">
        <v>5</v>
      </c>
      <c r="AF716" s="81">
        <v>90</v>
      </c>
      <c r="AG716" s="209" t="s">
        <v>3230</v>
      </c>
      <c r="AH716" s="6" t="s">
        <v>6003</v>
      </c>
      <c r="AI716" s="119">
        <v>50</v>
      </c>
      <c r="AJ716" s="192" t="s">
        <v>5948</v>
      </c>
      <c r="AK716" s="9" t="s">
        <v>5949</v>
      </c>
      <c r="AL716" s="119">
        <v>30</v>
      </c>
      <c r="AM716" s="192" t="s">
        <v>6004</v>
      </c>
      <c r="AN716" s="9" t="s">
        <v>6005</v>
      </c>
      <c r="AO716" s="119">
        <v>0</v>
      </c>
      <c r="AP716" s="192" t="s">
        <v>3598</v>
      </c>
      <c r="AQ716" s="9" t="s">
        <v>6005</v>
      </c>
      <c r="AR716" s="81">
        <v>10</v>
      </c>
      <c r="AS716" s="192"/>
      <c r="AT716" s="9"/>
      <c r="AU716" s="119"/>
      <c r="AV716" s="84"/>
      <c r="AW716" s="9"/>
      <c r="AX716" s="119"/>
      <c r="AY716" s="192"/>
      <c r="AZ716" s="9"/>
      <c r="BA716" s="119"/>
      <c r="BB716" s="192"/>
      <c r="BC716" s="9"/>
      <c r="BD716" s="119"/>
      <c r="BE716" s="192"/>
      <c r="BF716" s="9"/>
      <c r="BG716" s="119"/>
    </row>
    <row r="717" spans="1:59" s="41" customFormat="1" ht="356.7" x14ac:dyDescent="0.25">
      <c r="A717" s="9">
        <v>2990</v>
      </c>
      <c r="B717" s="124" t="s">
        <v>5910</v>
      </c>
      <c r="C717" s="9" t="s">
        <v>5911</v>
      </c>
      <c r="D717" s="6" t="s">
        <v>5912</v>
      </c>
      <c r="E717" s="2" t="s">
        <v>5995</v>
      </c>
      <c r="F717" s="1" t="s">
        <v>5996</v>
      </c>
      <c r="G717" s="78" t="s">
        <v>6006</v>
      </c>
      <c r="H717" s="9">
        <v>2011</v>
      </c>
      <c r="I717" s="78" t="s">
        <v>6007</v>
      </c>
      <c r="J717" s="141">
        <v>246000</v>
      </c>
      <c r="K717" s="78" t="s">
        <v>7625</v>
      </c>
      <c r="L717" s="78" t="s">
        <v>5999</v>
      </c>
      <c r="M717" s="78" t="s">
        <v>5999</v>
      </c>
      <c r="N717" s="78" t="s">
        <v>6000</v>
      </c>
      <c r="O717" s="78" t="s">
        <v>6001</v>
      </c>
      <c r="P717" s="9" t="s">
        <v>6008</v>
      </c>
      <c r="Q717" s="6">
        <v>22.35</v>
      </c>
      <c r="R717" s="6"/>
      <c r="S717" s="6">
        <v>19.35823754789272</v>
      </c>
      <c r="T717" s="6">
        <v>44.7</v>
      </c>
      <c r="U717" s="6">
        <v>64.05823754789273</v>
      </c>
      <c r="V717" s="9">
        <v>100</v>
      </c>
      <c r="W717" s="9">
        <v>100</v>
      </c>
      <c r="X717" s="6" t="s">
        <v>5921</v>
      </c>
      <c r="Y717" s="9"/>
      <c r="Z717" s="9"/>
      <c r="AA717" s="9"/>
      <c r="AB717" s="9">
        <v>11</v>
      </c>
      <c r="AC717" s="9"/>
      <c r="AD717" s="6">
        <v>12.57</v>
      </c>
      <c r="AE717" s="9">
        <v>5</v>
      </c>
      <c r="AF717" s="81">
        <v>100</v>
      </c>
      <c r="AG717" s="209" t="s">
        <v>3230</v>
      </c>
      <c r="AH717" s="6" t="s">
        <v>6009</v>
      </c>
      <c r="AI717" s="119">
        <v>50</v>
      </c>
      <c r="AJ717" s="192" t="s">
        <v>5948</v>
      </c>
      <c r="AK717" s="9" t="s">
        <v>5949</v>
      </c>
      <c r="AL717" s="119">
        <v>30</v>
      </c>
      <c r="AM717" s="192" t="s">
        <v>6004</v>
      </c>
      <c r="AN717" s="9" t="s">
        <v>6005</v>
      </c>
      <c r="AO717" s="119">
        <v>5</v>
      </c>
      <c r="AP717" s="192" t="s">
        <v>3598</v>
      </c>
      <c r="AQ717" s="9" t="s">
        <v>6005</v>
      </c>
      <c r="AR717" s="81">
        <v>15</v>
      </c>
      <c r="AS717" s="192"/>
      <c r="AT717" s="9"/>
      <c r="AU717" s="119"/>
      <c r="AV717" s="84"/>
      <c r="AW717" s="9"/>
      <c r="AX717" s="119"/>
      <c r="AY717" s="192"/>
      <c r="AZ717" s="9"/>
      <c r="BA717" s="119"/>
      <c r="BB717" s="192"/>
      <c r="BC717" s="9"/>
      <c r="BD717" s="119"/>
      <c r="BE717" s="192"/>
      <c r="BF717" s="9"/>
      <c r="BG717" s="119"/>
    </row>
    <row r="718" spans="1:59" s="41" customFormat="1" ht="356.7" x14ac:dyDescent="0.25">
      <c r="A718" s="9">
        <v>2990</v>
      </c>
      <c r="B718" s="124" t="s">
        <v>5910</v>
      </c>
      <c r="C718" s="9" t="s">
        <v>5911</v>
      </c>
      <c r="D718" s="6" t="s">
        <v>5912</v>
      </c>
      <c r="E718" s="2" t="s">
        <v>5995</v>
      </c>
      <c r="F718" s="1" t="s">
        <v>5996</v>
      </c>
      <c r="G718" s="78" t="s">
        <v>6010</v>
      </c>
      <c r="H718" s="9">
        <v>2011</v>
      </c>
      <c r="I718" s="78" t="s">
        <v>6011</v>
      </c>
      <c r="J718" s="141">
        <v>200400</v>
      </c>
      <c r="K718" s="78" t="s">
        <v>7625</v>
      </c>
      <c r="L718" s="78" t="s">
        <v>5999</v>
      </c>
      <c r="M718" s="78" t="s">
        <v>5999</v>
      </c>
      <c r="N718" s="78" t="s">
        <v>6000</v>
      </c>
      <c r="O718" s="78" t="s">
        <v>6001</v>
      </c>
      <c r="P718" s="9" t="s">
        <v>6012</v>
      </c>
      <c r="Q718" s="6">
        <v>22.35</v>
      </c>
      <c r="R718" s="6"/>
      <c r="S718" s="6">
        <v>19.35823754789272</v>
      </c>
      <c r="T718" s="6">
        <v>44.7</v>
      </c>
      <c r="U718" s="6">
        <v>64.05823754789273</v>
      </c>
      <c r="V718" s="9">
        <v>100</v>
      </c>
      <c r="W718" s="9">
        <v>100</v>
      </c>
      <c r="X718" s="6" t="s">
        <v>5921</v>
      </c>
      <c r="Y718" s="9"/>
      <c r="Z718" s="9"/>
      <c r="AA718" s="9"/>
      <c r="AB718" s="9">
        <v>11</v>
      </c>
      <c r="AC718" s="9"/>
      <c r="AD718" s="6">
        <v>12.57</v>
      </c>
      <c r="AE718" s="9">
        <v>5</v>
      </c>
      <c r="AF718" s="81">
        <v>100</v>
      </c>
      <c r="AG718" s="209" t="s">
        <v>3230</v>
      </c>
      <c r="AH718" s="6" t="s">
        <v>6003</v>
      </c>
      <c r="AI718" s="119">
        <v>50</v>
      </c>
      <c r="AJ718" s="192" t="s">
        <v>5948</v>
      </c>
      <c r="AK718" s="9" t="s">
        <v>5949</v>
      </c>
      <c r="AL718" s="119">
        <v>30</v>
      </c>
      <c r="AM718" s="192" t="s">
        <v>6004</v>
      </c>
      <c r="AN718" s="9" t="s">
        <v>6005</v>
      </c>
      <c r="AO718" s="119">
        <v>5</v>
      </c>
      <c r="AP718" s="192" t="s">
        <v>3598</v>
      </c>
      <c r="AQ718" s="9" t="s">
        <v>6005</v>
      </c>
      <c r="AR718" s="81">
        <v>15</v>
      </c>
      <c r="AS718" s="192"/>
      <c r="AT718" s="9"/>
      <c r="AU718" s="119"/>
      <c r="AV718" s="84"/>
      <c r="AW718" s="9"/>
      <c r="AX718" s="119"/>
      <c r="AY718" s="192"/>
      <c r="AZ718" s="9"/>
      <c r="BA718" s="119"/>
      <c r="BB718" s="192"/>
      <c r="BC718" s="9"/>
      <c r="BD718" s="119"/>
      <c r="BE718" s="192"/>
      <c r="BF718" s="9"/>
      <c r="BG718" s="119"/>
    </row>
    <row r="719" spans="1:59" s="41" customFormat="1" ht="356.7" x14ac:dyDescent="0.25">
      <c r="A719" s="9">
        <v>2990</v>
      </c>
      <c r="B719" s="124" t="s">
        <v>5910</v>
      </c>
      <c r="C719" s="9" t="s">
        <v>5911</v>
      </c>
      <c r="D719" s="6" t="s">
        <v>5912</v>
      </c>
      <c r="E719" s="2" t="s">
        <v>5995</v>
      </c>
      <c r="F719" s="1" t="s">
        <v>5996</v>
      </c>
      <c r="G719" s="78" t="s">
        <v>6013</v>
      </c>
      <c r="H719" s="9">
        <v>2010</v>
      </c>
      <c r="I719" s="78" t="s">
        <v>6014</v>
      </c>
      <c r="J719" s="141">
        <v>49098.94</v>
      </c>
      <c r="K719" s="78" t="s">
        <v>7625</v>
      </c>
      <c r="L719" s="78" t="s">
        <v>5999</v>
      </c>
      <c r="M719" s="78" t="s">
        <v>5999</v>
      </c>
      <c r="N719" s="78" t="s">
        <v>6000</v>
      </c>
      <c r="O719" s="78" t="s">
        <v>6001</v>
      </c>
      <c r="P719" s="9" t="s">
        <v>6015</v>
      </c>
      <c r="Q719" s="6">
        <v>22.35</v>
      </c>
      <c r="R719" s="6"/>
      <c r="S719" s="6">
        <v>7.0977011494252871</v>
      </c>
      <c r="T719" s="6">
        <v>22.35</v>
      </c>
      <c r="U719" s="6">
        <v>29.447701149425288</v>
      </c>
      <c r="V719" s="9">
        <v>100</v>
      </c>
      <c r="W719" s="9">
        <v>100</v>
      </c>
      <c r="X719" s="6" t="s">
        <v>5921</v>
      </c>
      <c r="Y719" s="9"/>
      <c r="Z719" s="9"/>
      <c r="AA719" s="9"/>
      <c r="AB719" s="9">
        <v>11</v>
      </c>
      <c r="AC719" s="9"/>
      <c r="AD719" s="6">
        <v>12.57</v>
      </c>
      <c r="AE719" s="9">
        <v>3</v>
      </c>
      <c r="AF719" s="81">
        <v>100</v>
      </c>
      <c r="AG719" s="209" t="s">
        <v>3230</v>
      </c>
      <c r="AH719" s="6" t="s">
        <v>6003</v>
      </c>
      <c r="AI719" s="119">
        <v>50</v>
      </c>
      <c r="AJ719" s="192" t="s">
        <v>5948</v>
      </c>
      <c r="AK719" s="9" t="s">
        <v>5949</v>
      </c>
      <c r="AL719" s="119">
        <v>30</v>
      </c>
      <c r="AM719" s="192" t="s">
        <v>6004</v>
      </c>
      <c r="AN719" s="9" t="s">
        <v>6005</v>
      </c>
      <c r="AO719" s="119">
        <v>5</v>
      </c>
      <c r="AP719" s="192" t="s">
        <v>3598</v>
      </c>
      <c r="AQ719" s="9" t="s">
        <v>6005</v>
      </c>
      <c r="AR719" s="81">
        <v>15</v>
      </c>
      <c r="AS719" s="192"/>
      <c r="AT719" s="9"/>
      <c r="AU719" s="119"/>
      <c r="AV719" s="84"/>
      <c r="AW719" s="9"/>
      <c r="AX719" s="119"/>
      <c r="AY719" s="192"/>
      <c r="AZ719" s="9"/>
      <c r="BA719" s="119"/>
      <c r="BB719" s="192"/>
      <c r="BC719" s="9"/>
      <c r="BD719" s="119"/>
      <c r="BE719" s="192"/>
      <c r="BF719" s="9"/>
      <c r="BG719" s="119"/>
    </row>
    <row r="720" spans="1:59" s="41" customFormat="1" ht="356.7" x14ac:dyDescent="0.25">
      <c r="A720" s="9">
        <v>2990</v>
      </c>
      <c r="B720" s="124" t="s">
        <v>5910</v>
      </c>
      <c r="C720" s="9" t="s">
        <v>5911</v>
      </c>
      <c r="D720" s="6" t="s">
        <v>5912</v>
      </c>
      <c r="E720" s="2" t="s">
        <v>5995</v>
      </c>
      <c r="F720" s="1" t="s">
        <v>5996</v>
      </c>
      <c r="G720" s="78" t="s">
        <v>6016</v>
      </c>
      <c r="H720" s="9">
        <v>2010</v>
      </c>
      <c r="I720" s="78" t="s">
        <v>6017</v>
      </c>
      <c r="J720" s="141">
        <v>41275.199999999997</v>
      </c>
      <c r="K720" s="78" t="s">
        <v>7625</v>
      </c>
      <c r="L720" s="78" t="s">
        <v>5999</v>
      </c>
      <c r="M720" s="78" t="s">
        <v>5999</v>
      </c>
      <c r="N720" s="78" t="s">
        <v>6000</v>
      </c>
      <c r="O720" s="78" t="s">
        <v>6001</v>
      </c>
      <c r="P720" s="9" t="s">
        <v>6018</v>
      </c>
      <c r="Q720" s="6">
        <v>22.35</v>
      </c>
      <c r="R720" s="6"/>
      <c r="S720" s="6">
        <v>3.6494252873563218</v>
      </c>
      <c r="T720" s="6">
        <v>22.35</v>
      </c>
      <c r="U720" s="6">
        <v>25.999425287356324</v>
      </c>
      <c r="V720" s="9">
        <v>100</v>
      </c>
      <c r="W720" s="9">
        <v>100</v>
      </c>
      <c r="X720" s="6" t="s">
        <v>5921</v>
      </c>
      <c r="Y720" s="9"/>
      <c r="Z720" s="9"/>
      <c r="AA720" s="9"/>
      <c r="AB720" s="9">
        <v>11</v>
      </c>
      <c r="AC720" s="9"/>
      <c r="AD720" s="6">
        <v>12.57</v>
      </c>
      <c r="AE720" s="9">
        <v>5</v>
      </c>
      <c r="AF720" s="81">
        <v>100</v>
      </c>
      <c r="AG720" s="209" t="s">
        <v>3230</v>
      </c>
      <c r="AH720" s="6" t="s">
        <v>6003</v>
      </c>
      <c r="AI720" s="119">
        <v>50</v>
      </c>
      <c r="AJ720" s="192" t="s">
        <v>5948</v>
      </c>
      <c r="AK720" s="9" t="s">
        <v>5949</v>
      </c>
      <c r="AL720" s="119">
        <v>30</v>
      </c>
      <c r="AM720" s="192" t="s">
        <v>6004</v>
      </c>
      <c r="AN720" s="9" t="s">
        <v>6005</v>
      </c>
      <c r="AO720" s="119">
        <v>5</v>
      </c>
      <c r="AP720" s="192" t="s">
        <v>3598</v>
      </c>
      <c r="AQ720" s="9" t="s">
        <v>6005</v>
      </c>
      <c r="AR720" s="81">
        <v>15</v>
      </c>
      <c r="AS720" s="192"/>
      <c r="AT720" s="9"/>
      <c r="AU720" s="119"/>
      <c r="AV720" s="84"/>
      <c r="AW720" s="9"/>
      <c r="AX720" s="119"/>
      <c r="AY720" s="192"/>
      <c r="AZ720" s="9"/>
      <c r="BA720" s="119"/>
      <c r="BB720" s="192"/>
      <c r="BC720" s="9"/>
      <c r="BD720" s="119"/>
      <c r="BE720" s="192"/>
      <c r="BF720" s="9"/>
      <c r="BG720" s="119"/>
    </row>
    <row r="721" spans="1:59" s="41" customFormat="1" ht="356.7" x14ac:dyDescent="0.25">
      <c r="A721" s="9">
        <v>2990</v>
      </c>
      <c r="B721" s="124" t="s">
        <v>5910</v>
      </c>
      <c r="C721" s="9" t="s">
        <v>5911</v>
      </c>
      <c r="D721" s="6" t="s">
        <v>5912</v>
      </c>
      <c r="E721" s="2" t="s">
        <v>5995</v>
      </c>
      <c r="F721" s="1" t="s">
        <v>5996</v>
      </c>
      <c r="G721" s="78" t="s">
        <v>6019</v>
      </c>
      <c r="H721" s="9">
        <v>2010</v>
      </c>
      <c r="I721" s="78" t="s">
        <v>6020</v>
      </c>
      <c r="J721" s="141">
        <v>46198.8</v>
      </c>
      <c r="K721" s="78" t="s">
        <v>7625</v>
      </c>
      <c r="L721" s="78" t="s">
        <v>5999</v>
      </c>
      <c r="M721" s="78" t="s">
        <v>5999</v>
      </c>
      <c r="N721" s="78" t="s">
        <v>6000</v>
      </c>
      <c r="O721" s="78" t="s">
        <v>6001</v>
      </c>
      <c r="P721" s="9" t="s">
        <v>6021</v>
      </c>
      <c r="Q721" s="6">
        <v>22.35</v>
      </c>
      <c r="R721" s="6"/>
      <c r="S721" s="6">
        <v>10.210727969348659</v>
      </c>
      <c r="T721" s="6">
        <v>22.35</v>
      </c>
      <c r="U721" s="6">
        <v>32.560727969348662</v>
      </c>
      <c r="V721" s="9">
        <v>100</v>
      </c>
      <c r="W721" s="9">
        <v>100</v>
      </c>
      <c r="X721" s="6" t="s">
        <v>5921</v>
      </c>
      <c r="Y721" s="9"/>
      <c r="Z721" s="9"/>
      <c r="AA721" s="9"/>
      <c r="AB721" s="9">
        <v>11</v>
      </c>
      <c r="AC721" s="9"/>
      <c r="AD721" s="6">
        <v>12.57</v>
      </c>
      <c r="AE721" s="9">
        <v>3</v>
      </c>
      <c r="AF721" s="81">
        <v>100</v>
      </c>
      <c r="AG721" s="209" t="s">
        <v>3230</v>
      </c>
      <c r="AH721" s="6" t="s">
        <v>6003</v>
      </c>
      <c r="AI721" s="119">
        <v>50</v>
      </c>
      <c r="AJ721" s="192" t="s">
        <v>5948</v>
      </c>
      <c r="AK721" s="9" t="s">
        <v>5949</v>
      </c>
      <c r="AL721" s="119">
        <v>30</v>
      </c>
      <c r="AM721" s="192" t="s">
        <v>6004</v>
      </c>
      <c r="AN721" s="9" t="s">
        <v>6005</v>
      </c>
      <c r="AO721" s="119">
        <v>5</v>
      </c>
      <c r="AP721" s="192" t="s">
        <v>3598</v>
      </c>
      <c r="AQ721" s="9" t="s">
        <v>6005</v>
      </c>
      <c r="AR721" s="81">
        <v>15</v>
      </c>
      <c r="AS721" s="192"/>
      <c r="AT721" s="9"/>
      <c r="AU721" s="119"/>
      <c r="AV721" s="84"/>
      <c r="AW721" s="9"/>
      <c r="AX721" s="119"/>
      <c r="AY721" s="192"/>
      <c r="AZ721" s="9"/>
      <c r="BA721" s="119"/>
      <c r="BB721" s="192"/>
      <c r="BC721" s="9"/>
      <c r="BD721" s="119"/>
      <c r="BE721" s="192"/>
      <c r="BF721" s="9"/>
      <c r="BG721" s="119"/>
    </row>
    <row r="722" spans="1:59" s="41" customFormat="1" ht="356.7" x14ac:dyDescent="0.25">
      <c r="A722" s="9">
        <v>2990</v>
      </c>
      <c r="B722" s="124" t="s">
        <v>5910</v>
      </c>
      <c r="C722" s="9" t="s">
        <v>5911</v>
      </c>
      <c r="D722" s="6" t="s">
        <v>5912</v>
      </c>
      <c r="E722" s="2" t="s">
        <v>6022</v>
      </c>
      <c r="F722" s="1" t="s">
        <v>5996</v>
      </c>
      <c r="G722" s="78" t="s">
        <v>6023</v>
      </c>
      <c r="H722" s="9">
        <v>2011</v>
      </c>
      <c r="I722" s="78" t="s">
        <v>6024</v>
      </c>
      <c r="J722" s="141">
        <v>40992</v>
      </c>
      <c r="K722" s="78" t="s">
        <v>7625</v>
      </c>
      <c r="L722" s="78" t="s">
        <v>6025</v>
      </c>
      <c r="M722" s="78" t="s">
        <v>6025</v>
      </c>
      <c r="N722" s="78" t="s">
        <v>6000</v>
      </c>
      <c r="O722" s="78" t="s">
        <v>6001</v>
      </c>
      <c r="P722" s="9" t="s">
        <v>6026</v>
      </c>
      <c r="Q722" s="6">
        <v>22.35</v>
      </c>
      <c r="R722" s="6"/>
      <c r="S722" s="6">
        <v>5.0871647509578546</v>
      </c>
      <c r="T722" s="6">
        <v>22.35</v>
      </c>
      <c r="U722" s="6">
        <v>27.437164750957855</v>
      </c>
      <c r="V722" s="9">
        <v>100</v>
      </c>
      <c r="W722" s="9">
        <v>100</v>
      </c>
      <c r="X722" s="6" t="s">
        <v>5921</v>
      </c>
      <c r="Y722" s="9"/>
      <c r="Z722" s="9"/>
      <c r="AA722" s="9"/>
      <c r="AB722" s="9">
        <v>11</v>
      </c>
      <c r="AC722" s="9"/>
      <c r="AD722" s="6">
        <v>12.57</v>
      </c>
      <c r="AE722" s="9">
        <v>5</v>
      </c>
      <c r="AF722" s="81">
        <v>100</v>
      </c>
      <c r="AG722" s="209" t="s">
        <v>5912</v>
      </c>
      <c r="AH722" s="6" t="s">
        <v>5949</v>
      </c>
      <c r="AI722" s="119">
        <v>30</v>
      </c>
      <c r="AJ722" s="192" t="s">
        <v>6027</v>
      </c>
      <c r="AK722" s="9" t="s">
        <v>6028</v>
      </c>
      <c r="AL722" s="119">
        <v>70</v>
      </c>
      <c r="AM722" s="192"/>
      <c r="AN722" s="9"/>
      <c r="AO722" s="119"/>
      <c r="AP722" s="192"/>
      <c r="AQ722" s="9"/>
      <c r="AR722" s="81"/>
      <c r="AS722" s="192"/>
      <c r="AT722" s="9"/>
      <c r="AU722" s="119"/>
      <c r="AV722" s="84"/>
      <c r="AW722" s="9"/>
      <c r="AX722" s="119"/>
      <c r="AY722" s="192"/>
      <c r="AZ722" s="9"/>
      <c r="BA722" s="119"/>
      <c r="BB722" s="192"/>
      <c r="BC722" s="9"/>
      <c r="BD722" s="119"/>
      <c r="BE722" s="192"/>
      <c r="BF722" s="9"/>
      <c r="BG722" s="119"/>
    </row>
    <row r="723" spans="1:59" s="41" customFormat="1" ht="127.4" x14ac:dyDescent="0.25">
      <c r="A723" s="9">
        <v>2990</v>
      </c>
      <c r="B723" s="124" t="s">
        <v>5910</v>
      </c>
      <c r="C723" s="9" t="s">
        <v>5911</v>
      </c>
      <c r="D723" s="6" t="s">
        <v>5912</v>
      </c>
      <c r="E723" s="2" t="s">
        <v>6022</v>
      </c>
      <c r="F723" s="1" t="s">
        <v>6029</v>
      </c>
      <c r="G723" s="78" t="s">
        <v>6030</v>
      </c>
      <c r="H723" s="9">
        <v>2011</v>
      </c>
      <c r="I723" s="78" t="s">
        <v>6031</v>
      </c>
      <c r="J723" s="141">
        <v>43864.62</v>
      </c>
      <c r="K723" s="78" t="s">
        <v>7625</v>
      </c>
      <c r="L723" s="78" t="s">
        <v>6025</v>
      </c>
      <c r="M723" s="78" t="s">
        <v>6025</v>
      </c>
      <c r="N723" s="78" t="s">
        <v>6032</v>
      </c>
      <c r="O723" s="78" t="s">
        <v>6033</v>
      </c>
      <c r="P723" s="9" t="s">
        <v>6034</v>
      </c>
      <c r="Q723" s="6">
        <v>22.35</v>
      </c>
      <c r="R723" s="6"/>
      <c r="S723" s="6">
        <v>4.2241379310344831</v>
      </c>
      <c r="T723" s="6">
        <v>22.35</v>
      </c>
      <c r="U723" s="6">
        <v>26.574137931034485</v>
      </c>
      <c r="V723" s="9">
        <v>80</v>
      </c>
      <c r="W723" s="9">
        <v>100</v>
      </c>
      <c r="X723" s="6" t="s">
        <v>5921</v>
      </c>
      <c r="Y723" s="9"/>
      <c r="Z723" s="9"/>
      <c r="AA723" s="9"/>
      <c r="AB723" s="9">
        <v>44</v>
      </c>
      <c r="AC723" s="9"/>
      <c r="AD723" s="6">
        <v>12.57</v>
      </c>
      <c r="AE723" s="9">
        <v>5</v>
      </c>
      <c r="AF723" s="81">
        <v>80</v>
      </c>
      <c r="AG723" s="209" t="s">
        <v>5912</v>
      </c>
      <c r="AH723" s="6" t="s">
        <v>5949</v>
      </c>
      <c r="AI723" s="119">
        <v>30</v>
      </c>
      <c r="AJ723" s="192" t="s">
        <v>6027</v>
      </c>
      <c r="AK723" s="9" t="s">
        <v>6028</v>
      </c>
      <c r="AL723" s="119">
        <v>50</v>
      </c>
      <c r="AM723" s="192"/>
      <c r="AN723" s="9"/>
      <c r="AO723" s="119"/>
      <c r="AP723" s="192"/>
      <c r="AQ723" s="9"/>
      <c r="AR723" s="81"/>
      <c r="AS723" s="192"/>
      <c r="AT723" s="9"/>
      <c r="AU723" s="119"/>
      <c r="AV723" s="84"/>
      <c r="AW723" s="9"/>
      <c r="AX723" s="119"/>
      <c r="AY723" s="192"/>
      <c r="AZ723" s="9"/>
      <c r="BA723" s="119"/>
      <c r="BB723" s="192"/>
      <c r="BC723" s="9"/>
      <c r="BD723" s="119"/>
      <c r="BE723" s="192"/>
      <c r="BF723" s="9"/>
      <c r="BG723" s="119"/>
    </row>
    <row r="724" spans="1:59" s="41" customFormat="1" ht="152.9" x14ac:dyDescent="0.25">
      <c r="A724" s="9">
        <v>2990</v>
      </c>
      <c r="B724" s="124" t="s">
        <v>5910</v>
      </c>
      <c r="C724" s="9" t="s">
        <v>5911</v>
      </c>
      <c r="D724" s="6" t="s">
        <v>5912</v>
      </c>
      <c r="E724" s="2" t="s">
        <v>5995</v>
      </c>
      <c r="F724" s="1" t="s">
        <v>6029</v>
      </c>
      <c r="G724" s="78" t="s">
        <v>6035</v>
      </c>
      <c r="H724" s="9">
        <v>2011</v>
      </c>
      <c r="I724" s="78" t="s">
        <v>6036</v>
      </c>
      <c r="J724" s="141">
        <v>248943</v>
      </c>
      <c r="K724" s="78" t="s">
        <v>7625</v>
      </c>
      <c r="L724" s="78" t="s">
        <v>5999</v>
      </c>
      <c r="M724" s="78" t="s">
        <v>5999</v>
      </c>
      <c r="N724" s="78" t="s">
        <v>6037</v>
      </c>
      <c r="O724" s="78" t="s">
        <v>6038</v>
      </c>
      <c r="P724" s="9" t="s">
        <v>6039</v>
      </c>
      <c r="Q724" s="6">
        <v>22.35</v>
      </c>
      <c r="R724" s="6"/>
      <c r="S724" s="6">
        <v>11.408045977011493</v>
      </c>
      <c r="T724" s="6">
        <v>22.35</v>
      </c>
      <c r="U724" s="6">
        <v>33.758045977011491</v>
      </c>
      <c r="V724" s="9">
        <v>100</v>
      </c>
      <c r="W724" s="9">
        <v>100</v>
      </c>
      <c r="X724" s="6" t="s">
        <v>5921</v>
      </c>
      <c r="Y724" s="9"/>
      <c r="Z724" s="9"/>
      <c r="AA724" s="9"/>
      <c r="AB724" s="9">
        <v>4</v>
      </c>
      <c r="AC724" s="9"/>
      <c r="AD724" s="6">
        <v>12.57</v>
      </c>
      <c r="AE724" s="9">
        <v>5</v>
      </c>
      <c r="AF724" s="81">
        <v>100</v>
      </c>
      <c r="AG724" s="209" t="s">
        <v>3230</v>
      </c>
      <c r="AH724" s="6" t="s">
        <v>6003</v>
      </c>
      <c r="AI724" s="119">
        <v>50</v>
      </c>
      <c r="AJ724" s="192" t="s">
        <v>5948</v>
      </c>
      <c r="AK724" s="9" t="s">
        <v>5949</v>
      </c>
      <c r="AL724" s="119">
        <v>30</v>
      </c>
      <c r="AM724" s="192" t="s">
        <v>6004</v>
      </c>
      <c r="AN724" s="9" t="s">
        <v>6005</v>
      </c>
      <c r="AO724" s="119">
        <v>5</v>
      </c>
      <c r="AP724" s="192" t="s">
        <v>3598</v>
      </c>
      <c r="AQ724" s="9" t="s">
        <v>6005</v>
      </c>
      <c r="AR724" s="81">
        <v>15</v>
      </c>
      <c r="AS724" s="192"/>
      <c r="AT724" s="9"/>
      <c r="AU724" s="119"/>
      <c r="AV724" s="84"/>
      <c r="AW724" s="9"/>
      <c r="AX724" s="119"/>
      <c r="AY724" s="192"/>
      <c r="AZ724" s="9"/>
      <c r="BA724" s="119"/>
      <c r="BB724" s="192"/>
      <c r="BC724" s="9"/>
      <c r="BD724" s="119"/>
      <c r="BE724" s="192"/>
      <c r="BF724" s="9"/>
      <c r="BG724" s="119"/>
    </row>
    <row r="725" spans="1:59" s="41" customFormat="1" ht="76.45" x14ac:dyDescent="0.25">
      <c r="A725" s="9">
        <v>2990</v>
      </c>
      <c r="B725" s="124" t="s">
        <v>5910</v>
      </c>
      <c r="C725" s="9" t="s">
        <v>5911</v>
      </c>
      <c r="D725" s="6" t="s">
        <v>5912</v>
      </c>
      <c r="E725" s="2" t="s">
        <v>3560</v>
      </c>
      <c r="F725" s="1" t="s">
        <v>6040</v>
      </c>
      <c r="G725" s="78" t="s">
        <v>6041</v>
      </c>
      <c r="H725" s="9">
        <v>2011</v>
      </c>
      <c r="I725" s="78" t="s">
        <v>6042</v>
      </c>
      <c r="J725" s="141">
        <v>86193.67</v>
      </c>
      <c r="K725" s="78" t="s">
        <v>7625</v>
      </c>
      <c r="L725" s="78" t="s">
        <v>6043</v>
      </c>
      <c r="M725" s="78" t="s">
        <v>6044</v>
      </c>
      <c r="N725" s="78" t="s">
        <v>6045</v>
      </c>
      <c r="O725" s="78" t="s">
        <v>6046</v>
      </c>
      <c r="P725" s="9" t="s">
        <v>6047</v>
      </c>
      <c r="Q725" s="6">
        <v>22.35</v>
      </c>
      <c r="R725" s="6"/>
      <c r="S725" s="6">
        <v>3.1704980842911876</v>
      </c>
      <c r="T725" s="6">
        <v>22.35</v>
      </c>
      <c r="U725" s="6">
        <v>25.520498084291191</v>
      </c>
      <c r="V725" s="9">
        <v>83</v>
      </c>
      <c r="W725" s="9">
        <v>100</v>
      </c>
      <c r="X725" s="6" t="s">
        <v>5921</v>
      </c>
      <c r="Y725" s="9"/>
      <c r="Z725" s="9"/>
      <c r="AA725" s="9"/>
      <c r="AB725" s="9">
        <v>4</v>
      </c>
      <c r="AC725" s="9"/>
      <c r="AD725" s="6">
        <v>12.57</v>
      </c>
      <c r="AE725" s="9">
        <v>5</v>
      </c>
      <c r="AF725" s="81">
        <v>83</v>
      </c>
      <c r="AG725" s="209" t="s">
        <v>3551</v>
      </c>
      <c r="AH725" s="6" t="s">
        <v>6048</v>
      </c>
      <c r="AI725" s="119">
        <v>46</v>
      </c>
      <c r="AJ725" s="192" t="s">
        <v>3561</v>
      </c>
      <c r="AK725" s="9" t="s">
        <v>6049</v>
      </c>
      <c r="AL725" s="119">
        <v>5</v>
      </c>
      <c r="AM725" s="192" t="s">
        <v>3568</v>
      </c>
      <c r="AN725" s="9" t="s">
        <v>6049</v>
      </c>
      <c r="AO725" s="119">
        <v>17</v>
      </c>
      <c r="AP725" s="192" t="s">
        <v>3563</v>
      </c>
      <c r="AQ725" s="9" t="s">
        <v>6049</v>
      </c>
      <c r="AR725" s="81">
        <v>15</v>
      </c>
      <c r="AS725" s="192"/>
      <c r="AT725" s="9"/>
      <c r="AU725" s="119"/>
      <c r="AV725" s="84"/>
      <c r="AW725" s="9"/>
      <c r="AX725" s="119"/>
      <c r="AY725" s="192"/>
      <c r="AZ725" s="9"/>
      <c r="BA725" s="119"/>
      <c r="BB725" s="192"/>
      <c r="BC725" s="9"/>
      <c r="BD725" s="119"/>
      <c r="BE725" s="192"/>
      <c r="BF725" s="9"/>
      <c r="BG725" s="119"/>
    </row>
    <row r="726" spans="1:59" s="41" customFormat="1" ht="101.95" x14ac:dyDescent="0.25">
      <c r="A726" s="9">
        <v>2990</v>
      </c>
      <c r="B726" s="124" t="s">
        <v>5910</v>
      </c>
      <c r="C726" s="9" t="s">
        <v>5911</v>
      </c>
      <c r="D726" s="6" t="s">
        <v>5912</v>
      </c>
      <c r="E726" s="2" t="s">
        <v>6050</v>
      </c>
      <c r="F726" s="1" t="s">
        <v>6051</v>
      </c>
      <c r="G726" s="78" t="s">
        <v>6052</v>
      </c>
      <c r="H726" s="9">
        <v>2011</v>
      </c>
      <c r="I726" s="78" t="s">
        <v>6053</v>
      </c>
      <c r="J726" s="141">
        <v>37664.71</v>
      </c>
      <c r="K726" s="78" t="s">
        <v>7625</v>
      </c>
      <c r="L726" s="78" t="s">
        <v>6054</v>
      </c>
      <c r="M726" s="78" t="s">
        <v>6054</v>
      </c>
      <c r="N726" s="78" t="s">
        <v>6055</v>
      </c>
      <c r="O726" s="78" t="s">
        <v>6056</v>
      </c>
      <c r="P726" s="9" t="s">
        <v>6057</v>
      </c>
      <c r="Q726" s="6">
        <v>22.35</v>
      </c>
      <c r="R726" s="6"/>
      <c r="S726" s="6">
        <v>5.9003831417624522</v>
      </c>
      <c r="T726" s="6">
        <v>22.35</v>
      </c>
      <c r="U726" s="6">
        <v>28.250383141762455</v>
      </c>
      <c r="V726" s="9">
        <v>90</v>
      </c>
      <c r="W726" s="9">
        <v>100</v>
      </c>
      <c r="X726" s="6" t="s">
        <v>5921</v>
      </c>
      <c r="Y726" s="9"/>
      <c r="Z726" s="9"/>
      <c r="AA726" s="9"/>
      <c r="AB726" s="9">
        <v>4</v>
      </c>
      <c r="AC726" s="9"/>
      <c r="AD726" s="6">
        <v>12.57</v>
      </c>
      <c r="AE726" s="9">
        <v>5</v>
      </c>
      <c r="AF726" s="81">
        <v>90</v>
      </c>
      <c r="AG726" s="209" t="s">
        <v>184</v>
      </c>
      <c r="AH726" s="6" t="s">
        <v>6058</v>
      </c>
      <c r="AI726" s="119">
        <v>40</v>
      </c>
      <c r="AJ726" s="192" t="s">
        <v>6059</v>
      </c>
      <c r="AK726" s="9" t="s">
        <v>1005</v>
      </c>
      <c r="AL726" s="119">
        <v>20</v>
      </c>
      <c r="AM726" s="192" t="s">
        <v>6060</v>
      </c>
      <c r="AN726" s="9" t="s">
        <v>1005</v>
      </c>
      <c r="AO726" s="119">
        <v>5</v>
      </c>
      <c r="AP726" s="192" t="s">
        <v>6061</v>
      </c>
      <c r="AQ726" s="9" t="s">
        <v>1005</v>
      </c>
      <c r="AR726" s="81">
        <v>5</v>
      </c>
      <c r="AS726" s="192" t="s">
        <v>6062</v>
      </c>
      <c r="AT726" s="9" t="s">
        <v>6063</v>
      </c>
      <c r="AU726" s="119">
        <v>10</v>
      </c>
      <c r="AV726" s="84" t="s">
        <v>6064</v>
      </c>
      <c r="AW726" s="9" t="s">
        <v>1005</v>
      </c>
      <c r="AX726" s="119">
        <v>10</v>
      </c>
      <c r="AY726" s="192"/>
      <c r="AZ726" s="9"/>
      <c r="BA726" s="119"/>
      <c r="BB726" s="192"/>
      <c r="BC726" s="9"/>
      <c r="BD726" s="119"/>
      <c r="BE726" s="192"/>
      <c r="BF726" s="9"/>
      <c r="BG726" s="119"/>
    </row>
    <row r="727" spans="1:59" s="41" customFormat="1" ht="152.9" x14ac:dyDescent="0.25">
      <c r="A727" s="9">
        <v>2990</v>
      </c>
      <c r="B727" s="124" t="s">
        <v>5910</v>
      </c>
      <c r="C727" s="9" t="s">
        <v>5911</v>
      </c>
      <c r="D727" s="6" t="s">
        <v>5912</v>
      </c>
      <c r="E727" s="2" t="s">
        <v>6050</v>
      </c>
      <c r="F727" s="1" t="s">
        <v>6051</v>
      </c>
      <c r="G727" s="78" t="s">
        <v>6065</v>
      </c>
      <c r="H727" s="9">
        <v>2011</v>
      </c>
      <c r="I727" s="78" t="s">
        <v>6066</v>
      </c>
      <c r="J727" s="141">
        <v>172320</v>
      </c>
      <c r="K727" s="78" t="s">
        <v>7625</v>
      </c>
      <c r="L727" s="78" t="s">
        <v>6054</v>
      </c>
      <c r="M727" s="78" t="s">
        <v>6054</v>
      </c>
      <c r="N727" s="78" t="s">
        <v>6067</v>
      </c>
      <c r="O727" s="78" t="s">
        <v>6068</v>
      </c>
      <c r="P727" s="9" t="s">
        <v>6069</v>
      </c>
      <c r="Q727" s="6">
        <v>22.35</v>
      </c>
      <c r="R727" s="6"/>
      <c r="S727" s="6">
        <v>5.421455938697318</v>
      </c>
      <c r="T727" s="6">
        <v>22.35</v>
      </c>
      <c r="U727" s="6">
        <v>27.771455938697319</v>
      </c>
      <c r="V727" s="9">
        <v>100</v>
      </c>
      <c r="W727" s="9">
        <v>100</v>
      </c>
      <c r="X727" s="6" t="s">
        <v>5921</v>
      </c>
      <c r="Y727" s="9"/>
      <c r="Z727" s="9"/>
      <c r="AA727" s="9"/>
      <c r="AB727" s="9">
        <v>44</v>
      </c>
      <c r="AC727" s="9"/>
      <c r="AD727" s="6">
        <v>12.57</v>
      </c>
      <c r="AE727" s="9">
        <v>5</v>
      </c>
      <c r="AF727" s="81">
        <v>100</v>
      </c>
      <c r="AG727" s="209" t="s">
        <v>184</v>
      </c>
      <c r="AH727" s="6" t="s">
        <v>6058</v>
      </c>
      <c r="AI727" s="119">
        <v>40</v>
      </c>
      <c r="AJ727" s="192" t="s">
        <v>6059</v>
      </c>
      <c r="AK727" s="9" t="s">
        <v>1005</v>
      </c>
      <c r="AL727" s="119">
        <v>20</v>
      </c>
      <c r="AM727" s="192" t="s">
        <v>6060</v>
      </c>
      <c r="AN727" s="9" t="s">
        <v>1005</v>
      </c>
      <c r="AO727" s="119">
        <v>5</v>
      </c>
      <c r="AP727" s="192" t="s">
        <v>6061</v>
      </c>
      <c r="AQ727" s="9" t="s">
        <v>1005</v>
      </c>
      <c r="AR727" s="81">
        <v>5</v>
      </c>
      <c r="AS727" s="192" t="s">
        <v>6062</v>
      </c>
      <c r="AT727" s="9" t="s">
        <v>6063</v>
      </c>
      <c r="AU727" s="119">
        <v>10</v>
      </c>
      <c r="AV727" s="84" t="s">
        <v>6064</v>
      </c>
      <c r="AW727" s="9" t="s">
        <v>1005</v>
      </c>
      <c r="AX727" s="119">
        <v>20</v>
      </c>
      <c r="AY727" s="192"/>
      <c r="AZ727" s="9"/>
      <c r="BA727" s="119"/>
      <c r="BB727" s="192"/>
      <c r="BC727" s="9"/>
      <c r="BD727" s="119"/>
      <c r="BE727" s="192"/>
      <c r="BF727" s="9"/>
      <c r="BG727" s="119"/>
    </row>
    <row r="728" spans="1:59" s="41" customFormat="1" ht="216.55" x14ac:dyDescent="0.25">
      <c r="A728" s="9">
        <v>2990</v>
      </c>
      <c r="B728" s="124" t="s">
        <v>5910</v>
      </c>
      <c r="C728" s="9" t="s">
        <v>5911</v>
      </c>
      <c r="D728" s="6" t="s">
        <v>5912</v>
      </c>
      <c r="E728" s="2" t="s">
        <v>1007</v>
      </c>
      <c r="F728" s="1" t="s">
        <v>6070</v>
      </c>
      <c r="G728" s="78" t="s">
        <v>6071</v>
      </c>
      <c r="H728" s="9">
        <v>2013</v>
      </c>
      <c r="I728" s="78" t="s">
        <v>6072</v>
      </c>
      <c r="J728" s="141">
        <v>76283.25</v>
      </c>
      <c r="K728" s="78" t="s">
        <v>7625</v>
      </c>
      <c r="L728" s="78" t="s">
        <v>6073</v>
      </c>
      <c r="M728" s="78" t="s">
        <v>6074</v>
      </c>
      <c r="N728" s="78" t="s">
        <v>6075</v>
      </c>
      <c r="O728" s="78" t="s">
        <v>6076</v>
      </c>
      <c r="P728" s="9" t="s">
        <v>6077</v>
      </c>
      <c r="Q728" s="6">
        <v>22.35</v>
      </c>
      <c r="R728" s="6"/>
      <c r="S728" s="6">
        <v>2.9310344827586206</v>
      </c>
      <c r="T728" s="6">
        <v>22.35</v>
      </c>
      <c r="U728" s="6">
        <v>25.281034482758621</v>
      </c>
      <c r="V728" s="9">
        <v>80</v>
      </c>
      <c r="W728" s="9">
        <v>67</v>
      </c>
      <c r="X728" s="6" t="s">
        <v>5921</v>
      </c>
      <c r="Y728" s="9"/>
      <c r="Z728" s="9"/>
      <c r="AA728" s="9"/>
      <c r="AB728" s="9">
        <v>4</v>
      </c>
      <c r="AC728" s="9"/>
      <c r="AD728" s="6">
        <v>12.57</v>
      </c>
      <c r="AE728" s="9">
        <v>5</v>
      </c>
      <c r="AF728" s="81">
        <v>80</v>
      </c>
      <c r="AG728" s="209" t="s">
        <v>1006</v>
      </c>
      <c r="AH728" s="6" t="s">
        <v>6078</v>
      </c>
      <c r="AI728" s="119">
        <v>70</v>
      </c>
      <c r="AJ728" s="192" t="s">
        <v>5948</v>
      </c>
      <c r="AK728" s="9" t="s">
        <v>5949</v>
      </c>
      <c r="AL728" s="119">
        <v>10</v>
      </c>
      <c r="AM728" s="192"/>
      <c r="AN728" s="9"/>
      <c r="AO728" s="119"/>
      <c r="AP728" s="192"/>
      <c r="AQ728" s="9"/>
      <c r="AR728" s="81"/>
      <c r="AS728" s="192"/>
      <c r="AT728" s="9"/>
      <c r="AU728" s="119"/>
      <c r="AV728" s="84"/>
      <c r="AW728" s="9"/>
      <c r="AX728" s="119"/>
      <c r="AY728" s="192"/>
      <c r="AZ728" s="9"/>
      <c r="BA728" s="119"/>
      <c r="BB728" s="192"/>
      <c r="BC728" s="9"/>
      <c r="BD728" s="119"/>
      <c r="BE728" s="192"/>
      <c r="BF728" s="9"/>
      <c r="BG728" s="119"/>
    </row>
    <row r="729" spans="1:59" s="41" customFormat="1" ht="178.35" x14ac:dyDescent="0.25">
      <c r="A729" s="9">
        <v>2990</v>
      </c>
      <c r="B729" s="124" t="s">
        <v>5910</v>
      </c>
      <c r="C729" s="9" t="s">
        <v>5911</v>
      </c>
      <c r="D729" s="6" t="s">
        <v>5912</v>
      </c>
      <c r="E729" s="2" t="s">
        <v>1007</v>
      </c>
      <c r="F729" s="1" t="s">
        <v>6070</v>
      </c>
      <c r="G729" s="78" t="s">
        <v>6079</v>
      </c>
      <c r="H729" s="9">
        <v>2012</v>
      </c>
      <c r="I729" s="78" t="s">
        <v>6080</v>
      </c>
      <c r="J729" s="141">
        <v>68999.179999999993</v>
      </c>
      <c r="K729" s="78" t="s">
        <v>7625</v>
      </c>
      <c r="L729" s="78" t="s">
        <v>6073</v>
      </c>
      <c r="M729" s="78" t="s">
        <v>6074</v>
      </c>
      <c r="N729" s="78" t="s">
        <v>6081</v>
      </c>
      <c r="O729" s="78" t="s">
        <v>6082</v>
      </c>
      <c r="P729" s="9" t="s">
        <v>6083</v>
      </c>
      <c r="Q729" s="6">
        <v>22.35</v>
      </c>
      <c r="R729" s="6"/>
      <c r="S729" s="6">
        <v>3.3524904214559386</v>
      </c>
      <c r="T729" s="6">
        <v>22.35</v>
      </c>
      <c r="U729" s="6">
        <v>25.702490421455941</v>
      </c>
      <c r="V729" s="9">
        <v>90</v>
      </c>
      <c r="W729" s="9">
        <v>98</v>
      </c>
      <c r="X729" s="6" t="s">
        <v>5921</v>
      </c>
      <c r="Y729" s="9"/>
      <c r="Z729" s="9"/>
      <c r="AA729" s="9"/>
      <c r="AB729" s="9">
        <v>4</v>
      </c>
      <c r="AC729" s="9"/>
      <c r="AD729" s="6">
        <v>12.57</v>
      </c>
      <c r="AE729" s="9">
        <v>5</v>
      </c>
      <c r="AF729" s="81">
        <v>90</v>
      </c>
      <c r="AG729" s="209" t="s">
        <v>1006</v>
      </c>
      <c r="AH729" s="6" t="s">
        <v>6078</v>
      </c>
      <c r="AI729" s="119">
        <v>80</v>
      </c>
      <c r="AJ729" s="192" t="s">
        <v>5948</v>
      </c>
      <c r="AK729" s="9" t="s">
        <v>5949</v>
      </c>
      <c r="AL729" s="119">
        <v>10</v>
      </c>
      <c r="AM729" s="192"/>
      <c r="AN729" s="9"/>
      <c r="AO729" s="119"/>
      <c r="AP729" s="192"/>
      <c r="AQ729" s="9"/>
      <c r="AR729" s="81"/>
      <c r="AS729" s="192"/>
      <c r="AT729" s="9"/>
      <c r="AU729" s="119"/>
      <c r="AV729" s="84"/>
      <c r="AW729" s="9"/>
      <c r="AX729" s="119"/>
      <c r="AY729" s="192"/>
      <c r="AZ729" s="9"/>
      <c r="BA729" s="119"/>
      <c r="BB729" s="192"/>
      <c r="BC729" s="9"/>
      <c r="BD729" s="119"/>
      <c r="BE729" s="192"/>
      <c r="BF729" s="9"/>
      <c r="BG729" s="119"/>
    </row>
    <row r="730" spans="1:59" s="41" customFormat="1" ht="409.6" x14ac:dyDescent="0.25">
      <c r="A730" s="9">
        <v>2990</v>
      </c>
      <c r="B730" s="124" t="s">
        <v>5910</v>
      </c>
      <c r="C730" s="9" t="s">
        <v>5911</v>
      </c>
      <c r="D730" s="6" t="s">
        <v>5912</v>
      </c>
      <c r="E730" s="2" t="s">
        <v>1007</v>
      </c>
      <c r="F730" s="1" t="s">
        <v>6070</v>
      </c>
      <c r="G730" s="78" t="s">
        <v>6084</v>
      </c>
      <c r="H730" s="9">
        <v>2010</v>
      </c>
      <c r="I730" s="78" t="s">
        <v>6085</v>
      </c>
      <c r="J730" s="141">
        <v>28390.84</v>
      </c>
      <c r="K730" s="78" t="s">
        <v>7625</v>
      </c>
      <c r="L730" s="78" t="s">
        <v>6073</v>
      </c>
      <c r="M730" s="78" t="s">
        <v>6074</v>
      </c>
      <c r="N730" s="78" t="s">
        <v>6086</v>
      </c>
      <c r="O730" s="78" t="s">
        <v>6087</v>
      </c>
      <c r="P730" s="9" t="s">
        <v>6088</v>
      </c>
      <c r="Q730" s="6">
        <v>22.35</v>
      </c>
      <c r="R730" s="6"/>
      <c r="S730" s="6">
        <v>2.9310344827586206</v>
      </c>
      <c r="T730" s="6">
        <v>22.35</v>
      </c>
      <c r="U730" s="6">
        <v>25.281034482758621</v>
      </c>
      <c r="V730" s="9">
        <v>90</v>
      </c>
      <c r="W730" s="9">
        <v>100</v>
      </c>
      <c r="X730" s="6" t="s">
        <v>5921</v>
      </c>
      <c r="Y730" s="9"/>
      <c r="Z730" s="9"/>
      <c r="AA730" s="9"/>
      <c r="AB730" s="9">
        <v>66</v>
      </c>
      <c r="AC730" s="9"/>
      <c r="AD730" s="6">
        <v>12.57</v>
      </c>
      <c r="AE730" s="9">
        <v>5</v>
      </c>
      <c r="AF730" s="81">
        <v>90</v>
      </c>
      <c r="AG730" s="209" t="s">
        <v>1006</v>
      </c>
      <c r="AH730" s="6" t="s">
        <v>6078</v>
      </c>
      <c r="AI730" s="119">
        <v>80</v>
      </c>
      <c r="AJ730" s="192" t="s">
        <v>5948</v>
      </c>
      <c r="AK730" s="9" t="s">
        <v>5949</v>
      </c>
      <c r="AL730" s="119">
        <v>10</v>
      </c>
      <c r="AM730" s="192"/>
      <c r="AN730" s="9"/>
      <c r="AO730" s="119"/>
      <c r="AP730" s="192"/>
      <c r="AQ730" s="9"/>
      <c r="AR730" s="81"/>
      <c r="AS730" s="192"/>
      <c r="AT730" s="9"/>
      <c r="AU730" s="119"/>
      <c r="AV730" s="84"/>
      <c r="AW730" s="9"/>
      <c r="AX730" s="119"/>
      <c r="AY730" s="192"/>
      <c r="AZ730" s="9"/>
      <c r="BA730" s="119"/>
      <c r="BB730" s="192"/>
      <c r="BC730" s="9"/>
      <c r="BD730" s="119"/>
      <c r="BE730" s="192"/>
      <c r="BF730" s="9"/>
      <c r="BG730" s="119"/>
    </row>
    <row r="731" spans="1:59" s="41" customFormat="1" ht="140.15" x14ac:dyDescent="0.25">
      <c r="A731" s="9">
        <v>2990</v>
      </c>
      <c r="B731" s="124" t="s">
        <v>5910</v>
      </c>
      <c r="C731" s="9" t="s">
        <v>5911</v>
      </c>
      <c r="D731" s="6" t="s">
        <v>5912</v>
      </c>
      <c r="E731" s="2" t="s">
        <v>1007</v>
      </c>
      <c r="F731" s="1" t="s">
        <v>6070</v>
      </c>
      <c r="G731" s="78" t="s">
        <v>6089</v>
      </c>
      <c r="H731" s="9">
        <v>2010</v>
      </c>
      <c r="I731" s="78" t="s">
        <v>6090</v>
      </c>
      <c r="J731" s="141">
        <v>792044.16</v>
      </c>
      <c r="K731" s="78" t="s">
        <v>7625</v>
      </c>
      <c r="L731" s="78" t="s">
        <v>6091</v>
      </c>
      <c r="M731" s="78" t="s">
        <v>6074</v>
      </c>
      <c r="N731" s="78" t="s">
        <v>6092</v>
      </c>
      <c r="O731" s="78" t="s">
        <v>6093</v>
      </c>
      <c r="P731" s="9" t="s">
        <v>6094</v>
      </c>
      <c r="Q731" s="6">
        <v>22.35</v>
      </c>
      <c r="R731" s="6"/>
      <c r="S731" s="6">
        <v>11.015325670498084</v>
      </c>
      <c r="T731" s="6">
        <v>22.35</v>
      </c>
      <c r="U731" s="6">
        <v>33.365325670498088</v>
      </c>
      <c r="V731" s="9">
        <v>90</v>
      </c>
      <c r="W731" s="9">
        <v>100</v>
      </c>
      <c r="X731" s="6" t="s">
        <v>5921</v>
      </c>
      <c r="Y731" s="9"/>
      <c r="Z731" s="9"/>
      <c r="AA731" s="9"/>
      <c r="AB731" s="9">
        <v>35</v>
      </c>
      <c r="AC731" s="9"/>
      <c r="AD731" s="6">
        <v>12.57</v>
      </c>
      <c r="AE731" s="9">
        <v>3</v>
      </c>
      <c r="AF731" s="81">
        <v>90</v>
      </c>
      <c r="AG731" s="209" t="s">
        <v>1006</v>
      </c>
      <c r="AH731" s="6" t="s">
        <v>6078</v>
      </c>
      <c r="AI731" s="119">
        <v>60</v>
      </c>
      <c r="AJ731" s="192" t="s">
        <v>5948</v>
      </c>
      <c r="AK731" s="9" t="s">
        <v>5949</v>
      </c>
      <c r="AL731" s="119">
        <v>10</v>
      </c>
      <c r="AM731" s="192" t="s">
        <v>1930</v>
      </c>
      <c r="AN731" s="9" t="s">
        <v>6095</v>
      </c>
      <c r="AO731" s="119">
        <v>10</v>
      </c>
      <c r="AP731" s="192" t="s">
        <v>6096</v>
      </c>
      <c r="AQ731" s="9" t="s">
        <v>6095</v>
      </c>
      <c r="AR731" s="81">
        <v>10</v>
      </c>
      <c r="AS731" s="192"/>
      <c r="AT731" s="9"/>
      <c r="AU731" s="119"/>
      <c r="AV731" s="84"/>
      <c r="AW731" s="9"/>
      <c r="AX731" s="119"/>
      <c r="AY731" s="192"/>
      <c r="AZ731" s="9"/>
      <c r="BA731" s="119"/>
      <c r="BB731" s="192"/>
      <c r="BC731" s="9"/>
      <c r="BD731" s="119"/>
      <c r="BE731" s="192"/>
      <c r="BF731" s="9"/>
      <c r="BG731" s="119"/>
    </row>
    <row r="732" spans="1:59" s="41" customFormat="1" ht="242.05" x14ac:dyDescent="0.25">
      <c r="A732" s="9">
        <v>2990</v>
      </c>
      <c r="B732" s="124" t="s">
        <v>5910</v>
      </c>
      <c r="C732" s="9" t="s">
        <v>5911</v>
      </c>
      <c r="D732" s="6" t="s">
        <v>5912</v>
      </c>
      <c r="E732" s="2" t="s">
        <v>1007</v>
      </c>
      <c r="F732" s="1" t="s">
        <v>6070</v>
      </c>
      <c r="G732" s="78" t="s">
        <v>6097</v>
      </c>
      <c r="H732" s="9">
        <v>2010</v>
      </c>
      <c r="I732" s="78" t="s">
        <v>6098</v>
      </c>
      <c r="J732" s="141">
        <v>64284</v>
      </c>
      <c r="K732" s="78" t="s">
        <v>7625</v>
      </c>
      <c r="L732" s="78" t="s">
        <v>6091</v>
      </c>
      <c r="M732" s="78" t="s">
        <v>6074</v>
      </c>
      <c r="N732" s="78" t="s">
        <v>6099</v>
      </c>
      <c r="O732" s="78" t="s">
        <v>6100</v>
      </c>
      <c r="P732" s="9" t="s">
        <v>6101</v>
      </c>
      <c r="Q732" s="6">
        <v>22.35</v>
      </c>
      <c r="R732" s="6"/>
      <c r="S732" s="6">
        <v>4.5498084291187739</v>
      </c>
      <c r="T732" s="6">
        <v>22.35</v>
      </c>
      <c r="U732" s="6">
        <v>26.899808429118774</v>
      </c>
      <c r="V732" s="9">
        <v>90</v>
      </c>
      <c r="W732" s="9">
        <v>100</v>
      </c>
      <c r="X732" s="6" t="s">
        <v>5921</v>
      </c>
      <c r="Y732" s="9"/>
      <c r="Z732" s="9"/>
      <c r="AA732" s="9"/>
      <c r="AB732" s="9">
        <v>35</v>
      </c>
      <c r="AC732" s="9"/>
      <c r="AD732" s="6">
        <v>12.57</v>
      </c>
      <c r="AE732" s="9">
        <v>5</v>
      </c>
      <c r="AF732" s="81">
        <v>90</v>
      </c>
      <c r="AG732" s="209" t="s">
        <v>1006</v>
      </c>
      <c r="AH732" s="6" t="s">
        <v>6078</v>
      </c>
      <c r="AI732" s="119">
        <v>60</v>
      </c>
      <c r="AJ732" s="192" t="s">
        <v>5948</v>
      </c>
      <c r="AK732" s="9" t="s">
        <v>5949</v>
      </c>
      <c r="AL732" s="119">
        <v>10</v>
      </c>
      <c r="AM732" s="192" t="s">
        <v>1930</v>
      </c>
      <c r="AN732" s="9" t="s">
        <v>6095</v>
      </c>
      <c r="AO732" s="119">
        <v>10</v>
      </c>
      <c r="AP732" s="192" t="s">
        <v>6102</v>
      </c>
      <c r="AQ732" s="9" t="s">
        <v>6095</v>
      </c>
      <c r="AR732" s="81">
        <v>10</v>
      </c>
      <c r="AS732" s="192"/>
      <c r="AT732" s="9"/>
      <c r="AU732" s="119"/>
      <c r="AV732" s="84"/>
      <c r="AW732" s="9"/>
      <c r="AX732" s="119"/>
      <c r="AY732" s="192"/>
      <c r="AZ732" s="9"/>
      <c r="BA732" s="119"/>
      <c r="BB732" s="192"/>
      <c r="BC732" s="9"/>
      <c r="BD732" s="119"/>
      <c r="BE732" s="192"/>
      <c r="BF732" s="9"/>
      <c r="BG732" s="119"/>
    </row>
    <row r="733" spans="1:59" s="41" customFormat="1" ht="127.4" x14ac:dyDescent="0.25">
      <c r="A733" s="9">
        <v>2990</v>
      </c>
      <c r="B733" s="124" t="s">
        <v>5910</v>
      </c>
      <c r="C733" s="9" t="s">
        <v>5911</v>
      </c>
      <c r="D733" s="6" t="s">
        <v>5912</v>
      </c>
      <c r="E733" s="2" t="s">
        <v>1007</v>
      </c>
      <c r="F733" s="1" t="s">
        <v>6070</v>
      </c>
      <c r="G733" s="78" t="s">
        <v>6103</v>
      </c>
      <c r="H733" s="9">
        <v>2013</v>
      </c>
      <c r="I733" s="78" t="s">
        <v>6104</v>
      </c>
      <c r="J733" s="141">
        <v>90144.47</v>
      </c>
      <c r="K733" s="78" t="s">
        <v>7625</v>
      </c>
      <c r="L733" s="78" t="s">
        <v>6073</v>
      </c>
      <c r="M733" s="78" t="s">
        <v>6074</v>
      </c>
      <c r="N733" s="78" t="s">
        <v>6105</v>
      </c>
      <c r="O733" s="78" t="s">
        <v>6106</v>
      </c>
      <c r="P733" s="9" t="s">
        <v>6107</v>
      </c>
      <c r="Q733" s="6">
        <v>22.35</v>
      </c>
      <c r="R733" s="6"/>
      <c r="S733" s="6">
        <v>3.3524904214559386</v>
      </c>
      <c r="T733" s="6">
        <v>22.35</v>
      </c>
      <c r="U733" s="6">
        <v>25.702490421455941</v>
      </c>
      <c r="V733" s="9">
        <v>70</v>
      </c>
      <c r="W733" s="9">
        <v>63</v>
      </c>
      <c r="X733" s="6" t="s">
        <v>5921</v>
      </c>
      <c r="Y733" s="9"/>
      <c r="Z733" s="9"/>
      <c r="AA733" s="9"/>
      <c r="AB733" s="9">
        <v>4</v>
      </c>
      <c r="AC733" s="9"/>
      <c r="AD733" s="6">
        <v>12.57</v>
      </c>
      <c r="AE733" s="9">
        <v>5</v>
      </c>
      <c r="AF733" s="81">
        <v>70</v>
      </c>
      <c r="AG733" s="209" t="s">
        <v>1006</v>
      </c>
      <c r="AH733" s="6" t="s">
        <v>6078</v>
      </c>
      <c r="AI733" s="119">
        <v>60</v>
      </c>
      <c r="AJ733" s="192" t="s">
        <v>5948</v>
      </c>
      <c r="AK733" s="9" t="s">
        <v>5949</v>
      </c>
      <c r="AL733" s="119">
        <v>10</v>
      </c>
      <c r="AM733" s="192"/>
      <c r="AN733" s="9"/>
      <c r="AO733" s="119"/>
      <c r="AP733" s="192"/>
      <c r="AQ733" s="9"/>
      <c r="AR733" s="81"/>
      <c r="AS733" s="192"/>
      <c r="AT733" s="9"/>
      <c r="AU733" s="119"/>
      <c r="AV733" s="84"/>
      <c r="AW733" s="9"/>
      <c r="AX733" s="119"/>
      <c r="AY733" s="192"/>
      <c r="AZ733" s="9"/>
      <c r="BA733" s="119"/>
      <c r="BB733" s="192"/>
      <c r="BC733" s="9"/>
      <c r="BD733" s="119"/>
      <c r="BE733" s="192"/>
      <c r="BF733" s="9"/>
      <c r="BG733" s="119"/>
    </row>
    <row r="734" spans="1:59" s="41" customFormat="1" ht="63.7" x14ac:dyDescent="0.25">
      <c r="A734" s="9">
        <v>2990</v>
      </c>
      <c r="B734" s="124" t="s">
        <v>5910</v>
      </c>
      <c r="C734" s="9" t="s">
        <v>5911</v>
      </c>
      <c r="D734" s="6" t="s">
        <v>5912</v>
      </c>
      <c r="E734" s="2" t="s">
        <v>1016</v>
      </c>
      <c r="F734" s="1" t="s">
        <v>6108</v>
      </c>
      <c r="G734" s="78" t="s">
        <v>6109</v>
      </c>
      <c r="H734" s="9">
        <v>2010</v>
      </c>
      <c r="I734" s="78" t="s">
        <v>6110</v>
      </c>
      <c r="J734" s="141">
        <v>111552.17</v>
      </c>
      <c r="K734" s="78" t="s">
        <v>7625</v>
      </c>
      <c r="L734" s="78" t="s">
        <v>6111</v>
      </c>
      <c r="M734" s="78" t="s">
        <v>6112</v>
      </c>
      <c r="N734" s="78" t="s">
        <v>6113</v>
      </c>
      <c r="O734" s="78" t="s">
        <v>6114</v>
      </c>
      <c r="P734" s="9" t="s">
        <v>6115</v>
      </c>
      <c r="Q734" s="6">
        <v>22.35</v>
      </c>
      <c r="R734" s="6"/>
      <c r="S734" s="6">
        <v>10.114942528735632</v>
      </c>
      <c r="T734" s="6">
        <v>22.35</v>
      </c>
      <c r="U734" s="6">
        <v>32.464942528735634</v>
      </c>
      <c r="V734" s="9">
        <v>80</v>
      </c>
      <c r="W734" s="9">
        <v>100</v>
      </c>
      <c r="X734" s="6" t="s">
        <v>5921</v>
      </c>
      <c r="Y734" s="9"/>
      <c r="Z734" s="9"/>
      <c r="AA734" s="9"/>
      <c r="AB734" s="9">
        <v>35</v>
      </c>
      <c r="AC734" s="9"/>
      <c r="AD734" s="6"/>
      <c r="AE734" s="9">
        <v>5</v>
      </c>
      <c r="AF734" s="81">
        <v>80</v>
      </c>
      <c r="AG734" s="209" t="s">
        <v>224</v>
      </c>
      <c r="AH734" s="6" t="s">
        <v>6116</v>
      </c>
      <c r="AI734" s="119">
        <v>55</v>
      </c>
      <c r="AJ734" s="192" t="s">
        <v>5948</v>
      </c>
      <c r="AK734" s="9" t="s">
        <v>5949</v>
      </c>
      <c r="AL734" s="119">
        <v>10</v>
      </c>
      <c r="AM734" s="192" t="s">
        <v>6117</v>
      </c>
      <c r="AN734" s="9" t="s">
        <v>6118</v>
      </c>
      <c r="AO734" s="119">
        <v>5</v>
      </c>
      <c r="AP734" s="192" t="s">
        <v>6119</v>
      </c>
      <c r="AQ734" s="9" t="s">
        <v>6120</v>
      </c>
      <c r="AR734" s="81">
        <v>5</v>
      </c>
      <c r="AS734" s="192" t="s">
        <v>6121</v>
      </c>
      <c r="AT734" s="9">
        <v>5</v>
      </c>
      <c r="AU734" s="119"/>
      <c r="AV734" s="84"/>
      <c r="AW734" s="9"/>
      <c r="AX734" s="119"/>
      <c r="AY734" s="192"/>
      <c r="AZ734" s="9"/>
      <c r="BA734" s="119"/>
      <c r="BB734" s="192"/>
      <c r="BC734" s="9"/>
      <c r="BD734" s="119"/>
      <c r="BE734" s="192"/>
      <c r="BF734" s="9"/>
      <c r="BG734" s="119"/>
    </row>
    <row r="735" spans="1:59" s="41" customFormat="1" ht="114.65" x14ac:dyDescent="0.25">
      <c r="A735" s="9">
        <v>2990</v>
      </c>
      <c r="B735" s="124" t="s">
        <v>5910</v>
      </c>
      <c r="C735" s="9" t="s">
        <v>5911</v>
      </c>
      <c r="D735" s="6" t="s">
        <v>5912</v>
      </c>
      <c r="E735" s="2" t="s">
        <v>1016</v>
      </c>
      <c r="F735" s="1" t="s">
        <v>6108</v>
      </c>
      <c r="G735" s="78" t="s">
        <v>2745</v>
      </c>
      <c r="H735" s="9">
        <v>2011</v>
      </c>
      <c r="I735" s="78" t="s">
        <v>6122</v>
      </c>
      <c r="J735" s="141">
        <v>74940</v>
      </c>
      <c r="K735" s="78" t="s">
        <v>7625</v>
      </c>
      <c r="L735" s="78" t="s">
        <v>6111</v>
      </c>
      <c r="M735" s="78" t="s">
        <v>6123</v>
      </c>
      <c r="N735" s="78" t="s">
        <v>6124</v>
      </c>
      <c r="O735" s="78" t="s">
        <v>6125</v>
      </c>
      <c r="P735" s="9" t="s">
        <v>6126</v>
      </c>
      <c r="Q735" s="6">
        <v>22.35</v>
      </c>
      <c r="R735" s="6"/>
      <c r="S735" s="6">
        <v>6.2835249042145591</v>
      </c>
      <c r="T735" s="6">
        <v>22.35</v>
      </c>
      <c r="U735" s="6">
        <v>28.633524904214561</v>
      </c>
      <c r="V735" s="9">
        <v>80</v>
      </c>
      <c r="W735" s="9">
        <v>100</v>
      </c>
      <c r="X735" s="6" t="s">
        <v>5921</v>
      </c>
      <c r="Y735" s="9"/>
      <c r="Z735" s="9"/>
      <c r="AA735" s="9"/>
      <c r="AB735" s="9">
        <v>4</v>
      </c>
      <c r="AC735" s="9"/>
      <c r="AD735" s="6"/>
      <c r="AE735" s="9">
        <v>5</v>
      </c>
      <c r="AF735" s="81">
        <v>80</v>
      </c>
      <c r="AG735" s="209" t="s">
        <v>224</v>
      </c>
      <c r="AH735" s="6" t="s">
        <v>6116</v>
      </c>
      <c r="AI735" s="119">
        <v>60</v>
      </c>
      <c r="AJ735" s="192" t="s">
        <v>5948</v>
      </c>
      <c r="AK735" s="9" t="s">
        <v>5949</v>
      </c>
      <c r="AL735" s="119">
        <v>10</v>
      </c>
      <c r="AM735" s="192" t="s">
        <v>6127</v>
      </c>
      <c r="AN735" s="9" t="s">
        <v>6128</v>
      </c>
      <c r="AO735" s="119">
        <v>5</v>
      </c>
      <c r="AP735" s="192" t="s">
        <v>6129</v>
      </c>
      <c r="AQ735" s="9" t="s">
        <v>6128</v>
      </c>
      <c r="AR735" s="81">
        <v>5</v>
      </c>
      <c r="AS735" s="192"/>
      <c r="AT735" s="9"/>
      <c r="AU735" s="119"/>
      <c r="AV735" s="84"/>
      <c r="AW735" s="9"/>
      <c r="AX735" s="119"/>
      <c r="AY735" s="192"/>
      <c r="AZ735" s="9"/>
      <c r="BA735" s="119"/>
      <c r="BB735" s="192"/>
      <c r="BC735" s="9"/>
      <c r="BD735" s="119"/>
      <c r="BE735" s="192"/>
      <c r="BF735" s="9"/>
      <c r="BG735" s="119"/>
    </row>
    <row r="736" spans="1:59" s="41" customFormat="1" ht="178.35" x14ac:dyDescent="0.25">
      <c r="A736" s="9">
        <v>2990</v>
      </c>
      <c r="B736" s="124" t="s">
        <v>5910</v>
      </c>
      <c r="C736" s="9" t="s">
        <v>5911</v>
      </c>
      <c r="D736" s="6" t="s">
        <v>5912</v>
      </c>
      <c r="E736" s="2" t="s">
        <v>2507</v>
      </c>
      <c r="F736" s="1" t="s">
        <v>6130</v>
      </c>
      <c r="G736" s="78" t="s">
        <v>6131</v>
      </c>
      <c r="H736" s="9">
        <v>2013</v>
      </c>
      <c r="I736" s="78" t="s">
        <v>6132</v>
      </c>
      <c r="J736" s="141">
        <v>51087.6</v>
      </c>
      <c r="K736" s="78" t="s">
        <v>7625</v>
      </c>
      <c r="L736" s="78" t="s">
        <v>6133</v>
      </c>
      <c r="M736" s="78" t="s">
        <v>6134</v>
      </c>
      <c r="N736" s="78" t="s">
        <v>6135</v>
      </c>
      <c r="O736" s="78" t="s">
        <v>6136</v>
      </c>
      <c r="P736" s="9" t="s">
        <v>6137</v>
      </c>
      <c r="Q736" s="6">
        <v>22.35</v>
      </c>
      <c r="R736" s="6"/>
      <c r="S736" s="6">
        <v>2.3448275862068964</v>
      </c>
      <c r="T736" s="6">
        <v>22.35</v>
      </c>
      <c r="U736" s="6">
        <v>24.694827586206898</v>
      </c>
      <c r="V736" s="9">
        <v>80</v>
      </c>
      <c r="W736" s="9">
        <v>75</v>
      </c>
      <c r="X736" s="6" t="s">
        <v>5921</v>
      </c>
      <c r="Y736" s="9"/>
      <c r="Z736" s="9"/>
      <c r="AA736" s="9"/>
      <c r="AB736" s="9">
        <v>11</v>
      </c>
      <c r="AC736" s="9"/>
      <c r="AD736" s="6">
        <v>12.57</v>
      </c>
      <c r="AE736" s="9">
        <v>5</v>
      </c>
      <c r="AF736" s="81">
        <v>80</v>
      </c>
      <c r="AG736" s="209" t="s">
        <v>6138</v>
      </c>
      <c r="AH736" s="6" t="s">
        <v>6139</v>
      </c>
      <c r="AI736" s="119">
        <v>80</v>
      </c>
      <c r="AJ736" s="192"/>
      <c r="AK736" s="9"/>
      <c r="AL736" s="119"/>
      <c r="AM736" s="192"/>
      <c r="AN736" s="9"/>
      <c r="AO736" s="119"/>
      <c r="AP736" s="192"/>
      <c r="AQ736" s="9"/>
      <c r="AR736" s="81"/>
      <c r="AS736" s="192"/>
      <c r="AT736" s="9"/>
      <c r="AU736" s="119"/>
      <c r="AV736" s="84"/>
      <c r="AW736" s="9"/>
      <c r="AX736" s="119"/>
      <c r="AY736" s="192"/>
      <c r="AZ736" s="9"/>
      <c r="BA736" s="119"/>
      <c r="BB736" s="192"/>
      <c r="BC736" s="9"/>
      <c r="BD736" s="119"/>
      <c r="BE736" s="192"/>
      <c r="BF736" s="9"/>
      <c r="BG736" s="119"/>
    </row>
    <row r="737" spans="1:59" s="41" customFormat="1" ht="229.3" x14ac:dyDescent="0.25">
      <c r="A737" s="9">
        <v>2990</v>
      </c>
      <c r="B737" s="124" t="s">
        <v>5910</v>
      </c>
      <c r="C737" s="9" t="s">
        <v>5911</v>
      </c>
      <c r="D737" s="6" t="s">
        <v>5912</v>
      </c>
      <c r="E737" s="2" t="s">
        <v>2507</v>
      </c>
      <c r="F737" s="1" t="s">
        <v>6130</v>
      </c>
      <c r="G737" s="78" t="s">
        <v>6140</v>
      </c>
      <c r="H737" s="9">
        <v>2010</v>
      </c>
      <c r="I737" s="78" t="s">
        <v>6141</v>
      </c>
      <c r="J737" s="141">
        <v>32368.54</v>
      </c>
      <c r="K737" s="78" t="s">
        <v>7625</v>
      </c>
      <c r="L737" s="78" t="s">
        <v>6133</v>
      </c>
      <c r="M737" s="78" t="s">
        <v>6134</v>
      </c>
      <c r="N737" s="78" t="s">
        <v>6142</v>
      </c>
      <c r="O737" s="78" t="s">
        <v>6143</v>
      </c>
      <c r="P737" s="9" t="s">
        <v>6144</v>
      </c>
      <c r="Q737" s="6">
        <v>22.35</v>
      </c>
      <c r="R737" s="6"/>
      <c r="S737" s="6">
        <v>2.3448275862068964</v>
      </c>
      <c r="T737" s="6">
        <v>22.35</v>
      </c>
      <c r="U737" s="6">
        <v>24.694827586206898</v>
      </c>
      <c r="V737" s="9">
        <v>80</v>
      </c>
      <c r="W737" s="9">
        <v>100</v>
      </c>
      <c r="X737" s="6" t="s">
        <v>5921</v>
      </c>
      <c r="Y737" s="9"/>
      <c r="Z737" s="9"/>
      <c r="AA737" s="9"/>
      <c r="AB737" s="9">
        <v>4</v>
      </c>
      <c r="AC737" s="9"/>
      <c r="AD737" s="6">
        <v>12.57</v>
      </c>
      <c r="AE737" s="9">
        <v>5</v>
      </c>
      <c r="AF737" s="81">
        <v>80</v>
      </c>
      <c r="AG737" s="209" t="s">
        <v>6138</v>
      </c>
      <c r="AH737" s="6" t="s">
        <v>6145</v>
      </c>
      <c r="AI737" s="119">
        <v>80</v>
      </c>
      <c r="AJ737" s="192"/>
      <c r="AK737" s="9"/>
      <c r="AL737" s="119"/>
      <c r="AM737" s="192"/>
      <c r="AN737" s="9"/>
      <c r="AO737" s="119"/>
      <c r="AP737" s="192"/>
      <c r="AQ737" s="9"/>
      <c r="AR737" s="81"/>
      <c r="AS737" s="192"/>
      <c r="AT737" s="9"/>
      <c r="AU737" s="119"/>
      <c r="AV737" s="84"/>
      <c r="AW737" s="9"/>
      <c r="AX737" s="119"/>
      <c r="AY737" s="192"/>
      <c r="AZ737" s="9"/>
      <c r="BA737" s="119"/>
      <c r="BB737" s="192"/>
      <c r="BC737" s="9"/>
      <c r="BD737" s="119"/>
      <c r="BE737" s="192"/>
      <c r="BF737" s="9"/>
      <c r="BG737" s="119"/>
    </row>
    <row r="738" spans="1:59" s="41" customFormat="1" ht="127.4" x14ac:dyDescent="0.25">
      <c r="A738" s="9">
        <v>2990</v>
      </c>
      <c r="B738" s="124" t="s">
        <v>5910</v>
      </c>
      <c r="C738" s="9" t="s">
        <v>5911</v>
      </c>
      <c r="D738" s="6" t="s">
        <v>5912</v>
      </c>
      <c r="E738" s="2" t="s">
        <v>6146</v>
      </c>
      <c r="F738" s="1" t="s">
        <v>6147</v>
      </c>
      <c r="G738" s="78" t="s">
        <v>6148</v>
      </c>
      <c r="H738" s="9">
        <v>2013</v>
      </c>
      <c r="I738" s="78" t="s">
        <v>6149</v>
      </c>
      <c r="J738" s="141">
        <v>23958</v>
      </c>
      <c r="K738" s="78" t="s">
        <v>7625</v>
      </c>
      <c r="L738" s="78" t="s">
        <v>6150</v>
      </c>
      <c r="M738" s="78" t="s">
        <v>6151</v>
      </c>
      <c r="N738" s="78" t="s">
        <v>6152</v>
      </c>
      <c r="O738" s="78" t="s">
        <v>6153</v>
      </c>
      <c r="P738" s="9" t="s">
        <v>6154</v>
      </c>
      <c r="Q738" s="6">
        <v>22.35</v>
      </c>
      <c r="R738" s="6"/>
      <c r="S738" s="6">
        <v>1.4655172413793103</v>
      </c>
      <c r="T738" s="6">
        <v>22.35</v>
      </c>
      <c r="U738" s="6">
        <v>23.815517241379311</v>
      </c>
      <c r="V738" s="9">
        <v>50</v>
      </c>
      <c r="W738" s="9">
        <v>72</v>
      </c>
      <c r="X738" s="6" t="s">
        <v>5921</v>
      </c>
      <c r="Y738" s="9"/>
      <c r="Z738" s="9"/>
      <c r="AA738" s="9"/>
      <c r="AB738" s="9">
        <v>4</v>
      </c>
      <c r="AC738" s="9"/>
      <c r="AD738" s="6">
        <v>12.57</v>
      </c>
      <c r="AE738" s="9">
        <v>5</v>
      </c>
      <c r="AF738" s="81">
        <v>50</v>
      </c>
      <c r="AG738" s="209" t="s">
        <v>6138</v>
      </c>
      <c r="AH738" s="6" t="s">
        <v>6155</v>
      </c>
      <c r="AI738" s="119">
        <v>50</v>
      </c>
      <c r="AJ738" s="192"/>
      <c r="AK738" s="9"/>
      <c r="AL738" s="119"/>
      <c r="AM738" s="192"/>
      <c r="AN738" s="9"/>
      <c r="AO738" s="119"/>
      <c r="AP738" s="192"/>
      <c r="AQ738" s="9"/>
      <c r="AR738" s="81"/>
      <c r="AS738" s="192"/>
      <c r="AT738" s="9"/>
      <c r="AU738" s="119"/>
      <c r="AV738" s="84"/>
      <c r="AW738" s="9"/>
      <c r="AX738" s="119"/>
      <c r="AY738" s="192"/>
      <c r="AZ738" s="9"/>
      <c r="BA738" s="119"/>
      <c r="BB738" s="192"/>
      <c r="BC738" s="9"/>
      <c r="BD738" s="119"/>
      <c r="BE738" s="192"/>
      <c r="BF738" s="9"/>
      <c r="BG738" s="119"/>
    </row>
    <row r="739" spans="1:59" s="41" customFormat="1" ht="76.45" x14ac:dyDescent="0.25">
      <c r="A739" s="9">
        <v>2990</v>
      </c>
      <c r="B739" s="124" t="s">
        <v>5910</v>
      </c>
      <c r="C739" s="9" t="s">
        <v>5911</v>
      </c>
      <c r="D739" s="6" t="s">
        <v>5912</v>
      </c>
      <c r="E739" s="2" t="s">
        <v>6146</v>
      </c>
      <c r="F739" s="1" t="s">
        <v>6147</v>
      </c>
      <c r="G739" s="78" t="s">
        <v>6156</v>
      </c>
      <c r="H739" s="9">
        <v>2012</v>
      </c>
      <c r="I739" s="78" t="s">
        <v>6157</v>
      </c>
      <c r="J739" s="141">
        <v>49725.67</v>
      </c>
      <c r="K739" s="78" t="s">
        <v>7625</v>
      </c>
      <c r="L739" s="78" t="s">
        <v>6150</v>
      </c>
      <c r="M739" s="78" t="s">
        <v>6151</v>
      </c>
      <c r="N739" s="78" t="s">
        <v>6158</v>
      </c>
      <c r="O739" s="78" t="s">
        <v>6159</v>
      </c>
      <c r="P739" s="9" t="s">
        <v>6160</v>
      </c>
      <c r="Q739" s="6">
        <v>22.35</v>
      </c>
      <c r="R739" s="6"/>
      <c r="S739" s="6">
        <v>3.2844827586206895</v>
      </c>
      <c r="T739" s="6">
        <v>22.35</v>
      </c>
      <c r="U739" s="6">
        <v>25.634482758620692</v>
      </c>
      <c r="V739" s="9">
        <v>90</v>
      </c>
      <c r="W739" s="9">
        <v>85</v>
      </c>
      <c r="X739" s="6" t="s">
        <v>5921</v>
      </c>
      <c r="Y739" s="9"/>
      <c r="Z739" s="9"/>
      <c r="AA739" s="9"/>
      <c r="AB739" s="9">
        <v>8</v>
      </c>
      <c r="AC739" s="9"/>
      <c r="AD739" s="6">
        <v>12.57</v>
      </c>
      <c r="AE739" s="9">
        <v>5</v>
      </c>
      <c r="AF739" s="81">
        <v>90</v>
      </c>
      <c r="AG739" s="209" t="s">
        <v>6138</v>
      </c>
      <c r="AH739" s="6" t="s">
        <v>6161</v>
      </c>
      <c r="AI739" s="119">
        <v>50</v>
      </c>
      <c r="AJ739" s="192" t="s">
        <v>6162</v>
      </c>
      <c r="AK739" s="9" t="s">
        <v>6163</v>
      </c>
      <c r="AL739" s="119">
        <v>40</v>
      </c>
      <c r="AM739" s="192"/>
      <c r="AN739" s="9"/>
      <c r="AO739" s="119"/>
      <c r="AP739" s="192"/>
      <c r="AQ739" s="9"/>
      <c r="AR739" s="81"/>
      <c r="AS739" s="192"/>
      <c r="AT739" s="9"/>
      <c r="AU739" s="119"/>
      <c r="AV739" s="84"/>
      <c r="AW739" s="9"/>
      <c r="AX739" s="119"/>
      <c r="AY739" s="192"/>
      <c r="AZ739" s="9"/>
      <c r="BA739" s="119"/>
      <c r="BB739" s="192"/>
      <c r="BC739" s="9"/>
      <c r="BD739" s="119"/>
      <c r="BE739" s="192"/>
      <c r="BF739" s="9"/>
      <c r="BG739" s="119"/>
    </row>
    <row r="740" spans="1:59" s="41" customFormat="1" ht="140.15" x14ac:dyDescent="0.25">
      <c r="A740" s="9">
        <v>2990</v>
      </c>
      <c r="B740" s="124" t="s">
        <v>5910</v>
      </c>
      <c r="C740" s="9" t="s">
        <v>5911</v>
      </c>
      <c r="D740" s="6" t="s">
        <v>5912</v>
      </c>
      <c r="E740" s="2" t="s">
        <v>6164</v>
      </c>
      <c r="F740" s="1">
        <v>11130</v>
      </c>
      <c r="G740" s="78" t="s">
        <v>6165</v>
      </c>
      <c r="H740" s="9">
        <v>2011</v>
      </c>
      <c r="I740" s="78" t="s">
        <v>6166</v>
      </c>
      <c r="J740" s="141">
        <v>71850</v>
      </c>
      <c r="K740" s="78" t="s">
        <v>7625</v>
      </c>
      <c r="L740" s="78" t="s">
        <v>6167</v>
      </c>
      <c r="M740" s="78" t="s">
        <v>6168</v>
      </c>
      <c r="N740" s="78" t="s">
        <v>6169</v>
      </c>
      <c r="O740" s="78" t="s">
        <v>6170</v>
      </c>
      <c r="P740" s="9" t="s">
        <v>6171</v>
      </c>
      <c r="Q740" s="6">
        <v>22.35</v>
      </c>
      <c r="R740" s="6"/>
      <c r="S740" s="6">
        <v>2.2126436781609193</v>
      </c>
      <c r="T740" s="6">
        <v>22.35</v>
      </c>
      <c r="U740" s="6">
        <v>24.562643678160921</v>
      </c>
      <c r="V740" s="9">
        <v>85</v>
      </c>
      <c r="W740" s="9">
        <v>100</v>
      </c>
      <c r="X740" s="6" t="s">
        <v>5921</v>
      </c>
      <c r="Y740" s="9"/>
      <c r="Z740" s="9"/>
      <c r="AA740" s="9"/>
      <c r="AB740" s="9">
        <v>67</v>
      </c>
      <c r="AC740" s="9"/>
      <c r="AD740" s="6">
        <v>12.57</v>
      </c>
      <c r="AE740" s="9">
        <v>5</v>
      </c>
      <c r="AF740" s="81">
        <v>85</v>
      </c>
      <c r="AG740" s="209" t="s">
        <v>1473</v>
      </c>
      <c r="AH740" s="6" t="s">
        <v>6172</v>
      </c>
      <c r="AI740" s="119">
        <v>20</v>
      </c>
      <c r="AJ740" s="192" t="s">
        <v>5948</v>
      </c>
      <c r="AK740" s="9" t="s">
        <v>5949</v>
      </c>
      <c r="AL740" s="119">
        <v>5</v>
      </c>
      <c r="AM740" s="192" t="s">
        <v>6173</v>
      </c>
      <c r="AN740" s="9" t="s">
        <v>6174</v>
      </c>
      <c r="AO740" s="119">
        <v>20</v>
      </c>
      <c r="AP740" s="192" t="s">
        <v>6175</v>
      </c>
      <c r="AQ740" s="9" t="s">
        <v>6176</v>
      </c>
      <c r="AR740" s="81">
        <v>18</v>
      </c>
      <c r="AS740" s="192" t="s">
        <v>6177</v>
      </c>
      <c r="AT740" s="9" t="s">
        <v>6178</v>
      </c>
      <c r="AU740" s="119">
        <v>20</v>
      </c>
      <c r="AV740" s="84" t="s">
        <v>6179</v>
      </c>
      <c r="AW740" s="9" t="s">
        <v>6180</v>
      </c>
      <c r="AX740" s="119">
        <v>2</v>
      </c>
      <c r="AY740" s="192"/>
      <c r="AZ740" s="9"/>
      <c r="BA740" s="119"/>
      <c r="BB740" s="192"/>
      <c r="BC740" s="9"/>
      <c r="BD740" s="119"/>
      <c r="BE740" s="192"/>
      <c r="BF740" s="9"/>
      <c r="BG740" s="119"/>
    </row>
    <row r="741" spans="1:59" s="41" customFormat="1" ht="140.15" x14ac:dyDescent="0.25">
      <c r="A741" s="9">
        <v>2990</v>
      </c>
      <c r="B741" s="124" t="s">
        <v>5910</v>
      </c>
      <c r="C741" s="9" t="s">
        <v>5911</v>
      </c>
      <c r="D741" s="6" t="s">
        <v>5912</v>
      </c>
      <c r="E741" s="2" t="s">
        <v>6164</v>
      </c>
      <c r="F741" s="1">
        <v>11130</v>
      </c>
      <c r="G741" s="78" t="s">
        <v>6181</v>
      </c>
      <c r="H741" s="9">
        <v>2012</v>
      </c>
      <c r="I741" s="78" t="s">
        <v>6182</v>
      </c>
      <c r="J741" s="141">
        <v>61703.199999999997</v>
      </c>
      <c r="K741" s="78" t="s">
        <v>7625</v>
      </c>
      <c r="L741" s="78" t="s">
        <v>6167</v>
      </c>
      <c r="M741" s="78" t="s">
        <v>6168</v>
      </c>
      <c r="N741" s="78" t="s">
        <v>6169</v>
      </c>
      <c r="O741" s="78" t="s">
        <v>6170</v>
      </c>
      <c r="P741" s="9" t="s">
        <v>6183</v>
      </c>
      <c r="Q741" s="6">
        <v>22.35</v>
      </c>
      <c r="R741" s="6"/>
      <c r="S741" s="6">
        <v>2.2126436781609193</v>
      </c>
      <c r="T741" s="6">
        <v>22.35</v>
      </c>
      <c r="U741" s="6">
        <v>24.562643678160921</v>
      </c>
      <c r="V741" s="9">
        <v>85</v>
      </c>
      <c r="W741" s="9">
        <v>85</v>
      </c>
      <c r="X741" s="6" t="s">
        <v>5921</v>
      </c>
      <c r="Y741" s="9"/>
      <c r="Z741" s="9"/>
      <c r="AA741" s="9"/>
      <c r="AB741" s="9">
        <v>67</v>
      </c>
      <c r="AC741" s="9"/>
      <c r="AD741" s="6">
        <v>12.57</v>
      </c>
      <c r="AE741" s="9">
        <v>5</v>
      </c>
      <c r="AF741" s="81">
        <v>85</v>
      </c>
      <c r="AG741" s="209" t="s">
        <v>1473</v>
      </c>
      <c r="AH741" s="6" t="s">
        <v>6172</v>
      </c>
      <c r="AI741" s="119">
        <v>20</v>
      </c>
      <c r="AJ741" s="192" t="s">
        <v>5948</v>
      </c>
      <c r="AK741" s="9" t="s">
        <v>5949</v>
      </c>
      <c r="AL741" s="119">
        <v>5</v>
      </c>
      <c r="AM741" s="192" t="s">
        <v>6173</v>
      </c>
      <c r="AN741" s="9" t="s">
        <v>6174</v>
      </c>
      <c r="AO741" s="119">
        <v>20</v>
      </c>
      <c r="AP741" s="192" t="s">
        <v>6175</v>
      </c>
      <c r="AQ741" s="9" t="s">
        <v>6176</v>
      </c>
      <c r="AR741" s="81">
        <v>18</v>
      </c>
      <c r="AS741" s="192" t="s">
        <v>6177</v>
      </c>
      <c r="AT741" s="9" t="s">
        <v>6178</v>
      </c>
      <c r="AU741" s="119">
        <v>20</v>
      </c>
      <c r="AV741" s="84" t="s">
        <v>6179</v>
      </c>
      <c r="AW741" s="9" t="s">
        <v>6180</v>
      </c>
      <c r="AX741" s="119">
        <v>2</v>
      </c>
      <c r="AY741" s="192"/>
      <c r="AZ741" s="9"/>
      <c r="BA741" s="119"/>
      <c r="BB741" s="192"/>
      <c r="BC741" s="9"/>
      <c r="BD741" s="119"/>
      <c r="BE741" s="192"/>
      <c r="BF741" s="9"/>
      <c r="BG741" s="119"/>
    </row>
    <row r="742" spans="1:59" s="41" customFormat="1" ht="140.15" x14ac:dyDescent="0.25">
      <c r="A742" s="9">
        <v>2990</v>
      </c>
      <c r="B742" s="124" t="s">
        <v>5910</v>
      </c>
      <c r="C742" s="9" t="s">
        <v>5911</v>
      </c>
      <c r="D742" s="6" t="s">
        <v>5912</v>
      </c>
      <c r="E742" s="2" t="s">
        <v>6164</v>
      </c>
      <c r="F742" s="1">
        <v>11130</v>
      </c>
      <c r="G742" s="78" t="s">
        <v>6184</v>
      </c>
      <c r="H742" s="9">
        <v>2013</v>
      </c>
      <c r="I742" s="78" t="s">
        <v>6185</v>
      </c>
      <c r="J742" s="141">
        <v>96044.5</v>
      </c>
      <c r="K742" s="78" t="s">
        <v>7625</v>
      </c>
      <c r="L742" s="78" t="s">
        <v>6167</v>
      </c>
      <c r="M742" s="78" t="s">
        <v>6168</v>
      </c>
      <c r="N742" s="78" t="s">
        <v>6169</v>
      </c>
      <c r="O742" s="78" t="s">
        <v>6170</v>
      </c>
      <c r="P742" s="9" t="s">
        <v>6186</v>
      </c>
      <c r="Q742" s="6">
        <v>22.35</v>
      </c>
      <c r="R742" s="6"/>
      <c r="S742" s="6">
        <v>2.2126436781609193</v>
      </c>
      <c r="T742" s="6">
        <v>22.35</v>
      </c>
      <c r="U742" s="6">
        <v>24.562643678160921</v>
      </c>
      <c r="V742" s="9">
        <v>85</v>
      </c>
      <c r="W742" s="9">
        <v>68</v>
      </c>
      <c r="X742" s="6" t="s">
        <v>5921</v>
      </c>
      <c r="Y742" s="9"/>
      <c r="Z742" s="9"/>
      <c r="AA742" s="9"/>
      <c r="AB742" s="9">
        <v>67</v>
      </c>
      <c r="AC742" s="9"/>
      <c r="AD742" s="6">
        <v>12.57</v>
      </c>
      <c r="AE742" s="9">
        <v>5</v>
      </c>
      <c r="AF742" s="81">
        <v>85</v>
      </c>
      <c r="AG742" s="209" t="s">
        <v>1473</v>
      </c>
      <c r="AH742" s="6" t="s">
        <v>6172</v>
      </c>
      <c r="AI742" s="119">
        <v>20</v>
      </c>
      <c r="AJ742" s="192" t="s">
        <v>5948</v>
      </c>
      <c r="AK742" s="9" t="s">
        <v>5949</v>
      </c>
      <c r="AL742" s="119">
        <v>5</v>
      </c>
      <c r="AM742" s="192" t="s">
        <v>6173</v>
      </c>
      <c r="AN742" s="9" t="s">
        <v>6174</v>
      </c>
      <c r="AO742" s="119">
        <v>20</v>
      </c>
      <c r="AP742" s="192" t="s">
        <v>6175</v>
      </c>
      <c r="AQ742" s="9" t="s">
        <v>6176</v>
      </c>
      <c r="AR742" s="81">
        <v>18</v>
      </c>
      <c r="AS742" s="192" t="s">
        <v>6177</v>
      </c>
      <c r="AT742" s="9" t="s">
        <v>6178</v>
      </c>
      <c r="AU742" s="119">
        <v>20</v>
      </c>
      <c r="AV742" s="84" t="s">
        <v>6179</v>
      </c>
      <c r="AW742" s="9" t="s">
        <v>6180</v>
      </c>
      <c r="AX742" s="119">
        <v>2</v>
      </c>
      <c r="AY742" s="192"/>
      <c r="AZ742" s="9"/>
      <c r="BA742" s="119"/>
      <c r="BB742" s="192"/>
      <c r="BC742" s="9"/>
      <c r="BD742" s="119"/>
      <c r="BE742" s="192"/>
      <c r="BF742" s="9"/>
      <c r="BG742" s="119"/>
    </row>
    <row r="743" spans="1:59" s="41" customFormat="1" ht="89.2" x14ac:dyDescent="0.25">
      <c r="A743" s="9">
        <v>2990</v>
      </c>
      <c r="B743" s="124" t="s">
        <v>5910</v>
      </c>
      <c r="C743" s="9" t="s">
        <v>5911</v>
      </c>
      <c r="D743" s="6" t="s">
        <v>5912</v>
      </c>
      <c r="E743" s="2" t="s">
        <v>1015</v>
      </c>
      <c r="F743" s="1" t="s">
        <v>6187</v>
      </c>
      <c r="G743" s="78" t="s">
        <v>6188</v>
      </c>
      <c r="H743" s="9">
        <v>2012</v>
      </c>
      <c r="I743" s="78" t="s">
        <v>6188</v>
      </c>
      <c r="J743" s="141">
        <v>77992.320000000007</v>
      </c>
      <c r="K743" s="78" t="s">
        <v>7625</v>
      </c>
      <c r="L743" s="78" t="s">
        <v>6189</v>
      </c>
      <c r="M743" s="78" t="s">
        <v>6190</v>
      </c>
      <c r="N743" s="78" t="s">
        <v>6191</v>
      </c>
      <c r="O743" s="78" t="s">
        <v>6192</v>
      </c>
      <c r="P743" s="9" t="s">
        <v>6193</v>
      </c>
      <c r="Q743" s="6">
        <v>22.35</v>
      </c>
      <c r="R743" s="6"/>
      <c r="S743" s="6">
        <v>2.7873563218390807</v>
      </c>
      <c r="T743" s="6">
        <v>22.35</v>
      </c>
      <c r="U743" s="6">
        <v>25.137356321839082</v>
      </c>
      <c r="V743" s="9">
        <v>80</v>
      </c>
      <c r="W743" s="9">
        <v>98</v>
      </c>
      <c r="X743" s="6" t="s">
        <v>5921</v>
      </c>
      <c r="Y743" s="9"/>
      <c r="Z743" s="9"/>
      <c r="AA743" s="9"/>
      <c r="AB743" s="9">
        <v>66</v>
      </c>
      <c r="AC743" s="9"/>
      <c r="AD743" s="6">
        <v>12.57</v>
      </c>
      <c r="AE743" s="9">
        <v>5</v>
      </c>
      <c r="AF743" s="81">
        <v>80</v>
      </c>
      <c r="AG743" s="209" t="s">
        <v>1014</v>
      </c>
      <c r="AH743" s="6" t="s">
        <v>6194</v>
      </c>
      <c r="AI743" s="119">
        <v>60</v>
      </c>
      <c r="AJ743" s="192" t="s">
        <v>5948</v>
      </c>
      <c r="AK743" s="9" t="s">
        <v>5949</v>
      </c>
      <c r="AL743" s="119">
        <v>10</v>
      </c>
      <c r="AM743" s="192" t="s">
        <v>6195</v>
      </c>
      <c r="AN743" s="9" t="s">
        <v>6196</v>
      </c>
      <c r="AO743" s="119">
        <v>10</v>
      </c>
      <c r="AP743" s="192"/>
      <c r="AQ743" s="9"/>
      <c r="AR743" s="81"/>
      <c r="AS743" s="192"/>
      <c r="AT743" s="9"/>
      <c r="AU743" s="119"/>
      <c r="AV743" s="84"/>
      <c r="AW743" s="9"/>
      <c r="AX743" s="119"/>
      <c r="AY743" s="192"/>
      <c r="AZ743" s="9"/>
      <c r="BA743" s="119"/>
      <c r="BB743" s="192"/>
      <c r="BC743" s="9"/>
      <c r="BD743" s="119"/>
      <c r="BE743" s="192"/>
      <c r="BF743" s="9"/>
      <c r="BG743" s="119"/>
    </row>
    <row r="744" spans="1:59" s="41" customFormat="1" ht="140.15" x14ac:dyDescent="0.25">
      <c r="A744" s="9">
        <v>2990</v>
      </c>
      <c r="B744" s="124" t="s">
        <v>5910</v>
      </c>
      <c r="C744" s="9" t="s">
        <v>5911</v>
      </c>
      <c r="D744" s="6" t="s">
        <v>5912</v>
      </c>
      <c r="E744" s="2" t="s">
        <v>1015</v>
      </c>
      <c r="F744" s="1" t="s">
        <v>6187</v>
      </c>
      <c r="G744" s="78" t="s">
        <v>6197</v>
      </c>
      <c r="H744" s="9">
        <v>2013</v>
      </c>
      <c r="I744" s="78" t="s">
        <v>6198</v>
      </c>
      <c r="J744" s="141">
        <v>532520.57000000007</v>
      </c>
      <c r="K744" s="78" t="s">
        <v>7625</v>
      </c>
      <c r="L744" s="78" t="s">
        <v>6189</v>
      </c>
      <c r="M744" s="78" t="s">
        <v>6190</v>
      </c>
      <c r="N744" s="78" t="s">
        <v>6199</v>
      </c>
      <c r="O744" s="78" t="s">
        <v>6200</v>
      </c>
      <c r="P744" s="9" t="s">
        <v>6201</v>
      </c>
      <c r="Q744" s="6">
        <v>22.35</v>
      </c>
      <c r="R744" s="6"/>
      <c r="S744" s="6">
        <v>2.1551724137931036</v>
      </c>
      <c r="T744" s="6">
        <v>22.35</v>
      </c>
      <c r="U744" s="6">
        <v>24.505172413793105</v>
      </c>
      <c r="V744" s="9">
        <v>100</v>
      </c>
      <c r="W744" s="9">
        <v>67</v>
      </c>
      <c r="X744" s="6" t="s">
        <v>5921</v>
      </c>
      <c r="Y744" s="9"/>
      <c r="Z744" s="9"/>
      <c r="AA744" s="9"/>
      <c r="AB744" s="9">
        <v>66</v>
      </c>
      <c r="AC744" s="9"/>
      <c r="AD744" s="6">
        <v>12.57</v>
      </c>
      <c r="AE744" s="9">
        <v>5</v>
      </c>
      <c r="AF744" s="81">
        <v>100</v>
      </c>
      <c r="AG744" s="209" t="s">
        <v>1014</v>
      </c>
      <c r="AH744" s="6" t="s">
        <v>6194</v>
      </c>
      <c r="AI744" s="119">
        <v>70</v>
      </c>
      <c r="AJ744" s="192" t="s">
        <v>5948</v>
      </c>
      <c r="AK744" s="9" t="s">
        <v>5949</v>
      </c>
      <c r="AL744" s="119">
        <v>10</v>
      </c>
      <c r="AM744" s="192" t="s">
        <v>6195</v>
      </c>
      <c r="AN744" s="9" t="s">
        <v>6196</v>
      </c>
      <c r="AO744" s="119">
        <v>10</v>
      </c>
      <c r="AP744" s="192" t="s">
        <v>6202</v>
      </c>
      <c r="AQ744" s="9" t="s">
        <v>6203</v>
      </c>
      <c r="AR744" s="81">
        <v>10</v>
      </c>
      <c r="AS744" s="192"/>
      <c r="AT744" s="9"/>
      <c r="AU744" s="119"/>
      <c r="AV744" s="84"/>
      <c r="AW744" s="9"/>
      <c r="AX744" s="119"/>
      <c r="AY744" s="192"/>
      <c r="AZ744" s="9"/>
      <c r="BA744" s="119"/>
      <c r="BB744" s="192"/>
      <c r="BC744" s="9"/>
      <c r="BD744" s="119"/>
      <c r="BE744" s="192"/>
      <c r="BF744" s="9"/>
      <c r="BG744" s="119"/>
    </row>
    <row r="745" spans="1:59" s="41" customFormat="1" ht="63.7" x14ac:dyDescent="0.25">
      <c r="A745" s="9">
        <v>2990</v>
      </c>
      <c r="B745" s="124" t="s">
        <v>5910</v>
      </c>
      <c r="C745" s="9" t="s">
        <v>5911</v>
      </c>
      <c r="D745" s="6" t="s">
        <v>5912</v>
      </c>
      <c r="E745" s="2" t="s">
        <v>1015</v>
      </c>
      <c r="F745" s="1" t="s">
        <v>6187</v>
      </c>
      <c r="G745" s="78" t="s">
        <v>6204</v>
      </c>
      <c r="H745" s="9">
        <v>2013</v>
      </c>
      <c r="I745" s="78" t="s">
        <v>6205</v>
      </c>
      <c r="J745" s="141">
        <v>77689.2</v>
      </c>
      <c r="K745" s="78" t="s">
        <v>7625</v>
      </c>
      <c r="L745" s="78" t="s">
        <v>6189</v>
      </c>
      <c r="M745" s="78" t="s">
        <v>6190</v>
      </c>
      <c r="N745" s="78" t="s">
        <v>6206</v>
      </c>
      <c r="O745" s="78" t="s">
        <v>6207</v>
      </c>
      <c r="P745" s="9" t="s">
        <v>6208</v>
      </c>
      <c r="Q745" s="6">
        <v>22.35</v>
      </c>
      <c r="R745" s="6"/>
      <c r="S745" s="6">
        <v>12.270114942528735</v>
      </c>
      <c r="T745" s="6">
        <v>22.35</v>
      </c>
      <c r="U745" s="6">
        <v>34.620114942528737</v>
      </c>
      <c r="V745" s="9">
        <v>80</v>
      </c>
      <c r="W745" s="9">
        <v>78</v>
      </c>
      <c r="X745" s="6" t="s">
        <v>5921</v>
      </c>
      <c r="Y745" s="9"/>
      <c r="Z745" s="9"/>
      <c r="AA745" s="9"/>
      <c r="AB745" s="9">
        <v>66</v>
      </c>
      <c r="AC745" s="9"/>
      <c r="AD745" s="6">
        <v>12.57</v>
      </c>
      <c r="AE745" s="9">
        <v>5</v>
      </c>
      <c r="AF745" s="81">
        <v>80</v>
      </c>
      <c r="AG745" s="209" t="s">
        <v>1014</v>
      </c>
      <c r="AH745" s="6" t="s">
        <v>6194</v>
      </c>
      <c r="AI745" s="119">
        <v>70</v>
      </c>
      <c r="AJ745" s="192" t="s">
        <v>5948</v>
      </c>
      <c r="AK745" s="9" t="s">
        <v>5949</v>
      </c>
      <c r="AL745" s="119">
        <v>10</v>
      </c>
      <c r="AM745" s="192" t="s">
        <v>6195</v>
      </c>
      <c r="AN745" s="9" t="s">
        <v>6196</v>
      </c>
      <c r="AO745" s="119">
        <v>10</v>
      </c>
      <c r="AP745" s="192" t="s">
        <v>6202</v>
      </c>
      <c r="AQ745" s="9" t="s">
        <v>6203</v>
      </c>
      <c r="AR745" s="81">
        <v>10</v>
      </c>
      <c r="AS745" s="192"/>
      <c r="AT745" s="9"/>
      <c r="AU745" s="119"/>
      <c r="AV745" s="84"/>
      <c r="AW745" s="9"/>
      <c r="AX745" s="119"/>
      <c r="AY745" s="192"/>
      <c r="AZ745" s="9"/>
      <c r="BA745" s="119"/>
      <c r="BB745" s="192"/>
      <c r="BC745" s="9"/>
      <c r="BD745" s="119"/>
      <c r="BE745" s="192"/>
      <c r="BF745" s="9"/>
      <c r="BG745" s="119"/>
    </row>
    <row r="746" spans="1:59" s="41" customFormat="1" ht="127.4" x14ac:dyDescent="0.25">
      <c r="A746" s="9">
        <v>2990</v>
      </c>
      <c r="B746" s="124" t="s">
        <v>5910</v>
      </c>
      <c r="C746" s="9" t="s">
        <v>5911</v>
      </c>
      <c r="D746" s="6" t="s">
        <v>5912</v>
      </c>
      <c r="E746" s="2" t="s">
        <v>1015</v>
      </c>
      <c r="F746" s="1" t="s">
        <v>6187</v>
      </c>
      <c r="G746" s="78" t="s">
        <v>6209</v>
      </c>
      <c r="H746" s="9">
        <v>2011</v>
      </c>
      <c r="I746" s="78" t="s">
        <v>6210</v>
      </c>
      <c r="J746" s="141">
        <v>621414.93999999994</v>
      </c>
      <c r="K746" s="78" t="s">
        <v>7625</v>
      </c>
      <c r="L746" s="78" t="s">
        <v>6189</v>
      </c>
      <c r="M746" s="78" t="s">
        <v>6190</v>
      </c>
      <c r="N746" s="78" t="s">
        <v>6211</v>
      </c>
      <c r="O746" s="78" t="s">
        <v>6212</v>
      </c>
      <c r="P746" s="9" t="s">
        <v>6213</v>
      </c>
      <c r="Q746" s="6">
        <v>22.35</v>
      </c>
      <c r="R746" s="6"/>
      <c r="S746" s="6">
        <v>14.425287356321839</v>
      </c>
      <c r="T746" s="6">
        <v>22.35</v>
      </c>
      <c r="U746" s="6">
        <v>36.77528735632184</v>
      </c>
      <c r="V746" s="9">
        <v>80</v>
      </c>
      <c r="W746" s="9">
        <v>100</v>
      </c>
      <c r="X746" s="6" t="s">
        <v>5921</v>
      </c>
      <c r="Y746" s="9"/>
      <c r="Z746" s="9"/>
      <c r="AA746" s="9"/>
      <c r="AB746" s="9">
        <v>66</v>
      </c>
      <c r="AC746" s="9"/>
      <c r="AD746" s="6">
        <v>12.57</v>
      </c>
      <c r="AE746" s="9">
        <v>5</v>
      </c>
      <c r="AF746" s="81">
        <v>80</v>
      </c>
      <c r="AG746" s="209" t="s">
        <v>1014</v>
      </c>
      <c r="AH746" s="6" t="s">
        <v>6194</v>
      </c>
      <c r="AI746" s="119">
        <v>50</v>
      </c>
      <c r="AJ746" s="192" t="s">
        <v>5948</v>
      </c>
      <c r="AK746" s="9" t="s">
        <v>5949</v>
      </c>
      <c r="AL746" s="119">
        <v>10</v>
      </c>
      <c r="AM746" s="192" t="s">
        <v>6195</v>
      </c>
      <c r="AN746" s="9" t="s">
        <v>6196</v>
      </c>
      <c r="AO746" s="119">
        <v>10</v>
      </c>
      <c r="AP746" s="192" t="s">
        <v>6202</v>
      </c>
      <c r="AQ746" s="9" t="s">
        <v>6203</v>
      </c>
      <c r="AR746" s="81">
        <v>10</v>
      </c>
      <c r="AS746" s="192"/>
      <c r="AT746" s="9"/>
      <c r="AU746" s="119"/>
      <c r="AV746" s="84"/>
      <c r="AW746" s="9"/>
      <c r="AX746" s="119"/>
      <c r="AY746" s="192"/>
      <c r="AZ746" s="9"/>
      <c r="BA746" s="119"/>
      <c r="BB746" s="192"/>
      <c r="BC746" s="9"/>
      <c r="BD746" s="119"/>
      <c r="BE746" s="192"/>
      <c r="BF746" s="9"/>
      <c r="BG746" s="119"/>
    </row>
    <row r="747" spans="1:59" s="41" customFormat="1" ht="101.95" x14ac:dyDescent="0.25">
      <c r="A747" s="9">
        <v>2990</v>
      </c>
      <c r="B747" s="124" t="s">
        <v>5910</v>
      </c>
      <c r="C747" s="9" t="s">
        <v>5911</v>
      </c>
      <c r="D747" s="6" t="s">
        <v>5912</v>
      </c>
      <c r="E747" s="2" t="s">
        <v>1015</v>
      </c>
      <c r="F747" s="1" t="s">
        <v>6187</v>
      </c>
      <c r="G747" s="78" t="s">
        <v>6214</v>
      </c>
      <c r="H747" s="9">
        <v>2013</v>
      </c>
      <c r="I747" s="78" t="s">
        <v>6215</v>
      </c>
      <c r="J747" s="141">
        <v>79588.896000000008</v>
      </c>
      <c r="K747" s="78" t="s">
        <v>7625</v>
      </c>
      <c r="L747" s="78" t="s">
        <v>6189</v>
      </c>
      <c r="M747" s="78" t="s">
        <v>6190</v>
      </c>
      <c r="N747" s="78" t="s">
        <v>6216</v>
      </c>
      <c r="O747" s="78" t="s">
        <v>6217</v>
      </c>
      <c r="P747" s="9" t="s">
        <v>6218</v>
      </c>
      <c r="Q747" s="6">
        <v>22.35</v>
      </c>
      <c r="R747" s="6"/>
      <c r="S747" s="6">
        <v>1.8295019157088122</v>
      </c>
      <c r="T747" s="6">
        <v>22.35</v>
      </c>
      <c r="U747" s="6">
        <v>24.179501915708812</v>
      </c>
      <c r="V747" s="9">
        <v>80</v>
      </c>
      <c r="W747" s="9">
        <v>63</v>
      </c>
      <c r="X747" s="6" t="s">
        <v>5921</v>
      </c>
      <c r="Y747" s="9"/>
      <c r="Z747" s="9"/>
      <c r="AA747" s="9"/>
      <c r="AB747" s="9">
        <v>66</v>
      </c>
      <c r="AC747" s="9"/>
      <c r="AD747" s="6">
        <v>12.57</v>
      </c>
      <c r="AE747" s="9">
        <v>5</v>
      </c>
      <c r="AF747" s="81">
        <v>80</v>
      </c>
      <c r="AG747" s="209" t="s">
        <v>1014</v>
      </c>
      <c r="AH747" s="6" t="s">
        <v>6194</v>
      </c>
      <c r="AI747" s="119">
        <v>50</v>
      </c>
      <c r="AJ747" s="192" t="s">
        <v>5948</v>
      </c>
      <c r="AK747" s="9" t="s">
        <v>5949</v>
      </c>
      <c r="AL747" s="119">
        <v>10</v>
      </c>
      <c r="AM747" s="192" t="s">
        <v>6195</v>
      </c>
      <c r="AN747" s="9" t="s">
        <v>6196</v>
      </c>
      <c r="AO747" s="119">
        <v>10</v>
      </c>
      <c r="AP747" s="192" t="s">
        <v>6202</v>
      </c>
      <c r="AQ747" s="9" t="s">
        <v>6203</v>
      </c>
      <c r="AR747" s="81">
        <v>10</v>
      </c>
      <c r="AS747" s="192"/>
      <c r="AT747" s="9"/>
      <c r="AU747" s="119"/>
      <c r="AV747" s="84"/>
      <c r="AW747" s="9"/>
      <c r="AX747" s="119"/>
      <c r="AY747" s="192"/>
      <c r="AZ747" s="9"/>
      <c r="BA747" s="119"/>
      <c r="BB747" s="192"/>
      <c r="BC747" s="9"/>
      <c r="BD747" s="119"/>
      <c r="BE747" s="192"/>
      <c r="BF747" s="9"/>
      <c r="BG747" s="119"/>
    </row>
    <row r="748" spans="1:59" s="41" customFormat="1" ht="191.1" x14ac:dyDescent="0.25">
      <c r="A748" s="9">
        <v>2990</v>
      </c>
      <c r="B748" s="124" t="s">
        <v>5910</v>
      </c>
      <c r="C748" s="9" t="s">
        <v>5911</v>
      </c>
      <c r="D748" s="6" t="s">
        <v>5912</v>
      </c>
      <c r="E748" s="2" t="s">
        <v>1015</v>
      </c>
      <c r="F748" s="1" t="s">
        <v>6187</v>
      </c>
      <c r="G748" s="78" t="s">
        <v>6219</v>
      </c>
      <c r="H748" s="9">
        <v>2010</v>
      </c>
      <c r="I748" s="78" t="s">
        <v>6220</v>
      </c>
      <c r="J748" s="141">
        <v>50389.02</v>
      </c>
      <c r="K748" s="78" t="s">
        <v>7625</v>
      </c>
      <c r="L748" s="78" t="s">
        <v>6189</v>
      </c>
      <c r="M748" s="78" t="s">
        <v>6190</v>
      </c>
      <c r="N748" s="78" t="s">
        <v>6221</v>
      </c>
      <c r="O748" s="78" t="s">
        <v>6222</v>
      </c>
      <c r="P748" s="9" t="s">
        <v>6223</v>
      </c>
      <c r="Q748" s="6">
        <v>22.35</v>
      </c>
      <c r="R748" s="6"/>
      <c r="S748" s="6">
        <v>5.804597701149425</v>
      </c>
      <c r="T748" s="6">
        <v>22.35</v>
      </c>
      <c r="U748" s="6">
        <v>28.154597701149427</v>
      </c>
      <c r="V748" s="9">
        <v>100</v>
      </c>
      <c r="W748" s="9">
        <v>100</v>
      </c>
      <c r="X748" s="6" t="s">
        <v>5921</v>
      </c>
      <c r="Y748" s="9"/>
      <c r="Z748" s="9"/>
      <c r="AA748" s="9"/>
      <c r="AB748" s="9">
        <v>66</v>
      </c>
      <c r="AC748" s="9"/>
      <c r="AD748" s="6">
        <v>12.57</v>
      </c>
      <c r="AE748" s="9">
        <v>5</v>
      </c>
      <c r="AF748" s="81">
        <v>100</v>
      </c>
      <c r="AG748" s="209" t="s">
        <v>1014</v>
      </c>
      <c r="AH748" s="6" t="s">
        <v>6194</v>
      </c>
      <c r="AI748" s="119">
        <v>70</v>
      </c>
      <c r="AJ748" s="192" t="s">
        <v>5948</v>
      </c>
      <c r="AK748" s="9" t="s">
        <v>5949</v>
      </c>
      <c r="AL748" s="119">
        <v>10</v>
      </c>
      <c r="AM748" s="192" t="s">
        <v>6195</v>
      </c>
      <c r="AN748" s="9" t="s">
        <v>6196</v>
      </c>
      <c r="AO748" s="119">
        <v>10</v>
      </c>
      <c r="AP748" s="192" t="s">
        <v>6202</v>
      </c>
      <c r="AQ748" s="9" t="s">
        <v>6203</v>
      </c>
      <c r="AR748" s="81">
        <v>10</v>
      </c>
      <c r="AS748" s="192"/>
      <c r="AT748" s="9"/>
      <c r="AU748" s="119"/>
      <c r="AV748" s="84"/>
      <c r="AW748" s="9"/>
      <c r="AX748" s="119"/>
      <c r="AY748" s="192"/>
      <c r="AZ748" s="9"/>
      <c r="BA748" s="119"/>
      <c r="BB748" s="192"/>
      <c r="BC748" s="9"/>
      <c r="BD748" s="119"/>
      <c r="BE748" s="192"/>
      <c r="BF748" s="9"/>
      <c r="BG748" s="119"/>
    </row>
    <row r="749" spans="1:59" s="41" customFormat="1" ht="191.1" x14ac:dyDescent="0.25">
      <c r="A749" s="9">
        <v>2990</v>
      </c>
      <c r="B749" s="124" t="s">
        <v>5910</v>
      </c>
      <c r="C749" s="9" t="s">
        <v>5911</v>
      </c>
      <c r="D749" s="6" t="s">
        <v>5912</v>
      </c>
      <c r="E749" s="2" t="s">
        <v>1015</v>
      </c>
      <c r="F749" s="1" t="s">
        <v>6187</v>
      </c>
      <c r="G749" s="78" t="s">
        <v>6224</v>
      </c>
      <c r="H749" s="9">
        <v>2010</v>
      </c>
      <c r="I749" s="78" t="s">
        <v>6225</v>
      </c>
      <c r="J749" s="141">
        <v>43182.5</v>
      </c>
      <c r="K749" s="78" t="s">
        <v>7625</v>
      </c>
      <c r="L749" s="78" t="s">
        <v>6189</v>
      </c>
      <c r="M749" s="78" t="s">
        <v>6190</v>
      </c>
      <c r="N749" s="78" t="s">
        <v>6221</v>
      </c>
      <c r="O749" s="78" t="s">
        <v>6222</v>
      </c>
      <c r="P749" s="9" t="s">
        <v>6226</v>
      </c>
      <c r="Q749" s="6">
        <v>22.35</v>
      </c>
      <c r="R749" s="6"/>
      <c r="S749" s="6">
        <v>3.1704980842911876</v>
      </c>
      <c r="T749" s="6">
        <v>22.35</v>
      </c>
      <c r="U749" s="6">
        <v>25.520498084291191</v>
      </c>
      <c r="V749" s="9">
        <v>100</v>
      </c>
      <c r="W749" s="9">
        <v>100</v>
      </c>
      <c r="X749" s="6" t="s">
        <v>5921</v>
      </c>
      <c r="Y749" s="9"/>
      <c r="Z749" s="9"/>
      <c r="AA749" s="9"/>
      <c r="AB749" s="9">
        <v>66</v>
      </c>
      <c r="AC749" s="9"/>
      <c r="AD749" s="6">
        <v>12.57</v>
      </c>
      <c r="AE749" s="9">
        <v>3</v>
      </c>
      <c r="AF749" s="81">
        <v>100</v>
      </c>
      <c r="AG749" s="209" t="s">
        <v>1014</v>
      </c>
      <c r="AH749" s="6" t="s">
        <v>6194</v>
      </c>
      <c r="AI749" s="119">
        <v>70</v>
      </c>
      <c r="AJ749" s="192" t="s">
        <v>5948</v>
      </c>
      <c r="AK749" s="9" t="s">
        <v>5949</v>
      </c>
      <c r="AL749" s="119">
        <v>10</v>
      </c>
      <c r="AM749" s="192" t="s">
        <v>6195</v>
      </c>
      <c r="AN749" s="9" t="s">
        <v>6196</v>
      </c>
      <c r="AO749" s="119">
        <v>10</v>
      </c>
      <c r="AP749" s="192" t="s">
        <v>6202</v>
      </c>
      <c r="AQ749" s="9" t="s">
        <v>6203</v>
      </c>
      <c r="AR749" s="81">
        <v>10</v>
      </c>
      <c r="AS749" s="192"/>
      <c r="AT749" s="9"/>
      <c r="AU749" s="119"/>
      <c r="AV749" s="84"/>
      <c r="AW749" s="9"/>
      <c r="AX749" s="119"/>
      <c r="AY749" s="192"/>
      <c r="AZ749" s="9"/>
      <c r="BA749" s="119"/>
      <c r="BB749" s="192"/>
      <c r="BC749" s="9"/>
      <c r="BD749" s="119"/>
      <c r="BE749" s="192"/>
      <c r="BF749" s="9"/>
      <c r="BG749" s="119"/>
    </row>
    <row r="750" spans="1:59" s="41" customFormat="1" ht="191.1" x14ac:dyDescent="0.25">
      <c r="A750" s="9">
        <v>2990</v>
      </c>
      <c r="B750" s="124" t="s">
        <v>5910</v>
      </c>
      <c r="C750" s="9" t="s">
        <v>5911</v>
      </c>
      <c r="D750" s="6" t="s">
        <v>5912</v>
      </c>
      <c r="E750" s="2" t="s">
        <v>1015</v>
      </c>
      <c r="F750" s="1" t="s">
        <v>6187</v>
      </c>
      <c r="G750" s="78" t="s">
        <v>6227</v>
      </c>
      <c r="H750" s="9">
        <v>2010</v>
      </c>
      <c r="I750" s="78" t="s">
        <v>6228</v>
      </c>
      <c r="J750" s="141">
        <v>53852.76</v>
      </c>
      <c r="K750" s="78" t="s">
        <v>7625</v>
      </c>
      <c r="L750" s="78" t="s">
        <v>6189</v>
      </c>
      <c r="M750" s="78" t="s">
        <v>6190</v>
      </c>
      <c r="N750" s="78" t="s">
        <v>6221</v>
      </c>
      <c r="O750" s="78" t="s">
        <v>6222</v>
      </c>
      <c r="P750" s="9" t="s">
        <v>6229</v>
      </c>
      <c r="Q750" s="6">
        <v>22.35</v>
      </c>
      <c r="R750" s="6"/>
      <c r="S750" s="6">
        <v>3.1704980842911876</v>
      </c>
      <c r="T750" s="6">
        <v>22.35</v>
      </c>
      <c r="U750" s="6">
        <v>25.520498084291191</v>
      </c>
      <c r="V750" s="9">
        <v>80</v>
      </c>
      <c r="W750" s="9">
        <v>100</v>
      </c>
      <c r="X750" s="6" t="s">
        <v>5921</v>
      </c>
      <c r="Y750" s="9"/>
      <c r="Z750" s="9"/>
      <c r="AA750" s="9"/>
      <c r="AB750" s="9">
        <v>66</v>
      </c>
      <c r="AC750" s="9"/>
      <c r="AD750" s="6">
        <v>12.57</v>
      </c>
      <c r="AE750" s="9">
        <v>5</v>
      </c>
      <c r="AF750" s="81">
        <v>80</v>
      </c>
      <c r="AG750" s="209" t="s">
        <v>1014</v>
      </c>
      <c r="AH750" s="6" t="s">
        <v>6194</v>
      </c>
      <c r="AI750" s="119">
        <v>50</v>
      </c>
      <c r="AJ750" s="192" t="s">
        <v>5948</v>
      </c>
      <c r="AK750" s="9" t="s">
        <v>5949</v>
      </c>
      <c r="AL750" s="119">
        <v>10</v>
      </c>
      <c r="AM750" s="192" t="s">
        <v>6195</v>
      </c>
      <c r="AN750" s="9" t="s">
        <v>6196</v>
      </c>
      <c r="AO750" s="119">
        <v>10</v>
      </c>
      <c r="AP750" s="192" t="s">
        <v>6202</v>
      </c>
      <c r="AQ750" s="9" t="s">
        <v>6203</v>
      </c>
      <c r="AR750" s="81">
        <v>10</v>
      </c>
      <c r="AS750" s="192"/>
      <c r="AT750" s="9"/>
      <c r="AU750" s="119"/>
      <c r="AV750" s="84"/>
      <c r="AW750" s="9"/>
      <c r="AX750" s="119"/>
      <c r="AY750" s="192"/>
      <c r="AZ750" s="9"/>
      <c r="BA750" s="119"/>
      <c r="BB750" s="192"/>
      <c r="BC750" s="9"/>
      <c r="BD750" s="119"/>
      <c r="BE750" s="192"/>
      <c r="BF750" s="9"/>
      <c r="BG750" s="119"/>
    </row>
    <row r="751" spans="1:59" s="41" customFormat="1" ht="203.85" x14ac:dyDescent="0.25">
      <c r="A751" s="9">
        <v>2991</v>
      </c>
      <c r="B751" s="124" t="s">
        <v>6230</v>
      </c>
      <c r="C751" s="9"/>
      <c r="D751" s="6"/>
      <c r="E751" s="2" t="s">
        <v>6231</v>
      </c>
      <c r="F751" s="1" t="s">
        <v>6232</v>
      </c>
      <c r="G751" s="78" t="s">
        <v>6233</v>
      </c>
      <c r="H751" s="9">
        <v>2011</v>
      </c>
      <c r="I751" s="78" t="s">
        <v>6234</v>
      </c>
      <c r="J751" s="141">
        <v>39840</v>
      </c>
      <c r="K751" s="78" t="s">
        <v>7625</v>
      </c>
      <c r="L751" s="78" t="s">
        <v>6235</v>
      </c>
      <c r="M751" s="78" t="s">
        <v>6236</v>
      </c>
      <c r="N751" s="78" t="s">
        <v>6237</v>
      </c>
      <c r="O751" s="78" t="s">
        <v>6238</v>
      </c>
      <c r="P751" s="9">
        <v>72</v>
      </c>
      <c r="Q751" s="6">
        <v>4.55</v>
      </c>
      <c r="R751" s="6"/>
      <c r="S751" s="6">
        <v>4.55</v>
      </c>
      <c r="T751" s="6">
        <v>19.5</v>
      </c>
      <c r="U751" s="6">
        <v>24.05</v>
      </c>
      <c r="V751" s="9">
        <v>25</v>
      </c>
      <c r="W751" s="9">
        <v>100</v>
      </c>
      <c r="X751" s="6" t="s">
        <v>6239</v>
      </c>
      <c r="Y751" s="9">
        <v>3</v>
      </c>
      <c r="Z751" s="9">
        <v>7</v>
      </c>
      <c r="AA751" s="9">
        <v>2</v>
      </c>
      <c r="AB751" s="9">
        <v>44</v>
      </c>
      <c r="AC751" s="9"/>
      <c r="AD751" s="6">
        <v>19.5</v>
      </c>
      <c r="AE751" s="9">
        <v>4</v>
      </c>
      <c r="AF751" s="81"/>
      <c r="AG751" s="209"/>
      <c r="AH751" s="6"/>
      <c r="AI751" s="119"/>
      <c r="AJ751" s="192"/>
      <c r="AK751" s="9"/>
      <c r="AL751" s="119"/>
      <c r="AM751" s="192"/>
      <c r="AN751" s="9"/>
      <c r="AO751" s="119"/>
      <c r="AP751" s="192"/>
      <c r="AQ751" s="9"/>
      <c r="AR751" s="81"/>
      <c r="AS751" s="192"/>
      <c r="AT751" s="9"/>
      <c r="AU751" s="119"/>
      <c r="AV751" s="84"/>
      <c r="AW751" s="9"/>
      <c r="AX751" s="119"/>
      <c r="AY751" s="192"/>
      <c r="AZ751" s="9"/>
      <c r="BA751" s="119"/>
      <c r="BB751" s="192"/>
      <c r="BC751" s="9"/>
      <c r="BD751" s="119"/>
      <c r="BE751" s="192"/>
      <c r="BF751" s="9"/>
      <c r="BG751" s="119"/>
    </row>
    <row r="752" spans="1:59" s="41" customFormat="1" ht="191.1" x14ac:dyDescent="0.25">
      <c r="A752" s="9">
        <v>2991</v>
      </c>
      <c r="B752" s="124" t="s">
        <v>6230</v>
      </c>
      <c r="C752" s="9"/>
      <c r="D752" s="6"/>
      <c r="E752" s="2" t="s">
        <v>6240</v>
      </c>
      <c r="F752" s="1" t="s">
        <v>6241</v>
      </c>
      <c r="G752" s="78" t="s">
        <v>6242</v>
      </c>
      <c r="H752" s="9">
        <v>2013</v>
      </c>
      <c r="I752" s="78" t="s">
        <v>6243</v>
      </c>
      <c r="J752" s="141">
        <v>24900</v>
      </c>
      <c r="K752" s="78" t="s">
        <v>7625</v>
      </c>
      <c r="L752" s="78" t="s">
        <v>6244</v>
      </c>
      <c r="M752" s="78" t="s">
        <v>6245</v>
      </c>
      <c r="N752" s="78" t="s">
        <v>6246</v>
      </c>
      <c r="O752" s="78" t="s">
        <v>6247</v>
      </c>
      <c r="P752" s="9">
        <v>214</v>
      </c>
      <c r="Q752" s="6">
        <v>4</v>
      </c>
      <c r="R752" s="6"/>
      <c r="S752" s="6">
        <v>4</v>
      </c>
      <c r="T752" s="6">
        <v>20</v>
      </c>
      <c r="U752" s="6">
        <v>24</v>
      </c>
      <c r="V752" s="9">
        <v>0</v>
      </c>
      <c r="W752" s="9">
        <v>92</v>
      </c>
      <c r="X752" s="6" t="s">
        <v>6248</v>
      </c>
      <c r="Y752" s="9">
        <v>1</v>
      </c>
      <c r="Z752" s="9">
        <v>7</v>
      </c>
      <c r="AA752" s="9">
        <v>6</v>
      </c>
      <c r="AB752" s="9">
        <v>44</v>
      </c>
      <c r="AC752" s="9"/>
      <c r="AD752" s="6">
        <v>20</v>
      </c>
      <c r="AE752" s="9">
        <v>4</v>
      </c>
      <c r="AF752" s="81"/>
      <c r="AG752" s="209"/>
      <c r="AH752" s="6"/>
      <c r="AI752" s="119"/>
      <c r="AJ752" s="192"/>
      <c r="AK752" s="9"/>
      <c r="AL752" s="119"/>
      <c r="AM752" s="192"/>
      <c r="AN752" s="9"/>
      <c r="AO752" s="119"/>
      <c r="AP752" s="192"/>
      <c r="AQ752" s="9"/>
      <c r="AR752" s="81"/>
      <c r="AS752" s="192"/>
      <c r="AT752" s="9"/>
      <c r="AU752" s="119"/>
      <c r="AV752" s="84"/>
      <c r="AW752" s="9"/>
      <c r="AX752" s="119"/>
      <c r="AY752" s="192"/>
      <c r="AZ752" s="9"/>
      <c r="BA752" s="119"/>
      <c r="BB752" s="192"/>
      <c r="BC752" s="9"/>
      <c r="BD752" s="119"/>
      <c r="BE752" s="192"/>
      <c r="BF752" s="9"/>
      <c r="BG752" s="119"/>
    </row>
    <row r="753" spans="1:59" s="41" customFormat="1" ht="191.1" x14ac:dyDescent="0.25">
      <c r="A753" s="9">
        <v>2991</v>
      </c>
      <c r="B753" s="124" t="s">
        <v>6230</v>
      </c>
      <c r="C753" s="9"/>
      <c r="D753" s="6"/>
      <c r="E753" s="2" t="s">
        <v>6249</v>
      </c>
      <c r="F753" s="1">
        <v>17270</v>
      </c>
      <c r="G753" s="78" t="s">
        <v>6250</v>
      </c>
      <c r="H753" s="9">
        <v>2011</v>
      </c>
      <c r="I753" s="78" t="s">
        <v>6251</v>
      </c>
      <c r="J753" s="141">
        <v>77290.080000000002</v>
      </c>
      <c r="K753" s="78" t="s">
        <v>7625</v>
      </c>
      <c r="L753" s="78" t="s">
        <v>6252</v>
      </c>
      <c r="M753" s="78" t="s">
        <v>6253</v>
      </c>
      <c r="N753" s="78" t="s">
        <v>6254</v>
      </c>
      <c r="O753" s="78" t="s">
        <v>6255</v>
      </c>
      <c r="P753" s="9">
        <v>23</v>
      </c>
      <c r="Q753" s="6">
        <v>16</v>
      </c>
      <c r="R753" s="6"/>
      <c r="S753" s="6">
        <v>16</v>
      </c>
      <c r="T753" s="6">
        <v>23</v>
      </c>
      <c r="U753" s="6">
        <v>39</v>
      </c>
      <c r="V753" s="9">
        <v>2</v>
      </c>
      <c r="W753" s="9">
        <v>100</v>
      </c>
      <c r="X753" s="6" t="s">
        <v>6256</v>
      </c>
      <c r="Y753" s="9">
        <v>3</v>
      </c>
      <c r="Z753" s="9">
        <v>12</v>
      </c>
      <c r="AA753" s="9">
        <v>3</v>
      </c>
      <c r="AB753" s="9">
        <v>44</v>
      </c>
      <c r="AC753" s="9"/>
      <c r="AD753" s="6">
        <v>23</v>
      </c>
      <c r="AE753" s="9">
        <v>4</v>
      </c>
      <c r="AF753" s="81">
        <v>0</v>
      </c>
      <c r="AG753" s="209"/>
      <c r="AH753" s="6"/>
      <c r="AI753" s="119"/>
      <c r="AJ753" s="192"/>
      <c r="AK753" s="9"/>
      <c r="AL753" s="119"/>
      <c r="AM753" s="192"/>
      <c r="AN753" s="9"/>
      <c r="AO753" s="119"/>
      <c r="AP753" s="192"/>
      <c r="AQ753" s="9"/>
      <c r="AR753" s="81"/>
      <c r="AS753" s="192"/>
      <c r="AT753" s="9"/>
      <c r="AU753" s="119"/>
      <c r="AV753" s="84"/>
      <c r="AW753" s="9"/>
      <c r="AX753" s="119"/>
      <c r="AY753" s="192"/>
      <c r="AZ753" s="9"/>
      <c r="BA753" s="119"/>
      <c r="BB753" s="192"/>
      <c r="BC753" s="9"/>
      <c r="BD753" s="119"/>
      <c r="BE753" s="192"/>
      <c r="BF753" s="9"/>
      <c r="BG753" s="119"/>
    </row>
    <row r="754" spans="1:59" s="41" customFormat="1" ht="191.1" x14ac:dyDescent="0.25">
      <c r="A754" s="9">
        <v>2991</v>
      </c>
      <c r="B754" s="124" t="s">
        <v>6230</v>
      </c>
      <c r="C754" s="9"/>
      <c r="D754" s="6"/>
      <c r="E754" s="2" t="s">
        <v>6257</v>
      </c>
      <c r="F754" s="1" t="s">
        <v>6258</v>
      </c>
      <c r="G754" s="78" t="s">
        <v>6259</v>
      </c>
      <c r="H754" s="9">
        <v>2012</v>
      </c>
      <c r="I754" s="78" t="s">
        <v>6260</v>
      </c>
      <c r="J754" s="141">
        <v>202490.82</v>
      </c>
      <c r="K754" s="78" t="s">
        <v>7625</v>
      </c>
      <c r="L754" s="78" t="s">
        <v>6261</v>
      </c>
      <c r="M754" s="78" t="s">
        <v>6262</v>
      </c>
      <c r="N754" s="78"/>
      <c r="O754" s="78"/>
      <c r="P754" s="9">
        <v>201</v>
      </c>
      <c r="Q754" s="6">
        <v>3</v>
      </c>
      <c r="R754" s="6"/>
      <c r="S754" s="6">
        <v>3</v>
      </c>
      <c r="T754" s="6">
        <v>17</v>
      </c>
      <c r="U754" s="6">
        <v>20</v>
      </c>
      <c r="V754" s="9">
        <v>100</v>
      </c>
      <c r="W754" s="9">
        <v>100</v>
      </c>
      <c r="X754" s="6" t="s">
        <v>6263</v>
      </c>
      <c r="Y754" s="9">
        <v>1</v>
      </c>
      <c r="Z754" s="9">
        <v>2</v>
      </c>
      <c r="AA754" s="9">
        <v>1</v>
      </c>
      <c r="AB754" s="9">
        <v>44</v>
      </c>
      <c r="AC754" s="9"/>
      <c r="AD754" s="6">
        <v>17</v>
      </c>
      <c r="AE754" s="9">
        <v>4</v>
      </c>
      <c r="AF754" s="81">
        <v>21</v>
      </c>
      <c r="AG754" s="209"/>
      <c r="AH754" s="6"/>
      <c r="AI754" s="119"/>
      <c r="AJ754" s="192"/>
      <c r="AK754" s="9"/>
      <c r="AL754" s="119"/>
      <c r="AM754" s="192"/>
      <c r="AN754" s="9"/>
      <c r="AO754" s="119"/>
      <c r="AP754" s="192"/>
      <c r="AQ754" s="9"/>
      <c r="AR754" s="81"/>
      <c r="AS754" s="192"/>
      <c r="AT754" s="9"/>
      <c r="AU754" s="119"/>
      <c r="AV754" s="84"/>
      <c r="AW754" s="9"/>
      <c r="AX754" s="119"/>
      <c r="AY754" s="192"/>
      <c r="AZ754" s="9"/>
      <c r="BA754" s="119"/>
      <c r="BB754" s="192"/>
      <c r="BC754" s="9"/>
      <c r="BD754" s="119"/>
      <c r="BE754" s="192"/>
      <c r="BF754" s="9"/>
      <c r="BG754" s="119"/>
    </row>
    <row r="755" spans="1:59" s="41" customFormat="1" ht="191.1" x14ac:dyDescent="0.25">
      <c r="A755" s="9">
        <v>2991</v>
      </c>
      <c r="B755" s="124" t="s">
        <v>6230</v>
      </c>
      <c r="C755" s="9"/>
      <c r="D755" s="6"/>
      <c r="E755" s="2" t="s">
        <v>6264</v>
      </c>
      <c r="F755" s="1" t="s">
        <v>6265</v>
      </c>
      <c r="G755" s="78" t="s">
        <v>6266</v>
      </c>
      <c r="H755" s="9">
        <v>2011</v>
      </c>
      <c r="I755" s="78" t="s">
        <v>6267</v>
      </c>
      <c r="J755" s="141">
        <v>38880</v>
      </c>
      <c r="K755" s="78" t="s">
        <v>7625</v>
      </c>
      <c r="L755" s="78" t="s">
        <v>6268</v>
      </c>
      <c r="M755" s="78" t="s">
        <v>6269</v>
      </c>
      <c r="N755" s="78" t="s">
        <v>6270</v>
      </c>
      <c r="O755" s="78" t="s">
        <v>6255</v>
      </c>
      <c r="P755" s="9">
        <v>84</v>
      </c>
      <c r="Q755" s="6">
        <v>16</v>
      </c>
      <c r="R755" s="6"/>
      <c r="S755" s="6">
        <v>16</v>
      </c>
      <c r="T755" s="6">
        <v>34</v>
      </c>
      <c r="U755" s="6">
        <v>50</v>
      </c>
      <c r="V755" s="9">
        <v>13</v>
      </c>
      <c r="W755" s="9">
        <v>100</v>
      </c>
      <c r="X755" s="6" t="s">
        <v>6271</v>
      </c>
      <c r="Y755" s="9">
        <v>3</v>
      </c>
      <c r="Z755" s="9">
        <v>12</v>
      </c>
      <c r="AA755" s="9">
        <v>3</v>
      </c>
      <c r="AB755" s="9">
        <v>44</v>
      </c>
      <c r="AC755" s="9"/>
      <c r="AD755" s="6">
        <v>34</v>
      </c>
      <c r="AE755" s="9">
        <v>4</v>
      </c>
      <c r="AF755" s="81">
        <v>22</v>
      </c>
      <c r="AG755" s="209"/>
      <c r="AH755" s="6"/>
      <c r="AI755" s="119"/>
      <c r="AJ755" s="192"/>
      <c r="AK755" s="9"/>
      <c r="AL755" s="119"/>
      <c r="AM755" s="192"/>
      <c r="AN755" s="9"/>
      <c r="AO755" s="119"/>
      <c r="AP755" s="192"/>
      <c r="AQ755" s="9"/>
      <c r="AR755" s="81"/>
      <c r="AS755" s="192"/>
      <c r="AT755" s="9"/>
      <c r="AU755" s="119"/>
      <c r="AV755" s="84"/>
      <c r="AW755" s="9"/>
      <c r="AX755" s="119"/>
      <c r="AY755" s="192"/>
      <c r="AZ755" s="9"/>
      <c r="BA755" s="119"/>
      <c r="BB755" s="192"/>
      <c r="BC755" s="9"/>
      <c r="BD755" s="119"/>
      <c r="BE755" s="192"/>
      <c r="BF755" s="9"/>
      <c r="BG755" s="119"/>
    </row>
    <row r="756" spans="1:59" s="41" customFormat="1" ht="203.85" x14ac:dyDescent="0.25">
      <c r="A756" s="9">
        <v>2991</v>
      </c>
      <c r="B756" s="124" t="s">
        <v>6230</v>
      </c>
      <c r="C756" s="9"/>
      <c r="D756" s="6"/>
      <c r="E756" s="2" t="s">
        <v>6272</v>
      </c>
      <c r="F756" s="1" t="s">
        <v>6273</v>
      </c>
      <c r="G756" s="78" t="s">
        <v>6274</v>
      </c>
      <c r="H756" s="9">
        <v>2011</v>
      </c>
      <c r="I756" s="78" t="s">
        <v>6275</v>
      </c>
      <c r="J756" s="141">
        <v>61887</v>
      </c>
      <c r="K756" s="78" t="s">
        <v>7625</v>
      </c>
      <c r="L756" s="78" t="s">
        <v>6276</v>
      </c>
      <c r="M756" s="78" t="s">
        <v>6277</v>
      </c>
      <c r="N756" s="78" t="s">
        <v>6278</v>
      </c>
      <c r="O756" s="78" t="s">
        <v>6279</v>
      </c>
      <c r="P756" s="9">
        <v>78</v>
      </c>
      <c r="Q756" s="6">
        <v>15.62</v>
      </c>
      <c r="R756" s="6"/>
      <c r="S756" s="6">
        <v>15.62</v>
      </c>
      <c r="T756" s="6">
        <v>24</v>
      </c>
      <c r="U756" s="6">
        <v>39.619999999999997</v>
      </c>
      <c r="V756" s="9">
        <v>2</v>
      </c>
      <c r="W756" s="9">
        <v>100</v>
      </c>
      <c r="X756" s="6" t="s">
        <v>6280</v>
      </c>
      <c r="Y756" s="9">
        <v>3</v>
      </c>
      <c r="Z756" s="9">
        <v>11</v>
      </c>
      <c r="AA756" s="9">
        <v>4</v>
      </c>
      <c r="AB756" s="9">
        <v>44</v>
      </c>
      <c r="AC756" s="9"/>
      <c r="AD756" s="6">
        <v>24</v>
      </c>
      <c r="AE756" s="9">
        <v>4</v>
      </c>
      <c r="AF756" s="81">
        <v>7</v>
      </c>
      <c r="AG756" s="209"/>
      <c r="AH756" s="6"/>
      <c r="AI756" s="119"/>
      <c r="AJ756" s="192"/>
      <c r="AK756" s="9"/>
      <c r="AL756" s="119"/>
      <c r="AM756" s="192"/>
      <c r="AN756" s="9"/>
      <c r="AO756" s="119"/>
      <c r="AP756" s="192"/>
      <c r="AQ756" s="9"/>
      <c r="AR756" s="81"/>
      <c r="AS756" s="192"/>
      <c r="AT756" s="9"/>
      <c r="AU756" s="119"/>
      <c r="AV756" s="84"/>
      <c r="AW756" s="9"/>
      <c r="AX756" s="119"/>
      <c r="AY756" s="192"/>
      <c r="AZ756" s="9"/>
      <c r="BA756" s="119"/>
      <c r="BB756" s="192"/>
      <c r="BC756" s="9"/>
      <c r="BD756" s="119"/>
      <c r="BE756" s="192"/>
      <c r="BF756" s="9"/>
      <c r="BG756" s="119"/>
    </row>
    <row r="757" spans="1:59" s="41" customFormat="1" ht="203.85" x14ac:dyDescent="0.25">
      <c r="A757" s="9">
        <v>2991</v>
      </c>
      <c r="B757" s="124" t="s">
        <v>6230</v>
      </c>
      <c r="C757" s="9"/>
      <c r="D757" s="6"/>
      <c r="E757" s="2" t="s">
        <v>6281</v>
      </c>
      <c r="F757" s="1">
        <v>6216</v>
      </c>
      <c r="G757" s="78" t="s">
        <v>6282</v>
      </c>
      <c r="H757" s="9">
        <v>2011</v>
      </c>
      <c r="I757" s="78" t="s">
        <v>6283</v>
      </c>
      <c r="J757" s="141">
        <v>64254.66</v>
      </c>
      <c r="K757" s="78" t="s">
        <v>7625</v>
      </c>
      <c r="L757" s="78" t="s">
        <v>6284</v>
      </c>
      <c r="M757" s="78" t="s">
        <v>6285</v>
      </c>
      <c r="N757" s="78" t="s">
        <v>6286</v>
      </c>
      <c r="O757" s="78" t="s">
        <v>6287</v>
      </c>
      <c r="P757" s="9">
        <v>77</v>
      </c>
      <c r="Q757" s="6">
        <v>36.9</v>
      </c>
      <c r="R757" s="6"/>
      <c r="S757" s="6">
        <v>36.9</v>
      </c>
      <c r="T757" s="6">
        <v>23</v>
      </c>
      <c r="U757" s="6">
        <v>59.9</v>
      </c>
      <c r="V757" s="9">
        <v>5</v>
      </c>
      <c r="W757" s="9">
        <v>100</v>
      </c>
      <c r="X757" s="6" t="s">
        <v>6288</v>
      </c>
      <c r="Y757" s="9">
        <v>3</v>
      </c>
      <c r="Z757" s="9">
        <v>11</v>
      </c>
      <c r="AA757" s="9">
        <v>5</v>
      </c>
      <c r="AB757" s="9">
        <v>44</v>
      </c>
      <c r="AC757" s="9"/>
      <c r="AD757" s="6">
        <v>23</v>
      </c>
      <c r="AE757" s="9">
        <v>4</v>
      </c>
      <c r="AF757" s="81">
        <v>0</v>
      </c>
      <c r="AG757" s="209"/>
      <c r="AH757" s="6"/>
      <c r="AI757" s="119"/>
      <c r="AJ757" s="192"/>
      <c r="AK757" s="9"/>
      <c r="AL757" s="119"/>
      <c r="AM757" s="192"/>
      <c r="AN757" s="9"/>
      <c r="AO757" s="119"/>
      <c r="AP757" s="192"/>
      <c r="AQ757" s="9"/>
      <c r="AR757" s="81"/>
      <c r="AS757" s="192"/>
      <c r="AT757" s="9"/>
      <c r="AU757" s="119"/>
      <c r="AV757" s="84"/>
      <c r="AW757" s="9"/>
      <c r="AX757" s="119"/>
      <c r="AY757" s="192"/>
      <c r="AZ757" s="9"/>
      <c r="BA757" s="119"/>
      <c r="BB757" s="192"/>
      <c r="BC757" s="9"/>
      <c r="BD757" s="119"/>
      <c r="BE757" s="192"/>
      <c r="BF757" s="9"/>
      <c r="BG757" s="119"/>
    </row>
    <row r="758" spans="1:59" s="41" customFormat="1" ht="191.1" x14ac:dyDescent="0.25">
      <c r="A758" s="9">
        <v>2991</v>
      </c>
      <c r="B758" s="124" t="s">
        <v>6230</v>
      </c>
      <c r="C758" s="9"/>
      <c r="D758" s="6"/>
      <c r="E758" s="2" t="s">
        <v>6289</v>
      </c>
      <c r="F758" s="1" t="s">
        <v>6290</v>
      </c>
      <c r="G758" s="78" t="s">
        <v>6291</v>
      </c>
      <c r="H758" s="9">
        <v>2010</v>
      </c>
      <c r="I758" s="78" t="s">
        <v>6292</v>
      </c>
      <c r="J758" s="141">
        <v>30273.62</v>
      </c>
      <c r="K758" s="78" t="s">
        <v>7625</v>
      </c>
      <c r="L758" s="78" t="s">
        <v>6293</v>
      </c>
      <c r="M758" s="78" t="s">
        <v>6294</v>
      </c>
      <c r="N758" s="78" t="s">
        <v>6295</v>
      </c>
      <c r="O758" s="78" t="s">
        <v>6296</v>
      </c>
      <c r="P758" s="9">
        <v>14</v>
      </c>
      <c r="Q758" s="6">
        <v>5.0999999999999996</v>
      </c>
      <c r="R758" s="6"/>
      <c r="S758" s="6">
        <v>5.0999999999999996</v>
      </c>
      <c r="T758" s="6">
        <v>17</v>
      </c>
      <c r="U758" s="6">
        <v>22.1</v>
      </c>
      <c r="V758" s="9">
        <v>1</v>
      </c>
      <c r="W758" s="9">
        <v>100</v>
      </c>
      <c r="X758" s="6" t="s">
        <v>6297</v>
      </c>
      <c r="Y758" s="9">
        <v>1</v>
      </c>
      <c r="Z758" s="9">
        <v>7</v>
      </c>
      <c r="AA758" s="9">
        <v>6</v>
      </c>
      <c r="AB758" s="9">
        <v>44</v>
      </c>
      <c r="AC758" s="9"/>
      <c r="AD758" s="6">
        <v>17</v>
      </c>
      <c r="AE758" s="9">
        <v>5</v>
      </c>
      <c r="AF758" s="81">
        <v>0</v>
      </c>
      <c r="AG758" s="209"/>
      <c r="AH758" s="6"/>
      <c r="AI758" s="119"/>
      <c r="AJ758" s="192"/>
      <c r="AK758" s="9"/>
      <c r="AL758" s="119"/>
      <c r="AM758" s="192"/>
      <c r="AN758" s="9"/>
      <c r="AO758" s="119"/>
      <c r="AP758" s="192"/>
      <c r="AQ758" s="9"/>
      <c r="AR758" s="81"/>
      <c r="AS758" s="192"/>
      <c r="AT758" s="9"/>
      <c r="AU758" s="119"/>
      <c r="AV758" s="84"/>
      <c r="AW758" s="9"/>
      <c r="AX758" s="119"/>
      <c r="AY758" s="192"/>
      <c r="AZ758" s="9"/>
      <c r="BA758" s="119"/>
      <c r="BB758" s="192"/>
      <c r="BC758" s="9"/>
      <c r="BD758" s="119"/>
      <c r="BE758" s="192"/>
      <c r="BF758" s="9"/>
      <c r="BG758" s="119"/>
    </row>
    <row r="759" spans="1:59" s="41" customFormat="1" ht="191.1" x14ac:dyDescent="0.25">
      <c r="A759" s="9">
        <v>2991</v>
      </c>
      <c r="B759" s="124" t="s">
        <v>6230</v>
      </c>
      <c r="C759" s="9"/>
      <c r="D759" s="6"/>
      <c r="E759" s="2" t="s">
        <v>6298</v>
      </c>
      <c r="F759" s="1">
        <v>10692</v>
      </c>
      <c r="G759" s="78" t="s">
        <v>6299</v>
      </c>
      <c r="H759" s="9">
        <v>2011</v>
      </c>
      <c r="I759" s="78" t="s">
        <v>6300</v>
      </c>
      <c r="J759" s="141">
        <v>119994</v>
      </c>
      <c r="K759" s="78" t="s">
        <v>7625</v>
      </c>
      <c r="L759" s="78" t="s">
        <v>6301</v>
      </c>
      <c r="M759" s="78" t="s">
        <v>6302</v>
      </c>
      <c r="N759" s="78" t="s">
        <v>6303</v>
      </c>
      <c r="O759" s="78" t="s">
        <v>6304</v>
      </c>
      <c r="P759" s="9">
        <v>71</v>
      </c>
      <c r="Q759" s="6">
        <v>12</v>
      </c>
      <c r="R759" s="6"/>
      <c r="S759" s="6">
        <v>12</v>
      </c>
      <c r="T759" s="6">
        <v>24</v>
      </c>
      <c r="U759" s="6">
        <v>36</v>
      </c>
      <c r="V759" s="9">
        <v>19</v>
      </c>
      <c r="W759" s="9">
        <v>100</v>
      </c>
      <c r="X759" s="6" t="s">
        <v>6305</v>
      </c>
      <c r="Y759" s="9">
        <v>6</v>
      </c>
      <c r="Z759" s="9">
        <v>3</v>
      </c>
      <c r="AA759" s="9">
        <v>1</v>
      </c>
      <c r="AB759" s="9">
        <v>44</v>
      </c>
      <c r="AC759" s="9"/>
      <c r="AD759" s="6">
        <v>24</v>
      </c>
      <c r="AE759" s="9">
        <v>4</v>
      </c>
      <c r="AF759" s="81">
        <v>0</v>
      </c>
      <c r="AG759" s="209"/>
      <c r="AH759" s="6"/>
      <c r="AI759" s="119"/>
      <c r="AJ759" s="192"/>
      <c r="AK759" s="9"/>
      <c r="AL759" s="119"/>
      <c r="AM759" s="192"/>
      <c r="AN759" s="9"/>
      <c r="AO759" s="119"/>
      <c r="AP759" s="192"/>
      <c r="AQ759" s="9"/>
      <c r="AR759" s="81"/>
      <c r="AS759" s="192"/>
      <c r="AT759" s="9"/>
      <c r="AU759" s="119"/>
      <c r="AV759" s="84"/>
      <c r="AW759" s="9"/>
      <c r="AX759" s="119"/>
      <c r="AY759" s="192"/>
      <c r="AZ759" s="9"/>
      <c r="BA759" s="119"/>
      <c r="BB759" s="192"/>
      <c r="BC759" s="9"/>
      <c r="BD759" s="119"/>
      <c r="BE759" s="192"/>
      <c r="BF759" s="9"/>
      <c r="BG759" s="119"/>
    </row>
    <row r="760" spans="1:59" s="41" customFormat="1" ht="191.1" x14ac:dyDescent="0.25">
      <c r="A760" s="9">
        <v>2991</v>
      </c>
      <c r="B760" s="124" t="s">
        <v>6230</v>
      </c>
      <c r="C760" s="9"/>
      <c r="D760" s="6"/>
      <c r="E760" s="2" t="s">
        <v>6289</v>
      </c>
      <c r="F760" s="1" t="s">
        <v>6290</v>
      </c>
      <c r="G760" s="78" t="s">
        <v>6306</v>
      </c>
      <c r="H760" s="9">
        <v>2011</v>
      </c>
      <c r="I760" s="78" t="s">
        <v>6307</v>
      </c>
      <c r="J760" s="141">
        <v>33528.199999999997</v>
      </c>
      <c r="K760" s="78" t="s">
        <v>7625</v>
      </c>
      <c r="L760" s="78" t="s">
        <v>6293</v>
      </c>
      <c r="M760" s="78" t="s">
        <v>6294</v>
      </c>
      <c r="N760" s="78" t="s">
        <v>6308</v>
      </c>
      <c r="O760" s="78" t="s">
        <v>6309</v>
      </c>
      <c r="P760" s="9">
        <v>70</v>
      </c>
      <c r="Q760" s="6">
        <v>4.0999999999999996</v>
      </c>
      <c r="R760" s="6"/>
      <c r="S760" s="6">
        <v>4.0999999999999996</v>
      </c>
      <c r="T760" s="6">
        <v>18</v>
      </c>
      <c r="U760" s="6">
        <v>22.1</v>
      </c>
      <c r="V760" s="9">
        <v>1</v>
      </c>
      <c r="W760" s="9">
        <v>100</v>
      </c>
      <c r="X760" s="6" t="s">
        <v>6310</v>
      </c>
      <c r="Y760" s="9">
        <v>1</v>
      </c>
      <c r="Z760" s="9">
        <v>7</v>
      </c>
      <c r="AA760" s="9">
        <v>4</v>
      </c>
      <c r="AB760" s="9">
        <v>44</v>
      </c>
      <c r="AC760" s="9"/>
      <c r="AD760" s="6">
        <v>18</v>
      </c>
      <c r="AE760" s="9">
        <v>4</v>
      </c>
      <c r="AF760" s="81">
        <v>0</v>
      </c>
      <c r="AG760" s="209"/>
      <c r="AH760" s="6"/>
      <c r="AI760" s="119"/>
      <c r="AJ760" s="192"/>
      <c r="AK760" s="9"/>
      <c r="AL760" s="119"/>
      <c r="AM760" s="192"/>
      <c r="AN760" s="9"/>
      <c r="AO760" s="119"/>
      <c r="AP760" s="192"/>
      <c r="AQ760" s="9"/>
      <c r="AR760" s="81"/>
      <c r="AS760" s="192"/>
      <c r="AT760" s="9"/>
      <c r="AU760" s="119"/>
      <c r="AV760" s="84"/>
      <c r="AW760" s="9"/>
      <c r="AX760" s="119"/>
      <c r="AY760" s="192"/>
      <c r="AZ760" s="9"/>
      <c r="BA760" s="119"/>
      <c r="BB760" s="192"/>
      <c r="BC760" s="9"/>
      <c r="BD760" s="119"/>
      <c r="BE760" s="192"/>
      <c r="BF760" s="9"/>
      <c r="BG760" s="119"/>
    </row>
    <row r="761" spans="1:59" s="41" customFormat="1" ht="191.1" x14ac:dyDescent="0.25">
      <c r="A761" s="9">
        <v>2991</v>
      </c>
      <c r="B761" s="124" t="s">
        <v>6230</v>
      </c>
      <c r="C761" s="9"/>
      <c r="D761" s="6"/>
      <c r="E761" s="2" t="s">
        <v>6311</v>
      </c>
      <c r="F761" s="1"/>
      <c r="G761" s="78" t="s">
        <v>6312</v>
      </c>
      <c r="H761" s="9">
        <v>2011</v>
      </c>
      <c r="I761" s="78" t="s">
        <v>6313</v>
      </c>
      <c r="J761" s="141">
        <v>38760</v>
      </c>
      <c r="K761" s="78" t="s">
        <v>7625</v>
      </c>
      <c r="L761" s="78" t="s">
        <v>6314</v>
      </c>
      <c r="M761" s="78" t="s">
        <v>6315</v>
      </c>
      <c r="N761" s="78" t="s">
        <v>6316</v>
      </c>
      <c r="O761" s="78" t="s">
        <v>6317</v>
      </c>
      <c r="P761" s="9">
        <v>183</v>
      </c>
      <c r="Q761" s="6">
        <v>6</v>
      </c>
      <c r="R761" s="6"/>
      <c r="S761" s="6">
        <v>6</v>
      </c>
      <c r="T761" s="6">
        <v>17</v>
      </c>
      <c r="U761" s="6">
        <v>24</v>
      </c>
      <c r="V761" s="9">
        <v>20</v>
      </c>
      <c r="W761" s="9">
        <v>100</v>
      </c>
      <c r="X761" s="6" t="s">
        <v>6318</v>
      </c>
      <c r="Y761" s="9">
        <v>6</v>
      </c>
      <c r="Z761" s="9">
        <v>3</v>
      </c>
      <c r="AA761" s="9">
        <v>1</v>
      </c>
      <c r="AB761" s="9">
        <v>44</v>
      </c>
      <c r="AC761" s="9"/>
      <c r="AD761" s="6">
        <v>17</v>
      </c>
      <c r="AE761" s="9">
        <v>4</v>
      </c>
      <c r="AF761" s="81">
        <v>11</v>
      </c>
      <c r="AG761" s="209"/>
      <c r="AH761" s="6"/>
      <c r="AI761" s="119"/>
      <c r="AJ761" s="192"/>
      <c r="AK761" s="9"/>
      <c r="AL761" s="119"/>
      <c r="AM761" s="192"/>
      <c r="AN761" s="9"/>
      <c r="AO761" s="119"/>
      <c r="AP761" s="192"/>
      <c r="AQ761" s="9"/>
      <c r="AR761" s="81"/>
      <c r="AS761" s="192"/>
      <c r="AT761" s="9"/>
      <c r="AU761" s="119"/>
      <c r="AV761" s="84"/>
      <c r="AW761" s="9"/>
      <c r="AX761" s="119"/>
      <c r="AY761" s="192"/>
      <c r="AZ761" s="9"/>
      <c r="BA761" s="119"/>
      <c r="BB761" s="192"/>
      <c r="BC761" s="9"/>
      <c r="BD761" s="119"/>
      <c r="BE761" s="192"/>
      <c r="BF761" s="9"/>
      <c r="BG761" s="119"/>
    </row>
    <row r="762" spans="1:59" s="41" customFormat="1" ht="191.1" x14ac:dyDescent="0.25">
      <c r="A762" s="9">
        <v>2991</v>
      </c>
      <c r="B762" s="124" t="s">
        <v>6230</v>
      </c>
      <c r="C762" s="9"/>
      <c r="D762" s="6"/>
      <c r="E762" s="2" t="s">
        <v>6298</v>
      </c>
      <c r="F762" s="1">
        <v>10692</v>
      </c>
      <c r="G762" s="78" t="s">
        <v>6319</v>
      </c>
      <c r="H762" s="9">
        <v>2011</v>
      </c>
      <c r="I762" s="78" t="s">
        <v>6320</v>
      </c>
      <c r="J762" s="141">
        <v>22794.93</v>
      </c>
      <c r="K762" s="78" t="s">
        <v>7625</v>
      </c>
      <c r="L762" s="78" t="s">
        <v>6301</v>
      </c>
      <c r="M762" s="78" t="s">
        <v>6302</v>
      </c>
      <c r="N762" s="78" t="s">
        <v>6321</v>
      </c>
      <c r="O762" s="78" t="s">
        <v>6322</v>
      </c>
      <c r="P762" s="9">
        <v>188</v>
      </c>
      <c r="Q762" s="6">
        <v>0.66</v>
      </c>
      <c r="R762" s="6"/>
      <c r="S762" s="6">
        <v>0.66</v>
      </c>
      <c r="T762" s="6">
        <v>0.5</v>
      </c>
      <c r="U762" s="6">
        <v>1.1599999999999999</v>
      </c>
      <c r="V762" s="9">
        <v>40</v>
      </c>
      <c r="W762" s="9">
        <v>100</v>
      </c>
      <c r="X762" s="6" t="s">
        <v>6323</v>
      </c>
      <c r="Y762" s="9">
        <v>2</v>
      </c>
      <c r="Z762" s="9">
        <v>3</v>
      </c>
      <c r="AA762" s="9">
        <v>5</v>
      </c>
      <c r="AB762" s="9">
        <v>44</v>
      </c>
      <c r="AC762" s="9"/>
      <c r="AD762" s="6">
        <v>0.5</v>
      </c>
      <c r="AE762" s="9">
        <v>4</v>
      </c>
      <c r="AF762" s="81">
        <v>0</v>
      </c>
      <c r="AG762" s="209"/>
      <c r="AH762" s="6"/>
      <c r="AI762" s="119"/>
      <c r="AJ762" s="192"/>
      <c r="AK762" s="9"/>
      <c r="AL762" s="119"/>
      <c r="AM762" s="192"/>
      <c r="AN762" s="9"/>
      <c r="AO762" s="119"/>
      <c r="AP762" s="192"/>
      <c r="AQ762" s="9"/>
      <c r="AR762" s="81"/>
      <c r="AS762" s="192"/>
      <c r="AT762" s="9"/>
      <c r="AU762" s="119"/>
      <c r="AV762" s="84"/>
      <c r="AW762" s="9"/>
      <c r="AX762" s="119"/>
      <c r="AY762" s="192"/>
      <c r="AZ762" s="9"/>
      <c r="BA762" s="119"/>
      <c r="BB762" s="192"/>
      <c r="BC762" s="9"/>
      <c r="BD762" s="119"/>
      <c r="BE762" s="192"/>
      <c r="BF762" s="9"/>
      <c r="BG762" s="119"/>
    </row>
    <row r="763" spans="1:59" s="41" customFormat="1" ht="191.1" x14ac:dyDescent="0.25">
      <c r="A763" s="9">
        <v>2991</v>
      </c>
      <c r="B763" s="124" t="s">
        <v>6230</v>
      </c>
      <c r="C763" s="9"/>
      <c r="D763" s="6"/>
      <c r="E763" s="2" t="s">
        <v>712</v>
      </c>
      <c r="F763" s="1" t="s">
        <v>6324</v>
      </c>
      <c r="G763" s="78" t="s">
        <v>6325</v>
      </c>
      <c r="H763" s="9">
        <v>2011</v>
      </c>
      <c r="I763" s="78" t="s">
        <v>6326</v>
      </c>
      <c r="J763" s="141">
        <v>717960</v>
      </c>
      <c r="K763" s="78" t="s">
        <v>7625</v>
      </c>
      <c r="L763" s="78" t="s">
        <v>6327</v>
      </c>
      <c r="M763" s="78" t="s">
        <v>6328</v>
      </c>
      <c r="N763" s="78" t="s">
        <v>6329</v>
      </c>
      <c r="O763" s="78" t="s">
        <v>6330</v>
      </c>
      <c r="P763" s="9">
        <v>87</v>
      </c>
      <c r="Q763" s="6">
        <v>16</v>
      </c>
      <c r="R763" s="6"/>
      <c r="S763" s="6">
        <v>16</v>
      </c>
      <c r="T763" s="6">
        <v>24</v>
      </c>
      <c r="U763" s="6">
        <v>40</v>
      </c>
      <c r="V763" s="9">
        <v>20</v>
      </c>
      <c r="W763" s="9">
        <v>100</v>
      </c>
      <c r="X763" s="6" t="s">
        <v>6331</v>
      </c>
      <c r="Y763" s="9">
        <v>3</v>
      </c>
      <c r="Z763" s="9">
        <v>2</v>
      </c>
      <c r="AA763" s="9">
        <v>3</v>
      </c>
      <c r="AB763" s="9">
        <v>44</v>
      </c>
      <c r="AC763" s="9"/>
      <c r="AD763" s="6">
        <v>24</v>
      </c>
      <c r="AE763" s="9">
        <v>4</v>
      </c>
      <c r="AF763" s="81"/>
      <c r="AG763" s="209"/>
      <c r="AH763" s="6"/>
      <c r="AI763" s="119"/>
      <c r="AJ763" s="192"/>
      <c r="AK763" s="9"/>
      <c r="AL763" s="119"/>
      <c r="AM763" s="192"/>
      <c r="AN763" s="9"/>
      <c r="AO763" s="119"/>
      <c r="AP763" s="192"/>
      <c r="AQ763" s="9"/>
      <c r="AR763" s="81"/>
      <c r="AS763" s="192"/>
      <c r="AT763" s="9"/>
      <c r="AU763" s="119"/>
      <c r="AV763" s="84"/>
      <c r="AW763" s="9"/>
      <c r="AX763" s="119"/>
      <c r="AY763" s="192"/>
      <c r="AZ763" s="9"/>
      <c r="BA763" s="119"/>
      <c r="BB763" s="192"/>
      <c r="BC763" s="9"/>
      <c r="BD763" s="119"/>
      <c r="BE763" s="192"/>
      <c r="BF763" s="9"/>
      <c r="BG763" s="119"/>
    </row>
    <row r="764" spans="1:59" s="41" customFormat="1" ht="191.1" x14ac:dyDescent="0.25">
      <c r="A764" s="9">
        <v>2991</v>
      </c>
      <c r="B764" s="124" t="s">
        <v>6230</v>
      </c>
      <c r="C764" s="9"/>
      <c r="D764" s="6"/>
      <c r="E764" s="2" t="s">
        <v>6332</v>
      </c>
      <c r="F764" s="1" t="s">
        <v>6333</v>
      </c>
      <c r="G764" s="78" t="s">
        <v>6334</v>
      </c>
      <c r="H764" s="9">
        <v>2011</v>
      </c>
      <c r="I764" s="78" t="s">
        <v>6335</v>
      </c>
      <c r="J764" s="141">
        <v>26278.77</v>
      </c>
      <c r="K764" s="78" t="s">
        <v>7625</v>
      </c>
      <c r="L764" s="78" t="s">
        <v>6336</v>
      </c>
      <c r="M764" s="78" t="s">
        <v>6337</v>
      </c>
      <c r="N764" s="78" t="s">
        <v>6338</v>
      </c>
      <c r="O764" s="78" t="s">
        <v>6339</v>
      </c>
      <c r="P764" s="9">
        <v>80</v>
      </c>
      <c r="Q764" s="6">
        <v>17.55</v>
      </c>
      <c r="R764" s="6"/>
      <c r="S764" s="6">
        <v>17.55</v>
      </c>
      <c r="T764" s="6">
        <v>22</v>
      </c>
      <c r="U764" s="6">
        <v>39.549999999999997</v>
      </c>
      <c r="V764" s="9">
        <v>20</v>
      </c>
      <c r="W764" s="9">
        <v>100</v>
      </c>
      <c r="X764" s="6" t="s">
        <v>6340</v>
      </c>
      <c r="Y764" s="9">
        <v>6</v>
      </c>
      <c r="Z764" s="9">
        <v>3</v>
      </c>
      <c r="AA764" s="9">
        <v>1</v>
      </c>
      <c r="AB764" s="9">
        <v>44</v>
      </c>
      <c r="AC764" s="9"/>
      <c r="AD764" s="6">
        <v>22</v>
      </c>
      <c r="AE764" s="9">
        <v>4</v>
      </c>
      <c r="AF764" s="81"/>
      <c r="AG764" s="209"/>
      <c r="AH764" s="6"/>
      <c r="AI764" s="119"/>
      <c r="AJ764" s="192"/>
      <c r="AK764" s="9"/>
      <c r="AL764" s="119"/>
      <c r="AM764" s="192"/>
      <c r="AN764" s="9"/>
      <c r="AO764" s="119"/>
      <c r="AP764" s="192"/>
      <c r="AQ764" s="9"/>
      <c r="AR764" s="81"/>
      <c r="AS764" s="192"/>
      <c r="AT764" s="9"/>
      <c r="AU764" s="119"/>
      <c r="AV764" s="84"/>
      <c r="AW764" s="9"/>
      <c r="AX764" s="119"/>
      <c r="AY764" s="192"/>
      <c r="AZ764" s="9"/>
      <c r="BA764" s="119"/>
      <c r="BB764" s="192"/>
      <c r="BC764" s="9"/>
      <c r="BD764" s="119"/>
      <c r="BE764" s="192"/>
      <c r="BF764" s="9"/>
      <c r="BG764" s="119"/>
    </row>
    <row r="765" spans="1:59" s="41" customFormat="1" ht="191.1" x14ac:dyDescent="0.25">
      <c r="A765" s="9">
        <v>2991</v>
      </c>
      <c r="B765" s="124" t="s">
        <v>6230</v>
      </c>
      <c r="C765" s="9"/>
      <c r="D765" s="6"/>
      <c r="E765" s="2" t="s">
        <v>6264</v>
      </c>
      <c r="F765" s="1" t="s">
        <v>6265</v>
      </c>
      <c r="G765" s="78" t="s">
        <v>6341</v>
      </c>
      <c r="H765" s="9">
        <v>2011</v>
      </c>
      <c r="I765" s="78" t="s">
        <v>6342</v>
      </c>
      <c r="J765" s="141">
        <v>43549</v>
      </c>
      <c r="K765" s="78" t="s">
        <v>7625</v>
      </c>
      <c r="L765" s="78" t="s">
        <v>6343</v>
      </c>
      <c r="M765" s="78" t="s">
        <v>6269</v>
      </c>
      <c r="N765" s="78" t="s">
        <v>6344</v>
      </c>
      <c r="O765" s="78" t="s">
        <v>6345</v>
      </c>
      <c r="P765" s="9">
        <v>180</v>
      </c>
      <c r="Q765" s="6">
        <v>12</v>
      </c>
      <c r="R765" s="6"/>
      <c r="S765" s="6">
        <v>12</v>
      </c>
      <c r="T765" s="6">
        <v>20</v>
      </c>
      <c r="U765" s="6">
        <v>32</v>
      </c>
      <c r="V765" s="9">
        <v>20</v>
      </c>
      <c r="W765" s="9">
        <v>100</v>
      </c>
      <c r="X765" s="6" t="s">
        <v>6346</v>
      </c>
      <c r="Y765" s="9">
        <v>3</v>
      </c>
      <c r="Z765" s="9">
        <v>6</v>
      </c>
      <c r="AA765" s="9">
        <v>1</v>
      </c>
      <c r="AB765" s="9">
        <v>44</v>
      </c>
      <c r="AC765" s="9"/>
      <c r="AD765" s="6">
        <v>20</v>
      </c>
      <c r="AE765" s="9">
        <v>4</v>
      </c>
      <c r="AF765" s="81"/>
      <c r="AG765" s="209"/>
      <c r="AH765" s="6"/>
      <c r="AI765" s="119"/>
      <c r="AJ765" s="192"/>
      <c r="AK765" s="9"/>
      <c r="AL765" s="119"/>
      <c r="AM765" s="192"/>
      <c r="AN765" s="9"/>
      <c r="AO765" s="119"/>
      <c r="AP765" s="192"/>
      <c r="AQ765" s="9"/>
      <c r="AR765" s="81"/>
      <c r="AS765" s="192"/>
      <c r="AT765" s="9"/>
      <c r="AU765" s="119"/>
      <c r="AV765" s="84"/>
      <c r="AW765" s="9"/>
      <c r="AX765" s="119"/>
      <c r="AY765" s="192"/>
      <c r="AZ765" s="9"/>
      <c r="BA765" s="119"/>
      <c r="BB765" s="192"/>
      <c r="BC765" s="9"/>
      <c r="BD765" s="119"/>
      <c r="BE765" s="192"/>
      <c r="BF765" s="9"/>
      <c r="BG765" s="119"/>
    </row>
    <row r="766" spans="1:59" s="41" customFormat="1" ht="191.1" x14ac:dyDescent="0.25">
      <c r="A766" s="9">
        <v>2991</v>
      </c>
      <c r="B766" s="124" t="s">
        <v>6230</v>
      </c>
      <c r="C766" s="9"/>
      <c r="D766" s="6"/>
      <c r="E766" s="2" t="s">
        <v>6347</v>
      </c>
      <c r="F766" s="1" t="s">
        <v>6348</v>
      </c>
      <c r="G766" s="78" t="s">
        <v>6349</v>
      </c>
      <c r="H766" s="9">
        <v>2011</v>
      </c>
      <c r="I766" s="78" t="s">
        <v>6350</v>
      </c>
      <c r="J766" s="141">
        <v>124999.2</v>
      </c>
      <c r="K766" s="78" t="s">
        <v>7625</v>
      </c>
      <c r="L766" s="78" t="s">
        <v>6351</v>
      </c>
      <c r="M766" s="78" t="s">
        <v>6352</v>
      </c>
      <c r="N766" s="78" t="s">
        <v>6353</v>
      </c>
      <c r="O766" s="78" t="s">
        <v>6354</v>
      </c>
      <c r="P766" s="9">
        <v>68</v>
      </c>
      <c r="Q766" s="6">
        <v>48.16</v>
      </c>
      <c r="R766" s="6"/>
      <c r="S766" s="6">
        <v>48.16</v>
      </c>
      <c r="T766" s="6">
        <v>22.44</v>
      </c>
      <c r="U766" s="6">
        <v>70.599999999999994</v>
      </c>
      <c r="V766" s="9">
        <v>2</v>
      </c>
      <c r="W766" s="9">
        <v>100</v>
      </c>
      <c r="X766" s="6" t="s">
        <v>6355</v>
      </c>
      <c r="Y766" s="9">
        <v>3</v>
      </c>
      <c r="Z766" s="9">
        <v>12</v>
      </c>
      <c r="AA766" s="9">
        <v>1</v>
      </c>
      <c r="AB766" s="9">
        <v>44</v>
      </c>
      <c r="AC766" s="9"/>
      <c r="AD766" s="6">
        <v>22.44</v>
      </c>
      <c r="AE766" s="9">
        <v>4</v>
      </c>
      <c r="AF766" s="81"/>
      <c r="AG766" s="209"/>
      <c r="AH766" s="6"/>
      <c r="AI766" s="119"/>
      <c r="AJ766" s="192"/>
      <c r="AK766" s="9"/>
      <c r="AL766" s="119"/>
      <c r="AM766" s="192"/>
      <c r="AN766" s="9"/>
      <c r="AO766" s="119"/>
      <c r="AP766" s="192"/>
      <c r="AQ766" s="9"/>
      <c r="AR766" s="81"/>
      <c r="AS766" s="192"/>
      <c r="AT766" s="9"/>
      <c r="AU766" s="119"/>
      <c r="AV766" s="84"/>
      <c r="AW766" s="9"/>
      <c r="AX766" s="119"/>
      <c r="AY766" s="192"/>
      <c r="AZ766" s="9"/>
      <c r="BA766" s="119"/>
      <c r="BB766" s="192"/>
      <c r="BC766" s="9"/>
      <c r="BD766" s="119"/>
      <c r="BE766" s="192"/>
      <c r="BF766" s="9"/>
      <c r="BG766" s="119"/>
    </row>
    <row r="767" spans="1:59" s="41" customFormat="1" ht="191.1" x14ac:dyDescent="0.25">
      <c r="A767" s="9">
        <v>2991</v>
      </c>
      <c r="B767" s="124" t="s">
        <v>6230</v>
      </c>
      <c r="C767" s="9"/>
      <c r="D767" s="6"/>
      <c r="E767" s="2" t="s">
        <v>6356</v>
      </c>
      <c r="F767" s="1" t="s">
        <v>6357</v>
      </c>
      <c r="G767" s="78" t="s">
        <v>6358</v>
      </c>
      <c r="H767" s="9">
        <v>2013</v>
      </c>
      <c r="I767" s="78" t="s">
        <v>6359</v>
      </c>
      <c r="J767" s="141">
        <v>86995</v>
      </c>
      <c r="K767" s="78" t="s">
        <v>7625</v>
      </c>
      <c r="L767" s="78" t="s">
        <v>6360</v>
      </c>
      <c r="M767" s="78" t="s">
        <v>6361</v>
      </c>
      <c r="N767" s="78" t="s">
        <v>6362</v>
      </c>
      <c r="O767" s="78" t="s">
        <v>6363</v>
      </c>
      <c r="P767" s="9">
        <v>213</v>
      </c>
      <c r="Q767" s="6">
        <v>12</v>
      </c>
      <c r="R767" s="6"/>
      <c r="S767" s="6">
        <v>12</v>
      </c>
      <c r="T767" s="6">
        <v>18</v>
      </c>
      <c r="U767" s="6">
        <v>30</v>
      </c>
      <c r="V767" s="9">
        <v>14</v>
      </c>
      <c r="W767" s="9">
        <v>92</v>
      </c>
      <c r="X767" s="6" t="s">
        <v>6248</v>
      </c>
      <c r="Y767" s="9">
        <v>3</v>
      </c>
      <c r="Z767" s="9">
        <v>10</v>
      </c>
      <c r="AA767" s="9">
        <v>4</v>
      </c>
      <c r="AB767" s="9">
        <v>44</v>
      </c>
      <c r="AC767" s="9"/>
      <c r="AD767" s="6">
        <v>18</v>
      </c>
      <c r="AE767" s="9">
        <v>4</v>
      </c>
      <c r="AF767" s="81"/>
      <c r="AG767" s="209"/>
      <c r="AH767" s="6"/>
      <c r="AI767" s="119"/>
      <c r="AJ767" s="192"/>
      <c r="AK767" s="9"/>
      <c r="AL767" s="119"/>
      <c r="AM767" s="192"/>
      <c r="AN767" s="9"/>
      <c r="AO767" s="119"/>
      <c r="AP767" s="192"/>
      <c r="AQ767" s="9"/>
      <c r="AR767" s="81"/>
      <c r="AS767" s="192"/>
      <c r="AT767" s="9"/>
      <c r="AU767" s="119"/>
      <c r="AV767" s="84"/>
      <c r="AW767" s="9"/>
      <c r="AX767" s="119"/>
      <c r="AY767" s="192"/>
      <c r="AZ767" s="9"/>
      <c r="BA767" s="119"/>
      <c r="BB767" s="192"/>
      <c r="BC767" s="9"/>
      <c r="BD767" s="119"/>
      <c r="BE767" s="192"/>
      <c r="BF767" s="9"/>
      <c r="BG767" s="119"/>
    </row>
    <row r="768" spans="1:59" s="41" customFormat="1" ht="191.1" x14ac:dyDescent="0.25">
      <c r="A768" s="9">
        <v>2991</v>
      </c>
      <c r="B768" s="124" t="s">
        <v>6230</v>
      </c>
      <c r="C768" s="9"/>
      <c r="D768" s="6"/>
      <c r="E768" s="2" t="s">
        <v>6364</v>
      </c>
      <c r="F768" s="1" t="s">
        <v>6365</v>
      </c>
      <c r="G768" s="78" t="s">
        <v>6366</v>
      </c>
      <c r="H768" s="9">
        <v>2011</v>
      </c>
      <c r="I768" s="78" t="s">
        <v>6367</v>
      </c>
      <c r="J768" s="141">
        <v>33138</v>
      </c>
      <c r="K768" s="78" t="s">
        <v>7625</v>
      </c>
      <c r="L768" s="78" t="s">
        <v>6368</v>
      </c>
      <c r="M768" s="78" t="s">
        <v>6369</v>
      </c>
      <c r="N768" s="78" t="s">
        <v>6370</v>
      </c>
      <c r="O768" s="78" t="s">
        <v>6371</v>
      </c>
      <c r="P768" s="9">
        <v>30</v>
      </c>
      <c r="Q768" s="6">
        <v>10</v>
      </c>
      <c r="R768" s="6"/>
      <c r="S768" s="6">
        <v>10</v>
      </c>
      <c r="T768" s="6">
        <v>23</v>
      </c>
      <c r="U768" s="6">
        <v>33</v>
      </c>
      <c r="V768" s="9">
        <v>17</v>
      </c>
      <c r="W768" s="9">
        <v>100</v>
      </c>
      <c r="X768" s="6" t="s">
        <v>6372</v>
      </c>
      <c r="Y768" s="9"/>
      <c r="Z768" s="9"/>
      <c r="AA768" s="9"/>
      <c r="AB768" s="9">
        <v>44</v>
      </c>
      <c r="AC768" s="9"/>
      <c r="AD768" s="6">
        <v>23</v>
      </c>
      <c r="AE768" s="9">
        <v>4</v>
      </c>
      <c r="AF768" s="81"/>
      <c r="AG768" s="209"/>
      <c r="AH768" s="6"/>
      <c r="AI768" s="119"/>
      <c r="AJ768" s="192"/>
      <c r="AK768" s="9"/>
      <c r="AL768" s="119"/>
      <c r="AM768" s="192"/>
      <c r="AN768" s="9"/>
      <c r="AO768" s="119"/>
      <c r="AP768" s="192"/>
      <c r="AQ768" s="9"/>
      <c r="AR768" s="81"/>
      <c r="AS768" s="192"/>
      <c r="AT768" s="9"/>
      <c r="AU768" s="119"/>
      <c r="AV768" s="84"/>
      <c r="AW768" s="9"/>
      <c r="AX768" s="119"/>
      <c r="AY768" s="192"/>
      <c r="AZ768" s="9"/>
      <c r="BA768" s="119"/>
      <c r="BB768" s="192"/>
      <c r="BC768" s="9"/>
      <c r="BD768" s="119"/>
      <c r="BE768" s="192"/>
      <c r="BF768" s="9"/>
      <c r="BG768" s="119"/>
    </row>
    <row r="769" spans="1:59" s="41" customFormat="1" ht="191.1" x14ac:dyDescent="0.25">
      <c r="A769" s="9">
        <v>2991</v>
      </c>
      <c r="B769" s="124" t="s">
        <v>6230</v>
      </c>
      <c r="C769" s="9"/>
      <c r="D769" s="6"/>
      <c r="E769" s="2" t="s">
        <v>6373</v>
      </c>
      <c r="F769" s="1" t="s">
        <v>6374</v>
      </c>
      <c r="G769" s="78" t="s">
        <v>6375</v>
      </c>
      <c r="H769" s="9">
        <v>2011</v>
      </c>
      <c r="I769" s="78" t="s">
        <v>6376</v>
      </c>
      <c r="J769" s="141">
        <v>99492</v>
      </c>
      <c r="K769" s="78" t="s">
        <v>7625</v>
      </c>
      <c r="L769" s="78" t="s">
        <v>6377</v>
      </c>
      <c r="M769" s="78" t="s">
        <v>6378</v>
      </c>
      <c r="N769" s="78" t="s">
        <v>6379</v>
      </c>
      <c r="O769" s="78" t="s">
        <v>6380</v>
      </c>
      <c r="P769" s="9">
        <v>88</v>
      </c>
      <c r="Q769" s="6">
        <v>48.16</v>
      </c>
      <c r="R769" s="6"/>
      <c r="S769" s="6">
        <v>48.16</v>
      </c>
      <c r="T769" s="6">
        <v>22.44</v>
      </c>
      <c r="U769" s="6">
        <v>70.599999999999994</v>
      </c>
      <c r="V769" s="9">
        <v>26</v>
      </c>
      <c r="W769" s="9">
        <v>100</v>
      </c>
      <c r="X769" s="6" t="s">
        <v>6381</v>
      </c>
      <c r="Y769" s="9">
        <v>1</v>
      </c>
      <c r="Z769" s="9">
        <v>9</v>
      </c>
      <c r="AA769" s="9">
        <v>1</v>
      </c>
      <c r="AB769" s="9">
        <v>44</v>
      </c>
      <c r="AC769" s="9"/>
      <c r="AD769" s="6">
        <v>22.44</v>
      </c>
      <c r="AE769" s="9">
        <v>4</v>
      </c>
      <c r="AF769" s="81"/>
      <c r="AG769" s="209"/>
      <c r="AH769" s="6"/>
      <c r="AI769" s="119"/>
      <c r="AJ769" s="192"/>
      <c r="AK769" s="9"/>
      <c r="AL769" s="119"/>
      <c r="AM769" s="192"/>
      <c r="AN769" s="9"/>
      <c r="AO769" s="119"/>
      <c r="AP769" s="192"/>
      <c r="AQ769" s="9"/>
      <c r="AR769" s="81"/>
      <c r="AS769" s="192"/>
      <c r="AT769" s="9"/>
      <c r="AU769" s="119"/>
      <c r="AV769" s="84"/>
      <c r="AW769" s="9"/>
      <c r="AX769" s="119"/>
      <c r="AY769" s="192"/>
      <c r="AZ769" s="9"/>
      <c r="BA769" s="119"/>
      <c r="BB769" s="192"/>
      <c r="BC769" s="9"/>
      <c r="BD769" s="119"/>
      <c r="BE769" s="192"/>
      <c r="BF769" s="9"/>
      <c r="BG769" s="119"/>
    </row>
    <row r="770" spans="1:59" s="41" customFormat="1" ht="191.1" x14ac:dyDescent="0.25">
      <c r="A770" s="9">
        <v>2991</v>
      </c>
      <c r="B770" s="124" t="s">
        <v>6230</v>
      </c>
      <c r="C770" s="9"/>
      <c r="D770" s="6"/>
      <c r="E770" s="2" t="s">
        <v>6382</v>
      </c>
      <c r="F770" s="1">
        <v>30844</v>
      </c>
      <c r="G770" s="78" t="s">
        <v>6383</v>
      </c>
      <c r="H770" s="9">
        <v>2010</v>
      </c>
      <c r="I770" s="78" t="s">
        <v>6384</v>
      </c>
      <c r="J770" s="141">
        <v>19950</v>
      </c>
      <c r="K770" s="78" t="s">
        <v>7625</v>
      </c>
      <c r="L770" s="78" t="s">
        <v>6385</v>
      </c>
      <c r="M770" s="78" t="s">
        <v>6386</v>
      </c>
      <c r="N770" s="78" t="s">
        <v>6387</v>
      </c>
      <c r="O770" s="78" t="s">
        <v>6388</v>
      </c>
      <c r="P770" s="9">
        <v>11</v>
      </c>
      <c r="Q770" s="6">
        <v>3</v>
      </c>
      <c r="R770" s="6"/>
      <c r="S770" s="6">
        <v>3</v>
      </c>
      <c r="T770" s="6">
        <v>7</v>
      </c>
      <c r="U770" s="6">
        <v>10</v>
      </c>
      <c r="V770" s="9">
        <v>1</v>
      </c>
      <c r="W770" s="9">
        <v>100</v>
      </c>
      <c r="X770" s="6" t="s">
        <v>6389</v>
      </c>
      <c r="Y770" s="9">
        <v>1</v>
      </c>
      <c r="Z770" s="9">
        <v>7</v>
      </c>
      <c r="AA770" s="9">
        <v>6</v>
      </c>
      <c r="AB770" s="9">
        <v>44</v>
      </c>
      <c r="AC770" s="9"/>
      <c r="AD770" s="6">
        <v>7</v>
      </c>
      <c r="AE770" s="9">
        <v>5</v>
      </c>
      <c r="AF770" s="81"/>
      <c r="AG770" s="209"/>
      <c r="AH770" s="6"/>
      <c r="AI770" s="119"/>
      <c r="AJ770" s="192"/>
      <c r="AK770" s="9"/>
      <c r="AL770" s="119"/>
      <c r="AM770" s="192"/>
      <c r="AN770" s="9"/>
      <c r="AO770" s="119"/>
      <c r="AP770" s="192"/>
      <c r="AQ770" s="9"/>
      <c r="AR770" s="81"/>
      <c r="AS770" s="192"/>
      <c r="AT770" s="9"/>
      <c r="AU770" s="119"/>
      <c r="AV770" s="84"/>
      <c r="AW770" s="9"/>
      <c r="AX770" s="119"/>
      <c r="AY770" s="192"/>
      <c r="AZ770" s="9"/>
      <c r="BA770" s="119"/>
      <c r="BB770" s="192"/>
      <c r="BC770" s="9"/>
      <c r="BD770" s="119"/>
      <c r="BE770" s="192"/>
      <c r="BF770" s="9"/>
      <c r="BG770" s="119"/>
    </row>
    <row r="771" spans="1:59" s="41" customFormat="1" ht="191.1" x14ac:dyDescent="0.25">
      <c r="A771" s="9">
        <v>2991</v>
      </c>
      <c r="B771" s="124" t="s">
        <v>6230</v>
      </c>
      <c r="C771" s="9"/>
      <c r="D771" s="6"/>
      <c r="E771" s="2" t="s">
        <v>6249</v>
      </c>
      <c r="F771" s="1">
        <v>17270</v>
      </c>
      <c r="G771" s="78" t="s">
        <v>6390</v>
      </c>
      <c r="H771" s="9">
        <v>2011</v>
      </c>
      <c r="I771" s="78" t="s">
        <v>6391</v>
      </c>
      <c r="J771" s="141">
        <v>62442.720000000001</v>
      </c>
      <c r="K771" s="78" t="s">
        <v>7625</v>
      </c>
      <c r="L771" s="78" t="s">
        <v>6392</v>
      </c>
      <c r="M771" s="78" t="s">
        <v>6253</v>
      </c>
      <c r="N771" s="78" t="s">
        <v>6393</v>
      </c>
      <c r="O771" s="78" t="s">
        <v>6394</v>
      </c>
      <c r="P771" s="9">
        <v>186</v>
      </c>
      <c r="Q771" s="6">
        <v>14</v>
      </c>
      <c r="R771" s="6"/>
      <c r="S771" s="6">
        <v>14</v>
      </c>
      <c r="T771" s="6">
        <v>23</v>
      </c>
      <c r="U771" s="6">
        <v>37</v>
      </c>
      <c r="V771" s="9">
        <v>2</v>
      </c>
      <c r="W771" s="9">
        <v>100</v>
      </c>
      <c r="X771" s="6" t="s">
        <v>6248</v>
      </c>
      <c r="Y771" s="9">
        <v>3</v>
      </c>
      <c r="Z771" s="9">
        <v>2</v>
      </c>
      <c r="AA771" s="9">
        <v>3</v>
      </c>
      <c r="AB771" s="9">
        <v>44</v>
      </c>
      <c r="AC771" s="9"/>
      <c r="AD771" s="6">
        <v>23</v>
      </c>
      <c r="AE771" s="9">
        <v>4</v>
      </c>
      <c r="AF771" s="81"/>
      <c r="AG771" s="209"/>
      <c r="AH771" s="6"/>
      <c r="AI771" s="119"/>
      <c r="AJ771" s="192"/>
      <c r="AK771" s="9"/>
      <c r="AL771" s="119"/>
      <c r="AM771" s="192"/>
      <c r="AN771" s="9"/>
      <c r="AO771" s="119"/>
      <c r="AP771" s="192"/>
      <c r="AQ771" s="9"/>
      <c r="AR771" s="81"/>
      <c r="AS771" s="192"/>
      <c r="AT771" s="9"/>
      <c r="AU771" s="119"/>
      <c r="AV771" s="84"/>
      <c r="AW771" s="9"/>
      <c r="AX771" s="119"/>
      <c r="AY771" s="192"/>
      <c r="AZ771" s="9"/>
      <c r="BA771" s="119"/>
      <c r="BB771" s="192"/>
      <c r="BC771" s="9"/>
      <c r="BD771" s="119"/>
      <c r="BE771" s="192"/>
      <c r="BF771" s="9"/>
      <c r="BG771" s="119"/>
    </row>
    <row r="772" spans="1:59" s="41" customFormat="1" ht="191.1" x14ac:dyDescent="0.25">
      <c r="A772" s="9">
        <v>2991</v>
      </c>
      <c r="B772" s="124" t="s">
        <v>6230</v>
      </c>
      <c r="C772" s="9"/>
      <c r="D772" s="6"/>
      <c r="E772" s="2" t="s">
        <v>6298</v>
      </c>
      <c r="F772" s="1">
        <v>10692</v>
      </c>
      <c r="G772" s="78" t="s">
        <v>6395</v>
      </c>
      <c r="H772" s="9">
        <v>2012</v>
      </c>
      <c r="I772" s="78" t="s">
        <v>6396</v>
      </c>
      <c r="J772" s="141">
        <v>34986</v>
      </c>
      <c r="K772" s="78" t="s">
        <v>7625</v>
      </c>
      <c r="L772" s="78" t="s">
        <v>6301</v>
      </c>
      <c r="M772" s="78" t="s">
        <v>6302</v>
      </c>
      <c r="N772" s="78" t="s">
        <v>6397</v>
      </c>
      <c r="O772" s="78" t="s">
        <v>6398</v>
      </c>
      <c r="P772" s="9">
        <v>199</v>
      </c>
      <c r="Q772" s="6">
        <v>9</v>
      </c>
      <c r="R772" s="6"/>
      <c r="S772" s="6">
        <v>9</v>
      </c>
      <c r="T772" s="6">
        <v>15</v>
      </c>
      <c r="U772" s="6">
        <v>24</v>
      </c>
      <c r="V772" s="9">
        <v>0</v>
      </c>
      <c r="W772" s="9">
        <v>100</v>
      </c>
      <c r="X772" s="6" t="s">
        <v>6248</v>
      </c>
      <c r="Y772" s="9">
        <v>6</v>
      </c>
      <c r="Z772" s="9">
        <v>3</v>
      </c>
      <c r="AA772" s="9">
        <v>6</v>
      </c>
      <c r="AB772" s="9">
        <v>44</v>
      </c>
      <c r="AC772" s="9"/>
      <c r="AD772" s="6">
        <v>15</v>
      </c>
      <c r="AE772" s="9">
        <v>4</v>
      </c>
      <c r="AF772" s="81"/>
      <c r="AG772" s="209"/>
      <c r="AH772" s="6"/>
      <c r="AI772" s="119"/>
      <c r="AJ772" s="192"/>
      <c r="AK772" s="9"/>
      <c r="AL772" s="119"/>
      <c r="AM772" s="192"/>
      <c r="AN772" s="9"/>
      <c r="AO772" s="119"/>
      <c r="AP772" s="192"/>
      <c r="AQ772" s="9"/>
      <c r="AR772" s="81"/>
      <c r="AS772" s="192"/>
      <c r="AT772" s="9"/>
      <c r="AU772" s="119"/>
      <c r="AV772" s="84"/>
      <c r="AW772" s="9"/>
      <c r="AX772" s="119"/>
      <c r="AY772" s="192"/>
      <c r="AZ772" s="9"/>
      <c r="BA772" s="119"/>
      <c r="BB772" s="192"/>
      <c r="BC772" s="9"/>
      <c r="BD772" s="119"/>
      <c r="BE772" s="192"/>
      <c r="BF772" s="9"/>
      <c r="BG772" s="119"/>
    </row>
    <row r="773" spans="1:59" s="41" customFormat="1" ht="191.1" x14ac:dyDescent="0.25">
      <c r="A773" s="9">
        <v>2991</v>
      </c>
      <c r="B773" s="124" t="s">
        <v>6230</v>
      </c>
      <c r="C773" s="9"/>
      <c r="D773" s="6"/>
      <c r="E773" s="2" t="s">
        <v>6399</v>
      </c>
      <c r="F773" s="1">
        <v>25446</v>
      </c>
      <c r="G773" s="78" t="s">
        <v>6400</v>
      </c>
      <c r="H773" s="9">
        <v>2010</v>
      </c>
      <c r="I773" s="78" t="s">
        <v>6401</v>
      </c>
      <c r="J773" s="141">
        <v>620806.88</v>
      </c>
      <c r="K773" s="78" t="s">
        <v>7625</v>
      </c>
      <c r="L773" s="78" t="s">
        <v>6402</v>
      </c>
      <c r="M773" s="78" t="s">
        <v>6403</v>
      </c>
      <c r="N773" s="78" t="s">
        <v>6404</v>
      </c>
      <c r="O773" s="78" t="s">
        <v>6404</v>
      </c>
      <c r="P773" s="9">
        <v>22</v>
      </c>
      <c r="Q773" s="6">
        <v>14</v>
      </c>
      <c r="R773" s="6"/>
      <c r="S773" s="6">
        <v>14</v>
      </c>
      <c r="T773" s="6">
        <v>22</v>
      </c>
      <c r="U773" s="6">
        <v>36</v>
      </c>
      <c r="V773" s="9">
        <v>9</v>
      </c>
      <c r="W773" s="9">
        <v>100</v>
      </c>
      <c r="X773" s="6" t="s">
        <v>6405</v>
      </c>
      <c r="Y773" s="9">
        <v>1</v>
      </c>
      <c r="Z773" s="9">
        <v>7</v>
      </c>
      <c r="AA773" s="9">
        <v>6</v>
      </c>
      <c r="AB773" s="9">
        <v>44</v>
      </c>
      <c r="AC773" s="9"/>
      <c r="AD773" s="6">
        <v>22</v>
      </c>
      <c r="AE773" s="9">
        <v>4</v>
      </c>
      <c r="AF773" s="81"/>
      <c r="AG773" s="209"/>
      <c r="AH773" s="6"/>
      <c r="AI773" s="119"/>
      <c r="AJ773" s="192"/>
      <c r="AK773" s="9"/>
      <c r="AL773" s="119"/>
      <c r="AM773" s="192"/>
      <c r="AN773" s="9"/>
      <c r="AO773" s="119"/>
      <c r="AP773" s="192"/>
      <c r="AQ773" s="9"/>
      <c r="AR773" s="81"/>
      <c r="AS773" s="192"/>
      <c r="AT773" s="9"/>
      <c r="AU773" s="119"/>
      <c r="AV773" s="84"/>
      <c r="AW773" s="9"/>
      <c r="AX773" s="119"/>
      <c r="AY773" s="192"/>
      <c r="AZ773" s="9"/>
      <c r="BA773" s="119"/>
      <c r="BB773" s="192"/>
      <c r="BC773" s="9"/>
      <c r="BD773" s="119"/>
      <c r="BE773" s="192"/>
      <c r="BF773" s="9"/>
      <c r="BG773" s="119"/>
    </row>
    <row r="774" spans="1:59" s="41" customFormat="1" ht="203.85" x14ac:dyDescent="0.25">
      <c r="A774" s="9">
        <v>2991</v>
      </c>
      <c r="B774" s="124" t="s">
        <v>6230</v>
      </c>
      <c r="C774" s="9"/>
      <c r="D774" s="6"/>
      <c r="E774" s="2" t="s">
        <v>6298</v>
      </c>
      <c r="F774" s="1">
        <v>10692</v>
      </c>
      <c r="G774" s="78" t="s">
        <v>6406</v>
      </c>
      <c r="H774" s="9">
        <v>2011</v>
      </c>
      <c r="I774" s="78" t="s">
        <v>6407</v>
      </c>
      <c r="J774" s="141">
        <v>39900</v>
      </c>
      <c r="K774" s="78" t="s">
        <v>7625</v>
      </c>
      <c r="L774" s="78" t="s">
        <v>6408</v>
      </c>
      <c r="M774" s="78" t="s">
        <v>6409</v>
      </c>
      <c r="N774" s="78" t="s">
        <v>6410</v>
      </c>
      <c r="O774" s="78" t="s">
        <v>6411</v>
      </c>
      <c r="P774" s="9">
        <v>76</v>
      </c>
      <c r="Q774" s="6">
        <v>1.4</v>
      </c>
      <c r="R774" s="6"/>
      <c r="S774" s="6">
        <v>1.4</v>
      </c>
      <c r="T774" s="6">
        <v>0.5</v>
      </c>
      <c r="U774" s="6">
        <v>1.9</v>
      </c>
      <c r="V774" s="9">
        <v>0</v>
      </c>
      <c r="W774" s="9">
        <v>100</v>
      </c>
      <c r="X774" s="6" t="s">
        <v>6412</v>
      </c>
      <c r="Y774" s="9">
        <v>3</v>
      </c>
      <c r="Z774" s="9">
        <v>11</v>
      </c>
      <c r="AA774" s="9">
        <v>1</v>
      </c>
      <c r="AB774" s="9">
        <v>44</v>
      </c>
      <c r="AC774" s="9"/>
      <c r="AD774" s="6">
        <v>0</v>
      </c>
      <c r="AE774" s="9">
        <v>4</v>
      </c>
      <c r="AF774" s="81"/>
      <c r="AG774" s="209"/>
      <c r="AH774" s="6"/>
      <c r="AI774" s="119"/>
      <c r="AJ774" s="192"/>
      <c r="AK774" s="9"/>
      <c r="AL774" s="119"/>
      <c r="AM774" s="192"/>
      <c r="AN774" s="9"/>
      <c r="AO774" s="119"/>
      <c r="AP774" s="192"/>
      <c r="AQ774" s="9"/>
      <c r="AR774" s="81"/>
      <c r="AS774" s="192"/>
      <c r="AT774" s="9"/>
      <c r="AU774" s="119"/>
      <c r="AV774" s="84"/>
      <c r="AW774" s="9"/>
      <c r="AX774" s="119"/>
      <c r="AY774" s="192"/>
      <c r="AZ774" s="9"/>
      <c r="BA774" s="119"/>
      <c r="BB774" s="192"/>
      <c r="BC774" s="9"/>
      <c r="BD774" s="119"/>
      <c r="BE774" s="192"/>
      <c r="BF774" s="9"/>
      <c r="BG774" s="119"/>
    </row>
    <row r="775" spans="1:59" s="41" customFormat="1" ht="191.1" x14ac:dyDescent="0.25">
      <c r="A775" s="9">
        <v>2991</v>
      </c>
      <c r="B775" s="124" t="s">
        <v>6230</v>
      </c>
      <c r="C775" s="9"/>
      <c r="D775" s="6"/>
      <c r="E775" s="2" t="s">
        <v>6240</v>
      </c>
      <c r="F775" s="1" t="s">
        <v>6241</v>
      </c>
      <c r="G775" s="78" t="s">
        <v>6413</v>
      </c>
      <c r="H775" s="9">
        <v>2013</v>
      </c>
      <c r="I775" s="78" t="s">
        <v>6414</v>
      </c>
      <c r="J775" s="141">
        <v>34980</v>
      </c>
      <c r="K775" s="78" t="s">
        <v>7625</v>
      </c>
      <c r="L775" s="78" t="s">
        <v>6244</v>
      </c>
      <c r="M775" s="78" t="s">
        <v>6245</v>
      </c>
      <c r="N775" s="78" t="s">
        <v>6415</v>
      </c>
      <c r="O775" s="78" t="s">
        <v>6416</v>
      </c>
      <c r="P775" s="9">
        <v>215</v>
      </c>
      <c r="Q775" s="6">
        <v>4</v>
      </c>
      <c r="R775" s="6"/>
      <c r="S775" s="6">
        <v>4</v>
      </c>
      <c r="T775" s="6">
        <v>20</v>
      </c>
      <c r="U775" s="6">
        <v>24</v>
      </c>
      <c r="V775" s="9">
        <v>0</v>
      </c>
      <c r="W775" s="9">
        <v>92</v>
      </c>
      <c r="X775" s="6" t="s">
        <v>6248</v>
      </c>
      <c r="Y775" s="9"/>
      <c r="Z775" s="9"/>
      <c r="AA775" s="9"/>
      <c r="AB775" s="9">
        <v>44</v>
      </c>
      <c r="AC775" s="9"/>
      <c r="AD775" s="6">
        <v>20</v>
      </c>
      <c r="AE775" s="9">
        <v>4</v>
      </c>
      <c r="AF775" s="81"/>
      <c r="AG775" s="209"/>
      <c r="AH775" s="6"/>
      <c r="AI775" s="119"/>
      <c r="AJ775" s="192"/>
      <c r="AK775" s="9"/>
      <c r="AL775" s="119"/>
      <c r="AM775" s="192"/>
      <c r="AN775" s="9"/>
      <c r="AO775" s="119"/>
      <c r="AP775" s="192"/>
      <c r="AQ775" s="9"/>
      <c r="AR775" s="81"/>
      <c r="AS775" s="192"/>
      <c r="AT775" s="9"/>
      <c r="AU775" s="119"/>
      <c r="AV775" s="84"/>
      <c r="AW775" s="9"/>
      <c r="AX775" s="119"/>
      <c r="AY775" s="192"/>
      <c r="AZ775" s="9"/>
      <c r="BA775" s="119"/>
      <c r="BB775" s="192"/>
      <c r="BC775" s="9"/>
      <c r="BD775" s="119"/>
      <c r="BE775" s="192"/>
      <c r="BF775" s="9"/>
      <c r="BG775" s="119"/>
    </row>
    <row r="776" spans="1:59" s="41" customFormat="1" ht="191.1" x14ac:dyDescent="0.25">
      <c r="A776" s="9">
        <v>2991</v>
      </c>
      <c r="B776" s="124" t="s">
        <v>6230</v>
      </c>
      <c r="C776" s="9"/>
      <c r="D776" s="6"/>
      <c r="E776" s="2" t="s">
        <v>6264</v>
      </c>
      <c r="F776" s="1" t="s">
        <v>6265</v>
      </c>
      <c r="G776" s="78" t="s">
        <v>6417</v>
      </c>
      <c r="H776" s="9">
        <v>2010</v>
      </c>
      <c r="I776" s="78" t="s">
        <v>6418</v>
      </c>
      <c r="J776" s="141">
        <v>75468</v>
      </c>
      <c r="K776" s="78" t="s">
        <v>7625</v>
      </c>
      <c r="L776" s="78" t="s">
        <v>6343</v>
      </c>
      <c r="M776" s="78" t="s">
        <v>6269</v>
      </c>
      <c r="N776" s="78" t="s">
        <v>6419</v>
      </c>
      <c r="O776" s="78" t="s">
        <v>6420</v>
      </c>
      <c r="P776" s="9">
        <v>20</v>
      </c>
      <c r="Q776" s="6">
        <v>16</v>
      </c>
      <c r="R776" s="6"/>
      <c r="S776" s="6">
        <v>16</v>
      </c>
      <c r="T776" s="6">
        <v>24</v>
      </c>
      <c r="U776" s="6">
        <v>40</v>
      </c>
      <c r="V776" s="9">
        <v>11</v>
      </c>
      <c r="W776" s="9">
        <v>100</v>
      </c>
      <c r="X776" s="6" t="s">
        <v>6421</v>
      </c>
      <c r="Y776" s="9">
        <v>3</v>
      </c>
      <c r="Z776" s="9">
        <v>12</v>
      </c>
      <c r="AA776" s="9">
        <v>1</v>
      </c>
      <c r="AB776" s="9">
        <v>44</v>
      </c>
      <c r="AC776" s="9"/>
      <c r="AD776" s="6">
        <v>24</v>
      </c>
      <c r="AE776" s="9">
        <v>5</v>
      </c>
      <c r="AF776" s="81"/>
      <c r="AG776" s="209"/>
      <c r="AH776" s="6"/>
      <c r="AI776" s="119"/>
      <c r="AJ776" s="192"/>
      <c r="AK776" s="9"/>
      <c r="AL776" s="119"/>
      <c r="AM776" s="192"/>
      <c r="AN776" s="9"/>
      <c r="AO776" s="119"/>
      <c r="AP776" s="192"/>
      <c r="AQ776" s="9"/>
      <c r="AR776" s="81"/>
      <c r="AS776" s="192"/>
      <c r="AT776" s="9"/>
      <c r="AU776" s="119"/>
      <c r="AV776" s="84"/>
      <c r="AW776" s="9"/>
      <c r="AX776" s="119"/>
      <c r="AY776" s="192"/>
      <c r="AZ776" s="9"/>
      <c r="BA776" s="119"/>
      <c r="BB776" s="192"/>
      <c r="BC776" s="9"/>
      <c r="BD776" s="119"/>
      <c r="BE776" s="192"/>
      <c r="BF776" s="9"/>
      <c r="BG776" s="119"/>
    </row>
    <row r="777" spans="1:59" s="41" customFormat="1" ht="191.1" x14ac:dyDescent="0.25">
      <c r="A777" s="9">
        <v>2991</v>
      </c>
      <c r="B777" s="124" t="s">
        <v>6230</v>
      </c>
      <c r="C777" s="9"/>
      <c r="D777" s="6"/>
      <c r="E777" s="2" t="s">
        <v>6249</v>
      </c>
      <c r="F777" s="1">
        <v>17270</v>
      </c>
      <c r="G777" s="78" t="s">
        <v>6422</v>
      </c>
      <c r="H777" s="9">
        <v>2011</v>
      </c>
      <c r="I777" s="78" t="s">
        <v>6423</v>
      </c>
      <c r="J777" s="141">
        <v>46800</v>
      </c>
      <c r="K777" s="78" t="s">
        <v>7625</v>
      </c>
      <c r="L777" s="78" t="s">
        <v>6392</v>
      </c>
      <c r="M777" s="78" t="s">
        <v>6253</v>
      </c>
      <c r="N777" s="78" t="s">
        <v>6254</v>
      </c>
      <c r="O777" s="78" t="s">
        <v>6255</v>
      </c>
      <c r="P777" s="9">
        <v>32</v>
      </c>
      <c r="Q777" s="6">
        <v>14</v>
      </c>
      <c r="R777" s="6"/>
      <c r="S777" s="6">
        <v>14</v>
      </c>
      <c r="T777" s="6">
        <v>23</v>
      </c>
      <c r="U777" s="6">
        <v>37</v>
      </c>
      <c r="V777" s="9">
        <v>16</v>
      </c>
      <c r="W777" s="9">
        <v>100</v>
      </c>
      <c r="X777" s="6" t="s">
        <v>6424</v>
      </c>
      <c r="Y777" s="9">
        <v>3</v>
      </c>
      <c r="Z777" s="9">
        <v>12</v>
      </c>
      <c r="AA777" s="9">
        <v>3</v>
      </c>
      <c r="AB777" s="9">
        <v>44</v>
      </c>
      <c r="AC777" s="9"/>
      <c r="AD777" s="6">
        <v>23</v>
      </c>
      <c r="AE777" s="9">
        <v>4</v>
      </c>
      <c r="AF777" s="81"/>
      <c r="AG777" s="209"/>
      <c r="AH777" s="6"/>
      <c r="AI777" s="119"/>
      <c r="AJ777" s="192"/>
      <c r="AK777" s="9"/>
      <c r="AL777" s="119"/>
      <c r="AM777" s="192"/>
      <c r="AN777" s="9"/>
      <c r="AO777" s="119"/>
      <c r="AP777" s="192"/>
      <c r="AQ777" s="9"/>
      <c r="AR777" s="81"/>
      <c r="AS777" s="192"/>
      <c r="AT777" s="9"/>
      <c r="AU777" s="119"/>
      <c r="AV777" s="84"/>
      <c r="AW777" s="9"/>
      <c r="AX777" s="119"/>
      <c r="AY777" s="192"/>
      <c r="AZ777" s="9"/>
      <c r="BA777" s="119"/>
      <c r="BB777" s="192"/>
      <c r="BC777" s="9"/>
      <c r="BD777" s="119"/>
      <c r="BE777" s="192"/>
      <c r="BF777" s="9"/>
      <c r="BG777" s="119"/>
    </row>
    <row r="778" spans="1:59" s="41" customFormat="1" ht="203.85" x14ac:dyDescent="0.25">
      <c r="A778" s="9">
        <v>2991</v>
      </c>
      <c r="B778" s="124" t="s">
        <v>6230</v>
      </c>
      <c r="C778" s="9"/>
      <c r="D778" s="6"/>
      <c r="E778" s="2" t="s">
        <v>6425</v>
      </c>
      <c r="F778" s="1" t="s">
        <v>6426</v>
      </c>
      <c r="G778" s="78" t="s">
        <v>6427</v>
      </c>
      <c r="H778" s="9">
        <v>2011</v>
      </c>
      <c r="I778" s="78" t="s">
        <v>6428</v>
      </c>
      <c r="J778" s="141">
        <v>105413.15</v>
      </c>
      <c r="K778" s="78" t="s">
        <v>7625</v>
      </c>
      <c r="L778" s="78" t="s">
        <v>6429</v>
      </c>
      <c r="M778" s="78" t="s">
        <v>6430</v>
      </c>
      <c r="N778" s="78" t="s">
        <v>6431</v>
      </c>
      <c r="O778" s="78" t="s">
        <v>6432</v>
      </c>
      <c r="P778" s="9">
        <v>29</v>
      </c>
      <c r="Q778" s="6">
        <v>12</v>
      </c>
      <c r="R778" s="6"/>
      <c r="S778" s="6">
        <v>12</v>
      </c>
      <c r="T778" s="6">
        <v>18</v>
      </c>
      <c r="U778" s="6">
        <v>30</v>
      </c>
      <c r="V778" s="9">
        <v>40</v>
      </c>
      <c r="W778" s="9">
        <v>100</v>
      </c>
      <c r="X778" s="6" t="s">
        <v>6433</v>
      </c>
      <c r="Y778" s="9">
        <v>1</v>
      </c>
      <c r="Z778" s="9">
        <v>7</v>
      </c>
      <c r="AA778" s="9">
        <v>6</v>
      </c>
      <c r="AB778" s="9">
        <v>44</v>
      </c>
      <c r="AC778" s="9"/>
      <c r="AD778" s="6">
        <v>18</v>
      </c>
      <c r="AE778" s="9">
        <v>4</v>
      </c>
      <c r="AF778" s="81"/>
      <c r="AG778" s="209"/>
      <c r="AH778" s="6"/>
      <c r="AI778" s="119"/>
      <c r="AJ778" s="192"/>
      <c r="AK778" s="9"/>
      <c r="AL778" s="119"/>
      <c r="AM778" s="192"/>
      <c r="AN778" s="9"/>
      <c r="AO778" s="119"/>
      <c r="AP778" s="192"/>
      <c r="AQ778" s="9"/>
      <c r="AR778" s="81"/>
      <c r="AS778" s="192"/>
      <c r="AT778" s="9"/>
      <c r="AU778" s="119"/>
      <c r="AV778" s="84"/>
      <c r="AW778" s="9"/>
      <c r="AX778" s="119"/>
      <c r="AY778" s="192"/>
      <c r="AZ778" s="9"/>
      <c r="BA778" s="119"/>
      <c r="BB778" s="192"/>
      <c r="BC778" s="9"/>
      <c r="BD778" s="119"/>
      <c r="BE778" s="192"/>
      <c r="BF778" s="9"/>
      <c r="BG778" s="119"/>
    </row>
    <row r="779" spans="1:59" s="41" customFormat="1" ht="203.85" x14ac:dyDescent="0.25">
      <c r="A779" s="9">
        <v>2992</v>
      </c>
      <c r="B779" s="124" t="s">
        <v>6434</v>
      </c>
      <c r="C779" s="9" t="s">
        <v>6435</v>
      </c>
      <c r="D779" s="6"/>
      <c r="E779" s="2" t="s">
        <v>6436</v>
      </c>
      <c r="F779" s="1" t="s">
        <v>6437</v>
      </c>
      <c r="G779" s="78" t="s">
        <v>6438</v>
      </c>
      <c r="H779" s="9">
        <v>2010</v>
      </c>
      <c r="I779" s="78" t="s">
        <v>6439</v>
      </c>
      <c r="J779" s="141">
        <v>231751.28</v>
      </c>
      <c r="K779" s="78" t="s">
        <v>7625</v>
      </c>
      <c r="L779" s="78" t="s">
        <v>6440</v>
      </c>
      <c r="M779" s="78" t="s">
        <v>6441</v>
      </c>
      <c r="N779" s="78" t="s">
        <v>6442</v>
      </c>
      <c r="O779" s="78" t="s">
        <v>6443</v>
      </c>
      <c r="P779" s="9" t="s">
        <v>6444</v>
      </c>
      <c r="Q779" s="6">
        <v>31.270000000000003</v>
      </c>
      <c r="R779" s="6">
        <v>0</v>
      </c>
      <c r="S779" s="6">
        <v>5.15</v>
      </c>
      <c r="T779" s="6">
        <v>26.12</v>
      </c>
      <c r="U779" s="6">
        <v>31.270000000000003</v>
      </c>
      <c r="V779" s="9">
        <v>75</v>
      </c>
      <c r="W779" s="9">
        <v>0</v>
      </c>
      <c r="X779" s="6" t="s">
        <v>6445</v>
      </c>
      <c r="Y779" s="9">
        <v>3</v>
      </c>
      <c r="Z779" s="9">
        <v>2</v>
      </c>
      <c r="AA779" s="9">
        <v>3</v>
      </c>
      <c r="AB779" s="9">
        <v>4</v>
      </c>
      <c r="AC779" s="9" t="s">
        <v>755</v>
      </c>
      <c r="AD779" s="6">
        <v>30.3</v>
      </c>
      <c r="AE779" s="9">
        <v>3</v>
      </c>
      <c r="AF779" s="81"/>
      <c r="AG779" s="209"/>
      <c r="AH779" s="6"/>
      <c r="AI779" s="119"/>
      <c r="AJ779" s="192"/>
      <c r="AK779" s="9"/>
      <c r="AL779" s="119"/>
      <c r="AM779" s="192"/>
      <c r="AN779" s="9"/>
      <c r="AO779" s="119"/>
      <c r="AP779" s="192"/>
      <c r="AQ779" s="9"/>
      <c r="AR779" s="81"/>
      <c r="AS779" s="192"/>
      <c r="AT779" s="9"/>
      <c r="AU779" s="119"/>
      <c r="AV779" s="84"/>
      <c r="AW779" s="9"/>
      <c r="AX779" s="119"/>
      <c r="AY779" s="192"/>
      <c r="AZ779" s="9"/>
      <c r="BA779" s="119"/>
      <c r="BB779" s="192"/>
      <c r="BC779" s="9"/>
      <c r="BD779" s="119"/>
      <c r="BE779" s="192"/>
      <c r="BF779" s="9"/>
      <c r="BG779" s="119"/>
    </row>
    <row r="780" spans="1:59" s="41" customFormat="1" ht="293" x14ac:dyDescent="0.25">
      <c r="A780" s="9">
        <v>2992</v>
      </c>
      <c r="B780" s="124" t="s">
        <v>6434</v>
      </c>
      <c r="C780" s="9" t="s">
        <v>6435</v>
      </c>
      <c r="D780" s="6"/>
      <c r="E780" s="2" t="s">
        <v>6446</v>
      </c>
      <c r="F780" s="1" t="s">
        <v>6447</v>
      </c>
      <c r="G780" s="78" t="s">
        <v>6448</v>
      </c>
      <c r="H780" s="9" t="s">
        <v>6449</v>
      </c>
      <c r="I780" s="78" t="s">
        <v>6450</v>
      </c>
      <c r="J780" s="141">
        <v>394060</v>
      </c>
      <c r="K780" s="78" t="s">
        <v>7625</v>
      </c>
      <c r="L780" s="78" t="s">
        <v>6451</v>
      </c>
      <c r="M780" s="78" t="s">
        <v>6452</v>
      </c>
      <c r="N780" s="78" t="s">
        <v>6453</v>
      </c>
      <c r="O780" s="78" t="s">
        <v>6454</v>
      </c>
      <c r="P780" s="9" t="s">
        <v>6455</v>
      </c>
      <c r="Q780" s="6">
        <v>35</v>
      </c>
      <c r="R780" s="6">
        <v>0</v>
      </c>
      <c r="S780" s="6">
        <v>20.588235294117649</v>
      </c>
      <c r="T780" s="6">
        <v>14.411764705882353</v>
      </c>
      <c r="U780" s="6">
        <v>35</v>
      </c>
      <c r="V780" s="9">
        <v>83</v>
      </c>
      <c r="W780" s="9">
        <v>0</v>
      </c>
      <c r="X780" s="6" t="s">
        <v>6445</v>
      </c>
      <c r="Y780" s="9">
        <v>2</v>
      </c>
      <c r="Z780" s="9">
        <v>5</v>
      </c>
      <c r="AA780" s="9">
        <v>3</v>
      </c>
      <c r="AB780" s="9">
        <v>66</v>
      </c>
      <c r="AC780" s="9" t="s">
        <v>755</v>
      </c>
      <c r="AD780" s="6">
        <v>30.3</v>
      </c>
      <c r="AE780" s="9">
        <v>3</v>
      </c>
      <c r="AF780" s="81"/>
      <c r="AG780" s="209"/>
      <c r="AH780" s="6"/>
      <c r="AI780" s="119"/>
      <c r="AJ780" s="192"/>
      <c r="AK780" s="9"/>
      <c r="AL780" s="119"/>
      <c r="AM780" s="192"/>
      <c r="AN780" s="9"/>
      <c r="AO780" s="119"/>
      <c r="AP780" s="192"/>
      <c r="AQ780" s="9"/>
      <c r="AR780" s="81"/>
      <c r="AS780" s="192"/>
      <c r="AT780" s="9"/>
      <c r="AU780" s="119"/>
      <c r="AV780" s="84"/>
      <c r="AW780" s="9"/>
      <c r="AX780" s="119"/>
      <c r="AY780" s="192"/>
      <c r="AZ780" s="9"/>
      <c r="BA780" s="119"/>
      <c r="BB780" s="192"/>
      <c r="BC780" s="9"/>
      <c r="BD780" s="119"/>
      <c r="BE780" s="192"/>
      <c r="BF780" s="9"/>
      <c r="BG780" s="119"/>
    </row>
    <row r="781" spans="1:59" s="41" customFormat="1" ht="152.9" x14ac:dyDescent="0.25">
      <c r="A781" s="9">
        <v>2992</v>
      </c>
      <c r="B781" s="124" t="s">
        <v>6434</v>
      </c>
      <c r="C781" s="9" t="s">
        <v>6435</v>
      </c>
      <c r="D781" s="6"/>
      <c r="E781" s="2" t="s">
        <v>546</v>
      </c>
      <c r="F781" s="1" t="s">
        <v>6456</v>
      </c>
      <c r="G781" s="78" t="s">
        <v>6165</v>
      </c>
      <c r="H781" s="9">
        <v>2013</v>
      </c>
      <c r="I781" s="78" t="s">
        <v>6457</v>
      </c>
      <c r="J781" s="141">
        <v>67209.2</v>
      </c>
      <c r="K781" s="78" t="s">
        <v>7625</v>
      </c>
      <c r="L781" s="78" t="s">
        <v>6458</v>
      </c>
      <c r="M781" s="78" t="s">
        <v>6459</v>
      </c>
      <c r="N781" s="78" t="s">
        <v>6460</v>
      </c>
      <c r="O781" s="78" t="s">
        <v>6461</v>
      </c>
      <c r="P781" s="9" t="s">
        <v>6462</v>
      </c>
      <c r="Q781" s="6">
        <v>17.058823529411764</v>
      </c>
      <c r="R781" s="6">
        <v>0</v>
      </c>
      <c r="S781" s="6">
        <v>8.235294117647058</v>
      </c>
      <c r="T781" s="6">
        <v>8.8235294117647065</v>
      </c>
      <c r="U781" s="6">
        <v>17.058823529411764</v>
      </c>
      <c r="V781" s="9">
        <v>100</v>
      </c>
      <c r="W781" s="9">
        <v>0</v>
      </c>
      <c r="X781" s="6" t="s">
        <v>6445</v>
      </c>
      <c r="Y781" s="9">
        <v>6</v>
      </c>
      <c r="Z781" s="9">
        <v>1</v>
      </c>
      <c r="AA781" s="9">
        <v>4</v>
      </c>
      <c r="AB781" s="9">
        <v>14</v>
      </c>
      <c r="AC781" s="9" t="s">
        <v>755</v>
      </c>
      <c r="AD781" s="6">
        <v>22.35</v>
      </c>
      <c r="AE781" s="9">
        <v>3</v>
      </c>
      <c r="AF781" s="81"/>
      <c r="AG781" s="209"/>
      <c r="AH781" s="6"/>
      <c r="AI781" s="119"/>
      <c r="AJ781" s="192"/>
      <c r="AK781" s="9"/>
      <c r="AL781" s="119"/>
      <c r="AM781" s="192"/>
      <c r="AN781" s="9"/>
      <c r="AO781" s="119"/>
      <c r="AP781" s="192"/>
      <c r="AQ781" s="9"/>
      <c r="AR781" s="81"/>
      <c r="AS781" s="192"/>
      <c r="AT781" s="9"/>
      <c r="AU781" s="119"/>
      <c r="AV781" s="84"/>
      <c r="AW781" s="9"/>
      <c r="AX781" s="119"/>
      <c r="AY781" s="192"/>
      <c r="AZ781" s="9"/>
      <c r="BA781" s="119"/>
      <c r="BB781" s="192"/>
      <c r="BC781" s="9"/>
      <c r="BD781" s="119"/>
      <c r="BE781" s="192"/>
      <c r="BF781" s="9"/>
      <c r="BG781" s="119"/>
    </row>
    <row r="782" spans="1:59" s="41" customFormat="1" ht="280.25" x14ac:dyDescent="0.25">
      <c r="A782" s="9">
        <v>2992</v>
      </c>
      <c r="B782" s="124" t="s">
        <v>6434</v>
      </c>
      <c r="C782" s="9" t="s">
        <v>6435</v>
      </c>
      <c r="D782" s="6"/>
      <c r="E782" s="2" t="s">
        <v>6463</v>
      </c>
      <c r="F782" s="1" t="s">
        <v>6464</v>
      </c>
      <c r="G782" s="78" t="s">
        <v>6465</v>
      </c>
      <c r="H782" s="9">
        <v>2011</v>
      </c>
      <c r="I782" s="78" t="s">
        <v>6466</v>
      </c>
      <c r="J782" s="141">
        <v>411600</v>
      </c>
      <c r="K782" s="78" t="s">
        <v>7625</v>
      </c>
      <c r="L782" s="78" t="s">
        <v>6467</v>
      </c>
      <c r="M782" s="78" t="s">
        <v>6468</v>
      </c>
      <c r="N782" s="78" t="s">
        <v>6469</v>
      </c>
      <c r="O782" s="78" t="s">
        <v>6470</v>
      </c>
      <c r="P782" s="9" t="s">
        <v>6471</v>
      </c>
      <c r="Q782" s="6">
        <v>38.129999999999995</v>
      </c>
      <c r="R782" s="6">
        <v>0</v>
      </c>
      <c r="S782" s="6">
        <v>10.59</v>
      </c>
      <c r="T782" s="6">
        <v>27.54</v>
      </c>
      <c r="U782" s="6">
        <v>38.129999999999995</v>
      </c>
      <c r="V782" s="9">
        <v>100</v>
      </c>
      <c r="W782" s="9">
        <v>74</v>
      </c>
      <c r="X782" s="6" t="s">
        <v>6445</v>
      </c>
      <c r="Y782" s="9">
        <v>3</v>
      </c>
      <c r="Z782" s="9">
        <v>8</v>
      </c>
      <c r="AA782" s="9">
        <v>1</v>
      </c>
      <c r="AB782" s="9">
        <v>60</v>
      </c>
      <c r="AC782" s="9" t="s">
        <v>755</v>
      </c>
      <c r="AD782" s="6">
        <v>30.3</v>
      </c>
      <c r="AE782" s="9">
        <v>3</v>
      </c>
      <c r="AF782" s="81"/>
      <c r="AG782" s="209"/>
      <c r="AH782" s="6"/>
      <c r="AI782" s="119"/>
      <c r="AJ782" s="192"/>
      <c r="AK782" s="9"/>
      <c r="AL782" s="119"/>
      <c r="AM782" s="192"/>
      <c r="AN782" s="9"/>
      <c r="AO782" s="119"/>
      <c r="AP782" s="192"/>
      <c r="AQ782" s="9"/>
      <c r="AR782" s="81"/>
      <c r="AS782" s="192"/>
      <c r="AT782" s="9"/>
      <c r="AU782" s="119"/>
      <c r="AV782" s="84"/>
      <c r="AW782" s="9"/>
      <c r="AX782" s="119"/>
      <c r="AY782" s="192"/>
      <c r="AZ782" s="9"/>
      <c r="BA782" s="119"/>
      <c r="BB782" s="192"/>
      <c r="BC782" s="9"/>
      <c r="BD782" s="119"/>
      <c r="BE782" s="192"/>
      <c r="BF782" s="9"/>
      <c r="BG782" s="119"/>
    </row>
    <row r="783" spans="1:59" s="41" customFormat="1" ht="242.05" x14ac:dyDescent="0.25">
      <c r="A783" s="9">
        <v>2992</v>
      </c>
      <c r="B783" s="124" t="s">
        <v>6434</v>
      </c>
      <c r="C783" s="9" t="s">
        <v>6435</v>
      </c>
      <c r="D783" s="6"/>
      <c r="E783" s="2" t="s">
        <v>6463</v>
      </c>
      <c r="F783" s="1" t="s">
        <v>6464</v>
      </c>
      <c r="G783" s="78" t="s">
        <v>6472</v>
      </c>
      <c r="H783" s="9">
        <v>2011</v>
      </c>
      <c r="I783" s="78" t="s">
        <v>6473</v>
      </c>
      <c r="J783" s="141">
        <v>80994.64</v>
      </c>
      <c r="K783" s="78" t="s">
        <v>7625</v>
      </c>
      <c r="L783" s="78" t="s">
        <v>6467</v>
      </c>
      <c r="M783" s="78" t="s">
        <v>6468</v>
      </c>
      <c r="N783" s="78" t="s">
        <v>6474</v>
      </c>
      <c r="O783" s="78" t="s">
        <v>6475</v>
      </c>
      <c r="P783" s="9" t="s">
        <v>6476</v>
      </c>
      <c r="Q783" s="6">
        <v>32.4</v>
      </c>
      <c r="R783" s="6">
        <v>0</v>
      </c>
      <c r="S783" s="6">
        <v>3.53</v>
      </c>
      <c r="T783" s="6">
        <v>28.87</v>
      </c>
      <c r="U783" s="6">
        <v>32.4</v>
      </c>
      <c r="V783" s="9">
        <v>100</v>
      </c>
      <c r="W783" s="9">
        <v>0</v>
      </c>
      <c r="X783" s="6" t="s">
        <v>6445</v>
      </c>
      <c r="Y783" s="9">
        <v>3</v>
      </c>
      <c r="Z783" s="9">
        <v>12</v>
      </c>
      <c r="AA783" s="9">
        <v>3</v>
      </c>
      <c r="AB783" s="9">
        <v>60</v>
      </c>
      <c r="AC783" s="9" t="s">
        <v>755</v>
      </c>
      <c r="AD783" s="6">
        <v>30.3</v>
      </c>
      <c r="AE783" s="9">
        <v>3</v>
      </c>
      <c r="AF783" s="81"/>
      <c r="AG783" s="209"/>
      <c r="AH783" s="6"/>
      <c r="AI783" s="119"/>
      <c r="AJ783" s="192"/>
      <c r="AK783" s="9"/>
      <c r="AL783" s="119"/>
      <c r="AM783" s="192"/>
      <c r="AN783" s="9"/>
      <c r="AO783" s="119"/>
      <c r="AP783" s="192"/>
      <c r="AQ783" s="9"/>
      <c r="AR783" s="81"/>
      <c r="AS783" s="192"/>
      <c r="AT783" s="9"/>
      <c r="AU783" s="119"/>
      <c r="AV783" s="84"/>
      <c r="AW783" s="9"/>
      <c r="AX783" s="119"/>
      <c r="AY783" s="192"/>
      <c r="AZ783" s="9"/>
      <c r="BA783" s="119"/>
      <c r="BB783" s="192"/>
      <c r="BC783" s="9"/>
      <c r="BD783" s="119"/>
      <c r="BE783" s="192"/>
      <c r="BF783" s="9"/>
      <c r="BG783" s="119"/>
    </row>
    <row r="784" spans="1:59" s="41" customFormat="1" ht="50.95" x14ac:dyDescent="0.25">
      <c r="A784" s="9">
        <v>2992</v>
      </c>
      <c r="B784" s="124" t="s">
        <v>6434</v>
      </c>
      <c r="C784" s="9" t="s">
        <v>6435</v>
      </c>
      <c r="D784" s="6"/>
      <c r="E784" s="2" t="s">
        <v>6477</v>
      </c>
      <c r="F784" s="1" t="s">
        <v>6478</v>
      </c>
      <c r="G784" s="78" t="s">
        <v>6479</v>
      </c>
      <c r="H784" s="9">
        <v>2011</v>
      </c>
      <c r="I784" s="78" t="s">
        <v>6480</v>
      </c>
      <c r="J784" s="141">
        <v>120045.84</v>
      </c>
      <c r="K784" s="78" t="s">
        <v>7625</v>
      </c>
      <c r="L784" s="78" t="s">
        <v>6481</v>
      </c>
      <c r="M784" s="78" t="s">
        <v>6482</v>
      </c>
      <c r="N784" s="78" t="s">
        <v>6483</v>
      </c>
      <c r="O784" s="78" t="s">
        <v>6484</v>
      </c>
      <c r="P784" s="9" t="s">
        <v>6485</v>
      </c>
      <c r="Q784" s="6">
        <v>9.9650819231802323</v>
      </c>
      <c r="R784" s="6">
        <v>0</v>
      </c>
      <c r="S784" s="6">
        <v>1.1415525114155252</v>
      </c>
      <c r="T784" s="6">
        <v>8.8235294117647065</v>
      </c>
      <c r="U784" s="6">
        <v>9.9650819231802323</v>
      </c>
      <c r="V784" s="9">
        <v>83</v>
      </c>
      <c r="W784" s="9">
        <v>0</v>
      </c>
      <c r="X784" s="6" t="s">
        <v>6445</v>
      </c>
      <c r="Y784" s="9">
        <v>3</v>
      </c>
      <c r="Z784" s="9">
        <v>1</v>
      </c>
      <c r="AA784" s="9">
        <v>3</v>
      </c>
      <c r="AB784" s="9">
        <v>60</v>
      </c>
      <c r="AC784" s="9" t="s">
        <v>755</v>
      </c>
      <c r="AD784" s="6">
        <v>22.35</v>
      </c>
      <c r="AE784" s="9">
        <v>3</v>
      </c>
      <c r="AF784" s="81"/>
      <c r="AG784" s="209"/>
      <c r="AH784" s="6"/>
      <c r="AI784" s="119"/>
      <c r="AJ784" s="192"/>
      <c r="AK784" s="9"/>
      <c r="AL784" s="119"/>
      <c r="AM784" s="192"/>
      <c r="AN784" s="9"/>
      <c r="AO784" s="119"/>
      <c r="AP784" s="192"/>
      <c r="AQ784" s="9"/>
      <c r="AR784" s="81"/>
      <c r="AS784" s="192"/>
      <c r="AT784" s="9"/>
      <c r="AU784" s="119"/>
      <c r="AV784" s="84"/>
      <c r="AW784" s="9"/>
      <c r="AX784" s="119"/>
      <c r="AY784" s="192"/>
      <c r="AZ784" s="9"/>
      <c r="BA784" s="119"/>
      <c r="BB784" s="192"/>
      <c r="BC784" s="9"/>
      <c r="BD784" s="119"/>
      <c r="BE784" s="192"/>
      <c r="BF784" s="9"/>
      <c r="BG784" s="119"/>
    </row>
    <row r="785" spans="1:59" s="41" customFormat="1" ht="178.35" x14ac:dyDescent="0.25">
      <c r="A785" s="9">
        <v>2992</v>
      </c>
      <c r="B785" s="124" t="s">
        <v>6434</v>
      </c>
      <c r="C785" s="9" t="s">
        <v>6435</v>
      </c>
      <c r="D785" s="6"/>
      <c r="E785" s="2" t="s">
        <v>6486</v>
      </c>
      <c r="F785" s="1" t="s">
        <v>6487</v>
      </c>
      <c r="G785" s="78" t="s">
        <v>6488</v>
      </c>
      <c r="H785" s="9" t="s">
        <v>6489</v>
      </c>
      <c r="I785" s="78"/>
      <c r="J785" s="141">
        <v>1200000</v>
      </c>
      <c r="K785" s="78" t="s">
        <v>7625</v>
      </c>
      <c r="L785" s="78" t="s">
        <v>6490</v>
      </c>
      <c r="M785" s="78" t="s">
        <v>6491</v>
      </c>
      <c r="N785" s="78" t="s">
        <v>6492</v>
      </c>
      <c r="O785" s="78" t="s">
        <v>6493</v>
      </c>
      <c r="P785" s="9" t="s">
        <v>6494</v>
      </c>
      <c r="Q785" s="6">
        <v>37.089041095890408</v>
      </c>
      <c r="R785" s="6">
        <v>0</v>
      </c>
      <c r="S785" s="6">
        <v>29.589041095890412</v>
      </c>
      <c r="T785" s="6">
        <v>7.5</v>
      </c>
      <c r="U785" s="6">
        <v>37.089041095890408</v>
      </c>
      <c r="V785" s="9">
        <v>71</v>
      </c>
      <c r="W785" s="9">
        <v>0</v>
      </c>
      <c r="X785" s="6" t="s">
        <v>6445</v>
      </c>
      <c r="Y785" s="9">
        <v>6</v>
      </c>
      <c r="Z785" s="9">
        <v>5</v>
      </c>
      <c r="AA785" s="9">
        <v>1</v>
      </c>
      <c r="AB785" s="9">
        <v>60</v>
      </c>
      <c r="AC785" s="9" t="s">
        <v>755</v>
      </c>
      <c r="AD785" s="6">
        <v>30.3</v>
      </c>
      <c r="AE785" s="9">
        <v>3</v>
      </c>
      <c r="AF785" s="81"/>
      <c r="AG785" s="209"/>
      <c r="AH785" s="6"/>
      <c r="AI785" s="119"/>
      <c r="AJ785" s="192"/>
      <c r="AK785" s="9"/>
      <c r="AL785" s="119"/>
      <c r="AM785" s="192"/>
      <c r="AN785" s="9"/>
      <c r="AO785" s="119"/>
      <c r="AP785" s="192"/>
      <c r="AQ785" s="9"/>
      <c r="AR785" s="81"/>
      <c r="AS785" s="192"/>
      <c r="AT785" s="9"/>
      <c r="AU785" s="119"/>
      <c r="AV785" s="84"/>
      <c r="AW785" s="9"/>
      <c r="AX785" s="119"/>
      <c r="AY785" s="192"/>
      <c r="AZ785" s="9"/>
      <c r="BA785" s="119"/>
      <c r="BB785" s="192"/>
      <c r="BC785" s="9"/>
      <c r="BD785" s="119"/>
      <c r="BE785" s="192"/>
      <c r="BF785" s="9"/>
      <c r="BG785" s="119"/>
    </row>
    <row r="786" spans="1:59" s="41" customFormat="1" ht="101.95" x14ac:dyDescent="0.25">
      <c r="A786" s="9">
        <v>2992</v>
      </c>
      <c r="B786" s="124" t="s">
        <v>6434</v>
      </c>
      <c r="C786" s="9" t="s">
        <v>6435</v>
      </c>
      <c r="D786" s="6"/>
      <c r="E786" s="2" t="s">
        <v>6477</v>
      </c>
      <c r="F786" s="1" t="s">
        <v>6478</v>
      </c>
      <c r="G786" s="78" t="s">
        <v>6495</v>
      </c>
      <c r="H786" s="9" t="s">
        <v>6496</v>
      </c>
      <c r="I786" s="78" t="s">
        <v>6495</v>
      </c>
      <c r="J786" s="141">
        <v>235760.69999999998</v>
      </c>
      <c r="K786" s="78" t="s">
        <v>7625</v>
      </c>
      <c r="L786" s="78" t="s">
        <v>6481</v>
      </c>
      <c r="M786" s="78" t="s">
        <v>6482</v>
      </c>
      <c r="N786" s="78" t="s">
        <v>6497</v>
      </c>
      <c r="O786" s="78" t="s">
        <v>6498</v>
      </c>
      <c r="P786" s="9" t="s">
        <v>6499</v>
      </c>
      <c r="Q786" s="6">
        <v>15.269943593875906</v>
      </c>
      <c r="R786" s="6">
        <v>0</v>
      </c>
      <c r="S786" s="6">
        <v>12.328767123287671</v>
      </c>
      <c r="T786" s="6">
        <v>2.9411764705882355</v>
      </c>
      <c r="U786" s="6">
        <v>15.269943593875906</v>
      </c>
      <c r="V786" s="9">
        <v>16</v>
      </c>
      <c r="W786" s="9">
        <v>0</v>
      </c>
      <c r="X786" s="6" t="s">
        <v>6445</v>
      </c>
      <c r="Y786" s="9">
        <v>3</v>
      </c>
      <c r="Z786" s="9">
        <v>1</v>
      </c>
      <c r="AA786" s="9">
        <v>3</v>
      </c>
      <c r="AB786" s="9">
        <v>60</v>
      </c>
      <c r="AC786" s="9" t="s">
        <v>755</v>
      </c>
      <c r="AD786" s="6">
        <v>22.35</v>
      </c>
      <c r="AE786" s="9">
        <v>3</v>
      </c>
      <c r="AF786" s="81"/>
      <c r="AG786" s="209"/>
      <c r="AH786" s="6"/>
      <c r="AI786" s="119"/>
      <c r="AJ786" s="192"/>
      <c r="AK786" s="9"/>
      <c r="AL786" s="119"/>
      <c r="AM786" s="192"/>
      <c r="AN786" s="9"/>
      <c r="AO786" s="119"/>
      <c r="AP786" s="192"/>
      <c r="AQ786" s="9"/>
      <c r="AR786" s="81"/>
      <c r="AS786" s="192"/>
      <c r="AT786" s="9"/>
      <c r="AU786" s="119"/>
      <c r="AV786" s="84"/>
      <c r="AW786" s="9"/>
      <c r="AX786" s="119"/>
      <c r="AY786" s="192"/>
      <c r="AZ786" s="9"/>
      <c r="BA786" s="119"/>
      <c r="BB786" s="192"/>
      <c r="BC786" s="9"/>
      <c r="BD786" s="119"/>
      <c r="BE786" s="192"/>
      <c r="BF786" s="9"/>
      <c r="BG786" s="119"/>
    </row>
    <row r="787" spans="1:59" s="41" customFormat="1" ht="89.2" x14ac:dyDescent="0.25">
      <c r="A787" s="9">
        <v>2992</v>
      </c>
      <c r="B787" s="124" t="s">
        <v>6434</v>
      </c>
      <c r="C787" s="9" t="s">
        <v>6435</v>
      </c>
      <c r="D787" s="6"/>
      <c r="E787" s="2" t="s">
        <v>6500</v>
      </c>
      <c r="F787" s="1" t="s">
        <v>6501</v>
      </c>
      <c r="G787" s="78" t="s">
        <v>6502</v>
      </c>
      <c r="H787" s="9" t="s">
        <v>6496</v>
      </c>
      <c r="I787" s="78" t="s">
        <v>6503</v>
      </c>
      <c r="J787" s="141">
        <v>85101.02</v>
      </c>
      <c r="K787" s="78" t="s">
        <v>7625</v>
      </c>
      <c r="L787" s="78" t="s">
        <v>6504</v>
      </c>
      <c r="M787" s="78" t="s">
        <v>6505</v>
      </c>
      <c r="N787" s="78" t="s">
        <v>6506</v>
      </c>
      <c r="O787" s="78" t="s">
        <v>6507</v>
      </c>
      <c r="P787" s="9" t="s">
        <v>6508</v>
      </c>
      <c r="Q787" s="6">
        <v>40.26</v>
      </c>
      <c r="R787" s="6">
        <v>0</v>
      </c>
      <c r="S787" s="6">
        <v>12.06</v>
      </c>
      <c r="T787" s="6">
        <v>28.2</v>
      </c>
      <c r="U787" s="6">
        <v>40.26</v>
      </c>
      <c r="V787" s="9">
        <v>50</v>
      </c>
      <c r="W787" s="9">
        <v>0</v>
      </c>
      <c r="X787" s="6" t="s">
        <v>6445</v>
      </c>
      <c r="Y787" s="9">
        <v>3</v>
      </c>
      <c r="Z787" s="9">
        <v>3</v>
      </c>
      <c r="AA787" s="9">
        <v>1</v>
      </c>
      <c r="AB787" s="9">
        <v>10</v>
      </c>
      <c r="AC787" s="9" t="s">
        <v>755</v>
      </c>
      <c r="AD787" s="6">
        <v>30.3</v>
      </c>
      <c r="AE787" s="9">
        <v>3</v>
      </c>
      <c r="AF787" s="81"/>
      <c r="AG787" s="209"/>
      <c r="AH787" s="6"/>
      <c r="AI787" s="119"/>
      <c r="AJ787" s="192"/>
      <c r="AK787" s="9"/>
      <c r="AL787" s="119"/>
      <c r="AM787" s="192"/>
      <c r="AN787" s="9"/>
      <c r="AO787" s="119"/>
      <c r="AP787" s="192"/>
      <c r="AQ787" s="9"/>
      <c r="AR787" s="81"/>
      <c r="AS787" s="192"/>
      <c r="AT787" s="9"/>
      <c r="AU787" s="119"/>
      <c r="AV787" s="84"/>
      <c r="AW787" s="9"/>
      <c r="AX787" s="119"/>
      <c r="AY787" s="192"/>
      <c r="AZ787" s="9"/>
      <c r="BA787" s="119"/>
      <c r="BB787" s="192"/>
      <c r="BC787" s="9"/>
      <c r="BD787" s="119"/>
      <c r="BE787" s="192"/>
      <c r="BF787" s="9"/>
      <c r="BG787" s="119"/>
    </row>
    <row r="788" spans="1:59" s="41" customFormat="1" ht="89.2" x14ac:dyDescent="0.25">
      <c r="A788" s="9">
        <v>2992</v>
      </c>
      <c r="B788" s="124" t="s">
        <v>6434</v>
      </c>
      <c r="C788" s="9" t="s">
        <v>6435</v>
      </c>
      <c r="D788" s="6"/>
      <c r="E788" s="2" t="s">
        <v>6509</v>
      </c>
      <c r="F788" s="1" t="s">
        <v>1815</v>
      </c>
      <c r="G788" s="78" t="s">
        <v>6510</v>
      </c>
      <c r="H788" s="9">
        <v>2011</v>
      </c>
      <c r="I788" s="78" t="s">
        <v>6511</v>
      </c>
      <c r="J788" s="141">
        <v>55720</v>
      </c>
      <c r="K788" s="78" t="s">
        <v>7625</v>
      </c>
      <c r="L788" s="78" t="s">
        <v>6512</v>
      </c>
      <c r="M788" s="78" t="s">
        <v>6513</v>
      </c>
      <c r="N788" s="78" t="s">
        <v>6514</v>
      </c>
      <c r="O788" s="78" t="s">
        <v>6515</v>
      </c>
      <c r="P788" s="9" t="s">
        <v>6516</v>
      </c>
      <c r="Q788" s="6">
        <v>2</v>
      </c>
      <c r="R788" s="6">
        <v>0</v>
      </c>
      <c r="S788" s="6">
        <v>2</v>
      </c>
      <c r="T788" s="6"/>
      <c r="U788" s="6">
        <v>2</v>
      </c>
      <c r="V788" s="9">
        <v>72</v>
      </c>
      <c r="W788" s="9">
        <v>0</v>
      </c>
      <c r="X788" s="6" t="s">
        <v>6445</v>
      </c>
      <c r="Y788" s="9">
        <v>3</v>
      </c>
      <c r="Z788" s="9">
        <v>1</v>
      </c>
      <c r="AA788" s="9">
        <v>3</v>
      </c>
      <c r="AB788" s="9">
        <v>4</v>
      </c>
      <c r="AC788" s="9" t="s">
        <v>755</v>
      </c>
      <c r="AD788" s="6">
        <v>22.35</v>
      </c>
      <c r="AE788" s="9">
        <v>3</v>
      </c>
      <c r="AF788" s="81"/>
      <c r="AG788" s="209"/>
      <c r="AH788" s="6"/>
      <c r="AI788" s="119"/>
      <c r="AJ788" s="192"/>
      <c r="AK788" s="9"/>
      <c r="AL788" s="119"/>
      <c r="AM788" s="192"/>
      <c r="AN788" s="9"/>
      <c r="AO788" s="119"/>
      <c r="AP788" s="192"/>
      <c r="AQ788" s="9"/>
      <c r="AR788" s="81"/>
      <c r="AS788" s="192"/>
      <c r="AT788" s="9"/>
      <c r="AU788" s="119"/>
      <c r="AV788" s="84"/>
      <c r="AW788" s="9"/>
      <c r="AX788" s="119"/>
      <c r="AY788" s="192"/>
      <c r="AZ788" s="9"/>
      <c r="BA788" s="119"/>
      <c r="BB788" s="192"/>
      <c r="BC788" s="9"/>
      <c r="BD788" s="119"/>
      <c r="BE788" s="192"/>
      <c r="BF788" s="9"/>
      <c r="BG788" s="119"/>
    </row>
    <row r="789" spans="1:59" s="41" customFormat="1" ht="140.15" x14ac:dyDescent="0.25">
      <c r="A789" s="9">
        <v>2997</v>
      </c>
      <c r="B789" s="124" t="s">
        <v>6517</v>
      </c>
      <c r="C789" s="9" t="s">
        <v>6518</v>
      </c>
      <c r="D789" s="6"/>
      <c r="E789" s="2" t="s">
        <v>6519</v>
      </c>
      <c r="F789" s="1" t="s">
        <v>6520</v>
      </c>
      <c r="G789" s="78" t="s">
        <v>6521</v>
      </c>
      <c r="H789" s="9">
        <v>2011</v>
      </c>
      <c r="I789" s="78" t="s">
        <v>6522</v>
      </c>
      <c r="J789" s="141">
        <v>59285</v>
      </c>
      <c r="K789" s="78" t="s">
        <v>7625</v>
      </c>
      <c r="L789" s="78" t="s">
        <v>6523</v>
      </c>
      <c r="M789" s="78" t="s">
        <v>6524</v>
      </c>
      <c r="N789" s="78" t="s">
        <v>6525</v>
      </c>
      <c r="O789" s="78" t="s">
        <v>6526</v>
      </c>
      <c r="P789" s="9" t="s">
        <v>6527</v>
      </c>
      <c r="Q789" s="6" t="s">
        <v>6528</v>
      </c>
      <c r="R789" s="6">
        <v>0</v>
      </c>
      <c r="S789" s="6"/>
      <c r="T789" s="6"/>
      <c r="U789" s="6">
        <v>0</v>
      </c>
      <c r="V789" s="9">
        <v>55</v>
      </c>
      <c r="W789" s="9">
        <v>75</v>
      </c>
      <c r="X789" s="6" t="s">
        <v>6529</v>
      </c>
      <c r="Y789" s="9">
        <v>3</v>
      </c>
      <c r="Z789" s="9">
        <v>1</v>
      </c>
      <c r="AA789" s="9">
        <v>3</v>
      </c>
      <c r="AB789" s="9">
        <v>44</v>
      </c>
      <c r="AC789" s="9" t="s">
        <v>379</v>
      </c>
      <c r="AD789" s="6"/>
      <c r="AE789" s="9">
        <v>7</v>
      </c>
      <c r="AF789" s="81">
        <v>55</v>
      </c>
      <c r="AG789" s="209" t="s">
        <v>6530</v>
      </c>
      <c r="AH789" s="6" t="s">
        <v>6519</v>
      </c>
      <c r="AI789" s="119">
        <v>55</v>
      </c>
      <c r="AJ789" s="192"/>
      <c r="AK789" s="9"/>
      <c r="AL789" s="119"/>
      <c r="AM789" s="192"/>
      <c r="AN789" s="9"/>
      <c r="AO789" s="119"/>
      <c r="AP789" s="192"/>
      <c r="AQ789" s="9"/>
      <c r="AR789" s="81"/>
      <c r="AS789" s="192"/>
      <c r="AT789" s="9"/>
      <c r="AU789" s="119"/>
      <c r="AV789" s="84"/>
      <c r="AW789" s="9"/>
      <c r="AX789" s="119"/>
      <c r="AY789" s="192"/>
      <c r="AZ789" s="9"/>
      <c r="BA789" s="119"/>
      <c r="BB789" s="192"/>
      <c r="BC789" s="9"/>
      <c r="BD789" s="119"/>
      <c r="BE789" s="192"/>
      <c r="BF789" s="9"/>
      <c r="BG789" s="119"/>
    </row>
    <row r="790" spans="1:59" s="41" customFormat="1" ht="140.15" x14ac:dyDescent="0.25">
      <c r="A790" s="9">
        <v>2997</v>
      </c>
      <c r="B790" s="124" t="s">
        <v>6517</v>
      </c>
      <c r="C790" s="9" t="s">
        <v>6518</v>
      </c>
      <c r="D790" s="6"/>
      <c r="E790" s="2" t="s">
        <v>1049</v>
      </c>
      <c r="F790" s="1" t="s">
        <v>6531</v>
      </c>
      <c r="G790" s="78" t="s">
        <v>6532</v>
      </c>
      <c r="H790" s="9">
        <v>2011</v>
      </c>
      <c r="I790" s="78" t="s">
        <v>6533</v>
      </c>
      <c r="J790" s="141">
        <v>103503</v>
      </c>
      <c r="K790" s="78" t="s">
        <v>7625</v>
      </c>
      <c r="L790" s="78" t="s">
        <v>6523</v>
      </c>
      <c r="M790" s="78" t="s">
        <v>6524</v>
      </c>
      <c r="N790" s="78" t="s">
        <v>6534</v>
      </c>
      <c r="O790" s="78" t="s">
        <v>6535</v>
      </c>
      <c r="P790" s="9" t="s">
        <v>6536</v>
      </c>
      <c r="Q790" s="6" t="s">
        <v>6528</v>
      </c>
      <c r="R790" s="6">
        <v>0</v>
      </c>
      <c r="S790" s="6"/>
      <c r="T790" s="6"/>
      <c r="U790" s="6">
        <v>0</v>
      </c>
      <c r="V790" s="9">
        <v>70</v>
      </c>
      <c r="W790" s="9">
        <v>72</v>
      </c>
      <c r="X790" s="6" t="s">
        <v>6529</v>
      </c>
      <c r="Y790" s="9">
        <v>3</v>
      </c>
      <c r="Z790" s="9">
        <v>12</v>
      </c>
      <c r="AA790" s="9">
        <v>4</v>
      </c>
      <c r="AB790" s="9">
        <v>44</v>
      </c>
      <c r="AC790" s="9" t="s">
        <v>379</v>
      </c>
      <c r="AD790" s="6"/>
      <c r="AE790" s="9">
        <v>7</v>
      </c>
      <c r="AF790" s="81">
        <v>70</v>
      </c>
      <c r="AG790" s="209" t="s">
        <v>6530</v>
      </c>
      <c r="AH790" s="6" t="s">
        <v>1049</v>
      </c>
      <c r="AI790" s="119">
        <v>70</v>
      </c>
      <c r="AJ790" s="192"/>
      <c r="AK790" s="9"/>
      <c r="AL790" s="119"/>
      <c r="AM790" s="192"/>
      <c r="AN790" s="9"/>
      <c r="AO790" s="119"/>
      <c r="AP790" s="192"/>
      <c r="AQ790" s="9"/>
      <c r="AR790" s="81"/>
      <c r="AS790" s="192"/>
      <c r="AT790" s="9"/>
      <c r="AU790" s="119"/>
      <c r="AV790" s="84"/>
      <c r="AW790" s="9"/>
      <c r="AX790" s="119"/>
      <c r="AY790" s="192"/>
      <c r="AZ790" s="9"/>
      <c r="BA790" s="119"/>
      <c r="BB790" s="192"/>
      <c r="BC790" s="9"/>
      <c r="BD790" s="119"/>
      <c r="BE790" s="192"/>
      <c r="BF790" s="9"/>
      <c r="BG790" s="119"/>
    </row>
    <row r="791" spans="1:59" s="41" customFormat="1" ht="140.15" x14ac:dyDescent="0.25">
      <c r="A791" s="9">
        <v>2997</v>
      </c>
      <c r="B791" s="124" t="s">
        <v>6517</v>
      </c>
      <c r="C791" s="9" t="s">
        <v>6518</v>
      </c>
      <c r="D791" s="6"/>
      <c r="E791" s="2" t="s">
        <v>1049</v>
      </c>
      <c r="F791" s="1" t="s">
        <v>6531</v>
      </c>
      <c r="G791" s="78" t="s">
        <v>6537</v>
      </c>
      <c r="H791" s="9">
        <v>2010</v>
      </c>
      <c r="I791" s="78" t="s">
        <v>6538</v>
      </c>
      <c r="J791" s="141">
        <v>118297</v>
      </c>
      <c r="K791" s="78" t="s">
        <v>7625</v>
      </c>
      <c r="L791" s="78" t="s">
        <v>6523</v>
      </c>
      <c r="M791" s="78" t="s">
        <v>6524</v>
      </c>
      <c r="N791" s="78" t="s">
        <v>6539</v>
      </c>
      <c r="O791" s="78" t="s">
        <v>6540</v>
      </c>
      <c r="P791" s="9" t="s">
        <v>6541</v>
      </c>
      <c r="Q791" s="6" t="s">
        <v>6528</v>
      </c>
      <c r="R791" s="6">
        <v>0</v>
      </c>
      <c r="S791" s="6"/>
      <c r="T791" s="6"/>
      <c r="U791" s="6">
        <v>0</v>
      </c>
      <c r="V791" s="9">
        <v>60</v>
      </c>
      <c r="W791" s="9">
        <v>87</v>
      </c>
      <c r="X791" s="6" t="s">
        <v>6529</v>
      </c>
      <c r="Y791" s="9"/>
      <c r="Z791" s="9"/>
      <c r="AA791" s="9"/>
      <c r="AB791" s="9">
        <v>44</v>
      </c>
      <c r="AC791" s="9" t="s">
        <v>379</v>
      </c>
      <c r="AD791" s="6"/>
      <c r="AE791" s="9">
        <v>7</v>
      </c>
      <c r="AF791" s="81">
        <v>60</v>
      </c>
      <c r="AG791" s="209" t="s">
        <v>6530</v>
      </c>
      <c r="AH791" s="6" t="s">
        <v>1049</v>
      </c>
      <c r="AI791" s="119">
        <v>60</v>
      </c>
      <c r="AJ791" s="192"/>
      <c r="AK791" s="9"/>
      <c r="AL791" s="119"/>
      <c r="AM791" s="192"/>
      <c r="AN791" s="9"/>
      <c r="AO791" s="119"/>
      <c r="AP791" s="192"/>
      <c r="AQ791" s="9"/>
      <c r="AR791" s="81"/>
      <c r="AS791" s="192"/>
      <c r="AT791" s="9"/>
      <c r="AU791" s="119"/>
      <c r="AV791" s="84"/>
      <c r="AW791" s="9"/>
      <c r="AX791" s="119"/>
      <c r="AY791" s="192"/>
      <c r="AZ791" s="9"/>
      <c r="BA791" s="119"/>
      <c r="BB791" s="192"/>
      <c r="BC791" s="9"/>
      <c r="BD791" s="119"/>
      <c r="BE791" s="192"/>
      <c r="BF791" s="9"/>
      <c r="BG791" s="119"/>
    </row>
    <row r="792" spans="1:59" s="41" customFormat="1" ht="140.15" x14ac:dyDescent="0.25">
      <c r="A792" s="9">
        <v>2997</v>
      </c>
      <c r="B792" s="124" t="s">
        <v>6517</v>
      </c>
      <c r="C792" s="9" t="s">
        <v>6518</v>
      </c>
      <c r="D792" s="6"/>
      <c r="E792" s="2" t="s">
        <v>1049</v>
      </c>
      <c r="F792" s="1" t="s">
        <v>6531</v>
      </c>
      <c r="G792" s="78" t="s">
        <v>6542</v>
      </c>
      <c r="H792" s="9">
        <v>2010</v>
      </c>
      <c r="I792" s="78" t="s">
        <v>6543</v>
      </c>
      <c r="J792" s="141">
        <v>56653</v>
      </c>
      <c r="K792" s="78" t="s">
        <v>7625</v>
      </c>
      <c r="L792" s="78" t="s">
        <v>6523</v>
      </c>
      <c r="M792" s="78" t="s">
        <v>6524</v>
      </c>
      <c r="N792" s="78" t="s">
        <v>6544</v>
      </c>
      <c r="O792" s="78" t="s">
        <v>6545</v>
      </c>
      <c r="P792" s="9" t="s">
        <v>6546</v>
      </c>
      <c r="Q792" s="6" t="s">
        <v>6528</v>
      </c>
      <c r="R792" s="6">
        <v>0</v>
      </c>
      <c r="S792" s="6"/>
      <c r="T792" s="6"/>
      <c r="U792" s="6">
        <v>0</v>
      </c>
      <c r="V792" s="9">
        <v>45</v>
      </c>
      <c r="W792" s="9">
        <v>86</v>
      </c>
      <c r="X792" s="6" t="s">
        <v>6529</v>
      </c>
      <c r="Y792" s="9">
        <v>3</v>
      </c>
      <c r="Z792" s="9">
        <v>4</v>
      </c>
      <c r="AA792" s="9">
        <v>7</v>
      </c>
      <c r="AB792" s="9">
        <v>4</v>
      </c>
      <c r="AC792" s="9" t="s">
        <v>379</v>
      </c>
      <c r="AD792" s="6"/>
      <c r="AE792" s="9">
        <v>7</v>
      </c>
      <c r="AF792" s="81">
        <v>45</v>
      </c>
      <c r="AG792" s="209" t="s">
        <v>6530</v>
      </c>
      <c r="AH792" s="6" t="s">
        <v>1049</v>
      </c>
      <c r="AI792" s="119">
        <v>45</v>
      </c>
      <c r="AJ792" s="192"/>
      <c r="AK792" s="9"/>
      <c r="AL792" s="119"/>
      <c r="AM792" s="192"/>
      <c r="AN792" s="9"/>
      <c r="AO792" s="119"/>
      <c r="AP792" s="192"/>
      <c r="AQ792" s="9"/>
      <c r="AR792" s="81"/>
      <c r="AS792" s="192"/>
      <c r="AT792" s="9"/>
      <c r="AU792" s="119"/>
      <c r="AV792" s="84"/>
      <c r="AW792" s="9"/>
      <c r="AX792" s="119"/>
      <c r="AY792" s="192"/>
      <c r="AZ792" s="9"/>
      <c r="BA792" s="119"/>
      <c r="BB792" s="192"/>
      <c r="BC792" s="9"/>
      <c r="BD792" s="119"/>
      <c r="BE792" s="192"/>
      <c r="BF792" s="9"/>
      <c r="BG792" s="119"/>
    </row>
    <row r="793" spans="1:59" s="41" customFormat="1" ht="140.15" x14ac:dyDescent="0.25">
      <c r="A793" s="9">
        <v>2997</v>
      </c>
      <c r="B793" s="124" t="s">
        <v>6517</v>
      </c>
      <c r="C793" s="9" t="s">
        <v>6518</v>
      </c>
      <c r="D793" s="6"/>
      <c r="E793" s="2" t="s">
        <v>1049</v>
      </c>
      <c r="F793" s="1" t="s">
        <v>6531</v>
      </c>
      <c r="G793" s="78" t="s">
        <v>6547</v>
      </c>
      <c r="H793" s="9">
        <v>2011</v>
      </c>
      <c r="I793" s="78" t="s">
        <v>6548</v>
      </c>
      <c r="J793" s="141">
        <v>75323</v>
      </c>
      <c r="K793" s="78" t="s">
        <v>7625</v>
      </c>
      <c r="L793" s="78" t="s">
        <v>6523</v>
      </c>
      <c r="M793" s="78" t="s">
        <v>6524</v>
      </c>
      <c r="N793" s="78" t="s">
        <v>6549</v>
      </c>
      <c r="O793" s="78" t="s">
        <v>6550</v>
      </c>
      <c r="P793" s="9" t="s">
        <v>6551</v>
      </c>
      <c r="Q793" s="6" t="s">
        <v>6528</v>
      </c>
      <c r="R793" s="6">
        <v>0</v>
      </c>
      <c r="S793" s="6"/>
      <c r="T793" s="6"/>
      <c r="U793" s="6">
        <v>0</v>
      </c>
      <c r="V793" s="9">
        <v>60</v>
      </c>
      <c r="W793" s="9">
        <v>73</v>
      </c>
      <c r="X793" s="6" t="s">
        <v>6529</v>
      </c>
      <c r="Y793" s="9"/>
      <c r="Z793" s="9"/>
      <c r="AA793" s="9"/>
      <c r="AB793" s="9">
        <v>4</v>
      </c>
      <c r="AC793" s="9" t="s">
        <v>379</v>
      </c>
      <c r="AD793" s="6"/>
      <c r="AE793" s="9">
        <v>7</v>
      </c>
      <c r="AF793" s="81">
        <v>60</v>
      </c>
      <c r="AG793" s="209" t="s">
        <v>6530</v>
      </c>
      <c r="AH793" s="6" t="s">
        <v>1049</v>
      </c>
      <c r="AI793" s="119">
        <v>60</v>
      </c>
      <c r="AJ793" s="192"/>
      <c r="AK793" s="9"/>
      <c r="AL793" s="119"/>
      <c r="AM793" s="192"/>
      <c r="AN793" s="9"/>
      <c r="AO793" s="119"/>
      <c r="AP793" s="192"/>
      <c r="AQ793" s="9"/>
      <c r="AR793" s="81"/>
      <c r="AS793" s="192"/>
      <c r="AT793" s="9"/>
      <c r="AU793" s="119"/>
      <c r="AV793" s="84"/>
      <c r="AW793" s="9"/>
      <c r="AX793" s="119"/>
      <c r="AY793" s="192"/>
      <c r="AZ793" s="9"/>
      <c r="BA793" s="119"/>
      <c r="BB793" s="192"/>
      <c r="BC793" s="9"/>
      <c r="BD793" s="119"/>
      <c r="BE793" s="192"/>
      <c r="BF793" s="9"/>
      <c r="BG793" s="119"/>
    </row>
    <row r="794" spans="1:59" s="41" customFormat="1" ht="140.15" x14ac:dyDescent="0.25">
      <c r="A794" s="9">
        <v>2997</v>
      </c>
      <c r="B794" s="124" t="s">
        <v>6517</v>
      </c>
      <c r="C794" s="9" t="s">
        <v>6518</v>
      </c>
      <c r="D794" s="6"/>
      <c r="E794" s="2" t="s">
        <v>1829</v>
      </c>
      <c r="F794" s="1" t="s">
        <v>6552</v>
      </c>
      <c r="G794" s="78" t="s">
        <v>6553</v>
      </c>
      <c r="H794" s="9">
        <v>2010</v>
      </c>
      <c r="I794" s="78" t="s">
        <v>6554</v>
      </c>
      <c r="J794" s="141">
        <v>52474</v>
      </c>
      <c r="K794" s="78" t="s">
        <v>7625</v>
      </c>
      <c r="L794" s="78" t="s">
        <v>6523</v>
      </c>
      <c r="M794" s="78" t="s">
        <v>6524</v>
      </c>
      <c r="N794" s="78" t="s">
        <v>6555</v>
      </c>
      <c r="O794" s="78" t="s">
        <v>6556</v>
      </c>
      <c r="P794" s="9" t="s">
        <v>6557</v>
      </c>
      <c r="Q794" s="6" t="s">
        <v>6528</v>
      </c>
      <c r="R794" s="6">
        <v>0</v>
      </c>
      <c r="S794" s="6"/>
      <c r="T794" s="6"/>
      <c r="U794" s="6">
        <v>0</v>
      </c>
      <c r="V794" s="9">
        <v>5</v>
      </c>
      <c r="W794" s="9">
        <v>100</v>
      </c>
      <c r="X794" s="6" t="s">
        <v>6529</v>
      </c>
      <c r="Y794" s="9">
        <v>3</v>
      </c>
      <c r="Z794" s="9">
        <v>9</v>
      </c>
      <c r="AA794" s="9">
        <v>2</v>
      </c>
      <c r="AB794" s="9">
        <v>4</v>
      </c>
      <c r="AC794" s="9" t="s">
        <v>379</v>
      </c>
      <c r="AD794" s="6"/>
      <c r="AE794" s="9">
        <v>5</v>
      </c>
      <c r="AF794" s="81">
        <v>5</v>
      </c>
      <c r="AG794" s="209" t="s">
        <v>6558</v>
      </c>
      <c r="AH794" s="6" t="s">
        <v>1829</v>
      </c>
      <c r="AI794" s="119">
        <v>5</v>
      </c>
      <c r="AJ794" s="192"/>
      <c r="AK794" s="9"/>
      <c r="AL794" s="119"/>
      <c r="AM794" s="192"/>
      <c r="AN794" s="9"/>
      <c r="AO794" s="119"/>
      <c r="AP794" s="192"/>
      <c r="AQ794" s="9"/>
      <c r="AR794" s="81"/>
      <c r="AS794" s="192"/>
      <c r="AT794" s="9"/>
      <c r="AU794" s="119"/>
      <c r="AV794" s="84"/>
      <c r="AW794" s="9"/>
      <c r="AX794" s="119"/>
      <c r="AY794" s="192"/>
      <c r="AZ794" s="9"/>
      <c r="BA794" s="119"/>
      <c r="BB794" s="192"/>
      <c r="BC794" s="9"/>
      <c r="BD794" s="119"/>
      <c r="BE794" s="192"/>
      <c r="BF794" s="9"/>
      <c r="BG794" s="119"/>
    </row>
    <row r="795" spans="1:59" s="41" customFormat="1" ht="165.6" x14ac:dyDescent="0.25">
      <c r="A795" s="9">
        <v>2997</v>
      </c>
      <c r="B795" s="124" t="s">
        <v>6517</v>
      </c>
      <c r="C795" s="9" t="s">
        <v>6518</v>
      </c>
      <c r="D795" s="6"/>
      <c r="E795" s="2" t="s">
        <v>1829</v>
      </c>
      <c r="F795" s="1" t="s">
        <v>6552</v>
      </c>
      <c r="G795" s="78" t="s">
        <v>6559</v>
      </c>
      <c r="H795" s="9">
        <v>2011</v>
      </c>
      <c r="I795" s="78" t="s">
        <v>6560</v>
      </c>
      <c r="J795" s="141">
        <v>111200</v>
      </c>
      <c r="K795" s="78" t="s">
        <v>7625</v>
      </c>
      <c r="L795" s="78" t="s">
        <v>6523</v>
      </c>
      <c r="M795" s="78" t="s">
        <v>6524</v>
      </c>
      <c r="N795" s="78" t="s">
        <v>6561</v>
      </c>
      <c r="O795" s="78" t="s">
        <v>6562</v>
      </c>
      <c r="P795" s="9" t="s">
        <v>6563</v>
      </c>
      <c r="Q795" s="6" t="s">
        <v>6528</v>
      </c>
      <c r="R795" s="6">
        <v>0</v>
      </c>
      <c r="S795" s="6"/>
      <c r="T795" s="6"/>
      <c r="U795" s="6">
        <v>0</v>
      </c>
      <c r="V795" s="9">
        <v>70</v>
      </c>
      <c r="W795" s="9">
        <v>72</v>
      </c>
      <c r="X795" s="6" t="s">
        <v>6529</v>
      </c>
      <c r="Y795" s="9">
        <v>6</v>
      </c>
      <c r="Z795" s="9">
        <v>3</v>
      </c>
      <c r="AA795" s="9">
        <v>6</v>
      </c>
      <c r="AB795" s="9">
        <v>4</v>
      </c>
      <c r="AC795" s="9" t="s">
        <v>379</v>
      </c>
      <c r="AD795" s="6"/>
      <c r="AE795" s="9">
        <v>5</v>
      </c>
      <c r="AF795" s="81">
        <v>70</v>
      </c>
      <c r="AG795" s="209" t="s">
        <v>6558</v>
      </c>
      <c r="AH795" s="6" t="s">
        <v>1829</v>
      </c>
      <c r="AI795" s="119">
        <v>70</v>
      </c>
      <c r="AJ795" s="192"/>
      <c r="AK795" s="9"/>
      <c r="AL795" s="119"/>
      <c r="AM795" s="192"/>
      <c r="AN795" s="9"/>
      <c r="AO795" s="119"/>
      <c r="AP795" s="192"/>
      <c r="AQ795" s="9"/>
      <c r="AR795" s="81"/>
      <c r="AS795" s="192"/>
      <c r="AT795" s="9"/>
      <c r="AU795" s="119"/>
      <c r="AV795" s="84"/>
      <c r="AW795" s="9"/>
      <c r="AX795" s="119"/>
      <c r="AY795" s="192"/>
      <c r="AZ795" s="9"/>
      <c r="BA795" s="119"/>
      <c r="BB795" s="192"/>
      <c r="BC795" s="9"/>
      <c r="BD795" s="119"/>
      <c r="BE795" s="192"/>
      <c r="BF795" s="9"/>
      <c r="BG795" s="119"/>
    </row>
    <row r="796" spans="1:59" s="41" customFormat="1" ht="140.15" x14ac:dyDescent="0.25">
      <c r="A796" s="9">
        <v>2997</v>
      </c>
      <c r="B796" s="124" t="s">
        <v>6517</v>
      </c>
      <c r="C796" s="9" t="s">
        <v>6518</v>
      </c>
      <c r="D796" s="6"/>
      <c r="E796" s="2" t="s">
        <v>6564</v>
      </c>
      <c r="F796" s="1" t="s">
        <v>6565</v>
      </c>
      <c r="G796" s="78" t="s">
        <v>6566</v>
      </c>
      <c r="H796" s="9">
        <v>2010</v>
      </c>
      <c r="I796" s="78" t="s">
        <v>6567</v>
      </c>
      <c r="J796" s="141">
        <v>64462</v>
      </c>
      <c r="K796" s="78" t="s">
        <v>7625</v>
      </c>
      <c r="L796" s="78" t="s">
        <v>6523</v>
      </c>
      <c r="M796" s="78" t="s">
        <v>6524</v>
      </c>
      <c r="N796" s="78" t="s">
        <v>6568</v>
      </c>
      <c r="O796" s="78" t="s">
        <v>6569</v>
      </c>
      <c r="P796" s="9" t="s">
        <v>6570</v>
      </c>
      <c r="Q796" s="6" t="s">
        <v>6528</v>
      </c>
      <c r="R796" s="6">
        <v>0</v>
      </c>
      <c r="S796" s="6"/>
      <c r="T796" s="6"/>
      <c r="U796" s="6">
        <v>0</v>
      </c>
      <c r="V796" s="9">
        <v>100</v>
      </c>
      <c r="W796" s="9">
        <v>100</v>
      </c>
      <c r="X796" s="6" t="s">
        <v>6529</v>
      </c>
      <c r="Y796" s="9">
        <v>3</v>
      </c>
      <c r="Z796" s="9">
        <v>12</v>
      </c>
      <c r="AA796" s="9">
        <v>1</v>
      </c>
      <c r="AB796" s="9">
        <v>47</v>
      </c>
      <c r="AC796" s="9" t="s">
        <v>379</v>
      </c>
      <c r="AD796" s="6"/>
      <c r="AE796" s="9">
        <v>5</v>
      </c>
      <c r="AF796" s="81">
        <v>100</v>
      </c>
      <c r="AG796" s="209" t="s">
        <v>6558</v>
      </c>
      <c r="AH796" s="6" t="s">
        <v>6564</v>
      </c>
      <c r="AI796" s="119">
        <v>100</v>
      </c>
      <c r="AJ796" s="192"/>
      <c r="AK796" s="9"/>
      <c r="AL796" s="119"/>
      <c r="AM796" s="192"/>
      <c r="AN796" s="9"/>
      <c r="AO796" s="119"/>
      <c r="AP796" s="192"/>
      <c r="AQ796" s="9"/>
      <c r="AR796" s="81"/>
      <c r="AS796" s="192"/>
      <c r="AT796" s="9"/>
      <c r="AU796" s="119"/>
      <c r="AV796" s="84"/>
      <c r="AW796" s="9"/>
      <c r="AX796" s="119"/>
      <c r="AY796" s="192"/>
      <c r="AZ796" s="9"/>
      <c r="BA796" s="119"/>
      <c r="BB796" s="192"/>
      <c r="BC796" s="9"/>
      <c r="BD796" s="119"/>
      <c r="BE796" s="192"/>
      <c r="BF796" s="9"/>
      <c r="BG796" s="119"/>
    </row>
    <row r="797" spans="1:59" s="41" customFormat="1" ht="140.15" x14ac:dyDescent="0.25">
      <c r="A797" s="9">
        <v>2997</v>
      </c>
      <c r="B797" s="124" t="s">
        <v>6517</v>
      </c>
      <c r="C797" s="9" t="s">
        <v>6518</v>
      </c>
      <c r="D797" s="6"/>
      <c r="E797" s="2" t="s">
        <v>6571</v>
      </c>
      <c r="F797" s="1" t="s">
        <v>6572</v>
      </c>
      <c r="G797" s="78" t="s">
        <v>6573</v>
      </c>
      <c r="H797" s="9">
        <v>2010</v>
      </c>
      <c r="I797" s="78" t="s">
        <v>6574</v>
      </c>
      <c r="J797" s="141">
        <v>138328</v>
      </c>
      <c r="K797" s="78" t="s">
        <v>7625</v>
      </c>
      <c r="L797" s="78" t="s">
        <v>6523</v>
      </c>
      <c r="M797" s="78" t="s">
        <v>6524</v>
      </c>
      <c r="N797" s="78" t="s">
        <v>6575</v>
      </c>
      <c r="O797" s="78" t="s">
        <v>6576</v>
      </c>
      <c r="P797" s="9" t="s">
        <v>6577</v>
      </c>
      <c r="Q797" s="6" t="s">
        <v>6528</v>
      </c>
      <c r="R797" s="6">
        <v>0</v>
      </c>
      <c r="S797" s="6"/>
      <c r="T797" s="6"/>
      <c r="U797" s="6">
        <v>0</v>
      </c>
      <c r="V797" s="9">
        <v>50</v>
      </c>
      <c r="W797" s="9">
        <v>100</v>
      </c>
      <c r="X797" s="6" t="s">
        <v>6529</v>
      </c>
      <c r="Y797" s="9">
        <v>3</v>
      </c>
      <c r="Z797" s="9">
        <v>1</v>
      </c>
      <c r="AA797" s="9">
        <v>7</v>
      </c>
      <c r="AB797" s="9">
        <v>47</v>
      </c>
      <c r="AC797" s="9" t="s">
        <v>379</v>
      </c>
      <c r="AD797" s="6"/>
      <c r="AE797" s="9">
        <v>8</v>
      </c>
      <c r="AF797" s="81">
        <v>50</v>
      </c>
      <c r="AG797" s="209" t="s">
        <v>6558</v>
      </c>
      <c r="AH797" s="6" t="s">
        <v>6571</v>
      </c>
      <c r="AI797" s="119">
        <v>50</v>
      </c>
      <c r="AJ797" s="192"/>
      <c r="AK797" s="9"/>
      <c r="AL797" s="119"/>
      <c r="AM797" s="192"/>
      <c r="AN797" s="9"/>
      <c r="AO797" s="119"/>
      <c r="AP797" s="192"/>
      <c r="AQ797" s="9"/>
      <c r="AR797" s="81"/>
      <c r="AS797" s="192"/>
      <c r="AT797" s="9"/>
      <c r="AU797" s="119"/>
      <c r="AV797" s="84"/>
      <c r="AW797" s="9"/>
      <c r="AX797" s="119"/>
      <c r="AY797" s="192"/>
      <c r="AZ797" s="9"/>
      <c r="BA797" s="119"/>
      <c r="BB797" s="192"/>
      <c r="BC797" s="9"/>
      <c r="BD797" s="119"/>
      <c r="BE797" s="192"/>
      <c r="BF797" s="9"/>
      <c r="BG797" s="119"/>
    </row>
    <row r="798" spans="1:59" s="41" customFormat="1" ht="140.15" x14ac:dyDescent="0.25">
      <c r="A798" s="9">
        <v>2997</v>
      </c>
      <c r="B798" s="124" t="s">
        <v>6517</v>
      </c>
      <c r="C798" s="9" t="s">
        <v>6518</v>
      </c>
      <c r="D798" s="6"/>
      <c r="E798" s="2" t="s">
        <v>6578</v>
      </c>
      <c r="F798" s="1" t="s">
        <v>6579</v>
      </c>
      <c r="G798" s="78" t="s">
        <v>6580</v>
      </c>
      <c r="H798" s="9">
        <v>2011</v>
      </c>
      <c r="I798" s="78" t="s">
        <v>6581</v>
      </c>
      <c r="J798" s="141">
        <v>133176</v>
      </c>
      <c r="K798" s="78" t="s">
        <v>7625</v>
      </c>
      <c r="L798" s="78" t="s">
        <v>6523</v>
      </c>
      <c r="M798" s="78" t="s">
        <v>6524</v>
      </c>
      <c r="N798" s="78" t="s">
        <v>6582</v>
      </c>
      <c r="O798" s="78" t="s">
        <v>6583</v>
      </c>
      <c r="P798" s="9" t="s">
        <v>6584</v>
      </c>
      <c r="Q798" s="6" t="s">
        <v>6528</v>
      </c>
      <c r="R798" s="6">
        <v>0</v>
      </c>
      <c r="S798" s="6"/>
      <c r="T798" s="6"/>
      <c r="U798" s="6">
        <v>0</v>
      </c>
      <c r="V798" s="9">
        <v>85</v>
      </c>
      <c r="W798" s="9">
        <v>72</v>
      </c>
      <c r="X798" s="6" t="s">
        <v>6529</v>
      </c>
      <c r="Y798" s="9">
        <v>6</v>
      </c>
      <c r="Z798" s="9">
        <v>3</v>
      </c>
      <c r="AA798" s="9">
        <v>8</v>
      </c>
      <c r="AB798" s="9">
        <v>31</v>
      </c>
      <c r="AC798" s="9" t="s">
        <v>379</v>
      </c>
      <c r="AD798" s="6"/>
      <c r="AE798" s="9">
        <v>6</v>
      </c>
      <c r="AF798" s="81">
        <v>85</v>
      </c>
      <c r="AG798" s="209" t="s">
        <v>6558</v>
      </c>
      <c r="AH798" s="6" t="s">
        <v>6578</v>
      </c>
      <c r="AI798" s="119">
        <v>85</v>
      </c>
      <c r="AJ798" s="192"/>
      <c r="AK798" s="9"/>
      <c r="AL798" s="119"/>
      <c r="AM798" s="192"/>
      <c r="AN798" s="9"/>
      <c r="AO798" s="119"/>
      <c r="AP798" s="192"/>
      <c r="AQ798" s="9"/>
      <c r="AR798" s="81"/>
      <c r="AS798" s="192"/>
      <c r="AT798" s="9"/>
      <c r="AU798" s="119"/>
      <c r="AV798" s="84"/>
      <c r="AW798" s="9"/>
      <c r="AX798" s="119"/>
      <c r="AY798" s="192"/>
      <c r="AZ798" s="9"/>
      <c r="BA798" s="119"/>
      <c r="BB798" s="192"/>
      <c r="BC798" s="9"/>
      <c r="BD798" s="119"/>
      <c r="BE798" s="192"/>
      <c r="BF798" s="9"/>
      <c r="BG798" s="119"/>
    </row>
    <row r="799" spans="1:59" s="41" customFormat="1" ht="140.15" x14ac:dyDescent="0.25">
      <c r="A799" s="9">
        <v>2997</v>
      </c>
      <c r="B799" s="124" t="s">
        <v>6517</v>
      </c>
      <c r="C799" s="9" t="s">
        <v>6518</v>
      </c>
      <c r="D799" s="6"/>
      <c r="E799" s="2" t="s">
        <v>6585</v>
      </c>
      <c r="F799" s="1" t="s">
        <v>6586</v>
      </c>
      <c r="G799" s="78" t="s">
        <v>6587</v>
      </c>
      <c r="H799" s="9" t="s">
        <v>6588</v>
      </c>
      <c r="I799" s="78" t="s">
        <v>6589</v>
      </c>
      <c r="J799" s="141">
        <v>125781</v>
      </c>
      <c r="K799" s="78" t="s">
        <v>7625</v>
      </c>
      <c r="L799" s="78" t="s">
        <v>6523</v>
      </c>
      <c r="M799" s="78" t="s">
        <v>6524</v>
      </c>
      <c r="N799" s="78" t="s">
        <v>6590</v>
      </c>
      <c r="O799" s="78" t="s">
        <v>6591</v>
      </c>
      <c r="P799" s="9" t="s">
        <v>6592</v>
      </c>
      <c r="Q799" s="6" t="s">
        <v>6528</v>
      </c>
      <c r="R799" s="6">
        <v>0</v>
      </c>
      <c r="S799" s="6"/>
      <c r="T799" s="6"/>
      <c r="U799" s="6">
        <v>0</v>
      </c>
      <c r="V799" s="9">
        <v>90</v>
      </c>
      <c r="W799" s="9">
        <v>100</v>
      </c>
      <c r="X799" s="6" t="s">
        <v>6529</v>
      </c>
      <c r="Y799" s="9">
        <v>6</v>
      </c>
      <c r="Z799" s="9">
        <v>1</v>
      </c>
      <c r="AA799" s="9">
        <v>1</v>
      </c>
      <c r="AB799" s="9">
        <v>44</v>
      </c>
      <c r="AC799" s="9" t="s">
        <v>379</v>
      </c>
      <c r="AD799" s="6"/>
      <c r="AE799" s="9">
        <v>3</v>
      </c>
      <c r="AF799" s="81">
        <v>90</v>
      </c>
      <c r="AG799" s="209" t="s">
        <v>6593</v>
      </c>
      <c r="AH799" s="6" t="s">
        <v>6585</v>
      </c>
      <c r="AI799" s="119">
        <v>90</v>
      </c>
      <c r="AJ799" s="192"/>
      <c r="AK799" s="9"/>
      <c r="AL799" s="119"/>
      <c r="AM799" s="192"/>
      <c r="AN799" s="9"/>
      <c r="AO799" s="119"/>
      <c r="AP799" s="192"/>
      <c r="AQ799" s="9"/>
      <c r="AR799" s="81"/>
      <c r="AS799" s="192"/>
      <c r="AT799" s="9"/>
      <c r="AU799" s="119"/>
      <c r="AV799" s="84"/>
      <c r="AW799" s="9"/>
      <c r="AX799" s="119"/>
      <c r="AY799" s="192"/>
      <c r="AZ799" s="9"/>
      <c r="BA799" s="119"/>
      <c r="BB799" s="192"/>
      <c r="BC799" s="9"/>
      <c r="BD799" s="119"/>
      <c r="BE799" s="192"/>
      <c r="BF799" s="9"/>
      <c r="BG799" s="119"/>
    </row>
    <row r="800" spans="1:59" s="41" customFormat="1" ht="140.15" x14ac:dyDescent="0.25">
      <c r="A800" s="9">
        <v>2997</v>
      </c>
      <c r="B800" s="124" t="s">
        <v>6517</v>
      </c>
      <c r="C800" s="9" t="s">
        <v>6518</v>
      </c>
      <c r="D800" s="6"/>
      <c r="E800" s="2" t="s">
        <v>6585</v>
      </c>
      <c r="F800" s="1" t="s">
        <v>6586</v>
      </c>
      <c r="G800" s="78" t="s">
        <v>6594</v>
      </c>
      <c r="H800" s="9">
        <v>2010</v>
      </c>
      <c r="I800" s="78" t="s">
        <v>6595</v>
      </c>
      <c r="J800" s="141">
        <v>262444</v>
      </c>
      <c r="K800" s="78" t="s">
        <v>7625</v>
      </c>
      <c r="L800" s="78" t="s">
        <v>6523</v>
      </c>
      <c r="M800" s="78" t="s">
        <v>6524</v>
      </c>
      <c r="N800" s="78" t="s">
        <v>6596</v>
      </c>
      <c r="O800" s="78" t="s">
        <v>6597</v>
      </c>
      <c r="P800" s="9" t="s">
        <v>6598</v>
      </c>
      <c r="Q800" s="6" t="s">
        <v>6528</v>
      </c>
      <c r="R800" s="6">
        <v>0</v>
      </c>
      <c r="S800" s="6"/>
      <c r="T800" s="6"/>
      <c r="U800" s="6">
        <v>0</v>
      </c>
      <c r="V800" s="9">
        <v>90</v>
      </c>
      <c r="W800" s="9">
        <v>100</v>
      </c>
      <c r="X800" s="6" t="s">
        <v>6529</v>
      </c>
      <c r="Y800" s="9">
        <v>6</v>
      </c>
      <c r="Z800" s="9">
        <v>1</v>
      </c>
      <c r="AA800" s="9">
        <v>1</v>
      </c>
      <c r="AB800" s="9">
        <v>60</v>
      </c>
      <c r="AC800" s="9" t="s">
        <v>379</v>
      </c>
      <c r="AD800" s="6"/>
      <c r="AE800" s="9">
        <v>7</v>
      </c>
      <c r="AF800" s="81">
        <v>90</v>
      </c>
      <c r="AG800" s="209" t="s">
        <v>6593</v>
      </c>
      <c r="AH800" s="6" t="s">
        <v>6585</v>
      </c>
      <c r="AI800" s="119">
        <v>90</v>
      </c>
      <c r="AJ800" s="192"/>
      <c r="AK800" s="9"/>
      <c r="AL800" s="119"/>
      <c r="AM800" s="192"/>
      <c r="AN800" s="9"/>
      <c r="AO800" s="119"/>
      <c r="AP800" s="192"/>
      <c r="AQ800" s="9"/>
      <c r="AR800" s="81"/>
      <c r="AS800" s="192"/>
      <c r="AT800" s="9"/>
      <c r="AU800" s="119"/>
      <c r="AV800" s="84"/>
      <c r="AW800" s="9"/>
      <c r="AX800" s="119"/>
      <c r="AY800" s="192"/>
      <c r="AZ800" s="9"/>
      <c r="BA800" s="119"/>
      <c r="BB800" s="192"/>
      <c r="BC800" s="9"/>
      <c r="BD800" s="119"/>
      <c r="BE800" s="192"/>
      <c r="BF800" s="9"/>
      <c r="BG800" s="119"/>
    </row>
    <row r="801" spans="1:59" s="41" customFormat="1" ht="140.15" x14ac:dyDescent="0.25">
      <c r="A801" s="9">
        <v>2997</v>
      </c>
      <c r="B801" s="124" t="s">
        <v>6517</v>
      </c>
      <c r="C801" s="9" t="s">
        <v>6518</v>
      </c>
      <c r="D801" s="6"/>
      <c r="E801" s="2" t="s">
        <v>1237</v>
      </c>
      <c r="F801" s="1" t="s">
        <v>1238</v>
      </c>
      <c r="G801" s="78" t="s">
        <v>6599</v>
      </c>
      <c r="H801" s="9">
        <v>2010</v>
      </c>
      <c r="I801" s="78" t="s">
        <v>2696</v>
      </c>
      <c r="J801" s="141">
        <v>110563</v>
      </c>
      <c r="K801" s="78" t="s">
        <v>7625</v>
      </c>
      <c r="L801" s="78" t="s">
        <v>6523</v>
      </c>
      <c r="M801" s="78" t="s">
        <v>6524</v>
      </c>
      <c r="N801" s="78" t="s">
        <v>6600</v>
      </c>
      <c r="O801" s="78" t="s">
        <v>6601</v>
      </c>
      <c r="P801" s="9" t="s">
        <v>6602</v>
      </c>
      <c r="Q801" s="6" t="s">
        <v>6528</v>
      </c>
      <c r="R801" s="6">
        <v>0</v>
      </c>
      <c r="S801" s="6"/>
      <c r="T801" s="6"/>
      <c r="U801" s="6">
        <v>0</v>
      </c>
      <c r="V801" s="9">
        <v>100</v>
      </c>
      <c r="W801" s="9">
        <v>80</v>
      </c>
      <c r="X801" s="6" t="s">
        <v>6529</v>
      </c>
      <c r="Y801" s="9">
        <v>3</v>
      </c>
      <c r="Z801" s="9">
        <v>1</v>
      </c>
      <c r="AA801" s="9">
        <v>3</v>
      </c>
      <c r="AB801" s="9">
        <v>11</v>
      </c>
      <c r="AC801" s="9" t="s">
        <v>379</v>
      </c>
      <c r="AD801" s="6"/>
      <c r="AE801" s="9">
        <v>5</v>
      </c>
      <c r="AF801" s="81">
        <v>100</v>
      </c>
      <c r="AG801" s="209" t="s">
        <v>6603</v>
      </c>
      <c r="AH801" s="6" t="s">
        <v>1237</v>
      </c>
      <c r="AI801" s="119">
        <v>100</v>
      </c>
      <c r="AJ801" s="192"/>
      <c r="AK801" s="9"/>
      <c r="AL801" s="119"/>
      <c r="AM801" s="192"/>
      <c r="AN801" s="9"/>
      <c r="AO801" s="119"/>
      <c r="AP801" s="192"/>
      <c r="AQ801" s="9"/>
      <c r="AR801" s="81"/>
      <c r="AS801" s="192"/>
      <c r="AT801" s="9"/>
      <c r="AU801" s="119"/>
      <c r="AV801" s="84"/>
      <c r="AW801" s="9"/>
      <c r="AX801" s="119"/>
      <c r="AY801" s="192"/>
      <c r="AZ801" s="9"/>
      <c r="BA801" s="119"/>
      <c r="BB801" s="192"/>
      <c r="BC801" s="9"/>
      <c r="BD801" s="119"/>
      <c r="BE801" s="192"/>
      <c r="BF801" s="9"/>
      <c r="BG801" s="119"/>
    </row>
    <row r="802" spans="1:59" s="41" customFormat="1" ht="140.15" x14ac:dyDescent="0.25">
      <c r="A802" s="9">
        <v>2997</v>
      </c>
      <c r="B802" s="124" t="s">
        <v>6517</v>
      </c>
      <c r="C802" s="9" t="s">
        <v>6518</v>
      </c>
      <c r="D802" s="6"/>
      <c r="E802" s="2" t="s">
        <v>1237</v>
      </c>
      <c r="F802" s="1" t="s">
        <v>1238</v>
      </c>
      <c r="G802" s="78" t="s">
        <v>6604</v>
      </c>
      <c r="H802" s="9">
        <v>2011</v>
      </c>
      <c r="I802" s="78" t="s">
        <v>6605</v>
      </c>
      <c r="J802" s="141">
        <v>285692</v>
      </c>
      <c r="K802" s="78" t="s">
        <v>7625</v>
      </c>
      <c r="L802" s="78" t="s">
        <v>6523</v>
      </c>
      <c r="M802" s="78" t="s">
        <v>6524</v>
      </c>
      <c r="N802" s="78" t="s">
        <v>6606</v>
      </c>
      <c r="O802" s="78" t="s">
        <v>6607</v>
      </c>
      <c r="P802" s="9" t="s">
        <v>6608</v>
      </c>
      <c r="Q802" s="6" t="s">
        <v>6528</v>
      </c>
      <c r="R802" s="6">
        <v>0</v>
      </c>
      <c r="S802" s="6"/>
      <c r="T802" s="6"/>
      <c r="U802" s="6">
        <v>0</v>
      </c>
      <c r="V802" s="9">
        <v>100</v>
      </c>
      <c r="W802" s="9">
        <v>93</v>
      </c>
      <c r="X802" s="6" t="s">
        <v>6529</v>
      </c>
      <c r="Y802" s="9">
        <v>3</v>
      </c>
      <c r="Z802" s="9">
        <v>10</v>
      </c>
      <c r="AA802" s="9">
        <v>2</v>
      </c>
      <c r="AB802" s="9">
        <v>30</v>
      </c>
      <c r="AC802" s="9" t="s">
        <v>379</v>
      </c>
      <c r="AD802" s="6"/>
      <c r="AE802" s="9">
        <v>6</v>
      </c>
      <c r="AF802" s="81">
        <v>100</v>
      </c>
      <c r="AG802" s="209" t="s">
        <v>6603</v>
      </c>
      <c r="AH802" s="6" t="s">
        <v>1237</v>
      </c>
      <c r="AI802" s="119">
        <v>100</v>
      </c>
      <c r="AJ802" s="192"/>
      <c r="AK802" s="9"/>
      <c r="AL802" s="119"/>
      <c r="AM802" s="192"/>
      <c r="AN802" s="9"/>
      <c r="AO802" s="119"/>
      <c r="AP802" s="192"/>
      <c r="AQ802" s="9"/>
      <c r="AR802" s="81"/>
      <c r="AS802" s="192"/>
      <c r="AT802" s="9"/>
      <c r="AU802" s="119"/>
      <c r="AV802" s="84"/>
      <c r="AW802" s="9"/>
      <c r="AX802" s="119"/>
      <c r="AY802" s="192"/>
      <c r="AZ802" s="9"/>
      <c r="BA802" s="119"/>
      <c r="BB802" s="192"/>
      <c r="BC802" s="9"/>
      <c r="BD802" s="119"/>
      <c r="BE802" s="192"/>
      <c r="BF802" s="9"/>
      <c r="BG802" s="119"/>
    </row>
    <row r="803" spans="1:59" s="41" customFormat="1" ht="140.15" x14ac:dyDescent="0.25">
      <c r="A803" s="9">
        <v>2997</v>
      </c>
      <c r="B803" s="124" t="s">
        <v>6517</v>
      </c>
      <c r="C803" s="9" t="s">
        <v>6518</v>
      </c>
      <c r="D803" s="6"/>
      <c r="E803" s="2" t="s">
        <v>994</v>
      </c>
      <c r="F803" s="1" t="s">
        <v>6609</v>
      </c>
      <c r="G803" s="78" t="s">
        <v>6165</v>
      </c>
      <c r="H803" s="9" t="s">
        <v>6610</v>
      </c>
      <c r="I803" s="78" t="s">
        <v>6611</v>
      </c>
      <c r="J803" s="141">
        <v>163616</v>
      </c>
      <c r="K803" s="78" t="s">
        <v>7625</v>
      </c>
      <c r="L803" s="78" t="s">
        <v>6523</v>
      </c>
      <c r="M803" s="78" t="s">
        <v>6524</v>
      </c>
      <c r="N803" s="78" t="s">
        <v>6612</v>
      </c>
      <c r="O803" s="78" t="s">
        <v>6613</v>
      </c>
      <c r="P803" s="9" t="s">
        <v>6614</v>
      </c>
      <c r="Q803" s="6" t="s">
        <v>6528</v>
      </c>
      <c r="R803" s="6">
        <v>0</v>
      </c>
      <c r="S803" s="6"/>
      <c r="T803" s="6"/>
      <c r="U803" s="6">
        <v>0</v>
      </c>
      <c r="V803" s="9">
        <v>100</v>
      </c>
      <c r="W803" s="9">
        <v>90</v>
      </c>
      <c r="X803" s="6" t="s">
        <v>6529</v>
      </c>
      <c r="Y803" s="9">
        <v>1</v>
      </c>
      <c r="Z803" s="9">
        <v>2</v>
      </c>
      <c r="AA803" s="9">
        <v>4</v>
      </c>
      <c r="AB803" s="9">
        <v>14</v>
      </c>
      <c r="AC803" s="9" t="s">
        <v>379</v>
      </c>
      <c r="AD803" s="6"/>
      <c r="AE803" s="9">
        <v>5</v>
      </c>
      <c r="AF803" s="81">
        <v>100</v>
      </c>
      <c r="AG803" s="209" t="s">
        <v>6603</v>
      </c>
      <c r="AH803" s="6" t="s">
        <v>994</v>
      </c>
      <c r="AI803" s="119">
        <v>100</v>
      </c>
      <c r="AJ803" s="192"/>
      <c r="AK803" s="9"/>
      <c r="AL803" s="119"/>
      <c r="AM803" s="192"/>
      <c r="AN803" s="9"/>
      <c r="AO803" s="119"/>
      <c r="AP803" s="192"/>
      <c r="AQ803" s="9"/>
      <c r="AR803" s="81"/>
      <c r="AS803" s="192"/>
      <c r="AT803" s="9"/>
      <c r="AU803" s="119"/>
      <c r="AV803" s="84"/>
      <c r="AW803" s="9"/>
      <c r="AX803" s="119"/>
      <c r="AY803" s="192"/>
      <c r="AZ803" s="9"/>
      <c r="BA803" s="119"/>
      <c r="BB803" s="192"/>
      <c r="BC803" s="9"/>
      <c r="BD803" s="119"/>
      <c r="BE803" s="192"/>
      <c r="BF803" s="9"/>
      <c r="BG803" s="119"/>
    </row>
    <row r="804" spans="1:59" s="41" customFormat="1" ht="140.15" x14ac:dyDescent="0.25">
      <c r="A804" s="9">
        <v>2997</v>
      </c>
      <c r="B804" s="124" t="s">
        <v>6517</v>
      </c>
      <c r="C804" s="9" t="s">
        <v>6518</v>
      </c>
      <c r="D804" s="6"/>
      <c r="E804" s="2" t="s">
        <v>1814</v>
      </c>
      <c r="F804" s="1" t="s">
        <v>6615</v>
      </c>
      <c r="G804" s="78" t="s">
        <v>6616</v>
      </c>
      <c r="H804" s="9">
        <v>2010</v>
      </c>
      <c r="I804" s="78" t="s">
        <v>6617</v>
      </c>
      <c r="J804" s="141">
        <v>52892</v>
      </c>
      <c r="K804" s="78" t="s">
        <v>7625</v>
      </c>
      <c r="L804" s="78" t="s">
        <v>6523</v>
      </c>
      <c r="M804" s="78" t="s">
        <v>6524</v>
      </c>
      <c r="N804" s="78" t="s">
        <v>6618</v>
      </c>
      <c r="O804" s="78" t="s">
        <v>6619</v>
      </c>
      <c r="P804" s="9" t="s">
        <v>6620</v>
      </c>
      <c r="Q804" s="6" t="s">
        <v>6528</v>
      </c>
      <c r="R804" s="6">
        <v>0</v>
      </c>
      <c r="S804" s="6"/>
      <c r="T804" s="6"/>
      <c r="U804" s="6">
        <v>0</v>
      </c>
      <c r="V804" s="9">
        <v>90</v>
      </c>
      <c r="W804" s="9">
        <v>100</v>
      </c>
      <c r="X804" s="6" t="s">
        <v>6529</v>
      </c>
      <c r="Y804" s="9">
        <v>3</v>
      </c>
      <c r="Z804" s="9">
        <v>6</v>
      </c>
      <c r="AA804" s="9">
        <v>1</v>
      </c>
      <c r="AB804" s="9">
        <v>30</v>
      </c>
      <c r="AC804" s="9" t="s">
        <v>379</v>
      </c>
      <c r="AD804" s="6"/>
      <c r="AE804" s="9">
        <v>3</v>
      </c>
      <c r="AF804" s="81">
        <v>90</v>
      </c>
      <c r="AG804" s="209" t="s">
        <v>6603</v>
      </c>
      <c r="AH804" s="6" t="s">
        <v>1814</v>
      </c>
      <c r="AI804" s="119">
        <v>90</v>
      </c>
      <c r="AJ804" s="192"/>
      <c r="AK804" s="9"/>
      <c r="AL804" s="119"/>
      <c r="AM804" s="192"/>
      <c r="AN804" s="9"/>
      <c r="AO804" s="119"/>
      <c r="AP804" s="192"/>
      <c r="AQ804" s="9"/>
      <c r="AR804" s="81"/>
      <c r="AS804" s="192"/>
      <c r="AT804" s="9"/>
      <c r="AU804" s="119"/>
      <c r="AV804" s="84"/>
      <c r="AW804" s="9"/>
      <c r="AX804" s="119"/>
      <c r="AY804" s="192"/>
      <c r="AZ804" s="9"/>
      <c r="BA804" s="119"/>
      <c r="BB804" s="192"/>
      <c r="BC804" s="9"/>
      <c r="BD804" s="119"/>
      <c r="BE804" s="192"/>
      <c r="BF804" s="9"/>
      <c r="BG804" s="119"/>
    </row>
    <row r="805" spans="1:59" s="41" customFormat="1" ht="140.15" x14ac:dyDescent="0.25">
      <c r="A805" s="9">
        <v>2997</v>
      </c>
      <c r="B805" s="124" t="s">
        <v>6517</v>
      </c>
      <c r="C805" s="9" t="s">
        <v>6518</v>
      </c>
      <c r="D805" s="6"/>
      <c r="E805" s="2" t="s">
        <v>1062</v>
      </c>
      <c r="F805" s="1" t="s">
        <v>1063</v>
      </c>
      <c r="G805" s="78" t="s">
        <v>6621</v>
      </c>
      <c r="H805" s="9">
        <v>2011</v>
      </c>
      <c r="I805" s="78" t="s">
        <v>6622</v>
      </c>
      <c r="J805" s="141">
        <v>61585</v>
      </c>
      <c r="K805" s="78" t="s">
        <v>7625</v>
      </c>
      <c r="L805" s="78" t="s">
        <v>6523</v>
      </c>
      <c r="M805" s="78" t="s">
        <v>6524</v>
      </c>
      <c r="N805" s="78" t="s">
        <v>6623</v>
      </c>
      <c r="O805" s="78" t="s">
        <v>6624</v>
      </c>
      <c r="P805" s="9" t="s">
        <v>6625</v>
      </c>
      <c r="Q805" s="6" t="s">
        <v>6528</v>
      </c>
      <c r="R805" s="6">
        <v>0</v>
      </c>
      <c r="S805" s="6"/>
      <c r="T805" s="6"/>
      <c r="U805" s="6">
        <v>0</v>
      </c>
      <c r="V805" s="9">
        <v>65</v>
      </c>
      <c r="W805" s="9">
        <v>67</v>
      </c>
      <c r="X805" s="6" t="s">
        <v>6529</v>
      </c>
      <c r="Y805" s="9">
        <v>1</v>
      </c>
      <c r="Z805" s="9">
        <v>3</v>
      </c>
      <c r="AA805" s="9">
        <v>3</v>
      </c>
      <c r="AB805" s="9">
        <v>60</v>
      </c>
      <c r="AC805" s="9" t="s">
        <v>379</v>
      </c>
      <c r="AD805" s="6"/>
      <c r="AE805" s="9">
        <v>6</v>
      </c>
      <c r="AF805" s="81">
        <v>65</v>
      </c>
      <c r="AG805" s="209" t="s">
        <v>6603</v>
      </c>
      <c r="AH805" s="6" t="s">
        <v>1062</v>
      </c>
      <c r="AI805" s="119">
        <v>65</v>
      </c>
      <c r="AJ805" s="192"/>
      <c r="AK805" s="9"/>
      <c r="AL805" s="119"/>
      <c r="AM805" s="192"/>
      <c r="AN805" s="9"/>
      <c r="AO805" s="119"/>
      <c r="AP805" s="192"/>
      <c r="AQ805" s="9"/>
      <c r="AR805" s="81"/>
      <c r="AS805" s="192"/>
      <c r="AT805" s="9"/>
      <c r="AU805" s="119"/>
      <c r="AV805" s="84"/>
      <c r="AW805" s="9"/>
      <c r="AX805" s="119"/>
      <c r="AY805" s="192"/>
      <c r="AZ805" s="9"/>
      <c r="BA805" s="119"/>
      <c r="BB805" s="192"/>
      <c r="BC805" s="9"/>
      <c r="BD805" s="119"/>
      <c r="BE805" s="192"/>
      <c r="BF805" s="9"/>
      <c r="BG805" s="119"/>
    </row>
    <row r="806" spans="1:59" s="41" customFormat="1" ht="318.5" x14ac:dyDescent="0.25">
      <c r="A806" s="9">
        <v>2997</v>
      </c>
      <c r="B806" s="124" t="s">
        <v>6517</v>
      </c>
      <c r="C806" s="9" t="s">
        <v>6518</v>
      </c>
      <c r="D806" s="6"/>
      <c r="E806" s="2" t="s">
        <v>1683</v>
      </c>
      <c r="F806" s="1" t="s">
        <v>6626</v>
      </c>
      <c r="G806" s="78" t="s">
        <v>6627</v>
      </c>
      <c r="H806" s="9">
        <v>2011</v>
      </c>
      <c r="I806" s="78" t="s">
        <v>6628</v>
      </c>
      <c r="J806" s="141">
        <v>251962</v>
      </c>
      <c r="K806" s="78" t="s">
        <v>7625</v>
      </c>
      <c r="L806" s="78" t="s">
        <v>6523</v>
      </c>
      <c r="M806" s="78" t="s">
        <v>6524</v>
      </c>
      <c r="N806" s="78" t="s">
        <v>6629</v>
      </c>
      <c r="O806" s="78" t="s">
        <v>6630</v>
      </c>
      <c r="P806" s="9" t="s">
        <v>6631</v>
      </c>
      <c r="Q806" s="6" t="s">
        <v>6528</v>
      </c>
      <c r="R806" s="6">
        <v>0</v>
      </c>
      <c r="S806" s="6"/>
      <c r="T806" s="6"/>
      <c r="U806" s="6">
        <v>0</v>
      </c>
      <c r="V806" s="9">
        <v>100</v>
      </c>
      <c r="W806" s="9">
        <v>82</v>
      </c>
      <c r="X806" s="6" t="s">
        <v>6529</v>
      </c>
      <c r="Y806" s="9">
        <v>3</v>
      </c>
      <c r="Z806" s="9">
        <v>1</v>
      </c>
      <c r="AA806" s="9">
        <v>5</v>
      </c>
      <c r="AB806" s="9">
        <v>44</v>
      </c>
      <c r="AC806" s="9" t="s">
        <v>379</v>
      </c>
      <c r="AD806" s="6"/>
      <c r="AE806" s="9">
        <v>7</v>
      </c>
      <c r="AF806" s="81">
        <v>100</v>
      </c>
      <c r="AG806" s="209" t="s">
        <v>6632</v>
      </c>
      <c r="AH806" s="6" t="s">
        <v>1683</v>
      </c>
      <c r="AI806" s="119">
        <v>100</v>
      </c>
      <c r="AJ806" s="192"/>
      <c r="AK806" s="9"/>
      <c r="AL806" s="119"/>
      <c r="AM806" s="192"/>
      <c r="AN806" s="9"/>
      <c r="AO806" s="119"/>
      <c r="AP806" s="192"/>
      <c r="AQ806" s="9"/>
      <c r="AR806" s="81"/>
      <c r="AS806" s="192"/>
      <c r="AT806" s="9"/>
      <c r="AU806" s="119"/>
      <c r="AV806" s="84"/>
      <c r="AW806" s="9"/>
      <c r="AX806" s="119"/>
      <c r="AY806" s="192"/>
      <c r="AZ806" s="9"/>
      <c r="BA806" s="119"/>
      <c r="BB806" s="192"/>
      <c r="BC806" s="9"/>
      <c r="BD806" s="119"/>
      <c r="BE806" s="192"/>
      <c r="BF806" s="9"/>
      <c r="BG806" s="119"/>
    </row>
    <row r="807" spans="1:59" s="41" customFormat="1" ht="140.15" x14ac:dyDescent="0.25">
      <c r="A807" s="9">
        <v>2997</v>
      </c>
      <c r="B807" s="124" t="s">
        <v>6517</v>
      </c>
      <c r="C807" s="9" t="s">
        <v>6518</v>
      </c>
      <c r="D807" s="6"/>
      <c r="E807" s="2" t="s">
        <v>1049</v>
      </c>
      <c r="F807" s="1" t="s">
        <v>6531</v>
      </c>
      <c r="G807" s="78" t="s">
        <v>6633</v>
      </c>
      <c r="H807" s="9">
        <v>2011</v>
      </c>
      <c r="I807" s="78" t="s">
        <v>6634</v>
      </c>
      <c r="J807" s="141">
        <v>197520</v>
      </c>
      <c r="K807" s="78" t="s">
        <v>7625</v>
      </c>
      <c r="L807" s="78" t="s">
        <v>6523</v>
      </c>
      <c r="M807" s="78" t="s">
        <v>6524</v>
      </c>
      <c r="N807" s="78" t="s">
        <v>6635</v>
      </c>
      <c r="O807" s="78" t="s">
        <v>6636</v>
      </c>
      <c r="P807" s="9" t="s">
        <v>6637</v>
      </c>
      <c r="Q807" s="6" t="s">
        <v>6528</v>
      </c>
      <c r="R807" s="6">
        <v>0</v>
      </c>
      <c r="S807" s="6"/>
      <c r="T807" s="6"/>
      <c r="U807" s="6">
        <v>0</v>
      </c>
      <c r="V807" s="9">
        <v>30</v>
      </c>
      <c r="W807" s="9">
        <v>95</v>
      </c>
      <c r="X807" s="6" t="s">
        <v>6529</v>
      </c>
      <c r="Y807" s="9">
        <v>3</v>
      </c>
      <c r="Z807" s="9">
        <v>4</v>
      </c>
      <c r="AA807" s="9">
        <v>2</v>
      </c>
      <c r="AB807" s="9">
        <v>4</v>
      </c>
      <c r="AC807" s="9" t="s">
        <v>379</v>
      </c>
      <c r="AD807" s="6"/>
      <c r="AE807" s="9">
        <v>5</v>
      </c>
      <c r="AF807" s="81">
        <v>30</v>
      </c>
      <c r="AG807" s="209" t="s">
        <v>6530</v>
      </c>
      <c r="AH807" s="6" t="s">
        <v>1049</v>
      </c>
      <c r="AI807" s="119">
        <v>30</v>
      </c>
      <c r="AJ807" s="192"/>
      <c r="AK807" s="9"/>
      <c r="AL807" s="119"/>
      <c r="AM807" s="192"/>
      <c r="AN807" s="9"/>
      <c r="AO807" s="119"/>
      <c r="AP807" s="192"/>
      <c r="AQ807" s="9"/>
      <c r="AR807" s="81"/>
      <c r="AS807" s="192"/>
      <c r="AT807" s="9"/>
      <c r="AU807" s="119"/>
      <c r="AV807" s="84"/>
      <c r="AW807" s="9"/>
      <c r="AX807" s="119"/>
      <c r="AY807" s="192"/>
      <c r="AZ807" s="9"/>
      <c r="BA807" s="119"/>
      <c r="BB807" s="192"/>
      <c r="BC807" s="9"/>
      <c r="BD807" s="119"/>
      <c r="BE807" s="192"/>
      <c r="BF807" s="9"/>
      <c r="BG807" s="119"/>
    </row>
    <row r="808" spans="1:59" s="41" customFormat="1" ht="140.15" x14ac:dyDescent="0.25">
      <c r="A808" s="9">
        <v>2997</v>
      </c>
      <c r="B808" s="124" t="s">
        <v>6517</v>
      </c>
      <c r="C808" s="9" t="s">
        <v>6518</v>
      </c>
      <c r="D808" s="6"/>
      <c r="E808" s="2" t="s">
        <v>6585</v>
      </c>
      <c r="F808" s="1" t="s">
        <v>6586</v>
      </c>
      <c r="G808" s="78" t="s">
        <v>6638</v>
      </c>
      <c r="H808" s="9">
        <v>2010</v>
      </c>
      <c r="I808" s="78" t="s">
        <v>6639</v>
      </c>
      <c r="J808" s="141">
        <v>99912</v>
      </c>
      <c r="K808" s="78" t="s">
        <v>7625</v>
      </c>
      <c r="L808" s="78" t="s">
        <v>6523</v>
      </c>
      <c r="M808" s="78" t="s">
        <v>6524</v>
      </c>
      <c r="N808" s="78" t="s">
        <v>6640</v>
      </c>
      <c r="O808" s="78" t="s">
        <v>6641</v>
      </c>
      <c r="P808" s="9" t="s">
        <v>6642</v>
      </c>
      <c r="Q808" s="6" t="s">
        <v>6528</v>
      </c>
      <c r="R808" s="6">
        <v>0</v>
      </c>
      <c r="S808" s="6"/>
      <c r="T808" s="6"/>
      <c r="U808" s="6">
        <v>0</v>
      </c>
      <c r="V808" s="9">
        <v>90</v>
      </c>
      <c r="W808" s="9">
        <v>100</v>
      </c>
      <c r="X808" s="6" t="s">
        <v>6529</v>
      </c>
      <c r="Y808" s="9">
        <v>2</v>
      </c>
      <c r="Z808" s="9">
        <v>5</v>
      </c>
      <c r="AA808" s="9">
        <v>7</v>
      </c>
      <c r="AB808" s="9">
        <v>30</v>
      </c>
      <c r="AC808" s="9" t="s">
        <v>379</v>
      </c>
      <c r="AD808" s="6"/>
      <c r="AE808" s="9">
        <v>3</v>
      </c>
      <c r="AF808" s="81">
        <v>90</v>
      </c>
      <c r="AG808" s="209" t="s">
        <v>6593</v>
      </c>
      <c r="AH808" s="6" t="s">
        <v>6585</v>
      </c>
      <c r="AI808" s="119">
        <v>90</v>
      </c>
      <c r="AJ808" s="192"/>
      <c r="AK808" s="9"/>
      <c r="AL808" s="119"/>
      <c r="AM808" s="192"/>
      <c r="AN808" s="9"/>
      <c r="AO808" s="119"/>
      <c r="AP808" s="192"/>
      <c r="AQ808" s="9"/>
      <c r="AR808" s="81"/>
      <c r="AS808" s="192"/>
      <c r="AT808" s="9"/>
      <c r="AU808" s="119"/>
      <c r="AV808" s="84"/>
      <c r="AW808" s="9"/>
      <c r="AX808" s="119"/>
      <c r="AY808" s="192"/>
      <c r="AZ808" s="9"/>
      <c r="BA808" s="119"/>
      <c r="BB808" s="192"/>
      <c r="BC808" s="9"/>
      <c r="BD808" s="119"/>
      <c r="BE808" s="192"/>
      <c r="BF808" s="9"/>
      <c r="BG808" s="119"/>
    </row>
    <row r="809" spans="1:59" s="41" customFormat="1" ht="140.15" x14ac:dyDescent="0.25">
      <c r="A809" s="9">
        <v>2997</v>
      </c>
      <c r="B809" s="124" t="s">
        <v>6517</v>
      </c>
      <c r="C809" s="9" t="s">
        <v>6518</v>
      </c>
      <c r="D809" s="6"/>
      <c r="E809" s="2" t="s">
        <v>400</v>
      </c>
      <c r="F809" s="1" t="s">
        <v>6643</v>
      </c>
      <c r="G809" s="78" t="s">
        <v>6644</v>
      </c>
      <c r="H809" s="9" t="s">
        <v>6588</v>
      </c>
      <c r="I809" s="78" t="s">
        <v>6645</v>
      </c>
      <c r="J809" s="141">
        <v>218946</v>
      </c>
      <c r="K809" s="78" t="s">
        <v>7625</v>
      </c>
      <c r="L809" s="78" t="s">
        <v>6523</v>
      </c>
      <c r="M809" s="78" t="s">
        <v>6524</v>
      </c>
      <c r="N809" s="78" t="s">
        <v>6646</v>
      </c>
      <c r="O809" s="78" t="s">
        <v>6647</v>
      </c>
      <c r="P809" s="9" t="s">
        <v>6648</v>
      </c>
      <c r="Q809" s="6" t="s">
        <v>6528</v>
      </c>
      <c r="R809" s="6">
        <v>0</v>
      </c>
      <c r="S809" s="6"/>
      <c r="T809" s="6"/>
      <c r="U809" s="6">
        <v>0</v>
      </c>
      <c r="V809" s="9">
        <v>80</v>
      </c>
      <c r="W809" s="9">
        <v>80</v>
      </c>
      <c r="X809" s="6" t="s">
        <v>6529</v>
      </c>
      <c r="Y809" s="9">
        <v>3</v>
      </c>
      <c r="Z809" s="9">
        <v>12</v>
      </c>
      <c r="AA809" s="9">
        <v>1</v>
      </c>
      <c r="AB809" s="9">
        <v>4</v>
      </c>
      <c r="AC809" s="9" t="s">
        <v>379</v>
      </c>
      <c r="AD809" s="6"/>
      <c r="AE809" s="9">
        <v>7</v>
      </c>
      <c r="AF809" s="81">
        <v>80</v>
      </c>
      <c r="AG809" s="209" t="s">
        <v>6649</v>
      </c>
      <c r="AH809" s="6" t="s">
        <v>400</v>
      </c>
      <c r="AI809" s="119">
        <v>80</v>
      </c>
      <c r="AJ809" s="192"/>
      <c r="AK809" s="9"/>
      <c r="AL809" s="119"/>
      <c r="AM809" s="192"/>
      <c r="AN809" s="9"/>
      <c r="AO809" s="119"/>
      <c r="AP809" s="192"/>
      <c r="AQ809" s="9"/>
      <c r="AR809" s="81"/>
      <c r="AS809" s="192"/>
      <c r="AT809" s="9"/>
      <c r="AU809" s="119"/>
      <c r="AV809" s="84"/>
      <c r="AW809" s="9"/>
      <c r="AX809" s="119"/>
      <c r="AY809" s="192"/>
      <c r="AZ809" s="9"/>
      <c r="BA809" s="119"/>
      <c r="BB809" s="192"/>
      <c r="BC809" s="9"/>
      <c r="BD809" s="119"/>
      <c r="BE809" s="192"/>
      <c r="BF809" s="9"/>
      <c r="BG809" s="119"/>
    </row>
    <row r="810" spans="1:59" s="41" customFormat="1" ht="140.15" x14ac:dyDescent="0.25">
      <c r="A810" s="9">
        <v>2997</v>
      </c>
      <c r="B810" s="124" t="s">
        <v>6517</v>
      </c>
      <c r="C810" s="9" t="s">
        <v>6518</v>
      </c>
      <c r="D810" s="6"/>
      <c r="E810" s="2" t="s">
        <v>984</v>
      </c>
      <c r="F810" s="1" t="s">
        <v>6650</v>
      </c>
      <c r="G810" s="78" t="s">
        <v>6651</v>
      </c>
      <c r="H810" s="9">
        <v>2011</v>
      </c>
      <c r="I810" s="78" t="s">
        <v>6652</v>
      </c>
      <c r="J810" s="141">
        <v>107389</v>
      </c>
      <c r="K810" s="78" t="s">
        <v>7625</v>
      </c>
      <c r="L810" s="78" t="s">
        <v>6523</v>
      </c>
      <c r="M810" s="78" t="s">
        <v>6524</v>
      </c>
      <c r="N810" s="78" t="s">
        <v>6653</v>
      </c>
      <c r="O810" s="78" t="s">
        <v>6654</v>
      </c>
      <c r="P810" s="9" t="s">
        <v>6655</v>
      </c>
      <c r="Q810" s="6" t="s">
        <v>6528</v>
      </c>
      <c r="R810" s="6">
        <v>0</v>
      </c>
      <c r="S810" s="6"/>
      <c r="T810" s="6"/>
      <c r="U810" s="6">
        <v>0</v>
      </c>
      <c r="V810" s="9">
        <v>0</v>
      </c>
      <c r="W810" s="9">
        <v>60</v>
      </c>
      <c r="X810" s="6" t="s">
        <v>6529</v>
      </c>
      <c r="Y810" s="9">
        <v>3</v>
      </c>
      <c r="Z810" s="9">
        <v>12</v>
      </c>
      <c r="AA810" s="9">
        <v>2</v>
      </c>
      <c r="AB810" s="9">
        <v>60</v>
      </c>
      <c r="AC810" s="9" t="s">
        <v>379</v>
      </c>
      <c r="AD810" s="6"/>
      <c r="AE810" s="9"/>
      <c r="AF810" s="81">
        <v>0</v>
      </c>
      <c r="AG810" s="209" t="s">
        <v>6603</v>
      </c>
      <c r="AH810" s="6" t="s">
        <v>984</v>
      </c>
      <c r="AI810" s="119">
        <v>0</v>
      </c>
      <c r="AJ810" s="192"/>
      <c r="AK810" s="9"/>
      <c r="AL810" s="119"/>
      <c r="AM810" s="192"/>
      <c r="AN810" s="9"/>
      <c r="AO810" s="119"/>
      <c r="AP810" s="192"/>
      <c r="AQ810" s="9"/>
      <c r="AR810" s="81"/>
      <c r="AS810" s="192"/>
      <c r="AT810" s="9"/>
      <c r="AU810" s="119"/>
      <c r="AV810" s="84"/>
      <c r="AW810" s="9"/>
      <c r="AX810" s="119"/>
      <c r="AY810" s="192"/>
      <c r="AZ810" s="9"/>
      <c r="BA810" s="119"/>
      <c r="BB810" s="192"/>
      <c r="BC810" s="9"/>
      <c r="BD810" s="119"/>
      <c r="BE810" s="192"/>
      <c r="BF810" s="9"/>
      <c r="BG810" s="119"/>
    </row>
    <row r="811" spans="1:59" s="41" customFormat="1" ht="140.15" x14ac:dyDescent="0.25">
      <c r="A811" s="9">
        <v>2997</v>
      </c>
      <c r="B811" s="124" t="s">
        <v>6517</v>
      </c>
      <c r="C811" s="9" t="s">
        <v>6518</v>
      </c>
      <c r="D811" s="6"/>
      <c r="E811" s="2" t="s">
        <v>1702</v>
      </c>
      <c r="F811" s="1" t="s">
        <v>1703</v>
      </c>
      <c r="G811" s="78" t="s">
        <v>6656</v>
      </c>
      <c r="H811" s="9" t="s">
        <v>6657</v>
      </c>
      <c r="I811" s="78" t="s">
        <v>6658</v>
      </c>
      <c r="J811" s="141">
        <v>182471</v>
      </c>
      <c r="K811" s="78" t="s">
        <v>7625</v>
      </c>
      <c r="L811" s="78" t="s">
        <v>6523</v>
      </c>
      <c r="M811" s="78" t="s">
        <v>6524</v>
      </c>
      <c r="N811" s="78" t="s">
        <v>6659</v>
      </c>
      <c r="O811" s="78" t="s">
        <v>6660</v>
      </c>
      <c r="P811" s="9" t="s">
        <v>6661</v>
      </c>
      <c r="Q811" s="6" t="s">
        <v>6528</v>
      </c>
      <c r="R811" s="6">
        <v>0</v>
      </c>
      <c r="S811" s="6"/>
      <c r="T811" s="6"/>
      <c r="U811" s="6">
        <v>0</v>
      </c>
      <c r="V811" s="9">
        <v>100</v>
      </c>
      <c r="W811" s="9">
        <v>100</v>
      </c>
      <c r="X811" s="6" t="s">
        <v>6529</v>
      </c>
      <c r="Y811" s="9">
        <v>6</v>
      </c>
      <c r="Z811" s="9">
        <v>3</v>
      </c>
      <c r="AA811" s="9">
        <v>7</v>
      </c>
      <c r="AB811" s="9">
        <v>30</v>
      </c>
      <c r="AC811" s="9" t="s">
        <v>379</v>
      </c>
      <c r="AD811" s="6"/>
      <c r="AE811" s="9">
        <v>5</v>
      </c>
      <c r="AF811" s="81">
        <v>100</v>
      </c>
      <c r="AG811" s="209" t="s">
        <v>6632</v>
      </c>
      <c r="AH811" s="6" t="s">
        <v>1702</v>
      </c>
      <c r="AI811" s="119">
        <v>100</v>
      </c>
      <c r="AJ811" s="192"/>
      <c r="AK811" s="9"/>
      <c r="AL811" s="119"/>
      <c r="AM811" s="192"/>
      <c r="AN811" s="9"/>
      <c r="AO811" s="119"/>
      <c r="AP811" s="192"/>
      <c r="AQ811" s="9"/>
      <c r="AR811" s="81"/>
      <c r="AS811" s="192"/>
      <c r="AT811" s="9"/>
      <c r="AU811" s="119"/>
      <c r="AV811" s="84"/>
      <c r="AW811" s="9"/>
      <c r="AX811" s="119"/>
      <c r="AY811" s="192"/>
      <c r="AZ811" s="9"/>
      <c r="BA811" s="119"/>
      <c r="BB811" s="192"/>
      <c r="BC811" s="9"/>
      <c r="BD811" s="119"/>
      <c r="BE811" s="192"/>
      <c r="BF811" s="9"/>
      <c r="BG811" s="119"/>
    </row>
    <row r="812" spans="1:59" s="41" customFormat="1" ht="140.15" x14ac:dyDescent="0.25">
      <c r="A812" s="9">
        <v>2997</v>
      </c>
      <c r="B812" s="124" t="s">
        <v>6517</v>
      </c>
      <c r="C812" s="9" t="s">
        <v>6518</v>
      </c>
      <c r="D812" s="6"/>
      <c r="E812" s="2" t="s">
        <v>1049</v>
      </c>
      <c r="F812" s="1" t="s">
        <v>6531</v>
      </c>
      <c r="G812" s="78" t="s">
        <v>6662</v>
      </c>
      <c r="H812" s="9">
        <v>2010</v>
      </c>
      <c r="I812" s="78" t="s">
        <v>6662</v>
      </c>
      <c r="J812" s="141">
        <v>79624</v>
      </c>
      <c r="K812" s="78" t="s">
        <v>7625</v>
      </c>
      <c r="L812" s="78" t="s">
        <v>6523</v>
      </c>
      <c r="M812" s="78" t="s">
        <v>6524</v>
      </c>
      <c r="N812" s="78" t="s">
        <v>6663</v>
      </c>
      <c r="O812" s="78" t="s">
        <v>6664</v>
      </c>
      <c r="P812" s="9" t="s">
        <v>6665</v>
      </c>
      <c r="Q812" s="6" t="s">
        <v>6528</v>
      </c>
      <c r="R812" s="6">
        <v>0</v>
      </c>
      <c r="S812" s="6"/>
      <c r="T812" s="6"/>
      <c r="U812" s="6">
        <v>0</v>
      </c>
      <c r="V812" s="9">
        <v>15</v>
      </c>
      <c r="W812" s="9">
        <v>81</v>
      </c>
      <c r="X812" s="6" t="s">
        <v>6529</v>
      </c>
      <c r="Y812" s="9"/>
      <c r="Z812" s="9"/>
      <c r="AA812" s="9"/>
      <c r="AB812" s="9">
        <v>44</v>
      </c>
      <c r="AC812" s="9" t="s">
        <v>379</v>
      </c>
      <c r="AD812" s="6"/>
      <c r="AE812" s="9">
        <v>7</v>
      </c>
      <c r="AF812" s="81">
        <v>15</v>
      </c>
      <c r="AG812" s="209" t="s">
        <v>6530</v>
      </c>
      <c r="AH812" s="6" t="s">
        <v>1049</v>
      </c>
      <c r="AI812" s="119">
        <v>15</v>
      </c>
      <c r="AJ812" s="192"/>
      <c r="AK812" s="9"/>
      <c r="AL812" s="119"/>
      <c r="AM812" s="192"/>
      <c r="AN812" s="9"/>
      <c r="AO812" s="119"/>
      <c r="AP812" s="192"/>
      <c r="AQ812" s="9"/>
      <c r="AR812" s="81"/>
      <c r="AS812" s="192"/>
      <c r="AT812" s="9"/>
      <c r="AU812" s="119"/>
      <c r="AV812" s="84"/>
      <c r="AW812" s="9"/>
      <c r="AX812" s="119"/>
      <c r="AY812" s="192"/>
      <c r="AZ812" s="9"/>
      <c r="BA812" s="119"/>
      <c r="BB812" s="192"/>
      <c r="BC812" s="9"/>
      <c r="BD812" s="119"/>
      <c r="BE812" s="192"/>
      <c r="BF812" s="9"/>
      <c r="BG812" s="119"/>
    </row>
    <row r="813" spans="1:59" s="41" customFormat="1" ht="140.15" x14ac:dyDescent="0.25">
      <c r="A813" s="9">
        <v>2997</v>
      </c>
      <c r="B813" s="124" t="s">
        <v>6517</v>
      </c>
      <c r="C813" s="9" t="s">
        <v>6518</v>
      </c>
      <c r="D813" s="6"/>
      <c r="E813" s="2" t="s">
        <v>1829</v>
      </c>
      <c r="F813" s="1" t="s">
        <v>6552</v>
      </c>
      <c r="G813" s="78" t="s">
        <v>6666</v>
      </c>
      <c r="H813" s="9">
        <v>2011</v>
      </c>
      <c r="I813" s="78" t="s">
        <v>6667</v>
      </c>
      <c r="J813" s="141">
        <v>59400</v>
      </c>
      <c r="K813" s="78" t="s">
        <v>7625</v>
      </c>
      <c r="L813" s="78" t="s">
        <v>6523</v>
      </c>
      <c r="M813" s="78" t="s">
        <v>6524</v>
      </c>
      <c r="N813" s="78" t="s">
        <v>6663</v>
      </c>
      <c r="O813" s="78" t="s">
        <v>6664</v>
      </c>
      <c r="P813" s="9" t="s">
        <v>6668</v>
      </c>
      <c r="Q813" s="6" t="s">
        <v>6528</v>
      </c>
      <c r="R813" s="6">
        <v>0</v>
      </c>
      <c r="S813" s="6"/>
      <c r="T813" s="6"/>
      <c r="U813" s="6">
        <v>0</v>
      </c>
      <c r="V813" s="9">
        <v>33</v>
      </c>
      <c r="W813" s="9">
        <v>80</v>
      </c>
      <c r="X813" s="6" t="s">
        <v>6529</v>
      </c>
      <c r="Y813" s="9"/>
      <c r="Z813" s="9"/>
      <c r="AA813" s="9"/>
      <c r="AB813" s="9">
        <v>44</v>
      </c>
      <c r="AC813" s="9" t="s">
        <v>379</v>
      </c>
      <c r="AD813" s="6"/>
      <c r="AE813" s="9">
        <v>7</v>
      </c>
      <c r="AF813" s="81">
        <v>33</v>
      </c>
      <c r="AG813" s="209" t="s">
        <v>6558</v>
      </c>
      <c r="AH813" s="6" t="s">
        <v>1829</v>
      </c>
      <c r="AI813" s="119">
        <v>33</v>
      </c>
      <c r="AJ813" s="192"/>
      <c r="AK813" s="9"/>
      <c r="AL813" s="119"/>
      <c r="AM813" s="192"/>
      <c r="AN813" s="9"/>
      <c r="AO813" s="119"/>
      <c r="AP813" s="192"/>
      <c r="AQ813" s="9"/>
      <c r="AR813" s="81"/>
      <c r="AS813" s="192"/>
      <c r="AT813" s="9"/>
      <c r="AU813" s="119"/>
      <c r="AV813" s="84"/>
      <c r="AW813" s="9"/>
      <c r="AX813" s="119"/>
      <c r="AY813" s="192"/>
      <c r="AZ813" s="9"/>
      <c r="BA813" s="119"/>
      <c r="BB813" s="192"/>
      <c r="BC813" s="9"/>
      <c r="BD813" s="119"/>
      <c r="BE813" s="192"/>
      <c r="BF813" s="9"/>
      <c r="BG813" s="119"/>
    </row>
    <row r="814" spans="1:59" s="41" customFormat="1" ht="140.15" x14ac:dyDescent="0.25">
      <c r="A814" s="9">
        <v>2997</v>
      </c>
      <c r="B814" s="124" t="s">
        <v>6517</v>
      </c>
      <c r="C814" s="9" t="s">
        <v>6518</v>
      </c>
      <c r="D814" s="6"/>
      <c r="E814" s="2" t="s">
        <v>1049</v>
      </c>
      <c r="F814" s="1" t="s">
        <v>6531</v>
      </c>
      <c r="G814" s="78" t="s">
        <v>6669</v>
      </c>
      <c r="H814" s="9" t="s">
        <v>6670</v>
      </c>
      <c r="I814" s="78" t="s">
        <v>6671</v>
      </c>
      <c r="J814" s="141">
        <v>211816</v>
      </c>
      <c r="K814" s="78" t="s">
        <v>7625</v>
      </c>
      <c r="L814" s="78" t="s">
        <v>6523</v>
      </c>
      <c r="M814" s="78" t="s">
        <v>6524</v>
      </c>
      <c r="N814" s="78" t="s">
        <v>6672</v>
      </c>
      <c r="O814" s="78" t="s">
        <v>6673</v>
      </c>
      <c r="P814" s="9" t="s">
        <v>6674</v>
      </c>
      <c r="Q814" s="6" t="s">
        <v>6528</v>
      </c>
      <c r="R814" s="6">
        <v>0</v>
      </c>
      <c r="S814" s="6"/>
      <c r="T814" s="6"/>
      <c r="U814" s="6">
        <v>0</v>
      </c>
      <c r="V814" s="9">
        <v>90</v>
      </c>
      <c r="W814" s="9">
        <v>78</v>
      </c>
      <c r="X814" s="6" t="s">
        <v>6529</v>
      </c>
      <c r="Y814" s="9"/>
      <c r="Z814" s="9"/>
      <c r="AA814" s="9"/>
      <c r="AB814" s="9">
        <v>44</v>
      </c>
      <c r="AC814" s="9" t="s">
        <v>379</v>
      </c>
      <c r="AD814" s="6"/>
      <c r="AE814" s="9">
        <v>8</v>
      </c>
      <c r="AF814" s="81">
        <v>90</v>
      </c>
      <c r="AG814" s="209" t="s">
        <v>6530</v>
      </c>
      <c r="AH814" s="6" t="s">
        <v>1049</v>
      </c>
      <c r="AI814" s="119">
        <v>90</v>
      </c>
      <c r="AJ814" s="192"/>
      <c r="AK814" s="9"/>
      <c r="AL814" s="119"/>
      <c r="AM814" s="192"/>
      <c r="AN814" s="9"/>
      <c r="AO814" s="119"/>
      <c r="AP814" s="192"/>
      <c r="AQ814" s="9"/>
      <c r="AR814" s="81"/>
      <c r="AS814" s="192"/>
      <c r="AT814" s="9"/>
      <c r="AU814" s="119"/>
      <c r="AV814" s="84"/>
      <c r="AW814" s="9"/>
      <c r="AX814" s="119"/>
      <c r="AY814" s="192"/>
      <c r="AZ814" s="9"/>
      <c r="BA814" s="119"/>
      <c r="BB814" s="192"/>
      <c r="BC814" s="9"/>
      <c r="BD814" s="119"/>
      <c r="BE814" s="192"/>
      <c r="BF814" s="9"/>
      <c r="BG814" s="119"/>
    </row>
    <row r="815" spans="1:59" s="41" customFormat="1" ht="140.15" x14ac:dyDescent="0.25">
      <c r="A815" s="9">
        <v>2997</v>
      </c>
      <c r="B815" s="124" t="s">
        <v>6517</v>
      </c>
      <c r="C815" s="9" t="s">
        <v>6518</v>
      </c>
      <c r="D815" s="6"/>
      <c r="E815" s="2" t="s">
        <v>6675</v>
      </c>
      <c r="F815" s="1" t="s">
        <v>6676</v>
      </c>
      <c r="G815" s="78" t="s">
        <v>6677</v>
      </c>
      <c r="H815" s="9">
        <v>2011</v>
      </c>
      <c r="I815" s="78" t="s">
        <v>6678</v>
      </c>
      <c r="J815" s="141">
        <v>203177</v>
      </c>
      <c r="K815" s="78" t="s">
        <v>7625</v>
      </c>
      <c r="L815" s="78" t="s">
        <v>6523</v>
      </c>
      <c r="M815" s="78" t="s">
        <v>6524</v>
      </c>
      <c r="N815" s="78" t="s">
        <v>6679</v>
      </c>
      <c r="O815" s="78" t="s">
        <v>6680</v>
      </c>
      <c r="P815" s="9" t="s">
        <v>6681</v>
      </c>
      <c r="Q815" s="6" t="s">
        <v>6528</v>
      </c>
      <c r="R815" s="6">
        <v>0</v>
      </c>
      <c r="S815" s="6"/>
      <c r="T815" s="6"/>
      <c r="U815" s="6">
        <v>0</v>
      </c>
      <c r="V815" s="9">
        <v>80</v>
      </c>
      <c r="W815" s="9">
        <v>100</v>
      </c>
      <c r="X815" s="6" t="s">
        <v>6529</v>
      </c>
      <c r="Y815" s="9"/>
      <c r="Z815" s="9"/>
      <c r="AA815" s="9"/>
      <c r="AB815" s="9">
        <v>4</v>
      </c>
      <c r="AC815" s="9" t="s">
        <v>379</v>
      </c>
      <c r="AD815" s="6"/>
      <c r="AE815" s="9">
        <v>3</v>
      </c>
      <c r="AF815" s="81">
        <v>80</v>
      </c>
      <c r="AG815" s="209" t="s">
        <v>6682</v>
      </c>
      <c r="AH815" s="6" t="s">
        <v>6675</v>
      </c>
      <c r="AI815" s="119">
        <v>80</v>
      </c>
      <c r="AJ815" s="192"/>
      <c r="AK815" s="9"/>
      <c r="AL815" s="119"/>
      <c r="AM815" s="192"/>
      <c r="AN815" s="9"/>
      <c r="AO815" s="119"/>
      <c r="AP815" s="192"/>
      <c r="AQ815" s="9"/>
      <c r="AR815" s="81"/>
      <c r="AS815" s="192"/>
      <c r="AT815" s="9"/>
      <c r="AU815" s="119"/>
      <c r="AV815" s="84"/>
      <c r="AW815" s="9"/>
      <c r="AX815" s="119"/>
      <c r="AY815" s="192"/>
      <c r="AZ815" s="9"/>
      <c r="BA815" s="119"/>
      <c r="BB815" s="192"/>
      <c r="BC815" s="9"/>
      <c r="BD815" s="119"/>
      <c r="BE815" s="192"/>
      <c r="BF815" s="9"/>
      <c r="BG815" s="119"/>
    </row>
    <row r="816" spans="1:59" s="41" customFormat="1" ht="140.15" x14ac:dyDescent="0.25">
      <c r="A816" s="9">
        <v>2997</v>
      </c>
      <c r="B816" s="124" t="s">
        <v>6517</v>
      </c>
      <c r="C816" s="9" t="s">
        <v>6518</v>
      </c>
      <c r="D816" s="6"/>
      <c r="E816" s="2" t="s">
        <v>1049</v>
      </c>
      <c r="F816" s="1" t="s">
        <v>6531</v>
      </c>
      <c r="G816" s="78" t="s">
        <v>6683</v>
      </c>
      <c r="H816" s="9">
        <v>2012</v>
      </c>
      <c r="I816" s="78" t="s">
        <v>6684</v>
      </c>
      <c r="J816" s="141">
        <v>59745</v>
      </c>
      <c r="K816" s="78" t="s">
        <v>7625</v>
      </c>
      <c r="L816" s="78" t="s">
        <v>6523</v>
      </c>
      <c r="M816" s="78" t="s">
        <v>6524</v>
      </c>
      <c r="N816" s="78" t="s">
        <v>6685</v>
      </c>
      <c r="O816" s="78" t="s">
        <v>6686</v>
      </c>
      <c r="P816" s="9" t="s">
        <v>6687</v>
      </c>
      <c r="Q816" s="6" t="s">
        <v>6528</v>
      </c>
      <c r="R816" s="6">
        <v>0</v>
      </c>
      <c r="S816" s="6"/>
      <c r="T816" s="6"/>
      <c r="U816" s="6">
        <v>0</v>
      </c>
      <c r="V816" s="9">
        <v>30</v>
      </c>
      <c r="W816" s="9">
        <v>77</v>
      </c>
      <c r="X816" s="6" t="s">
        <v>6529</v>
      </c>
      <c r="Y816" s="9"/>
      <c r="Z816" s="9"/>
      <c r="AA816" s="9"/>
      <c r="AB816" s="9">
        <v>47</v>
      </c>
      <c r="AC816" s="9" t="s">
        <v>379</v>
      </c>
      <c r="AD816" s="6"/>
      <c r="AE816" s="9">
        <v>7</v>
      </c>
      <c r="AF816" s="81">
        <v>30</v>
      </c>
      <c r="AG816" s="209" t="s">
        <v>6530</v>
      </c>
      <c r="AH816" s="6" t="s">
        <v>1049</v>
      </c>
      <c r="AI816" s="119">
        <v>30</v>
      </c>
      <c r="AJ816" s="192"/>
      <c r="AK816" s="9"/>
      <c r="AL816" s="119"/>
      <c r="AM816" s="192"/>
      <c r="AN816" s="9"/>
      <c r="AO816" s="119"/>
      <c r="AP816" s="192"/>
      <c r="AQ816" s="9"/>
      <c r="AR816" s="81"/>
      <c r="AS816" s="192"/>
      <c r="AT816" s="9"/>
      <c r="AU816" s="119"/>
      <c r="AV816" s="84"/>
      <c r="AW816" s="9"/>
      <c r="AX816" s="119"/>
      <c r="AY816" s="192"/>
      <c r="AZ816" s="9"/>
      <c r="BA816" s="119"/>
      <c r="BB816" s="192"/>
      <c r="BC816" s="9"/>
      <c r="BD816" s="119"/>
      <c r="BE816" s="192"/>
      <c r="BF816" s="9"/>
      <c r="BG816" s="119"/>
    </row>
    <row r="817" spans="1:59" s="41" customFormat="1" ht="140.15" x14ac:dyDescent="0.25">
      <c r="A817" s="9">
        <v>2997</v>
      </c>
      <c r="B817" s="124" t="s">
        <v>6517</v>
      </c>
      <c r="C817" s="9" t="s">
        <v>6688</v>
      </c>
      <c r="D817" s="6"/>
      <c r="E817" s="2" t="s">
        <v>1702</v>
      </c>
      <c r="F817" s="1" t="s">
        <v>1703</v>
      </c>
      <c r="G817" s="78" t="s">
        <v>6689</v>
      </c>
      <c r="H817" s="9">
        <v>2012</v>
      </c>
      <c r="I817" s="78" t="s">
        <v>6690</v>
      </c>
      <c r="J817" s="141">
        <v>65520</v>
      </c>
      <c r="K817" s="78" t="s">
        <v>7625</v>
      </c>
      <c r="L817" s="78" t="s">
        <v>6523</v>
      </c>
      <c r="M817" s="78" t="s">
        <v>6524</v>
      </c>
      <c r="N817" s="78" t="s">
        <v>6691</v>
      </c>
      <c r="O817" s="78" t="s">
        <v>6692</v>
      </c>
      <c r="P817" s="9" t="s">
        <v>6693</v>
      </c>
      <c r="Q817" s="6" t="s">
        <v>6528</v>
      </c>
      <c r="R817" s="6">
        <v>0</v>
      </c>
      <c r="S817" s="6"/>
      <c r="T817" s="6"/>
      <c r="U817" s="6">
        <v>0</v>
      </c>
      <c r="V817" s="9">
        <v>40</v>
      </c>
      <c r="W817" s="9">
        <v>70</v>
      </c>
      <c r="X817" s="6" t="s">
        <v>6529</v>
      </c>
      <c r="Y817" s="9"/>
      <c r="Z817" s="9"/>
      <c r="AA817" s="9"/>
      <c r="AB817" s="9">
        <v>30</v>
      </c>
      <c r="AC817" s="9" t="s">
        <v>379</v>
      </c>
      <c r="AD817" s="6"/>
      <c r="AE817" s="9">
        <v>5</v>
      </c>
      <c r="AF817" s="81">
        <v>40</v>
      </c>
      <c r="AG817" s="209" t="s">
        <v>6632</v>
      </c>
      <c r="AH817" s="6" t="s">
        <v>1702</v>
      </c>
      <c r="AI817" s="119">
        <v>40</v>
      </c>
      <c r="AJ817" s="192"/>
      <c r="AK817" s="9"/>
      <c r="AL817" s="119"/>
      <c r="AM817" s="192"/>
      <c r="AN817" s="9"/>
      <c r="AO817" s="119"/>
      <c r="AP817" s="192"/>
      <c r="AQ817" s="9"/>
      <c r="AR817" s="81"/>
      <c r="AS817" s="192"/>
      <c r="AT817" s="9"/>
      <c r="AU817" s="119"/>
      <c r="AV817" s="84"/>
      <c r="AW817" s="9"/>
      <c r="AX817" s="119"/>
      <c r="AY817" s="192"/>
      <c r="AZ817" s="9"/>
      <c r="BA817" s="119"/>
      <c r="BB817" s="192"/>
      <c r="BC817" s="9"/>
      <c r="BD817" s="119"/>
      <c r="BE817" s="192"/>
      <c r="BF817" s="9"/>
      <c r="BG817" s="119"/>
    </row>
    <row r="818" spans="1:59" s="41" customFormat="1" ht="140.15" x14ac:dyDescent="0.25">
      <c r="A818" s="9">
        <v>2997</v>
      </c>
      <c r="B818" s="124" t="s">
        <v>6517</v>
      </c>
      <c r="C818" s="9" t="s">
        <v>6694</v>
      </c>
      <c r="D818" s="6"/>
      <c r="E818" s="2" t="s">
        <v>6585</v>
      </c>
      <c r="F818" s="1" t="s">
        <v>6586</v>
      </c>
      <c r="G818" s="78" t="s">
        <v>6695</v>
      </c>
      <c r="H818" s="9">
        <v>2012</v>
      </c>
      <c r="I818" s="78" t="s">
        <v>6696</v>
      </c>
      <c r="J818" s="141">
        <v>76509</v>
      </c>
      <c r="K818" s="78" t="s">
        <v>7625</v>
      </c>
      <c r="L818" s="78" t="s">
        <v>6523</v>
      </c>
      <c r="M818" s="78" t="s">
        <v>6524</v>
      </c>
      <c r="N818" s="78" t="s">
        <v>6697</v>
      </c>
      <c r="O818" s="78" t="s">
        <v>6698</v>
      </c>
      <c r="P818" s="9" t="s">
        <v>6699</v>
      </c>
      <c r="Q818" s="6" t="s">
        <v>6528</v>
      </c>
      <c r="R818" s="6">
        <v>0</v>
      </c>
      <c r="S818" s="6"/>
      <c r="T818" s="6"/>
      <c r="U818" s="6">
        <v>0</v>
      </c>
      <c r="V818" s="9">
        <v>100</v>
      </c>
      <c r="W818" s="9">
        <v>83</v>
      </c>
      <c r="X818" s="6" t="s">
        <v>6529</v>
      </c>
      <c r="Y818" s="9"/>
      <c r="Z818" s="9"/>
      <c r="AA818" s="9"/>
      <c r="AB818" s="9">
        <v>30</v>
      </c>
      <c r="AC818" s="9" t="s">
        <v>379</v>
      </c>
      <c r="AD818" s="6"/>
      <c r="AE818" s="9">
        <v>5</v>
      </c>
      <c r="AF818" s="81">
        <v>100</v>
      </c>
      <c r="AG818" s="209" t="s">
        <v>6593</v>
      </c>
      <c r="AH818" s="6" t="s">
        <v>6585</v>
      </c>
      <c r="AI818" s="119">
        <v>100</v>
      </c>
      <c r="AJ818" s="192"/>
      <c r="AK818" s="9"/>
      <c r="AL818" s="119"/>
      <c r="AM818" s="192"/>
      <c r="AN818" s="9"/>
      <c r="AO818" s="119"/>
      <c r="AP818" s="192"/>
      <c r="AQ818" s="9"/>
      <c r="AR818" s="81"/>
      <c r="AS818" s="192"/>
      <c r="AT818" s="9"/>
      <c r="AU818" s="119"/>
      <c r="AV818" s="84"/>
      <c r="AW818" s="9"/>
      <c r="AX818" s="119"/>
      <c r="AY818" s="192"/>
      <c r="AZ818" s="9"/>
      <c r="BA818" s="119"/>
      <c r="BB818" s="192"/>
      <c r="BC818" s="9"/>
      <c r="BD818" s="119"/>
      <c r="BE818" s="192"/>
      <c r="BF818" s="9"/>
      <c r="BG818" s="119"/>
    </row>
    <row r="819" spans="1:59" s="41" customFormat="1" ht="140.15" x14ac:dyDescent="0.25">
      <c r="A819" s="9">
        <v>2997</v>
      </c>
      <c r="B819" s="124" t="s">
        <v>6517</v>
      </c>
      <c r="C819" s="9" t="s">
        <v>6700</v>
      </c>
      <c r="D819" s="6"/>
      <c r="E819" s="2" t="s">
        <v>1049</v>
      </c>
      <c r="F819" s="1" t="s">
        <v>6531</v>
      </c>
      <c r="G819" s="78" t="s">
        <v>6701</v>
      </c>
      <c r="H819" s="9">
        <v>2012</v>
      </c>
      <c r="I819" s="78" t="s">
        <v>6702</v>
      </c>
      <c r="J819" s="141">
        <v>90000</v>
      </c>
      <c r="K819" s="78" t="s">
        <v>7625</v>
      </c>
      <c r="L819" s="78" t="s">
        <v>6523</v>
      </c>
      <c r="M819" s="78" t="s">
        <v>6524</v>
      </c>
      <c r="N819" s="78" t="s">
        <v>6703</v>
      </c>
      <c r="O819" s="78" t="s">
        <v>6704</v>
      </c>
      <c r="P819" s="9" t="s">
        <v>6705</v>
      </c>
      <c r="Q819" s="6" t="s">
        <v>6528</v>
      </c>
      <c r="R819" s="6">
        <v>0</v>
      </c>
      <c r="S819" s="6"/>
      <c r="T819" s="6"/>
      <c r="U819" s="6">
        <v>0</v>
      </c>
      <c r="V819" s="9">
        <v>45</v>
      </c>
      <c r="W819" s="9">
        <v>67</v>
      </c>
      <c r="X819" s="6" t="s">
        <v>6529</v>
      </c>
      <c r="Y819" s="9"/>
      <c r="Z819" s="9"/>
      <c r="AA819" s="9"/>
      <c r="AB819" s="9">
        <v>4</v>
      </c>
      <c r="AC819" s="9" t="s">
        <v>379</v>
      </c>
      <c r="AD819" s="6"/>
      <c r="AE819" s="9">
        <v>5</v>
      </c>
      <c r="AF819" s="81">
        <v>45</v>
      </c>
      <c r="AG819" s="209" t="s">
        <v>6530</v>
      </c>
      <c r="AH819" s="6" t="s">
        <v>1049</v>
      </c>
      <c r="AI819" s="119">
        <v>45</v>
      </c>
      <c r="AJ819" s="192"/>
      <c r="AK819" s="9"/>
      <c r="AL819" s="119"/>
      <c r="AM819" s="192"/>
      <c r="AN819" s="9"/>
      <c r="AO819" s="119"/>
      <c r="AP819" s="192"/>
      <c r="AQ819" s="9"/>
      <c r="AR819" s="81"/>
      <c r="AS819" s="192"/>
      <c r="AT819" s="9"/>
      <c r="AU819" s="119"/>
      <c r="AV819" s="84"/>
      <c r="AW819" s="9"/>
      <c r="AX819" s="119"/>
      <c r="AY819" s="192"/>
      <c r="AZ819" s="9"/>
      <c r="BA819" s="119"/>
      <c r="BB819" s="192"/>
      <c r="BC819" s="9"/>
      <c r="BD819" s="119"/>
      <c r="BE819" s="192"/>
      <c r="BF819" s="9"/>
      <c r="BG819" s="119"/>
    </row>
    <row r="820" spans="1:59" s="41" customFormat="1" ht="140.15" x14ac:dyDescent="0.25">
      <c r="A820" s="9">
        <v>2997</v>
      </c>
      <c r="B820" s="124" t="s">
        <v>6517</v>
      </c>
      <c r="C820" s="9" t="s">
        <v>6706</v>
      </c>
      <c r="D820" s="6"/>
      <c r="E820" s="2" t="s">
        <v>6707</v>
      </c>
      <c r="F820" s="1" t="s">
        <v>6708</v>
      </c>
      <c r="G820" s="78" t="s">
        <v>6709</v>
      </c>
      <c r="H820" s="9">
        <v>2012</v>
      </c>
      <c r="I820" s="78" t="s">
        <v>6710</v>
      </c>
      <c r="J820" s="141">
        <v>228000</v>
      </c>
      <c r="K820" s="78" t="s">
        <v>7625</v>
      </c>
      <c r="L820" s="78" t="s">
        <v>6523</v>
      </c>
      <c r="M820" s="78" t="s">
        <v>6524</v>
      </c>
      <c r="N820" s="78" t="s">
        <v>6711</v>
      </c>
      <c r="O820" s="78" t="s">
        <v>6712</v>
      </c>
      <c r="P820" s="9" t="s">
        <v>6713</v>
      </c>
      <c r="Q820" s="6" t="s">
        <v>6528</v>
      </c>
      <c r="R820" s="6">
        <v>0</v>
      </c>
      <c r="S820" s="6"/>
      <c r="T820" s="6"/>
      <c r="U820" s="6">
        <v>0</v>
      </c>
      <c r="V820" s="9">
        <v>25</v>
      </c>
      <c r="W820" s="9">
        <v>72</v>
      </c>
      <c r="X820" s="6" t="s">
        <v>6529</v>
      </c>
      <c r="Y820" s="9"/>
      <c r="Z820" s="9"/>
      <c r="AA820" s="9"/>
      <c r="AB820" s="9">
        <v>4</v>
      </c>
      <c r="AC820" s="9" t="s">
        <v>379</v>
      </c>
      <c r="AD820" s="6"/>
      <c r="AE820" s="9">
        <v>5</v>
      </c>
      <c r="AF820" s="81">
        <v>25</v>
      </c>
      <c r="AG820" s="209" t="s">
        <v>6530</v>
      </c>
      <c r="AH820" s="6" t="s">
        <v>6707</v>
      </c>
      <c r="AI820" s="119">
        <v>25</v>
      </c>
      <c r="AJ820" s="192"/>
      <c r="AK820" s="9"/>
      <c r="AL820" s="119"/>
      <c r="AM820" s="192"/>
      <c r="AN820" s="9"/>
      <c r="AO820" s="119"/>
      <c r="AP820" s="192"/>
      <c r="AQ820" s="9"/>
      <c r="AR820" s="81"/>
      <c r="AS820" s="192"/>
      <c r="AT820" s="9"/>
      <c r="AU820" s="119"/>
      <c r="AV820" s="84"/>
      <c r="AW820" s="9"/>
      <c r="AX820" s="119"/>
      <c r="AY820" s="192"/>
      <c r="AZ820" s="9"/>
      <c r="BA820" s="119"/>
      <c r="BB820" s="192"/>
      <c r="BC820" s="9"/>
      <c r="BD820" s="119"/>
      <c r="BE820" s="192"/>
      <c r="BF820" s="9"/>
      <c r="BG820" s="119"/>
    </row>
    <row r="821" spans="1:59" s="41" customFormat="1" ht="140.15" x14ac:dyDescent="0.25">
      <c r="A821" s="9">
        <v>2997</v>
      </c>
      <c r="B821" s="124" t="s">
        <v>6517</v>
      </c>
      <c r="C821" s="9" t="s">
        <v>6714</v>
      </c>
      <c r="D821" s="6"/>
      <c r="E821" s="2" t="s">
        <v>1237</v>
      </c>
      <c r="F821" s="1" t="s">
        <v>1238</v>
      </c>
      <c r="G821" s="78" t="s">
        <v>6715</v>
      </c>
      <c r="H821" s="9">
        <v>2012</v>
      </c>
      <c r="I821" s="78" t="s">
        <v>6716</v>
      </c>
      <c r="J821" s="141">
        <v>81600</v>
      </c>
      <c r="K821" s="78" t="s">
        <v>7625</v>
      </c>
      <c r="L821" s="78" t="s">
        <v>6523</v>
      </c>
      <c r="M821" s="78" t="s">
        <v>6524</v>
      </c>
      <c r="N821" s="78" t="s">
        <v>6717</v>
      </c>
      <c r="O821" s="78" t="s">
        <v>6718</v>
      </c>
      <c r="P821" s="9" t="s">
        <v>6719</v>
      </c>
      <c r="Q821" s="6" t="s">
        <v>6528</v>
      </c>
      <c r="R821" s="6">
        <v>0</v>
      </c>
      <c r="S821" s="6"/>
      <c r="T821" s="6"/>
      <c r="U821" s="6">
        <v>0</v>
      </c>
      <c r="V821" s="9">
        <v>50</v>
      </c>
      <c r="W821" s="9">
        <v>72</v>
      </c>
      <c r="X821" s="6" t="s">
        <v>6529</v>
      </c>
      <c r="Y821" s="9"/>
      <c r="Z821" s="9"/>
      <c r="AA821" s="9"/>
      <c r="AB821" s="9">
        <v>30</v>
      </c>
      <c r="AC821" s="9" t="s">
        <v>379</v>
      </c>
      <c r="AD821" s="6"/>
      <c r="AE821" s="9">
        <v>6</v>
      </c>
      <c r="AF821" s="81">
        <v>50</v>
      </c>
      <c r="AG821" s="209" t="s">
        <v>6603</v>
      </c>
      <c r="AH821" s="6" t="s">
        <v>1237</v>
      </c>
      <c r="AI821" s="119">
        <v>50</v>
      </c>
      <c r="AJ821" s="192"/>
      <c r="AK821" s="9"/>
      <c r="AL821" s="119"/>
      <c r="AM821" s="192"/>
      <c r="AN821" s="9"/>
      <c r="AO821" s="119"/>
      <c r="AP821" s="192"/>
      <c r="AQ821" s="9"/>
      <c r="AR821" s="81"/>
      <c r="AS821" s="192"/>
      <c r="AT821" s="9"/>
      <c r="AU821" s="119"/>
      <c r="AV821" s="84"/>
      <c r="AW821" s="9"/>
      <c r="AX821" s="119"/>
      <c r="AY821" s="192"/>
      <c r="AZ821" s="9"/>
      <c r="BA821" s="119"/>
      <c r="BB821" s="192"/>
      <c r="BC821" s="9"/>
      <c r="BD821" s="119"/>
      <c r="BE821" s="192"/>
      <c r="BF821" s="9"/>
      <c r="BG821" s="119"/>
    </row>
    <row r="822" spans="1:59" s="41" customFormat="1" ht="140.15" x14ac:dyDescent="0.25">
      <c r="A822" s="9">
        <v>2997</v>
      </c>
      <c r="B822" s="124" t="s">
        <v>6517</v>
      </c>
      <c r="C822" s="9" t="s">
        <v>6518</v>
      </c>
      <c r="D822" s="6"/>
      <c r="E822" s="2" t="s">
        <v>1049</v>
      </c>
      <c r="F822" s="1" t="s">
        <v>6531</v>
      </c>
      <c r="G822" s="78" t="s">
        <v>6720</v>
      </c>
      <c r="H822" s="9">
        <v>2010</v>
      </c>
      <c r="I822" s="78" t="s">
        <v>6721</v>
      </c>
      <c r="J822" s="141">
        <v>36301</v>
      </c>
      <c r="K822" s="78" t="s">
        <v>7625</v>
      </c>
      <c r="L822" s="78" t="s">
        <v>6523</v>
      </c>
      <c r="M822" s="78" t="s">
        <v>6524</v>
      </c>
      <c r="N822" s="78" t="s">
        <v>6722</v>
      </c>
      <c r="O822" s="78" t="s">
        <v>6723</v>
      </c>
      <c r="P822" s="9" t="s">
        <v>6724</v>
      </c>
      <c r="Q822" s="6" t="s">
        <v>6528</v>
      </c>
      <c r="R822" s="6">
        <v>0</v>
      </c>
      <c r="S822" s="6"/>
      <c r="T822" s="6"/>
      <c r="U822" s="6">
        <v>0</v>
      </c>
      <c r="V822" s="9">
        <v>19</v>
      </c>
      <c r="W822" s="9">
        <v>49</v>
      </c>
      <c r="X822" s="6" t="s">
        <v>6529</v>
      </c>
      <c r="Y822" s="9"/>
      <c r="Z822" s="9"/>
      <c r="AA822" s="9"/>
      <c r="AB822" s="9">
        <v>44</v>
      </c>
      <c r="AC822" s="9" t="s">
        <v>379</v>
      </c>
      <c r="AD822" s="6"/>
      <c r="AE822" s="9">
        <v>7</v>
      </c>
      <c r="AF822" s="81">
        <v>19</v>
      </c>
      <c r="AG822" s="209" t="s">
        <v>6530</v>
      </c>
      <c r="AH822" s="6" t="s">
        <v>1049</v>
      </c>
      <c r="AI822" s="119"/>
      <c r="AJ822" s="192"/>
      <c r="AK822" s="9"/>
      <c r="AL822" s="119"/>
      <c r="AM822" s="192"/>
      <c r="AN822" s="9"/>
      <c r="AO822" s="119"/>
      <c r="AP822" s="192"/>
      <c r="AQ822" s="9"/>
      <c r="AR822" s="81"/>
      <c r="AS822" s="192"/>
      <c r="AT822" s="9"/>
      <c r="AU822" s="119"/>
      <c r="AV822" s="84"/>
      <c r="AW822" s="9"/>
      <c r="AX822" s="119"/>
      <c r="AY822" s="192"/>
      <c r="AZ822" s="9"/>
      <c r="BA822" s="119"/>
      <c r="BB822" s="192"/>
      <c r="BC822" s="9"/>
      <c r="BD822" s="119"/>
      <c r="BE822" s="192"/>
      <c r="BF822" s="9"/>
      <c r="BG822" s="119"/>
    </row>
    <row r="823" spans="1:59" s="41" customFormat="1" ht="140.15" x14ac:dyDescent="0.25">
      <c r="A823" s="9">
        <v>2997</v>
      </c>
      <c r="B823" s="124" t="s">
        <v>6517</v>
      </c>
      <c r="C823" s="9" t="s">
        <v>6518</v>
      </c>
      <c r="D823" s="6"/>
      <c r="E823" s="2" t="s">
        <v>1049</v>
      </c>
      <c r="F823" s="1" t="s">
        <v>6531</v>
      </c>
      <c r="G823" s="78" t="s">
        <v>6725</v>
      </c>
      <c r="H823" s="9">
        <v>2010</v>
      </c>
      <c r="I823" s="78" t="s">
        <v>6726</v>
      </c>
      <c r="J823" s="141">
        <v>16933</v>
      </c>
      <c r="K823" s="78" t="s">
        <v>7625</v>
      </c>
      <c r="L823" s="78" t="s">
        <v>6523</v>
      </c>
      <c r="M823" s="78" t="s">
        <v>6524</v>
      </c>
      <c r="N823" s="78" t="s">
        <v>6722</v>
      </c>
      <c r="O823" s="78" t="s">
        <v>6727</v>
      </c>
      <c r="P823" s="9" t="s">
        <v>6728</v>
      </c>
      <c r="Q823" s="6" t="s">
        <v>6528</v>
      </c>
      <c r="R823" s="6">
        <v>0</v>
      </c>
      <c r="S823" s="6"/>
      <c r="T823" s="6"/>
      <c r="U823" s="6">
        <v>0</v>
      </c>
      <c r="V823" s="9">
        <v>70</v>
      </c>
      <c r="W823" s="9">
        <v>35</v>
      </c>
      <c r="X823" s="6" t="s">
        <v>6529</v>
      </c>
      <c r="Y823" s="9"/>
      <c r="Z823" s="9"/>
      <c r="AA823" s="9"/>
      <c r="AB823" s="9">
        <v>44</v>
      </c>
      <c r="AC823" s="9" t="s">
        <v>379</v>
      </c>
      <c r="AD823" s="6"/>
      <c r="AE823" s="9">
        <v>7</v>
      </c>
      <c r="AF823" s="81">
        <v>70</v>
      </c>
      <c r="AG823" s="209" t="s">
        <v>6530</v>
      </c>
      <c r="AH823" s="6" t="s">
        <v>1049</v>
      </c>
      <c r="AI823" s="119"/>
      <c r="AJ823" s="192"/>
      <c r="AK823" s="9"/>
      <c r="AL823" s="119"/>
      <c r="AM823" s="192"/>
      <c r="AN823" s="9"/>
      <c r="AO823" s="119"/>
      <c r="AP823" s="192"/>
      <c r="AQ823" s="9"/>
      <c r="AR823" s="81"/>
      <c r="AS823" s="192"/>
      <c r="AT823" s="9"/>
      <c r="AU823" s="119"/>
      <c r="AV823" s="84"/>
      <c r="AW823" s="9"/>
      <c r="AX823" s="119"/>
      <c r="AY823" s="192"/>
      <c r="AZ823" s="9"/>
      <c r="BA823" s="119"/>
      <c r="BB823" s="192"/>
      <c r="BC823" s="9"/>
      <c r="BD823" s="119"/>
      <c r="BE823" s="192"/>
      <c r="BF823" s="9"/>
      <c r="BG823" s="119"/>
    </row>
    <row r="824" spans="1:59" s="41" customFormat="1" ht="140.15" x14ac:dyDescent="0.25">
      <c r="A824" s="9">
        <v>2997</v>
      </c>
      <c r="B824" s="124" t="s">
        <v>6517</v>
      </c>
      <c r="C824" s="9" t="s">
        <v>6518</v>
      </c>
      <c r="D824" s="6"/>
      <c r="E824" s="2" t="s">
        <v>1049</v>
      </c>
      <c r="F824" s="1" t="s">
        <v>6531</v>
      </c>
      <c r="G824" s="78" t="s">
        <v>6729</v>
      </c>
      <c r="H824" s="9">
        <v>2011</v>
      </c>
      <c r="I824" s="78" t="s">
        <v>6730</v>
      </c>
      <c r="J824" s="141">
        <v>1800</v>
      </c>
      <c r="K824" s="78" t="s">
        <v>7625</v>
      </c>
      <c r="L824" s="78" t="s">
        <v>6523</v>
      </c>
      <c r="M824" s="78" t="s">
        <v>6524</v>
      </c>
      <c r="N824" s="78" t="s">
        <v>6722</v>
      </c>
      <c r="O824" s="78" t="s">
        <v>6727</v>
      </c>
      <c r="P824" s="9" t="s">
        <v>6731</v>
      </c>
      <c r="Q824" s="6" t="s">
        <v>6528</v>
      </c>
      <c r="R824" s="6">
        <v>0</v>
      </c>
      <c r="S824" s="6"/>
      <c r="T824" s="6"/>
      <c r="U824" s="6">
        <v>0</v>
      </c>
      <c r="V824" s="9">
        <v>55</v>
      </c>
      <c r="W824" s="9">
        <v>43</v>
      </c>
      <c r="X824" s="6" t="s">
        <v>6529</v>
      </c>
      <c r="Y824" s="9"/>
      <c r="Z824" s="9"/>
      <c r="AA824" s="9"/>
      <c r="AB824" s="9">
        <v>44</v>
      </c>
      <c r="AC824" s="9" t="s">
        <v>379</v>
      </c>
      <c r="AD824" s="6"/>
      <c r="AE824" s="9">
        <v>7</v>
      </c>
      <c r="AF824" s="81">
        <v>55</v>
      </c>
      <c r="AG824" s="209" t="s">
        <v>6530</v>
      </c>
      <c r="AH824" s="6" t="s">
        <v>1049</v>
      </c>
      <c r="AI824" s="119"/>
      <c r="AJ824" s="192"/>
      <c r="AK824" s="9"/>
      <c r="AL824" s="119"/>
      <c r="AM824" s="192"/>
      <c r="AN824" s="9"/>
      <c r="AO824" s="119"/>
      <c r="AP824" s="192"/>
      <c r="AQ824" s="9"/>
      <c r="AR824" s="81"/>
      <c r="AS824" s="192"/>
      <c r="AT824" s="9"/>
      <c r="AU824" s="119"/>
      <c r="AV824" s="84"/>
      <c r="AW824" s="9"/>
      <c r="AX824" s="119"/>
      <c r="AY824" s="192"/>
      <c r="AZ824" s="9"/>
      <c r="BA824" s="119"/>
      <c r="BB824" s="192"/>
      <c r="BC824" s="9"/>
      <c r="BD824" s="119"/>
      <c r="BE824" s="192"/>
      <c r="BF824" s="9"/>
      <c r="BG824" s="119"/>
    </row>
    <row r="825" spans="1:59" s="41" customFormat="1" ht="140.15" x14ac:dyDescent="0.25">
      <c r="A825" s="9">
        <v>2997</v>
      </c>
      <c r="B825" s="124" t="s">
        <v>6517</v>
      </c>
      <c r="C825" s="9" t="s">
        <v>6518</v>
      </c>
      <c r="D825" s="6"/>
      <c r="E825" s="2" t="s">
        <v>1049</v>
      </c>
      <c r="F825" s="1" t="s">
        <v>6531</v>
      </c>
      <c r="G825" s="78" t="s">
        <v>6732</v>
      </c>
      <c r="H825" s="9">
        <v>2011</v>
      </c>
      <c r="I825" s="78" t="s">
        <v>6733</v>
      </c>
      <c r="J825" s="141">
        <v>28342</v>
      </c>
      <c r="K825" s="78" t="s">
        <v>7625</v>
      </c>
      <c r="L825" s="78" t="s">
        <v>6523</v>
      </c>
      <c r="M825" s="78" t="s">
        <v>6524</v>
      </c>
      <c r="N825" s="78" t="s">
        <v>6734</v>
      </c>
      <c r="O825" s="78" t="s">
        <v>6735</v>
      </c>
      <c r="P825" s="9" t="s">
        <v>6736</v>
      </c>
      <c r="Q825" s="6" t="s">
        <v>6528</v>
      </c>
      <c r="R825" s="6">
        <v>0</v>
      </c>
      <c r="S825" s="6"/>
      <c r="T825" s="6"/>
      <c r="U825" s="6">
        <v>0</v>
      </c>
      <c r="V825" s="9">
        <v>80</v>
      </c>
      <c r="W825" s="9">
        <v>29</v>
      </c>
      <c r="X825" s="6" t="s">
        <v>6529</v>
      </c>
      <c r="Y825" s="9"/>
      <c r="Z825" s="9"/>
      <c r="AA825" s="9"/>
      <c r="AB825" s="9">
        <v>44</v>
      </c>
      <c r="AC825" s="9" t="s">
        <v>379</v>
      </c>
      <c r="AD825" s="6"/>
      <c r="AE825" s="9">
        <v>7</v>
      </c>
      <c r="AF825" s="81">
        <v>80</v>
      </c>
      <c r="AG825" s="209" t="s">
        <v>6530</v>
      </c>
      <c r="AH825" s="6" t="s">
        <v>1049</v>
      </c>
      <c r="AI825" s="119"/>
      <c r="AJ825" s="192"/>
      <c r="AK825" s="9"/>
      <c r="AL825" s="119"/>
      <c r="AM825" s="192"/>
      <c r="AN825" s="9"/>
      <c r="AO825" s="119"/>
      <c r="AP825" s="192"/>
      <c r="AQ825" s="9"/>
      <c r="AR825" s="81"/>
      <c r="AS825" s="192"/>
      <c r="AT825" s="9"/>
      <c r="AU825" s="119"/>
      <c r="AV825" s="84"/>
      <c r="AW825" s="9"/>
      <c r="AX825" s="119"/>
      <c r="AY825" s="192"/>
      <c r="AZ825" s="9"/>
      <c r="BA825" s="119"/>
      <c r="BB825" s="192"/>
      <c r="BC825" s="9"/>
      <c r="BD825" s="119"/>
      <c r="BE825" s="192"/>
      <c r="BF825" s="9"/>
      <c r="BG825" s="119"/>
    </row>
    <row r="826" spans="1:59" s="41" customFormat="1" ht="140.15" x14ac:dyDescent="0.25">
      <c r="A826" s="9">
        <v>2997</v>
      </c>
      <c r="B826" s="124" t="s">
        <v>6517</v>
      </c>
      <c r="C826" s="9" t="s">
        <v>6518</v>
      </c>
      <c r="D826" s="6"/>
      <c r="E826" s="2" t="s">
        <v>1049</v>
      </c>
      <c r="F826" s="1" t="s">
        <v>6531</v>
      </c>
      <c r="G826" s="78" t="s">
        <v>6537</v>
      </c>
      <c r="H826" s="9">
        <v>2010</v>
      </c>
      <c r="I826" s="78" t="s">
        <v>6538</v>
      </c>
      <c r="J826" s="141">
        <v>118297</v>
      </c>
      <c r="K826" s="78" t="s">
        <v>7625</v>
      </c>
      <c r="L826" s="78" t="s">
        <v>6523</v>
      </c>
      <c r="M826" s="78" t="s">
        <v>6524</v>
      </c>
      <c r="N826" s="78" t="s">
        <v>6539</v>
      </c>
      <c r="O826" s="78" t="s">
        <v>6540</v>
      </c>
      <c r="P826" s="9" t="s">
        <v>6541</v>
      </c>
      <c r="Q826" s="6" t="s">
        <v>6528</v>
      </c>
      <c r="R826" s="6">
        <v>0</v>
      </c>
      <c r="S826" s="6"/>
      <c r="T826" s="6"/>
      <c r="U826" s="6">
        <v>0</v>
      </c>
      <c r="V826" s="9">
        <v>40</v>
      </c>
      <c r="W826" s="9">
        <v>44</v>
      </c>
      <c r="X826" s="6" t="s">
        <v>6529</v>
      </c>
      <c r="Y826" s="9"/>
      <c r="Z826" s="9"/>
      <c r="AA826" s="9"/>
      <c r="AB826" s="9">
        <v>44</v>
      </c>
      <c r="AC826" s="9" t="s">
        <v>379</v>
      </c>
      <c r="AD826" s="6"/>
      <c r="AE826" s="9">
        <v>7</v>
      </c>
      <c r="AF826" s="81">
        <v>40</v>
      </c>
      <c r="AG826" s="209" t="s">
        <v>6530</v>
      </c>
      <c r="AH826" s="6" t="s">
        <v>1049</v>
      </c>
      <c r="AI826" s="119"/>
      <c r="AJ826" s="192"/>
      <c r="AK826" s="9"/>
      <c r="AL826" s="119"/>
      <c r="AM826" s="192"/>
      <c r="AN826" s="9"/>
      <c r="AO826" s="119"/>
      <c r="AP826" s="192"/>
      <c r="AQ826" s="9"/>
      <c r="AR826" s="81"/>
      <c r="AS826" s="192"/>
      <c r="AT826" s="9"/>
      <c r="AU826" s="119"/>
      <c r="AV826" s="84"/>
      <c r="AW826" s="9"/>
      <c r="AX826" s="119"/>
      <c r="AY826" s="192"/>
      <c r="AZ826" s="9"/>
      <c r="BA826" s="119"/>
      <c r="BB826" s="192"/>
      <c r="BC826" s="9"/>
      <c r="BD826" s="119"/>
      <c r="BE826" s="192"/>
      <c r="BF826" s="9"/>
      <c r="BG826" s="119"/>
    </row>
    <row r="827" spans="1:59" s="41" customFormat="1" ht="140.15" x14ac:dyDescent="0.25">
      <c r="A827" s="9">
        <v>2997</v>
      </c>
      <c r="B827" s="124" t="s">
        <v>6517</v>
      </c>
      <c r="C827" s="9" t="s">
        <v>6518</v>
      </c>
      <c r="D827" s="6"/>
      <c r="E827" s="2" t="s">
        <v>1049</v>
      </c>
      <c r="F827" s="1" t="s">
        <v>6531</v>
      </c>
      <c r="G827" s="78" t="s">
        <v>6737</v>
      </c>
      <c r="H827" s="9">
        <v>2010</v>
      </c>
      <c r="I827" s="78" t="s">
        <v>6738</v>
      </c>
      <c r="J827" s="141">
        <v>19500</v>
      </c>
      <c r="K827" s="78" t="s">
        <v>7625</v>
      </c>
      <c r="L827" s="78" t="s">
        <v>6523</v>
      </c>
      <c r="M827" s="78" t="s">
        <v>6524</v>
      </c>
      <c r="N827" s="78" t="s">
        <v>6739</v>
      </c>
      <c r="O827" s="78" t="s">
        <v>6740</v>
      </c>
      <c r="P827" s="9" t="s">
        <v>6741</v>
      </c>
      <c r="Q827" s="6" t="s">
        <v>6528</v>
      </c>
      <c r="R827" s="6">
        <v>0</v>
      </c>
      <c r="S827" s="6"/>
      <c r="T827" s="6"/>
      <c r="U827" s="6">
        <v>0</v>
      </c>
      <c r="V827" s="9">
        <v>15</v>
      </c>
      <c r="W827" s="9">
        <v>38</v>
      </c>
      <c r="X827" s="6" t="s">
        <v>6529</v>
      </c>
      <c r="Y827" s="9"/>
      <c r="Z827" s="9"/>
      <c r="AA827" s="9"/>
      <c r="AB827" s="9">
        <v>4</v>
      </c>
      <c r="AC827" s="9" t="s">
        <v>379</v>
      </c>
      <c r="AD827" s="6"/>
      <c r="AE827" s="9">
        <v>7</v>
      </c>
      <c r="AF827" s="81">
        <v>15</v>
      </c>
      <c r="AG827" s="209" t="s">
        <v>6530</v>
      </c>
      <c r="AH827" s="6" t="s">
        <v>1049</v>
      </c>
      <c r="AI827" s="119"/>
      <c r="AJ827" s="192"/>
      <c r="AK827" s="9"/>
      <c r="AL827" s="119"/>
      <c r="AM827" s="192"/>
      <c r="AN827" s="9"/>
      <c r="AO827" s="119"/>
      <c r="AP827" s="192"/>
      <c r="AQ827" s="9"/>
      <c r="AR827" s="81"/>
      <c r="AS827" s="192"/>
      <c r="AT827" s="9"/>
      <c r="AU827" s="119"/>
      <c r="AV827" s="84"/>
      <c r="AW827" s="9"/>
      <c r="AX827" s="119"/>
      <c r="AY827" s="192"/>
      <c r="AZ827" s="9"/>
      <c r="BA827" s="119"/>
      <c r="BB827" s="192"/>
      <c r="BC827" s="9"/>
      <c r="BD827" s="119"/>
      <c r="BE827" s="192"/>
      <c r="BF827" s="9"/>
      <c r="BG827" s="119"/>
    </row>
    <row r="828" spans="1:59" s="41" customFormat="1" ht="140.15" x14ac:dyDescent="0.25">
      <c r="A828" s="9">
        <v>2997</v>
      </c>
      <c r="B828" s="124" t="s">
        <v>6517</v>
      </c>
      <c r="C828" s="9" t="s">
        <v>6518</v>
      </c>
      <c r="D828" s="6"/>
      <c r="E828" s="2" t="s">
        <v>6564</v>
      </c>
      <c r="F828" s="1" t="s">
        <v>6565</v>
      </c>
      <c r="G828" s="78" t="s">
        <v>6742</v>
      </c>
      <c r="H828" s="9">
        <v>2011</v>
      </c>
      <c r="I828" s="78" t="s">
        <v>6743</v>
      </c>
      <c r="J828" s="141">
        <v>1537</v>
      </c>
      <c r="K828" s="78" t="s">
        <v>7625</v>
      </c>
      <c r="L828" s="78" t="s">
        <v>6523</v>
      </c>
      <c r="M828" s="78" t="s">
        <v>6524</v>
      </c>
      <c r="N828" s="78" t="s">
        <v>6744</v>
      </c>
      <c r="O828" s="78" t="s">
        <v>6745</v>
      </c>
      <c r="P828" s="9" t="s">
        <v>6746</v>
      </c>
      <c r="Q828" s="6" t="s">
        <v>6528</v>
      </c>
      <c r="R828" s="6">
        <v>0</v>
      </c>
      <c r="S828" s="6"/>
      <c r="T828" s="6"/>
      <c r="U828" s="6">
        <v>0</v>
      </c>
      <c r="V828" s="9">
        <v>90</v>
      </c>
      <c r="W828" s="9">
        <v>52</v>
      </c>
      <c r="X828" s="6" t="s">
        <v>6529</v>
      </c>
      <c r="Y828" s="9"/>
      <c r="Z828" s="9"/>
      <c r="AA828" s="9"/>
      <c r="AB828" s="9">
        <v>4</v>
      </c>
      <c r="AC828" s="9" t="s">
        <v>379</v>
      </c>
      <c r="AD828" s="6"/>
      <c r="AE828" s="9">
        <v>5</v>
      </c>
      <c r="AF828" s="81">
        <v>90</v>
      </c>
      <c r="AG828" s="209" t="s">
        <v>6558</v>
      </c>
      <c r="AH828" s="6" t="s">
        <v>6564</v>
      </c>
      <c r="AI828" s="119"/>
      <c r="AJ828" s="192"/>
      <c r="AK828" s="9"/>
      <c r="AL828" s="119"/>
      <c r="AM828" s="192"/>
      <c r="AN828" s="9"/>
      <c r="AO828" s="119"/>
      <c r="AP828" s="192"/>
      <c r="AQ828" s="9"/>
      <c r="AR828" s="81"/>
      <c r="AS828" s="192"/>
      <c r="AT828" s="9"/>
      <c r="AU828" s="119"/>
      <c r="AV828" s="84"/>
      <c r="AW828" s="9"/>
      <c r="AX828" s="119"/>
      <c r="AY828" s="192"/>
      <c r="AZ828" s="9"/>
      <c r="BA828" s="119"/>
      <c r="BB828" s="192"/>
      <c r="BC828" s="9"/>
      <c r="BD828" s="119"/>
      <c r="BE828" s="192"/>
      <c r="BF828" s="9"/>
      <c r="BG828" s="119"/>
    </row>
    <row r="829" spans="1:59" s="41" customFormat="1" ht="140.15" x14ac:dyDescent="0.25">
      <c r="A829" s="9">
        <v>2997</v>
      </c>
      <c r="B829" s="124" t="s">
        <v>6517</v>
      </c>
      <c r="C829" s="9" t="s">
        <v>6518</v>
      </c>
      <c r="D829" s="6"/>
      <c r="E829" s="2" t="s">
        <v>6564</v>
      </c>
      <c r="F829" s="1" t="s">
        <v>6565</v>
      </c>
      <c r="G829" s="78" t="s">
        <v>6747</v>
      </c>
      <c r="H829" s="9" t="s">
        <v>3434</v>
      </c>
      <c r="I829" s="78" t="s">
        <v>6748</v>
      </c>
      <c r="J829" s="141">
        <v>5364</v>
      </c>
      <c r="K829" s="78" t="s">
        <v>7625</v>
      </c>
      <c r="L829" s="78" t="s">
        <v>6523</v>
      </c>
      <c r="M829" s="78" t="s">
        <v>6524</v>
      </c>
      <c r="N829" s="78" t="s">
        <v>6749</v>
      </c>
      <c r="O829" s="78" t="s">
        <v>6750</v>
      </c>
      <c r="P829" s="9" t="s">
        <v>6751</v>
      </c>
      <c r="Q829" s="6" t="s">
        <v>6528</v>
      </c>
      <c r="R829" s="6">
        <v>0</v>
      </c>
      <c r="S829" s="6"/>
      <c r="T829" s="6"/>
      <c r="U829" s="6">
        <v>0</v>
      </c>
      <c r="V829" s="9">
        <v>80</v>
      </c>
      <c r="W829" s="9">
        <v>47</v>
      </c>
      <c r="X829" s="6" t="s">
        <v>6529</v>
      </c>
      <c r="Y829" s="9"/>
      <c r="Z829" s="9"/>
      <c r="AA829" s="9"/>
      <c r="AB829" s="9">
        <v>4</v>
      </c>
      <c r="AC829" s="9" t="s">
        <v>379</v>
      </c>
      <c r="AD829" s="6"/>
      <c r="AE829" s="9">
        <v>5</v>
      </c>
      <c r="AF829" s="81">
        <v>80</v>
      </c>
      <c r="AG829" s="209" t="s">
        <v>6558</v>
      </c>
      <c r="AH829" s="6" t="s">
        <v>6564</v>
      </c>
      <c r="AI829" s="119"/>
      <c r="AJ829" s="192"/>
      <c r="AK829" s="9"/>
      <c r="AL829" s="119"/>
      <c r="AM829" s="192"/>
      <c r="AN829" s="9"/>
      <c r="AO829" s="119"/>
      <c r="AP829" s="192"/>
      <c r="AQ829" s="9"/>
      <c r="AR829" s="81"/>
      <c r="AS829" s="192"/>
      <c r="AT829" s="9"/>
      <c r="AU829" s="119"/>
      <c r="AV829" s="84"/>
      <c r="AW829" s="9"/>
      <c r="AX829" s="119"/>
      <c r="AY829" s="192"/>
      <c r="AZ829" s="9"/>
      <c r="BA829" s="119"/>
      <c r="BB829" s="192"/>
      <c r="BC829" s="9"/>
      <c r="BD829" s="119"/>
      <c r="BE829" s="192"/>
      <c r="BF829" s="9"/>
      <c r="BG829" s="119"/>
    </row>
    <row r="830" spans="1:59" s="41" customFormat="1" ht="140.15" x14ac:dyDescent="0.25">
      <c r="A830" s="9">
        <v>2997</v>
      </c>
      <c r="B830" s="124" t="s">
        <v>6517</v>
      </c>
      <c r="C830" s="9" t="s">
        <v>6518</v>
      </c>
      <c r="D830" s="6"/>
      <c r="E830" s="2" t="s">
        <v>6564</v>
      </c>
      <c r="F830" s="1" t="s">
        <v>6565</v>
      </c>
      <c r="G830" s="78" t="s">
        <v>6752</v>
      </c>
      <c r="H830" s="9">
        <v>2011</v>
      </c>
      <c r="I830" s="78" t="s">
        <v>6753</v>
      </c>
      <c r="J830" s="141">
        <v>8106</v>
      </c>
      <c r="K830" s="78" t="s">
        <v>7625</v>
      </c>
      <c r="L830" s="78" t="s">
        <v>6523</v>
      </c>
      <c r="M830" s="78" t="s">
        <v>6524</v>
      </c>
      <c r="N830" s="78" t="s">
        <v>6754</v>
      </c>
      <c r="O830" s="78" t="s">
        <v>6755</v>
      </c>
      <c r="P830" s="9" t="s">
        <v>6756</v>
      </c>
      <c r="Q830" s="6" t="s">
        <v>6528</v>
      </c>
      <c r="R830" s="6">
        <v>0</v>
      </c>
      <c r="S830" s="6"/>
      <c r="T830" s="6"/>
      <c r="U830" s="6">
        <v>0</v>
      </c>
      <c r="V830" s="9">
        <v>90</v>
      </c>
      <c r="W830" s="9">
        <v>52</v>
      </c>
      <c r="X830" s="6" t="s">
        <v>6529</v>
      </c>
      <c r="Y830" s="9"/>
      <c r="Z830" s="9"/>
      <c r="AA830" s="9"/>
      <c r="AB830" s="9">
        <v>4</v>
      </c>
      <c r="AC830" s="9" t="s">
        <v>379</v>
      </c>
      <c r="AD830" s="6"/>
      <c r="AE830" s="9">
        <v>5</v>
      </c>
      <c r="AF830" s="81">
        <v>90</v>
      </c>
      <c r="AG830" s="209" t="s">
        <v>6558</v>
      </c>
      <c r="AH830" s="6" t="s">
        <v>6564</v>
      </c>
      <c r="AI830" s="119"/>
      <c r="AJ830" s="192"/>
      <c r="AK830" s="9"/>
      <c r="AL830" s="119"/>
      <c r="AM830" s="192"/>
      <c r="AN830" s="9"/>
      <c r="AO830" s="119"/>
      <c r="AP830" s="192"/>
      <c r="AQ830" s="9"/>
      <c r="AR830" s="81"/>
      <c r="AS830" s="192"/>
      <c r="AT830" s="9"/>
      <c r="AU830" s="119"/>
      <c r="AV830" s="84"/>
      <c r="AW830" s="9"/>
      <c r="AX830" s="119"/>
      <c r="AY830" s="192"/>
      <c r="AZ830" s="9"/>
      <c r="BA830" s="119"/>
      <c r="BB830" s="192"/>
      <c r="BC830" s="9"/>
      <c r="BD830" s="119"/>
      <c r="BE830" s="192"/>
      <c r="BF830" s="9"/>
      <c r="BG830" s="119"/>
    </row>
    <row r="831" spans="1:59" s="41" customFormat="1" ht="140.15" x14ac:dyDescent="0.25">
      <c r="A831" s="9">
        <v>2997</v>
      </c>
      <c r="B831" s="124" t="s">
        <v>6517</v>
      </c>
      <c r="C831" s="9" t="s">
        <v>6518</v>
      </c>
      <c r="D831" s="6"/>
      <c r="E831" s="2" t="s">
        <v>6578</v>
      </c>
      <c r="F831" s="1" t="s">
        <v>6579</v>
      </c>
      <c r="G831" s="78" t="s">
        <v>6757</v>
      </c>
      <c r="H831" s="9">
        <v>2010</v>
      </c>
      <c r="I831" s="78" t="s">
        <v>6758</v>
      </c>
      <c r="J831" s="141">
        <v>9221</v>
      </c>
      <c r="K831" s="78" t="s">
        <v>7625</v>
      </c>
      <c r="L831" s="78" t="s">
        <v>6523</v>
      </c>
      <c r="M831" s="78" t="s">
        <v>6524</v>
      </c>
      <c r="N831" s="78" t="s">
        <v>6759</v>
      </c>
      <c r="O831" s="78" t="s">
        <v>6760</v>
      </c>
      <c r="P831" s="9" t="s">
        <v>6761</v>
      </c>
      <c r="Q831" s="6" t="s">
        <v>6528</v>
      </c>
      <c r="R831" s="6">
        <v>0</v>
      </c>
      <c r="S831" s="6"/>
      <c r="T831" s="6"/>
      <c r="U831" s="6">
        <v>0</v>
      </c>
      <c r="V831" s="9">
        <v>80</v>
      </c>
      <c r="W831" s="9">
        <v>42</v>
      </c>
      <c r="X831" s="6" t="s">
        <v>6529</v>
      </c>
      <c r="Y831" s="9"/>
      <c r="Z831" s="9"/>
      <c r="AA831" s="9"/>
      <c r="AB831" s="9">
        <v>30</v>
      </c>
      <c r="AC831" s="9" t="s">
        <v>379</v>
      </c>
      <c r="AD831" s="6"/>
      <c r="AE831" s="9">
        <v>7</v>
      </c>
      <c r="AF831" s="81">
        <v>80</v>
      </c>
      <c r="AG831" s="209" t="s">
        <v>6558</v>
      </c>
      <c r="AH831" s="6" t="s">
        <v>6578</v>
      </c>
      <c r="AI831" s="119"/>
      <c r="AJ831" s="192"/>
      <c r="AK831" s="9"/>
      <c r="AL831" s="119"/>
      <c r="AM831" s="192"/>
      <c r="AN831" s="9"/>
      <c r="AO831" s="119"/>
      <c r="AP831" s="192"/>
      <c r="AQ831" s="9"/>
      <c r="AR831" s="81"/>
      <c r="AS831" s="192"/>
      <c r="AT831" s="9"/>
      <c r="AU831" s="119"/>
      <c r="AV831" s="84"/>
      <c r="AW831" s="9"/>
      <c r="AX831" s="119"/>
      <c r="AY831" s="192"/>
      <c r="AZ831" s="9"/>
      <c r="BA831" s="119"/>
      <c r="BB831" s="192"/>
      <c r="BC831" s="9"/>
      <c r="BD831" s="119"/>
      <c r="BE831" s="192"/>
      <c r="BF831" s="9"/>
      <c r="BG831" s="119"/>
    </row>
    <row r="832" spans="1:59" s="41" customFormat="1" ht="140.15" x14ac:dyDescent="0.25">
      <c r="A832" s="9">
        <v>2997</v>
      </c>
      <c r="B832" s="124" t="s">
        <v>6517</v>
      </c>
      <c r="C832" s="9" t="s">
        <v>6518</v>
      </c>
      <c r="D832" s="6"/>
      <c r="E832" s="2" t="s">
        <v>6578</v>
      </c>
      <c r="F832" s="1" t="s">
        <v>6579</v>
      </c>
      <c r="G832" s="78" t="s">
        <v>6732</v>
      </c>
      <c r="H832" s="9">
        <v>2010</v>
      </c>
      <c r="I832" s="78" t="s">
        <v>6762</v>
      </c>
      <c r="J832" s="141">
        <v>7800</v>
      </c>
      <c r="K832" s="78" t="s">
        <v>7625</v>
      </c>
      <c r="L832" s="78" t="s">
        <v>6523</v>
      </c>
      <c r="M832" s="78" t="s">
        <v>6524</v>
      </c>
      <c r="N832" s="78" t="s">
        <v>6763</v>
      </c>
      <c r="O832" s="78" t="s">
        <v>6764</v>
      </c>
      <c r="P832" s="9" t="s">
        <v>6765</v>
      </c>
      <c r="Q832" s="6" t="s">
        <v>6528</v>
      </c>
      <c r="R832" s="6">
        <v>0</v>
      </c>
      <c r="S832" s="6"/>
      <c r="T832" s="6"/>
      <c r="U832" s="6">
        <v>0</v>
      </c>
      <c r="V832" s="9">
        <v>70</v>
      </c>
      <c r="W832" s="9">
        <v>72</v>
      </c>
      <c r="X832" s="6" t="s">
        <v>6529</v>
      </c>
      <c r="Y832" s="9"/>
      <c r="Z832" s="9"/>
      <c r="AA832" s="9"/>
      <c r="AB832" s="9">
        <v>4</v>
      </c>
      <c r="AC832" s="9" t="s">
        <v>379</v>
      </c>
      <c r="AD832" s="6"/>
      <c r="AE832" s="9">
        <v>5</v>
      </c>
      <c r="AF832" s="81">
        <v>80</v>
      </c>
      <c r="AG832" s="209" t="s">
        <v>6558</v>
      </c>
      <c r="AH832" s="6" t="s">
        <v>6578</v>
      </c>
      <c r="AI832" s="119"/>
      <c r="AJ832" s="192"/>
      <c r="AK832" s="9"/>
      <c r="AL832" s="119"/>
      <c r="AM832" s="192"/>
      <c r="AN832" s="9"/>
      <c r="AO832" s="119"/>
      <c r="AP832" s="192"/>
      <c r="AQ832" s="9"/>
      <c r="AR832" s="81"/>
      <c r="AS832" s="192"/>
      <c r="AT832" s="9"/>
      <c r="AU832" s="119"/>
      <c r="AV832" s="84"/>
      <c r="AW832" s="9"/>
      <c r="AX832" s="119"/>
      <c r="AY832" s="192"/>
      <c r="AZ832" s="9"/>
      <c r="BA832" s="119"/>
      <c r="BB832" s="192"/>
      <c r="BC832" s="9"/>
      <c r="BD832" s="119"/>
      <c r="BE832" s="192"/>
      <c r="BF832" s="9"/>
      <c r="BG832" s="119"/>
    </row>
    <row r="833" spans="1:59" s="41" customFormat="1" ht="140.15" x14ac:dyDescent="0.25">
      <c r="A833" s="9">
        <v>2997</v>
      </c>
      <c r="B833" s="124" t="s">
        <v>6517</v>
      </c>
      <c r="C833" s="9" t="s">
        <v>6518</v>
      </c>
      <c r="D833" s="6"/>
      <c r="E833" s="2" t="s">
        <v>6578</v>
      </c>
      <c r="F833" s="1" t="s">
        <v>6579</v>
      </c>
      <c r="G833" s="78" t="s">
        <v>6766</v>
      </c>
      <c r="H833" s="9">
        <v>2010</v>
      </c>
      <c r="I833" s="78" t="s">
        <v>6767</v>
      </c>
      <c r="J833" s="141">
        <v>7758</v>
      </c>
      <c r="K833" s="78" t="s">
        <v>7625</v>
      </c>
      <c r="L833" s="78" t="s">
        <v>6523</v>
      </c>
      <c r="M833" s="78" t="s">
        <v>6524</v>
      </c>
      <c r="N833" s="78" t="s">
        <v>6768</v>
      </c>
      <c r="O833" s="78" t="s">
        <v>6769</v>
      </c>
      <c r="P833" s="9" t="s">
        <v>6770</v>
      </c>
      <c r="Q833" s="6" t="s">
        <v>6528</v>
      </c>
      <c r="R833" s="6">
        <v>0</v>
      </c>
      <c r="S833" s="6"/>
      <c r="T833" s="6"/>
      <c r="U833" s="6">
        <v>0</v>
      </c>
      <c r="V833" s="9">
        <v>95</v>
      </c>
      <c r="W833" s="9">
        <v>51</v>
      </c>
      <c r="X833" s="6" t="s">
        <v>6529</v>
      </c>
      <c r="Y833" s="9"/>
      <c r="Z833" s="9"/>
      <c r="AA833" s="9"/>
      <c r="AB833" s="9">
        <v>30</v>
      </c>
      <c r="AC833" s="9" t="s">
        <v>379</v>
      </c>
      <c r="AD833" s="6"/>
      <c r="AE833" s="9">
        <v>7</v>
      </c>
      <c r="AF833" s="81">
        <v>100</v>
      </c>
      <c r="AG833" s="209" t="s">
        <v>6558</v>
      </c>
      <c r="AH833" s="6" t="s">
        <v>6578</v>
      </c>
      <c r="AI833" s="119"/>
      <c r="AJ833" s="192"/>
      <c r="AK833" s="9"/>
      <c r="AL833" s="119"/>
      <c r="AM833" s="192"/>
      <c r="AN833" s="9"/>
      <c r="AO833" s="119"/>
      <c r="AP833" s="192"/>
      <c r="AQ833" s="9"/>
      <c r="AR833" s="81"/>
      <c r="AS833" s="192"/>
      <c r="AT833" s="9"/>
      <c r="AU833" s="119"/>
      <c r="AV833" s="84"/>
      <c r="AW833" s="9"/>
      <c r="AX833" s="119"/>
      <c r="AY833" s="192"/>
      <c r="AZ833" s="9"/>
      <c r="BA833" s="119"/>
      <c r="BB833" s="192"/>
      <c r="BC833" s="9"/>
      <c r="BD833" s="119"/>
      <c r="BE833" s="192"/>
      <c r="BF833" s="9"/>
      <c r="BG833" s="119"/>
    </row>
    <row r="834" spans="1:59" s="41" customFormat="1" ht="140.15" x14ac:dyDescent="0.25">
      <c r="A834" s="9">
        <v>2997</v>
      </c>
      <c r="B834" s="124" t="s">
        <v>6517</v>
      </c>
      <c r="C834" s="9" t="s">
        <v>6518</v>
      </c>
      <c r="D834" s="6"/>
      <c r="E834" s="2" t="s">
        <v>6578</v>
      </c>
      <c r="F834" s="1" t="s">
        <v>6579</v>
      </c>
      <c r="G834" s="78" t="s">
        <v>6771</v>
      </c>
      <c r="H834" s="9">
        <v>2010</v>
      </c>
      <c r="I834" s="78" t="s">
        <v>6772</v>
      </c>
      <c r="J834" s="141">
        <v>5227</v>
      </c>
      <c r="K834" s="78" t="s">
        <v>7625</v>
      </c>
      <c r="L834" s="78" t="s">
        <v>6523</v>
      </c>
      <c r="M834" s="78" t="s">
        <v>6524</v>
      </c>
      <c r="N834" s="78" t="s">
        <v>6773</v>
      </c>
      <c r="O834" s="78" t="s">
        <v>6774</v>
      </c>
      <c r="P834" s="9" t="s">
        <v>6775</v>
      </c>
      <c r="Q834" s="6" t="s">
        <v>6528</v>
      </c>
      <c r="R834" s="6">
        <v>0</v>
      </c>
      <c r="S834" s="6"/>
      <c r="T834" s="6"/>
      <c r="U834" s="6">
        <v>0</v>
      </c>
      <c r="V834" s="9">
        <v>70</v>
      </c>
      <c r="W834" s="9">
        <v>50</v>
      </c>
      <c r="X834" s="6" t="s">
        <v>6529</v>
      </c>
      <c r="Y834" s="9"/>
      <c r="Z834" s="9"/>
      <c r="AA834" s="9"/>
      <c r="AB834" s="9">
        <v>4</v>
      </c>
      <c r="AC834" s="9" t="s">
        <v>379</v>
      </c>
      <c r="AD834" s="6"/>
      <c r="AE834" s="9">
        <v>5</v>
      </c>
      <c r="AF834" s="81">
        <v>70</v>
      </c>
      <c r="AG834" s="209" t="s">
        <v>6558</v>
      </c>
      <c r="AH834" s="6" t="s">
        <v>6578</v>
      </c>
      <c r="AI834" s="119"/>
      <c r="AJ834" s="192"/>
      <c r="AK834" s="9"/>
      <c r="AL834" s="119"/>
      <c r="AM834" s="192"/>
      <c r="AN834" s="9"/>
      <c r="AO834" s="119"/>
      <c r="AP834" s="192"/>
      <c r="AQ834" s="9"/>
      <c r="AR834" s="81"/>
      <c r="AS834" s="192"/>
      <c r="AT834" s="9"/>
      <c r="AU834" s="119"/>
      <c r="AV834" s="84"/>
      <c r="AW834" s="9"/>
      <c r="AX834" s="119"/>
      <c r="AY834" s="192"/>
      <c r="AZ834" s="9"/>
      <c r="BA834" s="119"/>
      <c r="BB834" s="192"/>
      <c r="BC834" s="9"/>
      <c r="BD834" s="119"/>
      <c r="BE834" s="192"/>
      <c r="BF834" s="9"/>
      <c r="BG834" s="119"/>
    </row>
    <row r="835" spans="1:59" s="41" customFormat="1" ht="140.15" x14ac:dyDescent="0.25">
      <c r="A835" s="9">
        <v>2997</v>
      </c>
      <c r="B835" s="124" t="s">
        <v>6517</v>
      </c>
      <c r="C835" s="9" t="s">
        <v>6518</v>
      </c>
      <c r="D835" s="6"/>
      <c r="E835" s="2" t="s">
        <v>6578</v>
      </c>
      <c r="F835" s="1" t="s">
        <v>6579</v>
      </c>
      <c r="G835" s="78" t="s">
        <v>6776</v>
      </c>
      <c r="H835" s="9">
        <v>2010</v>
      </c>
      <c r="I835" s="78" t="s">
        <v>6777</v>
      </c>
      <c r="J835" s="141">
        <v>29904</v>
      </c>
      <c r="K835" s="78" t="s">
        <v>7625</v>
      </c>
      <c r="L835" s="78" t="s">
        <v>6523</v>
      </c>
      <c r="M835" s="78" t="s">
        <v>6524</v>
      </c>
      <c r="N835" s="78" t="s">
        <v>6778</v>
      </c>
      <c r="O835" s="78" t="s">
        <v>6779</v>
      </c>
      <c r="P835" s="9" t="s">
        <v>6780</v>
      </c>
      <c r="Q835" s="6" t="s">
        <v>6528</v>
      </c>
      <c r="R835" s="6">
        <v>0</v>
      </c>
      <c r="S835" s="6"/>
      <c r="T835" s="6"/>
      <c r="U835" s="6">
        <v>0</v>
      </c>
      <c r="V835" s="9">
        <v>95</v>
      </c>
      <c r="W835" s="9">
        <v>62</v>
      </c>
      <c r="X835" s="6" t="s">
        <v>6529</v>
      </c>
      <c r="Y835" s="9"/>
      <c r="Z835" s="9"/>
      <c r="AA835" s="9"/>
      <c r="AB835" s="9">
        <v>4</v>
      </c>
      <c r="AC835" s="9" t="s">
        <v>379</v>
      </c>
      <c r="AD835" s="6"/>
      <c r="AE835" s="9">
        <v>5</v>
      </c>
      <c r="AF835" s="81">
        <v>95</v>
      </c>
      <c r="AG835" s="209" t="s">
        <v>6558</v>
      </c>
      <c r="AH835" s="6" t="s">
        <v>6578</v>
      </c>
      <c r="AI835" s="119"/>
      <c r="AJ835" s="192"/>
      <c r="AK835" s="9"/>
      <c r="AL835" s="119"/>
      <c r="AM835" s="192"/>
      <c r="AN835" s="9"/>
      <c r="AO835" s="119"/>
      <c r="AP835" s="192"/>
      <c r="AQ835" s="9"/>
      <c r="AR835" s="81"/>
      <c r="AS835" s="192"/>
      <c r="AT835" s="9"/>
      <c r="AU835" s="119"/>
      <c r="AV835" s="84"/>
      <c r="AW835" s="9"/>
      <c r="AX835" s="119"/>
      <c r="AY835" s="192"/>
      <c r="AZ835" s="9"/>
      <c r="BA835" s="119"/>
      <c r="BB835" s="192"/>
      <c r="BC835" s="9"/>
      <c r="BD835" s="119"/>
      <c r="BE835" s="192"/>
      <c r="BF835" s="9"/>
      <c r="BG835" s="119"/>
    </row>
    <row r="836" spans="1:59" s="41" customFormat="1" ht="140.15" x14ac:dyDescent="0.25">
      <c r="A836" s="9">
        <v>2997</v>
      </c>
      <c r="B836" s="124" t="s">
        <v>6517</v>
      </c>
      <c r="C836" s="9" t="s">
        <v>6518</v>
      </c>
      <c r="D836" s="6"/>
      <c r="E836" s="2" t="s">
        <v>6578</v>
      </c>
      <c r="F836" s="1" t="s">
        <v>6579</v>
      </c>
      <c r="G836" s="78" t="s">
        <v>6781</v>
      </c>
      <c r="H836" s="9">
        <v>2010</v>
      </c>
      <c r="I836" s="78" t="s">
        <v>6782</v>
      </c>
      <c r="J836" s="141">
        <v>4190</v>
      </c>
      <c r="K836" s="78" t="s">
        <v>7625</v>
      </c>
      <c r="L836" s="78" t="s">
        <v>6523</v>
      </c>
      <c r="M836" s="78" t="s">
        <v>6524</v>
      </c>
      <c r="N836" s="78" t="s">
        <v>6783</v>
      </c>
      <c r="O836" s="78" t="s">
        <v>6784</v>
      </c>
      <c r="P836" s="9" t="s">
        <v>6785</v>
      </c>
      <c r="Q836" s="6" t="s">
        <v>6528</v>
      </c>
      <c r="R836" s="6">
        <v>0</v>
      </c>
      <c r="S836" s="6"/>
      <c r="T836" s="6"/>
      <c r="U836" s="6">
        <v>0</v>
      </c>
      <c r="V836" s="9">
        <v>50</v>
      </c>
      <c r="W836" s="9">
        <v>70</v>
      </c>
      <c r="X836" s="6" t="s">
        <v>6529</v>
      </c>
      <c r="Y836" s="9"/>
      <c r="Z836" s="9"/>
      <c r="AA836" s="9"/>
      <c r="AB836" s="9">
        <v>4</v>
      </c>
      <c r="AC836" s="9" t="s">
        <v>379</v>
      </c>
      <c r="AD836" s="6"/>
      <c r="AE836" s="9">
        <v>7</v>
      </c>
      <c r="AF836" s="81">
        <v>50</v>
      </c>
      <c r="AG836" s="209" t="s">
        <v>6558</v>
      </c>
      <c r="AH836" s="6" t="s">
        <v>6578</v>
      </c>
      <c r="AI836" s="119"/>
      <c r="AJ836" s="192"/>
      <c r="AK836" s="9"/>
      <c r="AL836" s="119"/>
      <c r="AM836" s="192"/>
      <c r="AN836" s="9"/>
      <c r="AO836" s="119"/>
      <c r="AP836" s="192"/>
      <c r="AQ836" s="9"/>
      <c r="AR836" s="81"/>
      <c r="AS836" s="192"/>
      <c r="AT836" s="9"/>
      <c r="AU836" s="119"/>
      <c r="AV836" s="84"/>
      <c r="AW836" s="9"/>
      <c r="AX836" s="119"/>
      <c r="AY836" s="192"/>
      <c r="AZ836" s="9"/>
      <c r="BA836" s="119"/>
      <c r="BB836" s="192"/>
      <c r="BC836" s="9"/>
      <c r="BD836" s="119"/>
      <c r="BE836" s="192"/>
      <c r="BF836" s="9"/>
      <c r="BG836" s="119"/>
    </row>
    <row r="837" spans="1:59" s="41" customFormat="1" ht="140.15" x14ac:dyDescent="0.25">
      <c r="A837" s="9">
        <v>2997</v>
      </c>
      <c r="B837" s="124" t="s">
        <v>6517</v>
      </c>
      <c r="C837" s="9" t="s">
        <v>6518</v>
      </c>
      <c r="D837" s="6"/>
      <c r="E837" s="2" t="s">
        <v>6578</v>
      </c>
      <c r="F837" s="1" t="s">
        <v>6579</v>
      </c>
      <c r="G837" s="78" t="s">
        <v>6786</v>
      </c>
      <c r="H837" s="9">
        <v>2011</v>
      </c>
      <c r="I837" s="78" t="s">
        <v>6787</v>
      </c>
      <c r="J837" s="141">
        <v>3056</v>
      </c>
      <c r="K837" s="78" t="s">
        <v>7625</v>
      </c>
      <c r="L837" s="78" t="s">
        <v>6523</v>
      </c>
      <c r="M837" s="78" t="s">
        <v>6524</v>
      </c>
      <c r="N837" s="78" t="s">
        <v>6788</v>
      </c>
      <c r="O837" s="78" t="s">
        <v>6789</v>
      </c>
      <c r="P837" s="9" t="s">
        <v>6790</v>
      </c>
      <c r="Q837" s="6" t="s">
        <v>6528</v>
      </c>
      <c r="R837" s="6">
        <v>0</v>
      </c>
      <c r="S837" s="6"/>
      <c r="T837" s="6"/>
      <c r="U837" s="6">
        <v>0</v>
      </c>
      <c r="V837" s="9">
        <v>100</v>
      </c>
      <c r="W837" s="9">
        <v>28</v>
      </c>
      <c r="X837" s="6" t="s">
        <v>6529</v>
      </c>
      <c r="Y837" s="9"/>
      <c r="Z837" s="9"/>
      <c r="AA837" s="9"/>
      <c r="AB837" s="9">
        <v>30</v>
      </c>
      <c r="AC837" s="9" t="s">
        <v>379</v>
      </c>
      <c r="AD837" s="6"/>
      <c r="AE837" s="9">
        <v>6</v>
      </c>
      <c r="AF837" s="81">
        <v>85</v>
      </c>
      <c r="AG837" s="209" t="s">
        <v>6558</v>
      </c>
      <c r="AH837" s="6" t="s">
        <v>6578</v>
      </c>
      <c r="AI837" s="119"/>
      <c r="AJ837" s="192"/>
      <c r="AK837" s="9"/>
      <c r="AL837" s="119"/>
      <c r="AM837" s="192"/>
      <c r="AN837" s="9"/>
      <c r="AO837" s="119"/>
      <c r="AP837" s="192"/>
      <c r="AQ837" s="9"/>
      <c r="AR837" s="81"/>
      <c r="AS837" s="192"/>
      <c r="AT837" s="9"/>
      <c r="AU837" s="119"/>
      <c r="AV837" s="84"/>
      <c r="AW837" s="9"/>
      <c r="AX837" s="119"/>
      <c r="AY837" s="192"/>
      <c r="AZ837" s="9"/>
      <c r="BA837" s="119"/>
      <c r="BB837" s="192"/>
      <c r="BC837" s="9"/>
      <c r="BD837" s="119"/>
      <c r="BE837" s="192"/>
      <c r="BF837" s="9"/>
      <c r="BG837" s="119"/>
    </row>
    <row r="838" spans="1:59" s="41" customFormat="1" ht="140.15" x14ac:dyDescent="0.25">
      <c r="A838" s="9">
        <v>2997</v>
      </c>
      <c r="B838" s="124" t="s">
        <v>6517</v>
      </c>
      <c r="C838" s="9" t="s">
        <v>6518</v>
      </c>
      <c r="D838" s="6"/>
      <c r="E838" s="2" t="s">
        <v>6791</v>
      </c>
      <c r="F838" s="1" t="s">
        <v>6792</v>
      </c>
      <c r="G838" s="78" t="s">
        <v>6793</v>
      </c>
      <c r="H838" s="9">
        <v>2011</v>
      </c>
      <c r="I838" s="78" t="s">
        <v>6794</v>
      </c>
      <c r="J838" s="141">
        <v>34226</v>
      </c>
      <c r="K838" s="78" t="s">
        <v>7625</v>
      </c>
      <c r="L838" s="78" t="s">
        <v>6523</v>
      </c>
      <c r="M838" s="78" t="s">
        <v>6524</v>
      </c>
      <c r="N838" s="78" t="s">
        <v>6795</v>
      </c>
      <c r="O838" s="78" t="s">
        <v>6796</v>
      </c>
      <c r="P838" s="9" t="s">
        <v>6797</v>
      </c>
      <c r="Q838" s="6" t="s">
        <v>6528</v>
      </c>
      <c r="R838" s="6">
        <v>0</v>
      </c>
      <c r="S838" s="6"/>
      <c r="T838" s="6"/>
      <c r="U838" s="6">
        <v>0</v>
      </c>
      <c r="V838" s="9">
        <v>15</v>
      </c>
      <c r="W838" s="9">
        <v>25</v>
      </c>
      <c r="X838" s="6" t="s">
        <v>6529</v>
      </c>
      <c r="Y838" s="9"/>
      <c r="Z838" s="9"/>
      <c r="AA838" s="9"/>
      <c r="AB838" s="9">
        <v>60</v>
      </c>
      <c r="AC838" s="9" t="s">
        <v>379</v>
      </c>
      <c r="AD838" s="6"/>
      <c r="AE838" s="9">
        <v>7</v>
      </c>
      <c r="AF838" s="81">
        <v>15</v>
      </c>
      <c r="AG838" s="209" t="s">
        <v>6558</v>
      </c>
      <c r="AH838" s="6" t="s">
        <v>6791</v>
      </c>
      <c r="AI838" s="119"/>
      <c r="AJ838" s="192"/>
      <c r="AK838" s="9"/>
      <c r="AL838" s="119"/>
      <c r="AM838" s="192"/>
      <c r="AN838" s="9"/>
      <c r="AO838" s="119"/>
      <c r="AP838" s="192"/>
      <c r="AQ838" s="9"/>
      <c r="AR838" s="81"/>
      <c r="AS838" s="192"/>
      <c r="AT838" s="9"/>
      <c r="AU838" s="119"/>
      <c r="AV838" s="84"/>
      <c r="AW838" s="9"/>
      <c r="AX838" s="119"/>
      <c r="AY838" s="192"/>
      <c r="AZ838" s="9"/>
      <c r="BA838" s="119"/>
      <c r="BB838" s="192"/>
      <c r="BC838" s="9"/>
      <c r="BD838" s="119"/>
      <c r="BE838" s="192"/>
      <c r="BF838" s="9"/>
      <c r="BG838" s="119"/>
    </row>
    <row r="839" spans="1:59" s="41" customFormat="1" ht="140.15" x14ac:dyDescent="0.25">
      <c r="A839" s="9">
        <v>2997</v>
      </c>
      <c r="B839" s="124" t="s">
        <v>6517</v>
      </c>
      <c r="C839" s="9" t="s">
        <v>6518</v>
      </c>
      <c r="D839" s="6"/>
      <c r="E839" s="2" t="s">
        <v>400</v>
      </c>
      <c r="F839" s="1" t="s">
        <v>6643</v>
      </c>
      <c r="G839" s="78" t="s">
        <v>6798</v>
      </c>
      <c r="H839" s="9">
        <v>2010</v>
      </c>
      <c r="I839" s="78" t="s">
        <v>6799</v>
      </c>
      <c r="J839" s="141">
        <v>28602</v>
      </c>
      <c r="K839" s="78" t="s">
        <v>7625</v>
      </c>
      <c r="L839" s="78" t="s">
        <v>6523</v>
      </c>
      <c r="M839" s="78" t="s">
        <v>6524</v>
      </c>
      <c r="N839" s="78" t="s">
        <v>6800</v>
      </c>
      <c r="O839" s="78" t="s">
        <v>6801</v>
      </c>
      <c r="P839" s="9" t="s">
        <v>6802</v>
      </c>
      <c r="Q839" s="6" t="s">
        <v>6528</v>
      </c>
      <c r="R839" s="6">
        <v>0</v>
      </c>
      <c r="S839" s="6"/>
      <c r="T839" s="6"/>
      <c r="U839" s="6">
        <v>0</v>
      </c>
      <c r="V839" s="9">
        <v>80</v>
      </c>
      <c r="W839" s="9">
        <v>57</v>
      </c>
      <c r="X839" s="6" t="s">
        <v>6529</v>
      </c>
      <c r="Y839" s="9"/>
      <c r="Z839" s="9"/>
      <c r="AA839" s="9"/>
      <c r="AB839" s="9">
        <v>4</v>
      </c>
      <c r="AC839" s="9" t="s">
        <v>379</v>
      </c>
      <c r="AD839" s="6"/>
      <c r="AE839" s="9">
        <v>5</v>
      </c>
      <c r="AF839" s="81">
        <v>80</v>
      </c>
      <c r="AG839" s="209" t="s">
        <v>6649</v>
      </c>
      <c r="AH839" s="6" t="s">
        <v>400</v>
      </c>
      <c r="AI839" s="119"/>
      <c r="AJ839" s="192"/>
      <c r="AK839" s="9"/>
      <c r="AL839" s="119"/>
      <c r="AM839" s="192"/>
      <c r="AN839" s="9"/>
      <c r="AO839" s="119"/>
      <c r="AP839" s="192"/>
      <c r="AQ839" s="9"/>
      <c r="AR839" s="81"/>
      <c r="AS839" s="192"/>
      <c r="AT839" s="9"/>
      <c r="AU839" s="119"/>
      <c r="AV839" s="84"/>
      <c r="AW839" s="9"/>
      <c r="AX839" s="119"/>
      <c r="AY839" s="192"/>
      <c r="AZ839" s="9"/>
      <c r="BA839" s="119"/>
      <c r="BB839" s="192"/>
      <c r="BC839" s="9"/>
      <c r="BD839" s="119"/>
      <c r="BE839" s="192"/>
      <c r="BF839" s="9"/>
      <c r="BG839" s="119"/>
    </row>
    <row r="840" spans="1:59" s="41" customFormat="1" ht="140.15" x14ac:dyDescent="0.25">
      <c r="A840" s="9">
        <v>2997</v>
      </c>
      <c r="B840" s="124" t="s">
        <v>6517</v>
      </c>
      <c r="C840" s="9" t="s">
        <v>6518</v>
      </c>
      <c r="D840" s="6"/>
      <c r="E840" s="2" t="s">
        <v>6803</v>
      </c>
      <c r="F840" s="1" t="s">
        <v>3271</v>
      </c>
      <c r="G840" s="78" t="s">
        <v>6804</v>
      </c>
      <c r="H840" s="9">
        <v>2011</v>
      </c>
      <c r="I840" s="78" t="s">
        <v>6805</v>
      </c>
      <c r="J840" s="141">
        <v>11577</v>
      </c>
      <c r="K840" s="78" t="s">
        <v>7625</v>
      </c>
      <c r="L840" s="78" t="s">
        <v>6523</v>
      </c>
      <c r="M840" s="78" t="s">
        <v>6524</v>
      </c>
      <c r="N840" s="78" t="s">
        <v>6806</v>
      </c>
      <c r="O840" s="78" t="s">
        <v>6807</v>
      </c>
      <c r="P840" s="9" t="s">
        <v>6808</v>
      </c>
      <c r="Q840" s="6" t="s">
        <v>6528</v>
      </c>
      <c r="R840" s="6">
        <v>0</v>
      </c>
      <c r="S840" s="6"/>
      <c r="T840" s="6"/>
      <c r="U840" s="6">
        <v>0</v>
      </c>
      <c r="V840" s="9">
        <v>100</v>
      </c>
      <c r="W840" s="9">
        <v>25</v>
      </c>
      <c r="X840" s="6" t="s">
        <v>6529</v>
      </c>
      <c r="Y840" s="9"/>
      <c r="Z840" s="9"/>
      <c r="AA840" s="9"/>
      <c r="AB840" s="9">
        <v>11</v>
      </c>
      <c r="AC840" s="9" t="s">
        <v>379</v>
      </c>
      <c r="AD840" s="6"/>
      <c r="AE840" s="9">
        <v>10</v>
      </c>
      <c r="AF840" s="81">
        <v>100</v>
      </c>
      <c r="AG840" s="209" t="s">
        <v>6632</v>
      </c>
      <c r="AH840" s="6" t="s">
        <v>6803</v>
      </c>
      <c r="AI840" s="119"/>
      <c r="AJ840" s="192"/>
      <c r="AK840" s="9"/>
      <c r="AL840" s="119"/>
      <c r="AM840" s="192"/>
      <c r="AN840" s="9"/>
      <c r="AO840" s="119"/>
      <c r="AP840" s="192"/>
      <c r="AQ840" s="9"/>
      <c r="AR840" s="81"/>
      <c r="AS840" s="192"/>
      <c r="AT840" s="9"/>
      <c r="AU840" s="119"/>
      <c r="AV840" s="84"/>
      <c r="AW840" s="9"/>
      <c r="AX840" s="119"/>
      <c r="AY840" s="192"/>
      <c r="AZ840" s="9"/>
      <c r="BA840" s="119"/>
      <c r="BB840" s="192"/>
      <c r="BC840" s="9"/>
      <c r="BD840" s="119"/>
      <c r="BE840" s="192"/>
      <c r="BF840" s="9"/>
      <c r="BG840" s="119"/>
    </row>
    <row r="841" spans="1:59" s="41" customFormat="1" ht="140.15" x14ac:dyDescent="0.25">
      <c r="A841" s="9">
        <v>2997</v>
      </c>
      <c r="B841" s="124" t="s">
        <v>6517</v>
      </c>
      <c r="C841" s="9" t="s">
        <v>6518</v>
      </c>
      <c r="D841" s="6"/>
      <c r="E841" s="2" t="s">
        <v>6803</v>
      </c>
      <c r="F841" s="1" t="s">
        <v>3271</v>
      </c>
      <c r="G841" s="78" t="s">
        <v>6809</v>
      </c>
      <c r="H841" s="9">
        <v>2011</v>
      </c>
      <c r="I841" s="78" t="s">
        <v>6810</v>
      </c>
      <c r="J841" s="141">
        <v>5802</v>
      </c>
      <c r="K841" s="78" t="s">
        <v>7625</v>
      </c>
      <c r="L841" s="78" t="s">
        <v>6523</v>
      </c>
      <c r="M841" s="78" t="s">
        <v>6524</v>
      </c>
      <c r="N841" s="78" t="s">
        <v>6806</v>
      </c>
      <c r="O841" s="78" t="s">
        <v>6807</v>
      </c>
      <c r="P841" s="9" t="s">
        <v>6811</v>
      </c>
      <c r="Q841" s="6" t="s">
        <v>6528</v>
      </c>
      <c r="R841" s="6">
        <v>0</v>
      </c>
      <c r="S841" s="6"/>
      <c r="T841" s="6"/>
      <c r="U841" s="6">
        <v>0</v>
      </c>
      <c r="V841" s="9">
        <v>100</v>
      </c>
      <c r="W841" s="9">
        <v>30</v>
      </c>
      <c r="X841" s="6" t="s">
        <v>6529</v>
      </c>
      <c r="Y841" s="9"/>
      <c r="Z841" s="9"/>
      <c r="AA841" s="9"/>
      <c r="AB841" s="9">
        <v>11</v>
      </c>
      <c r="AC841" s="9" t="s">
        <v>379</v>
      </c>
      <c r="AD841" s="6"/>
      <c r="AE841" s="9">
        <v>7</v>
      </c>
      <c r="AF841" s="81">
        <v>100</v>
      </c>
      <c r="AG841" s="209" t="s">
        <v>6632</v>
      </c>
      <c r="AH841" s="6" t="s">
        <v>6803</v>
      </c>
      <c r="AI841" s="119"/>
      <c r="AJ841" s="192"/>
      <c r="AK841" s="9"/>
      <c r="AL841" s="119"/>
      <c r="AM841" s="192"/>
      <c r="AN841" s="9"/>
      <c r="AO841" s="119"/>
      <c r="AP841" s="192"/>
      <c r="AQ841" s="9"/>
      <c r="AR841" s="81"/>
      <c r="AS841" s="192"/>
      <c r="AT841" s="9"/>
      <c r="AU841" s="119"/>
      <c r="AV841" s="84"/>
      <c r="AW841" s="9"/>
      <c r="AX841" s="119"/>
      <c r="AY841" s="192"/>
      <c r="AZ841" s="9"/>
      <c r="BA841" s="119"/>
      <c r="BB841" s="192"/>
      <c r="BC841" s="9"/>
      <c r="BD841" s="119"/>
      <c r="BE841" s="192"/>
      <c r="BF841" s="9"/>
      <c r="BG841" s="119"/>
    </row>
    <row r="842" spans="1:59" s="41" customFormat="1" ht="140.15" x14ac:dyDescent="0.25">
      <c r="A842" s="9">
        <v>2997</v>
      </c>
      <c r="B842" s="124" t="s">
        <v>6517</v>
      </c>
      <c r="C842" s="9" t="s">
        <v>6518</v>
      </c>
      <c r="D842" s="6"/>
      <c r="E842" s="2" t="s">
        <v>6803</v>
      </c>
      <c r="F842" s="1" t="s">
        <v>3271</v>
      </c>
      <c r="G842" s="78" t="s">
        <v>6812</v>
      </c>
      <c r="H842" s="9">
        <v>2011</v>
      </c>
      <c r="I842" s="78" t="s">
        <v>6813</v>
      </c>
      <c r="J842" s="141">
        <v>7800</v>
      </c>
      <c r="K842" s="78" t="s">
        <v>7625</v>
      </c>
      <c r="L842" s="78" t="s">
        <v>6523</v>
      </c>
      <c r="M842" s="78" t="s">
        <v>6524</v>
      </c>
      <c r="N842" s="78" t="s">
        <v>6806</v>
      </c>
      <c r="O842" s="78" t="s">
        <v>6807</v>
      </c>
      <c r="P842" s="9" t="s">
        <v>6814</v>
      </c>
      <c r="Q842" s="6" t="s">
        <v>6528</v>
      </c>
      <c r="R842" s="6">
        <v>0</v>
      </c>
      <c r="S842" s="6"/>
      <c r="T842" s="6"/>
      <c r="U842" s="6">
        <v>0</v>
      </c>
      <c r="V842" s="9">
        <v>100</v>
      </c>
      <c r="W842" s="9">
        <v>29</v>
      </c>
      <c r="X842" s="6" t="s">
        <v>6529</v>
      </c>
      <c r="Y842" s="9"/>
      <c r="Z842" s="9"/>
      <c r="AA842" s="9"/>
      <c r="AB842" s="9">
        <v>11</v>
      </c>
      <c r="AC842" s="9" t="s">
        <v>379</v>
      </c>
      <c r="AD842" s="6"/>
      <c r="AE842" s="9">
        <v>6</v>
      </c>
      <c r="AF842" s="81">
        <v>100</v>
      </c>
      <c r="AG842" s="209" t="s">
        <v>6632</v>
      </c>
      <c r="AH842" s="6" t="s">
        <v>6803</v>
      </c>
      <c r="AI842" s="119"/>
      <c r="AJ842" s="192"/>
      <c r="AK842" s="9"/>
      <c r="AL842" s="119"/>
      <c r="AM842" s="192"/>
      <c r="AN842" s="9"/>
      <c r="AO842" s="119"/>
      <c r="AP842" s="192"/>
      <c r="AQ842" s="9"/>
      <c r="AR842" s="81"/>
      <c r="AS842" s="192"/>
      <c r="AT842" s="9"/>
      <c r="AU842" s="119"/>
      <c r="AV842" s="84"/>
      <c r="AW842" s="9"/>
      <c r="AX842" s="119"/>
      <c r="AY842" s="192"/>
      <c r="AZ842" s="9"/>
      <c r="BA842" s="119"/>
      <c r="BB842" s="192"/>
      <c r="BC842" s="9"/>
      <c r="BD842" s="119"/>
      <c r="BE842" s="192"/>
      <c r="BF842" s="9"/>
      <c r="BG842" s="119"/>
    </row>
    <row r="843" spans="1:59" s="41" customFormat="1" ht="229.3" x14ac:dyDescent="0.25">
      <c r="A843" s="9">
        <v>2997</v>
      </c>
      <c r="B843" s="124" t="s">
        <v>6517</v>
      </c>
      <c r="C843" s="9" t="s">
        <v>6518</v>
      </c>
      <c r="D843" s="6"/>
      <c r="E843" s="2" t="s">
        <v>3059</v>
      </c>
      <c r="F843" s="1" t="s">
        <v>3060</v>
      </c>
      <c r="G843" s="78" t="s">
        <v>6815</v>
      </c>
      <c r="H843" s="9">
        <v>2010</v>
      </c>
      <c r="I843" s="78" t="s">
        <v>6816</v>
      </c>
      <c r="J843" s="141">
        <v>19422</v>
      </c>
      <c r="K843" s="78" t="s">
        <v>7625</v>
      </c>
      <c r="L843" s="78" t="s">
        <v>6523</v>
      </c>
      <c r="M843" s="78" t="s">
        <v>6524</v>
      </c>
      <c r="N843" s="78" t="s">
        <v>6817</v>
      </c>
      <c r="O843" s="78" t="s">
        <v>6818</v>
      </c>
      <c r="P843" s="9" t="s">
        <v>6819</v>
      </c>
      <c r="Q843" s="6" t="s">
        <v>6528</v>
      </c>
      <c r="R843" s="6">
        <v>0</v>
      </c>
      <c r="S843" s="6"/>
      <c r="T843" s="6"/>
      <c r="U843" s="6">
        <v>0</v>
      </c>
      <c r="V843" s="9">
        <v>10</v>
      </c>
      <c r="W843" s="9">
        <v>60</v>
      </c>
      <c r="X843" s="6" t="s">
        <v>6529</v>
      </c>
      <c r="Y843" s="9"/>
      <c r="Z843" s="9"/>
      <c r="AA843" s="9"/>
      <c r="AB843" s="9">
        <v>32</v>
      </c>
      <c r="AC843" s="9" t="s">
        <v>379</v>
      </c>
      <c r="AD843" s="6"/>
      <c r="AE843" s="9">
        <v>5</v>
      </c>
      <c r="AF843" s="81">
        <v>10</v>
      </c>
      <c r="AG843" s="209" t="s">
        <v>6632</v>
      </c>
      <c r="AH843" s="6" t="s">
        <v>3059</v>
      </c>
      <c r="AI843" s="119"/>
      <c r="AJ843" s="192"/>
      <c r="AK843" s="9"/>
      <c r="AL843" s="119"/>
      <c r="AM843" s="192"/>
      <c r="AN843" s="9"/>
      <c r="AO843" s="119"/>
      <c r="AP843" s="192"/>
      <c r="AQ843" s="9"/>
      <c r="AR843" s="81"/>
      <c r="AS843" s="192"/>
      <c r="AT843" s="9"/>
      <c r="AU843" s="119"/>
      <c r="AV843" s="84"/>
      <c r="AW843" s="9"/>
      <c r="AX843" s="119"/>
      <c r="AY843" s="192"/>
      <c r="AZ843" s="9"/>
      <c r="BA843" s="119"/>
      <c r="BB843" s="192"/>
      <c r="BC843" s="9"/>
      <c r="BD843" s="119"/>
      <c r="BE843" s="192"/>
      <c r="BF843" s="9"/>
      <c r="BG843" s="119"/>
    </row>
    <row r="844" spans="1:59" s="41" customFormat="1" ht="140.15" x14ac:dyDescent="0.25">
      <c r="A844" s="9">
        <v>2997</v>
      </c>
      <c r="B844" s="124" t="s">
        <v>6517</v>
      </c>
      <c r="C844" s="9" t="s">
        <v>6518</v>
      </c>
      <c r="D844" s="6"/>
      <c r="E844" s="2" t="s">
        <v>1683</v>
      </c>
      <c r="F844" s="1" t="s">
        <v>6626</v>
      </c>
      <c r="G844" s="78" t="s">
        <v>4764</v>
      </c>
      <c r="H844" s="9">
        <v>2010</v>
      </c>
      <c r="I844" s="78" t="s">
        <v>6820</v>
      </c>
      <c r="J844" s="141">
        <v>50814</v>
      </c>
      <c r="K844" s="78" t="s">
        <v>7625</v>
      </c>
      <c r="L844" s="78" t="s">
        <v>6523</v>
      </c>
      <c r="M844" s="78" t="s">
        <v>6524</v>
      </c>
      <c r="N844" s="78" t="s">
        <v>6821</v>
      </c>
      <c r="O844" s="78" t="s">
        <v>6822</v>
      </c>
      <c r="P844" s="9" t="s">
        <v>6823</v>
      </c>
      <c r="Q844" s="6" t="s">
        <v>6528</v>
      </c>
      <c r="R844" s="6">
        <v>0</v>
      </c>
      <c r="S844" s="6"/>
      <c r="T844" s="6"/>
      <c r="U844" s="6">
        <v>0</v>
      </c>
      <c r="V844" s="9">
        <v>30</v>
      </c>
      <c r="W844" s="9">
        <v>18</v>
      </c>
      <c r="X844" s="6" t="s">
        <v>6529</v>
      </c>
      <c r="Y844" s="9"/>
      <c r="Z844" s="9"/>
      <c r="AA844" s="9"/>
      <c r="AB844" s="9">
        <v>44</v>
      </c>
      <c r="AC844" s="9" t="s">
        <v>379</v>
      </c>
      <c r="AD844" s="6"/>
      <c r="AE844" s="9">
        <v>7</v>
      </c>
      <c r="AF844" s="81">
        <v>30</v>
      </c>
      <c r="AG844" s="209" t="s">
        <v>6632</v>
      </c>
      <c r="AH844" s="6" t="s">
        <v>1683</v>
      </c>
      <c r="AI844" s="119"/>
      <c r="AJ844" s="192"/>
      <c r="AK844" s="9"/>
      <c r="AL844" s="119"/>
      <c r="AM844" s="192"/>
      <c r="AN844" s="9"/>
      <c r="AO844" s="119"/>
      <c r="AP844" s="192"/>
      <c r="AQ844" s="9"/>
      <c r="AR844" s="81"/>
      <c r="AS844" s="192"/>
      <c r="AT844" s="9"/>
      <c r="AU844" s="119"/>
      <c r="AV844" s="84"/>
      <c r="AW844" s="9"/>
      <c r="AX844" s="119"/>
      <c r="AY844" s="192"/>
      <c r="AZ844" s="9"/>
      <c r="BA844" s="119"/>
      <c r="BB844" s="192"/>
      <c r="BC844" s="9"/>
      <c r="BD844" s="119"/>
      <c r="BE844" s="192"/>
      <c r="BF844" s="9"/>
      <c r="BG844" s="119"/>
    </row>
    <row r="845" spans="1:59" s="41" customFormat="1" ht="140.15" x14ac:dyDescent="0.25">
      <c r="A845" s="9">
        <v>2997</v>
      </c>
      <c r="B845" s="124" t="s">
        <v>6517</v>
      </c>
      <c r="C845" s="9" t="s">
        <v>6518</v>
      </c>
      <c r="D845" s="6"/>
      <c r="E845" s="2" t="s">
        <v>1683</v>
      </c>
      <c r="F845" s="1" t="s">
        <v>6626</v>
      </c>
      <c r="G845" s="78" t="s">
        <v>6824</v>
      </c>
      <c r="H845" s="9">
        <v>2010</v>
      </c>
      <c r="I845" s="78" t="s">
        <v>6825</v>
      </c>
      <c r="J845" s="141">
        <v>32017</v>
      </c>
      <c r="K845" s="78" t="s">
        <v>7625</v>
      </c>
      <c r="L845" s="78" t="s">
        <v>6523</v>
      </c>
      <c r="M845" s="78" t="s">
        <v>6524</v>
      </c>
      <c r="N845" s="78" t="s">
        <v>6826</v>
      </c>
      <c r="O845" s="78" t="s">
        <v>6827</v>
      </c>
      <c r="P845" s="9" t="s">
        <v>6828</v>
      </c>
      <c r="Q845" s="6" t="s">
        <v>6528</v>
      </c>
      <c r="R845" s="6">
        <v>0</v>
      </c>
      <c r="S845" s="6"/>
      <c r="T845" s="6"/>
      <c r="U845" s="6">
        <v>0</v>
      </c>
      <c r="V845" s="9">
        <v>30</v>
      </c>
      <c r="W845" s="9">
        <v>33</v>
      </c>
      <c r="X845" s="6" t="s">
        <v>6529</v>
      </c>
      <c r="Y845" s="9"/>
      <c r="Z845" s="9"/>
      <c r="AA845" s="9"/>
      <c r="AB845" s="9">
        <v>32</v>
      </c>
      <c r="AC845" s="9" t="s">
        <v>379</v>
      </c>
      <c r="AD845" s="6"/>
      <c r="AE845" s="9">
        <v>7</v>
      </c>
      <c r="AF845" s="81">
        <v>30</v>
      </c>
      <c r="AG845" s="209" t="s">
        <v>6632</v>
      </c>
      <c r="AH845" s="6" t="s">
        <v>1683</v>
      </c>
      <c r="AI845" s="119"/>
      <c r="AJ845" s="192"/>
      <c r="AK845" s="9"/>
      <c r="AL845" s="119"/>
      <c r="AM845" s="192"/>
      <c r="AN845" s="9"/>
      <c r="AO845" s="119"/>
      <c r="AP845" s="192"/>
      <c r="AQ845" s="9"/>
      <c r="AR845" s="81"/>
      <c r="AS845" s="192"/>
      <c r="AT845" s="9"/>
      <c r="AU845" s="119"/>
      <c r="AV845" s="84"/>
      <c r="AW845" s="9"/>
      <c r="AX845" s="119"/>
      <c r="AY845" s="192"/>
      <c r="AZ845" s="9"/>
      <c r="BA845" s="119"/>
      <c r="BB845" s="192"/>
      <c r="BC845" s="9"/>
      <c r="BD845" s="119"/>
      <c r="BE845" s="192"/>
      <c r="BF845" s="9"/>
      <c r="BG845" s="119"/>
    </row>
    <row r="846" spans="1:59" s="41" customFormat="1" ht="191.1" x14ac:dyDescent="0.25">
      <c r="A846" s="9">
        <v>2997</v>
      </c>
      <c r="B846" s="124" t="s">
        <v>6517</v>
      </c>
      <c r="C846" s="9" t="s">
        <v>6518</v>
      </c>
      <c r="D846" s="6"/>
      <c r="E846" s="2" t="s">
        <v>6829</v>
      </c>
      <c r="F846" s="1" t="s">
        <v>6830</v>
      </c>
      <c r="G846" s="78" t="s">
        <v>6831</v>
      </c>
      <c r="H846" s="9">
        <v>2010</v>
      </c>
      <c r="I846" s="78" t="s">
        <v>6832</v>
      </c>
      <c r="J846" s="141">
        <v>43586</v>
      </c>
      <c r="K846" s="78" t="s">
        <v>7625</v>
      </c>
      <c r="L846" s="78" t="s">
        <v>6523</v>
      </c>
      <c r="M846" s="78" t="s">
        <v>6524</v>
      </c>
      <c r="N846" s="78" t="s">
        <v>6833</v>
      </c>
      <c r="O846" s="78" t="s">
        <v>6834</v>
      </c>
      <c r="P846" s="9" t="s">
        <v>6835</v>
      </c>
      <c r="Q846" s="6" t="s">
        <v>6528</v>
      </c>
      <c r="R846" s="6">
        <v>0</v>
      </c>
      <c r="S846" s="6"/>
      <c r="T846" s="6"/>
      <c r="U846" s="6">
        <v>0</v>
      </c>
      <c r="V846" s="9">
        <v>77</v>
      </c>
      <c r="W846" s="9">
        <v>50</v>
      </c>
      <c r="X846" s="6" t="s">
        <v>6529</v>
      </c>
      <c r="Y846" s="9"/>
      <c r="Z846" s="9"/>
      <c r="AA846" s="9"/>
      <c r="AB846" s="9">
        <v>44</v>
      </c>
      <c r="AC846" s="9" t="s">
        <v>379</v>
      </c>
      <c r="AD846" s="6"/>
      <c r="AE846" s="9">
        <v>9</v>
      </c>
      <c r="AF846" s="81">
        <v>77</v>
      </c>
      <c r="AG846" s="209" t="s">
        <v>6682</v>
      </c>
      <c r="AH846" s="6" t="s">
        <v>6829</v>
      </c>
      <c r="AI846" s="119"/>
      <c r="AJ846" s="192"/>
      <c r="AK846" s="9"/>
      <c r="AL846" s="119"/>
      <c r="AM846" s="192"/>
      <c r="AN846" s="9"/>
      <c r="AO846" s="119"/>
      <c r="AP846" s="192"/>
      <c r="AQ846" s="9"/>
      <c r="AR846" s="81"/>
      <c r="AS846" s="192"/>
      <c r="AT846" s="9"/>
      <c r="AU846" s="119"/>
      <c r="AV846" s="84"/>
      <c r="AW846" s="9"/>
      <c r="AX846" s="119"/>
      <c r="AY846" s="192"/>
      <c r="AZ846" s="9"/>
      <c r="BA846" s="119"/>
      <c r="BB846" s="192"/>
      <c r="BC846" s="9"/>
      <c r="BD846" s="119"/>
      <c r="BE846" s="192"/>
      <c r="BF846" s="9"/>
      <c r="BG846" s="119"/>
    </row>
    <row r="847" spans="1:59" s="41" customFormat="1" ht="140.15" x14ac:dyDescent="0.25">
      <c r="A847" s="9">
        <v>2997</v>
      </c>
      <c r="B847" s="124" t="s">
        <v>6517</v>
      </c>
      <c r="C847" s="9" t="s">
        <v>6518</v>
      </c>
      <c r="D847" s="6"/>
      <c r="E847" s="2" t="s">
        <v>6571</v>
      </c>
      <c r="F847" s="1" t="s">
        <v>6572</v>
      </c>
      <c r="G847" s="78" t="s">
        <v>6836</v>
      </c>
      <c r="H847" s="9">
        <v>2011</v>
      </c>
      <c r="I847" s="78" t="s">
        <v>6837</v>
      </c>
      <c r="J847" s="141">
        <v>7260</v>
      </c>
      <c r="K847" s="78" t="s">
        <v>7625</v>
      </c>
      <c r="L847" s="78" t="s">
        <v>6523</v>
      </c>
      <c r="M847" s="78" t="s">
        <v>6524</v>
      </c>
      <c r="N847" s="78" t="s">
        <v>6838</v>
      </c>
      <c r="O847" s="78" t="s">
        <v>6839</v>
      </c>
      <c r="P847" s="9" t="s">
        <v>6840</v>
      </c>
      <c r="Q847" s="6" t="s">
        <v>6528</v>
      </c>
      <c r="R847" s="6">
        <v>0</v>
      </c>
      <c r="S847" s="6"/>
      <c r="T847" s="6"/>
      <c r="U847" s="6">
        <v>0</v>
      </c>
      <c r="V847" s="9">
        <v>60</v>
      </c>
      <c r="W847" s="9">
        <v>29</v>
      </c>
      <c r="X847" s="6" t="s">
        <v>6529</v>
      </c>
      <c r="Y847" s="9"/>
      <c r="Z847" s="9"/>
      <c r="AA847" s="9"/>
      <c r="AB847" s="9">
        <v>4</v>
      </c>
      <c r="AC847" s="9" t="s">
        <v>379</v>
      </c>
      <c r="AD847" s="6"/>
      <c r="AE847" s="9">
        <v>7</v>
      </c>
      <c r="AF847" s="81">
        <v>60</v>
      </c>
      <c r="AG847" s="209" t="s">
        <v>6558</v>
      </c>
      <c r="AH847" s="6" t="s">
        <v>6571</v>
      </c>
      <c r="AI847" s="119"/>
      <c r="AJ847" s="192"/>
      <c r="AK847" s="9"/>
      <c r="AL847" s="119"/>
      <c r="AM847" s="192"/>
      <c r="AN847" s="9"/>
      <c r="AO847" s="119"/>
      <c r="AP847" s="192"/>
      <c r="AQ847" s="9"/>
      <c r="AR847" s="81"/>
      <c r="AS847" s="192"/>
      <c r="AT847" s="9"/>
      <c r="AU847" s="119"/>
      <c r="AV847" s="84"/>
      <c r="AW847" s="9"/>
      <c r="AX847" s="119"/>
      <c r="AY847" s="192"/>
      <c r="AZ847" s="9"/>
      <c r="BA847" s="119"/>
      <c r="BB847" s="192"/>
      <c r="BC847" s="9"/>
      <c r="BD847" s="119"/>
      <c r="BE847" s="192"/>
      <c r="BF847" s="9"/>
      <c r="BG847" s="119"/>
    </row>
    <row r="848" spans="1:59" s="41" customFormat="1" ht="140.15" x14ac:dyDescent="0.25">
      <c r="A848" s="9">
        <v>2997</v>
      </c>
      <c r="B848" s="124" t="s">
        <v>6517</v>
      </c>
      <c r="C848" s="9" t="s">
        <v>6518</v>
      </c>
      <c r="D848" s="6"/>
      <c r="E848" s="2" t="s">
        <v>6707</v>
      </c>
      <c r="F848" s="1" t="s">
        <v>6708</v>
      </c>
      <c r="G848" s="78" t="s">
        <v>6841</v>
      </c>
      <c r="H848" s="9">
        <v>2012</v>
      </c>
      <c r="I848" s="78" t="s">
        <v>6842</v>
      </c>
      <c r="J848" s="141">
        <v>42000</v>
      </c>
      <c r="K848" s="78" t="s">
        <v>7625</v>
      </c>
      <c r="L848" s="78" t="s">
        <v>6523</v>
      </c>
      <c r="M848" s="78" t="s">
        <v>6524</v>
      </c>
      <c r="N848" s="78" t="s">
        <v>6843</v>
      </c>
      <c r="O848" s="78" t="s">
        <v>6844</v>
      </c>
      <c r="P848" s="9" t="s">
        <v>6845</v>
      </c>
      <c r="Q848" s="6" t="s">
        <v>6528</v>
      </c>
      <c r="R848" s="6">
        <v>0</v>
      </c>
      <c r="S848" s="6"/>
      <c r="T848" s="6"/>
      <c r="U848" s="6">
        <v>0</v>
      </c>
      <c r="V848" s="9">
        <v>34</v>
      </c>
      <c r="W848" s="9">
        <v>20</v>
      </c>
      <c r="X848" s="6" t="s">
        <v>6529</v>
      </c>
      <c r="Y848" s="9"/>
      <c r="Z848" s="9"/>
      <c r="AA848" s="9"/>
      <c r="AB848" s="9">
        <v>4</v>
      </c>
      <c r="AC848" s="9" t="s">
        <v>379</v>
      </c>
      <c r="AD848" s="6"/>
      <c r="AE848" s="9">
        <v>6</v>
      </c>
      <c r="AF848" s="81">
        <v>34</v>
      </c>
      <c r="AG848" s="209" t="s">
        <v>6530</v>
      </c>
      <c r="AH848" s="6" t="s">
        <v>6707</v>
      </c>
      <c r="AI848" s="119"/>
      <c r="AJ848" s="192"/>
      <c r="AK848" s="9"/>
      <c r="AL848" s="119"/>
      <c r="AM848" s="192"/>
      <c r="AN848" s="9"/>
      <c r="AO848" s="119"/>
      <c r="AP848" s="192"/>
      <c r="AQ848" s="9"/>
      <c r="AR848" s="81"/>
      <c r="AS848" s="192"/>
      <c r="AT848" s="9"/>
      <c r="AU848" s="119"/>
      <c r="AV848" s="84"/>
      <c r="AW848" s="9"/>
      <c r="AX848" s="119"/>
      <c r="AY848" s="192"/>
      <c r="AZ848" s="9"/>
      <c r="BA848" s="119"/>
      <c r="BB848" s="192"/>
      <c r="BC848" s="9"/>
      <c r="BD848" s="119"/>
      <c r="BE848" s="192"/>
      <c r="BF848" s="9"/>
      <c r="BG848" s="119"/>
    </row>
    <row r="849" spans="1:59" s="41" customFormat="1" ht="140.15" x14ac:dyDescent="0.25">
      <c r="A849" s="9">
        <v>2997</v>
      </c>
      <c r="B849" s="124" t="s">
        <v>6517</v>
      </c>
      <c r="C849" s="9" t="s">
        <v>6518</v>
      </c>
      <c r="D849" s="6"/>
      <c r="E849" s="2" t="s">
        <v>1049</v>
      </c>
      <c r="F849" s="1" t="s">
        <v>6531</v>
      </c>
      <c r="G849" s="78" t="s">
        <v>6846</v>
      </c>
      <c r="H849" s="9">
        <v>2012</v>
      </c>
      <c r="I849" s="78" t="s">
        <v>6847</v>
      </c>
      <c r="J849" s="141">
        <v>28212</v>
      </c>
      <c r="K849" s="78" t="s">
        <v>7625</v>
      </c>
      <c r="L849" s="78" t="s">
        <v>6523</v>
      </c>
      <c r="M849" s="78" t="s">
        <v>6524</v>
      </c>
      <c r="N849" s="78" t="s">
        <v>6848</v>
      </c>
      <c r="O849" s="78" t="s">
        <v>6849</v>
      </c>
      <c r="P849" s="9" t="s">
        <v>6850</v>
      </c>
      <c r="Q849" s="6" t="s">
        <v>6528</v>
      </c>
      <c r="R849" s="6">
        <v>0</v>
      </c>
      <c r="S849" s="6"/>
      <c r="T849" s="6"/>
      <c r="U849" s="6">
        <v>0</v>
      </c>
      <c r="V849" s="9">
        <v>13</v>
      </c>
      <c r="W849" s="9">
        <v>30</v>
      </c>
      <c r="X849" s="6" t="s">
        <v>6529</v>
      </c>
      <c r="Y849" s="9"/>
      <c r="Z849" s="9"/>
      <c r="AA849" s="9"/>
      <c r="AB849" s="9">
        <v>44</v>
      </c>
      <c r="AC849" s="9" t="s">
        <v>379</v>
      </c>
      <c r="AD849" s="6"/>
      <c r="AE849" s="9">
        <v>5</v>
      </c>
      <c r="AF849" s="81">
        <v>13</v>
      </c>
      <c r="AG849" s="209" t="s">
        <v>6530</v>
      </c>
      <c r="AH849" s="6" t="s">
        <v>1049</v>
      </c>
      <c r="AI849" s="119"/>
      <c r="AJ849" s="192"/>
      <c r="AK849" s="9"/>
      <c r="AL849" s="119"/>
      <c r="AM849" s="192"/>
      <c r="AN849" s="9"/>
      <c r="AO849" s="119"/>
      <c r="AP849" s="192"/>
      <c r="AQ849" s="9"/>
      <c r="AR849" s="81"/>
      <c r="AS849" s="192"/>
      <c r="AT849" s="9"/>
      <c r="AU849" s="119"/>
      <c r="AV849" s="84"/>
      <c r="AW849" s="9"/>
      <c r="AX849" s="119"/>
      <c r="AY849" s="192"/>
      <c r="AZ849" s="9"/>
      <c r="BA849" s="119"/>
      <c r="BB849" s="192"/>
      <c r="BC849" s="9"/>
      <c r="BD849" s="119"/>
      <c r="BE849" s="192"/>
      <c r="BF849" s="9"/>
      <c r="BG849" s="119"/>
    </row>
    <row r="850" spans="1:59" s="41" customFormat="1" ht="140.15" x14ac:dyDescent="0.25">
      <c r="A850" s="9">
        <v>2997</v>
      </c>
      <c r="B850" s="124" t="s">
        <v>6517</v>
      </c>
      <c r="C850" s="9" t="s">
        <v>6518</v>
      </c>
      <c r="D850" s="6"/>
      <c r="E850" s="2" t="s">
        <v>6791</v>
      </c>
      <c r="F850" s="1" t="s">
        <v>6792</v>
      </c>
      <c r="G850" s="78" t="s">
        <v>6851</v>
      </c>
      <c r="H850" s="9">
        <v>2012</v>
      </c>
      <c r="I850" s="78" t="s">
        <v>6852</v>
      </c>
      <c r="J850" s="141">
        <v>29880</v>
      </c>
      <c r="K850" s="78" t="s">
        <v>7625</v>
      </c>
      <c r="L850" s="78" t="s">
        <v>6523</v>
      </c>
      <c r="M850" s="78" t="s">
        <v>6524</v>
      </c>
      <c r="N850" s="78" t="s">
        <v>6853</v>
      </c>
      <c r="O850" s="78" t="s">
        <v>6854</v>
      </c>
      <c r="P850" s="9" t="s">
        <v>6855</v>
      </c>
      <c r="Q850" s="6" t="s">
        <v>6528</v>
      </c>
      <c r="R850" s="6">
        <v>0</v>
      </c>
      <c r="S850" s="6"/>
      <c r="T850" s="6"/>
      <c r="U850" s="6">
        <v>0</v>
      </c>
      <c r="V850" s="9">
        <v>4</v>
      </c>
      <c r="W850" s="9">
        <v>10</v>
      </c>
      <c r="X850" s="6" t="s">
        <v>6529</v>
      </c>
      <c r="Y850" s="9"/>
      <c r="Z850" s="9"/>
      <c r="AA850" s="9"/>
      <c r="AB850" s="9">
        <v>44</v>
      </c>
      <c r="AC850" s="9" t="s">
        <v>379</v>
      </c>
      <c r="AD850" s="6"/>
      <c r="AE850" s="9">
        <v>6</v>
      </c>
      <c r="AF850" s="81">
        <v>4</v>
      </c>
      <c r="AG850" s="209" t="s">
        <v>6558</v>
      </c>
      <c r="AH850" s="6" t="s">
        <v>6791</v>
      </c>
      <c r="AI850" s="119"/>
      <c r="AJ850" s="192"/>
      <c r="AK850" s="9"/>
      <c r="AL850" s="119"/>
      <c r="AM850" s="192"/>
      <c r="AN850" s="9"/>
      <c r="AO850" s="119"/>
      <c r="AP850" s="192"/>
      <c r="AQ850" s="9"/>
      <c r="AR850" s="81"/>
      <c r="AS850" s="192"/>
      <c r="AT850" s="9"/>
      <c r="AU850" s="119"/>
      <c r="AV850" s="84"/>
      <c r="AW850" s="9"/>
      <c r="AX850" s="119"/>
      <c r="AY850" s="192"/>
      <c r="AZ850" s="9"/>
      <c r="BA850" s="119"/>
      <c r="BB850" s="192"/>
      <c r="BC850" s="9"/>
      <c r="BD850" s="119"/>
      <c r="BE850" s="192"/>
      <c r="BF850" s="9"/>
      <c r="BG850" s="119"/>
    </row>
    <row r="851" spans="1:59" s="41" customFormat="1" ht="140.15" x14ac:dyDescent="0.25">
      <c r="A851" s="9">
        <v>2997</v>
      </c>
      <c r="B851" s="124" t="s">
        <v>6517</v>
      </c>
      <c r="C851" s="9" t="s">
        <v>6856</v>
      </c>
      <c r="D851" s="6"/>
      <c r="E851" s="2" t="s">
        <v>6857</v>
      </c>
      <c r="F851" s="1">
        <v>12682</v>
      </c>
      <c r="G851" s="78" t="s">
        <v>6858</v>
      </c>
      <c r="H851" s="9">
        <v>2012</v>
      </c>
      <c r="I851" s="78" t="s">
        <v>6859</v>
      </c>
      <c r="J851" s="141">
        <v>8891</v>
      </c>
      <c r="K851" s="78" t="s">
        <v>7625</v>
      </c>
      <c r="L851" s="78" t="s">
        <v>6523</v>
      </c>
      <c r="M851" s="78" t="s">
        <v>6524</v>
      </c>
      <c r="N851" s="78" t="s">
        <v>6860</v>
      </c>
      <c r="O851" s="78" t="s">
        <v>6861</v>
      </c>
      <c r="P851" s="9" t="s">
        <v>6862</v>
      </c>
      <c r="Q851" s="6" t="s">
        <v>6528</v>
      </c>
      <c r="R851" s="6">
        <v>0</v>
      </c>
      <c r="S851" s="6"/>
      <c r="T851" s="6"/>
      <c r="U851" s="6">
        <v>0</v>
      </c>
      <c r="V851" s="9">
        <v>30</v>
      </c>
      <c r="W851" s="9">
        <v>28</v>
      </c>
      <c r="X851" s="6" t="s">
        <v>6529</v>
      </c>
      <c r="Y851" s="9"/>
      <c r="Z851" s="9"/>
      <c r="AA851" s="9"/>
      <c r="AB851" s="9">
        <v>11</v>
      </c>
      <c r="AC851" s="9" t="s">
        <v>379</v>
      </c>
      <c r="AD851" s="6"/>
      <c r="AE851" s="9">
        <v>5</v>
      </c>
      <c r="AF851" s="81">
        <v>30</v>
      </c>
      <c r="AG851" s="209" t="s">
        <v>6632</v>
      </c>
      <c r="AH851" s="6" t="s">
        <v>6857</v>
      </c>
      <c r="AI851" s="119"/>
      <c r="AJ851" s="192"/>
      <c r="AK851" s="9"/>
      <c r="AL851" s="119"/>
      <c r="AM851" s="192"/>
      <c r="AN851" s="9"/>
      <c r="AO851" s="119"/>
      <c r="AP851" s="192"/>
      <c r="AQ851" s="9"/>
      <c r="AR851" s="81"/>
      <c r="AS851" s="192"/>
      <c r="AT851" s="9"/>
      <c r="AU851" s="119"/>
      <c r="AV851" s="84"/>
      <c r="AW851" s="9"/>
      <c r="AX851" s="119"/>
      <c r="AY851" s="192"/>
      <c r="AZ851" s="9"/>
      <c r="BA851" s="119"/>
      <c r="BB851" s="192"/>
      <c r="BC851" s="9"/>
      <c r="BD851" s="119"/>
      <c r="BE851" s="192"/>
      <c r="BF851" s="9"/>
      <c r="BG851" s="119"/>
    </row>
    <row r="852" spans="1:59" s="41" customFormat="1" ht="140.15" x14ac:dyDescent="0.25">
      <c r="A852" s="9">
        <v>2997</v>
      </c>
      <c r="B852" s="124" t="s">
        <v>6517</v>
      </c>
      <c r="C852" s="9" t="s">
        <v>6863</v>
      </c>
      <c r="D852" s="6"/>
      <c r="E852" s="2" t="s">
        <v>6864</v>
      </c>
      <c r="F852" s="1">
        <v>23224</v>
      </c>
      <c r="G852" s="78" t="s">
        <v>6865</v>
      </c>
      <c r="H852" s="9">
        <v>2012</v>
      </c>
      <c r="I852" s="78" t="s">
        <v>6866</v>
      </c>
      <c r="J852" s="141">
        <v>15763</v>
      </c>
      <c r="K852" s="78" t="s">
        <v>7625</v>
      </c>
      <c r="L852" s="78" t="s">
        <v>6523</v>
      </c>
      <c r="M852" s="78" t="s">
        <v>6524</v>
      </c>
      <c r="N852" s="78" t="s">
        <v>6867</v>
      </c>
      <c r="O852" s="78" t="s">
        <v>6868</v>
      </c>
      <c r="P852" s="9" t="s">
        <v>6869</v>
      </c>
      <c r="Q852" s="6" t="s">
        <v>6528</v>
      </c>
      <c r="R852" s="6">
        <v>0</v>
      </c>
      <c r="S852" s="6"/>
      <c r="T852" s="6"/>
      <c r="U852" s="6">
        <v>0</v>
      </c>
      <c r="V852" s="9">
        <v>50</v>
      </c>
      <c r="W852" s="9">
        <v>23</v>
      </c>
      <c r="X852" s="6" t="s">
        <v>6529</v>
      </c>
      <c r="Y852" s="9"/>
      <c r="Z852" s="9"/>
      <c r="AA852" s="9"/>
      <c r="AB852" s="9">
        <v>30</v>
      </c>
      <c r="AC852" s="9" t="s">
        <v>379</v>
      </c>
      <c r="AD852" s="6"/>
      <c r="AE852" s="9">
        <v>5</v>
      </c>
      <c r="AF852" s="81">
        <v>50</v>
      </c>
      <c r="AG852" s="209" t="s">
        <v>6558</v>
      </c>
      <c r="AH852" s="6" t="s">
        <v>6864</v>
      </c>
      <c r="AI852" s="119"/>
      <c r="AJ852" s="192"/>
      <c r="AK852" s="9"/>
      <c r="AL852" s="119"/>
      <c r="AM852" s="192"/>
      <c r="AN852" s="9"/>
      <c r="AO852" s="119"/>
      <c r="AP852" s="192"/>
      <c r="AQ852" s="9"/>
      <c r="AR852" s="81"/>
      <c r="AS852" s="192"/>
      <c r="AT852" s="9"/>
      <c r="AU852" s="119"/>
      <c r="AV852" s="84"/>
      <c r="AW852" s="9"/>
      <c r="AX852" s="119"/>
      <c r="AY852" s="192"/>
      <c r="AZ852" s="9"/>
      <c r="BA852" s="119"/>
      <c r="BB852" s="192"/>
      <c r="BC852" s="9"/>
      <c r="BD852" s="119"/>
      <c r="BE852" s="192"/>
      <c r="BF852" s="9"/>
      <c r="BG852" s="119"/>
    </row>
    <row r="853" spans="1:59" s="41" customFormat="1" ht="140.15" x14ac:dyDescent="0.25">
      <c r="A853" s="9">
        <v>2997</v>
      </c>
      <c r="B853" s="124" t="s">
        <v>6517</v>
      </c>
      <c r="C853" s="9" t="s">
        <v>6870</v>
      </c>
      <c r="D853" s="6"/>
      <c r="E853" s="2" t="s">
        <v>6564</v>
      </c>
      <c r="F853" s="1" t="s">
        <v>6565</v>
      </c>
      <c r="G853" s="78" t="s">
        <v>6871</v>
      </c>
      <c r="H853" s="9">
        <v>2012</v>
      </c>
      <c r="I853" s="78" t="s">
        <v>6872</v>
      </c>
      <c r="J853" s="141">
        <v>27480</v>
      </c>
      <c r="K853" s="78" t="s">
        <v>7625</v>
      </c>
      <c r="L853" s="78" t="s">
        <v>6523</v>
      </c>
      <c r="M853" s="78" t="s">
        <v>6524</v>
      </c>
      <c r="N853" s="78" t="s">
        <v>6873</v>
      </c>
      <c r="O853" s="78" t="s">
        <v>6874</v>
      </c>
      <c r="P853" s="9" t="s">
        <v>6875</v>
      </c>
      <c r="Q853" s="6" t="s">
        <v>6528</v>
      </c>
      <c r="R853" s="6">
        <v>0</v>
      </c>
      <c r="S853" s="6"/>
      <c r="T853" s="6"/>
      <c r="U853" s="6">
        <v>0</v>
      </c>
      <c r="V853" s="9">
        <v>30</v>
      </c>
      <c r="W853" s="9">
        <v>18</v>
      </c>
      <c r="X853" s="6" t="s">
        <v>6529</v>
      </c>
      <c r="Y853" s="9"/>
      <c r="Z853" s="9"/>
      <c r="AA853" s="9"/>
      <c r="AB853" s="9">
        <v>4</v>
      </c>
      <c r="AC853" s="9" t="s">
        <v>379</v>
      </c>
      <c r="AD853" s="6"/>
      <c r="AE853" s="9">
        <v>6</v>
      </c>
      <c r="AF853" s="81">
        <v>30</v>
      </c>
      <c r="AG853" s="209" t="s">
        <v>6558</v>
      </c>
      <c r="AH853" s="6" t="s">
        <v>6564</v>
      </c>
      <c r="AI853" s="119"/>
      <c r="AJ853" s="192"/>
      <c r="AK853" s="9"/>
      <c r="AL853" s="119"/>
      <c r="AM853" s="192"/>
      <c r="AN853" s="9"/>
      <c r="AO853" s="119"/>
      <c r="AP853" s="192"/>
      <c r="AQ853" s="9"/>
      <c r="AR853" s="81"/>
      <c r="AS853" s="192"/>
      <c r="AT853" s="9"/>
      <c r="AU853" s="119"/>
      <c r="AV853" s="84"/>
      <c r="AW853" s="9"/>
      <c r="AX853" s="119"/>
      <c r="AY853" s="192"/>
      <c r="AZ853" s="9"/>
      <c r="BA853" s="119"/>
      <c r="BB853" s="192"/>
      <c r="BC853" s="9"/>
      <c r="BD853" s="119"/>
      <c r="BE853" s="192"/>
      <c r="BF853" s="9"/>
      <c r="BG853" s="119"/>
    </row>
    <row r="854" spans="1:59" s="41" customFormat="1" ht="140.15" x14ac:dyDescent="0.25">
      <c r="A854" s="9">
        <v>2997</v>
      </c>
      <c r="B854" s="124" t="s">
        <v>6517</v>
      </c>
      <c r="C854" s="9" t="s">
        <v>6876</v>
      </c>
      <c r="D854" s="6"/>
      <c r="E854" s="2" t="s">
        <v>1049</v>
      </c>
      <c r="F854" s="1" t="s">
        <v>6531</v>
      </c>
      <c r="G854" s="78" t="s">
        <v>6877</v>
      </c>
      <c r="H854" s="9">
        <v>2012</v>
      </c>
      <c r="I854" s="78" t="s">
        <v>6878</v>
      </c>
      <c r="J854" s="141">
        <v>42000</v>
      </c>
      <c r="K854" s="78" t="s">
        <v>7625</v>
      </c>
      <c r="L854" s="78" t="s">
        <v>6523</v>
      </c>
      <c r="M854" s="78" t="s">
        <v>6524</v>
      </c>
      <c r="N854" s="78" t="s">
        <v>6879</v>
      </c>
      <c r="O854" s="78" t="s">
        <v>6880</v>
      </c>
      <c r="P854" s="9" t="s">
        <v>6881</v>
      </c>
      <c r="Q854" s="6" t="s">
        <v>6528</v>
      </c>
      <c r="R854" s="6">
        <v>0</v>
      </c>
      <c r="S854" s="6"/>
      <c r="T854" s="6"/>
      <c r="U854" s="6">
        <v>0</v>
      </c>
      <c r="V854" s="9">
        <v>15</v>
      </c>
      <c r="W854" s="9">
        <v>17</v>
      </c>
      <c r="X854" s="6" t="s">
        <v>6529</v>
      </c>
      <c r="Y854" s="9"/>
      <c r="Z854" s="9"/>
      <c r="AA854" s="9"/>
      <c r="AB854" s="9">
        <v>44</v>
      </c>
      <c r="AC854" s="9" t="s">
        <v>379</v>
      </c>
      <c r="AD854" s="6"/>
      <c r="AE854" s="9">
        <v>5</v>
      </c>
      <c r="AF854" s="81">
        <v>15</v>
      </c>
      <c r="AG854" s="209" t="s">
        <v>6530</v>
      </c>
      <c r="AH854" s="6" t="s">
        <v>1049</v>
      </c>
      <c r="AI854" s="119"/>
      <c r="AJ854" s="192"/>
      <c r="AK854" s="9"/>
      <c r="AL854" s="119"/>
      <c r="AM854" s="192"/>
      <c r="AN854" s="9"/>
      <c r="AO854" s="119"/>
      <c r="AP854" s="192"/>
      <c r="AQ854" s="9"/>
      <c r="AR854" s="81"/>
      <c r="AS854" s="192"/>
      <c r="AT854" s="9"/>
      <c r="AU854" s="119"/>
      <c r="AV854" s="84"/>
      <c r="AW854" s="9"/>
      <c r="AX854" s="119"/>
      <c r="AY854" s="192"/>
      <c r="AZ854" s="9"/>
      <c r="BA854" s="119"/>
      <c r="BB854" s="192"/>
      <c r="BC854" s="9"/>
      <c r="BD854" s="119"/>
      <c r="BE854" s="192"/>
      <c r="BF854" s="9"/>
      <c r="BG854" s="119"/>
    </row>
    <row r="855" spans="1:59" s="41" customFormat="1" ht="140.15" x14ac:dyDescent="0.25">
      <c r="A855" s="9">
        <v>2997</v>
      </c>
      <c r="B855" s="124" t="s">
        <v>6517</v>
      </c>
      <c r="C855" s="9" t="s">
        <v>6882</v>
      </c>
      <c r="D855" s="6"/>
      <c r="E855" s="2" t="s">
        <v>6864</v>
      </c>
      <c r="F855" s="1">
        <v>23224</v>
      </c>
      <c r="G855" s="78" t="s">
        <v>1271</v>
      </c>
      <c r="H855" s="9">
        <v>2012</v>
      </c>
      <c r="I855" s="78" t="s">
        <v>6883</v>
      </c>
      <c r="J855" s="141">
        <v>8388</v>
      </c>
      <c r="K855" s="78" t="s">
        <v>7625</v>
      </c>
      <c r="L855" s="78" t="s">
        <v>6523</v>
      </c>
      <c r="M855" s="78" t="s">
        <v>6524</v>
      </c>
      <c r="N855" s="78" t="s">
        <v>6884</v>
      </c>
      <c r="O855" s="78" t="s">
        <v>6885</v>
      </c>
      <c r="P855" s="9" t="s">
        <v>6886</v>
      </c>
      <c r="Q855" s="6" t="s">
        <v>6528</v>
      </c>
      <c r="R855" s="6">
        <v>0</v>
      </c>
      <c r="S855" s="6"/>
      <c r="T855" s="6"/>
      <c r="U855" s="6">
        <v>0</v>
      </c>
      <c r="V855" s="9">
        <v>50</v>
      </c>
      <c r="W855" s="9">
        <v>22</v>
      </c>
      <c r="X855" s="6" t="s">
        <v>6529</v>
      </c>
      <c r="Y855" s="9"/>
      <c r="Z855" s="9"/>
      <c r="AA855" s="9"/>
      <c r="AB855" s="9">
        <v>30</v>
      </c>
      <c r="AC855" s="9" t="s">
        <v>379</v>
      </c>
      <c r="AD855" s="6"/>
      <c r="AE855" s="9">
        <v>5</v>
      </c>
      <c r="AF855" s="81">
        <v>50</v>
      </c>
      <c r="AG855" s="209" t="s">
        <v>6530</v>
      </c>
      <c r="AH855" s="6" t="s">
        <v>6864</v>
      </c>
      <c r="AI855" s="119"/>
      <c r="AJ855" s="192"/>
      <c r="AK855" s="9"/>
      <c r="AL855" s="119"/>
      <c r="AM855" s="192"/>
      <c r="AN855" s="9"/>
      <c r="AO855" s="119"/>
      <c r="AP855" s="192"/>
      <c r="AQ855" s="9"/>
      <c r="AR855" s="81"/>
      <c r="AS855" s="192"/>
      <c r="AT855" s="9"/>
      <c r="AU855" s="119"/>
      <c r="AV855" s="84"/>
      <c r="AW855" s="9"/>
      <c r="AX855" s="119"/>
      <c r="AY855" s="192"/>
      <c r="AZ855" s="9"/>
      <c r="BA855" s="119"/>
      <c r="BB855" s="192"/>
      <c r="BC855" s="9"/>
      <c r="BD855" s="119"/>
      <c r="BE855" s="192"/>
      <c r="BF855" s="9"/>
      <c r="BG855" s="119"/>
    </row>
    <row r="856" spans="1:59" s="41" customFormat="1" ht="140.15" x14ac:dyDescent="0.25">
      <c r="A856" s="9">
        <v>2997</v>
      </c>
      <c r="B856" s="124" t="s">
        <v>6517</v>
      </c>
      <c r="C856" s="9" t="s">
        <v>6887</v>
      </c>
      <c r="D856" s="6"/>
      <c r="E856" s="2" t="s">
        <v>1829</v>
      </c>
      <c r="F856" s="1" t="s">
        <v>6552</v>
      </c>
      <c r="G856" s="78" t="s">
        <v>6888</v>
      </c>
      <c r="H856" s="9">
        <v>2012</v>
      </c>
      <c r="I856" s="78" t="s">
        <v>6889</v>
      </c>
      <c r="J856" s="141">
        <v>34822</v>
      </c>
      <c r="K856" s="78" t="s">
        <v>7625</v>
      </c>
      <c r="L856" s="78" t="s">
        <v>6523</v>
      </c>
      <c r="M856" s="78" t="s">
        <v>6524</v>
      </c>
      <c r="N856" s="78" t="s">
        <v>6890</v>
      </c>
      <c r="O856" s="78" t="s">
        <v>6891</v>
      </c>
      <c r="P856" s="9" t="s">
        <v>6892</v>
      </c>
      <c r="Q856" s="6" t="s">
        <v>6528</v>
      </c>
      <c r="R856" s="6">
        <v>0</v>
      </c>
      <c r="S856" s="6"/>
      <c r="T856" s="6"/>
      <c r="U856" s="6">
        <v>0</v>
      </c>
      <c r="V856" s="9">
        <v>0</v>
      </c>
      <c r="W856" s="9">
        <v>5</v>
      </c>
      <c r="X856" s="6" t="s">
        <v>6529</v>
      </c>
      <c r="Y856" s="9"/>
      <c r="Z856" s="9"/>
      <c r="AA856" s="9"/>
      <c r="AB856" s="9">
        <v>30</v>
      </c>
      <c r="AC856" s="9" t="s">
        <v>379</v>
      </c>
      <c r="AD856" s="6"/>
      <c r="AE856" s="9">
        <v>5</v>
      </c>
      <c r="AF856" s="81">
        <v>0</v>
      </c>
      <c r="AG856" s="209" t="s">
        <v>6558</v>
      </c>
      <c r="AH856" s="6" t="s">
        <v>1829</v>
      </c>
      <c r="AI856" s="119"/>
      <c r="AJ856" s="192"/>
      <c r="AK856" s="9"/>
      <c r="AL856" s="119"/>
      <c r="AM856" s="192"/>
      <c r="AN856" s="9"/>
      <c r="AO856" s="119"/>
      <c r="AP856" s="192"/>
      <c r="AQ856" s="9"/>
      <c r="AR856" s="81"/>
      <c r="AS856" s="192"/>
      <c r="AT856" s="9"/>
      <c r="AU856" s="119"/>
      <c r="AV856" s="84"/>
      <c r="AW856" s="9"/>
      <c r="AX856" s="119"/>
      <c r="AY856" s="192"/>
      <c r="AZ856" s="9"/>
      <c r="BA856" s="119"/>
      <c r="BB856" s="192"/>
      <c r="BC856" s="9"/>
      <c r="BD856" s="119"/>
      <c r="BE856" s="192"/>
      <c r="BF856" s="9"/>
      <c r="BG856" s="119"/>
    </row>
    <row r="857" spans="1:59" s="41" customFormat="1" ht="140.15" x14ac:dyDescent="0.25">
      <c r="A857" s="9">
        <v>2997</v>
      </c>
      <c r="B857" s="124" t="s">
        <v>6517</v>
      </c>
      <c r="C857" s="9" t="s">
        <v>6893</v>
      </c>
      <c r="D857" s="6"/>
      <c r="E857" s="2" t="s">
        <v>6564</v>
      </c>
      <c r="F857" s="1" t="s">
        <v>6565</v>
      </c>
      <c r="G857" s="78" t="s">
        <v>6894</v>
      </c>
      <c r="H857" s="9">
        <v>2012</v>
      </c>
      <c r="I857" s="78" t="s">
        <v>6895</v>
      </c>
      <c r="J857" s="141">
        <v>1519</v>
      </c>
      <c r="K857" s="78" t="s">
        <v>7625</v>
      </c>
      <c r="L857" s="78" t="s">
        <v>6523</v>
      </c>
      <c r="M857" s="78" t="s">
        <v>6524</v>
      </c>
      <c r="N857" s="78" t="s">
        <v>6896</v>
      </c>
      <c r="O857" s="78" t="s">
        <v>6897</v>
      </c>
      <c r="P857" s="9" t="s">
        <v>6898</v>
      </c>
      <c r="Q857" s="6" t="s">
        <v>6528</v>
      </c>
      <c r="R857" s="6">
        <v>0</v>
      </c>
      <c r="S857" s="6"/>
      <c r="T857" s="6"/>
      <c r="U857" s="6">
        <v>0</v>
      </c>
      <c r="V857" s="9">
        <v>70</v>
      </c>
      <c r="W857" s="9">
        <v>23</v>
      </c>
      <c r="X857" s="6" t="s">
        <v>6529</v>
      </c>
      <c r="Y857" s="9"/>
      <c r="Z857" s="9"/>
      <c r="AA857" s="9"/>
      <c r="AB857" s="9">
        <v>4</v>
      </c>
      <c r="AC857" s="9" t="s">
        <v>379</v>
      </c>
      <c r="AD857" s="6"/>
      <c r="AE857" s="9">
        <v>6</v>
      </c>
      <c r="AF857" s="81">
        <v>70</v>
      </c>
      <c r="AG857" s="209" t="s">
        <v>6558</v>
      </c>
      <c r="AH857" s="6" t="s">
        <v>6564</v>
      </c>
      <c r="AI857" s="119"/>
      <c r="AJ857" s="192"/>
      <c r="AK857" s="9"/>
      <c r="AL857" s="119"/>
      <c r="AM857" s="192"/>
      <c r="AN857" s="9"/>
      <c r="AO857" s="119"/>
      <c r="AP857" s="192"/>
      <c r="AQ857" s="9"/>
      <c r="AR857" s="81"/>
      <c r="AS857" s="192"/>
      <c r="AT857" s="9"/>
      <c r="AU857" s="119"/>
      <c r="AV857" s="84"/>
      <c r="AW857" s="9"/>
      <c r="AX857" s="119"/>
      <c r="AY857" s="192"/>
      <c r="AZ857" s="9"/>
      <c r="BA857" s="119"/>
      <c r="BB857" s="192"/>
      <c r="BC857" s="9"/>
      <c r="BD857" s="119"/>
      <c r="BE857" s="192"/>
      <c r="BF857" s="9"/>
      <c r="BG857" s="119"/>
    </row>
    <row r="858" spans="1:59" s="41" customFormat="1" ht="140.15" x14ac:dyDescent="0.25">
      <c r="A858" s="9">
        <v>2997</v>
      </c>
      <c r="B858" s="124" t="s">
        <v>6517</v>
      </c>
      <c r="C858" s="9" t="s">
        <v>6899</v>
      </c>
      <c r="D858" s="6"/>
      <c r="E858" s="2" t="s">
        <v>6519</v>
      </c>
      <c r="F858" s="1" t="s">
        <v>6520</v>
      </c>
      <c r="G858" s="78" t="s">
        <v>6900</v>
      </c>
      <c r="H858" s="9">
        <v>2012</v>
      </c>
      <c r="I858" s="78" t="s">
        <v>6901</v>
      </c>
      <c r="J858" s="141">
        <v>8129</v>
      </c>
      <c r="K858" s="78" t="s">
        <v>7625</v>
      </c>
      <c r="L858" s="78" t="s">
        <v>6523</v>
      </c>
      <c r="M858" s="78" t="s">
        <v>6524</v>
      </c>
      <c r="N858" s="78" t="s">
        <v>6902</v>
      </c>
      <c r="O858" s="78" t="s">
        <v>6903</v>
      </c>
      <c r="P858" s="9" t="s">
        <v>6904</v>
      </c>
      <c r="Q858" s="6" t="s">
        <v>6528</v>
      </c>
      <c r="R858" s="6">
        <v>0</v>
      </c>
      <c r="S858" s="6"/>
      <c r="T858" s="6"/>
      <c r="U858" s="6">
        <v>0</v>
      </c>
      <c r="V858" s="9">
        <v>26</v>
      </c>
      <c r="W858" s="9">
        <v>15</v>
      </c>
      <c r="X858" s="6" t="s">
        <v>6529</v>
      </c>
      <c r="Y858" s="9"/>
      <c r="Z858" s="9"/>
      <c r="AA858" s="9"/>
      <c r="AB858" s="9">
        <v>44</v>
      </c>
      <c r="AC858" s="9" t="s">
        <v>379</v>
      </c>
      <c r="AD858" s="6"/>
      <c r="AE858" s="9">
        <v>5</v>
      </c>
      <c r="AF858" s="81">
        <v>26</v>
      </c>
      <c r="AG858" s="209" t="s">
        <v>6530</v>
      </c>
      <c r="AH858" s="6" t="s">
        <v>6519</v>
      </c>
      <c r="AI858" s="119"/>
      <c r="AJ858" s="192"/>
      <c r="AK858" s="9"/>
      <c r="AL858" s="119"/>
      <c r="AM858" s="192"/>
      <c r="AN858" s="9"/>
      <c r="AO858" s="119"/>
      <c r="AP858" s="192"/>
      <c r="AQ858" s="9"/>
      <c r="AR858" s="81"/>
      <c r="AS858" s="192"/>
      <c r="AT858" s="9"/>
      <c r="AU858" s="119"/>
      <c r="AV858" s="84"/>
      <c r="AW858" s="9"/>
      <c r="AX858" s="119"/>
      <c r="AY858" s="192"/>
      <c r="AZ858" s="9"/>
      <c r="BA858" s="119"/>
      <c r="BB858" s="192"/>
      <c r="BC858" s="9"/>
      <c r="BD858" s="119"/>
      <c r="BE858" s="192"/>
      <c r="BF858" s="9"/>
      <c r="BG858" s="119"/>
    </row>
    <row r="859" spans="1:59" s="41" customFormat="1" ht="127.4" x14ac:dyDescent="0.25">
      <c r="A859" s="9">
        <v>3006</v>
      </c>
      <c r="B859" s="124" t="s">
        <v>6905</v>
      </c>
      <c r="C859" s="9"/>
      <c r="D859" s="6"/>
      <c r="E859" s="2" t="s">
        <v>6906</v>
      </c>
      <c r="F859" s="1" t="s">
        <v>6907</v>
      </c>
      <c r="G859" s="78" t="s">
        <v>6908</v>
      </c>
      <c r="H859" s="9">
        <v>2010</v>
      </c>
      <c r="I859" s="78" t="s">
        <v>6909</v>
      </c>
      <c r="J859" s="141">
        <v>38640</v>
      </c>
      <c r="K859" s="78" t="s">
        <v>7625</v>
      </c>
      <c r="L859" s="78" t="s">
        <v>6910</v>
      </c>
      <c r="M859" s="78" t="s">
        <v>6911</v>
      </c>
      <c r="N859" s="78" t="s">
        <v>6912</v>
      </c>
      <c r="O859" s="78" t="s">
        <v>6913</v>
      </c>
      <c r="P859" s="9">
        <v>9</v>
      </c>
      <c r="Q859" s="6">
        <v>40</v>
      </c>
      <c r="R859" s="6">
        <v>0</v>
      </c>
      <c r="S859" s="6">
        <v>15.2</v>
      </c>
      <c r="T859" s="6">
        <v>25</v>
      </c>
      <c r="U859" s="6">
        <v>60</v>
      </c>
      <c r="V859" s="9">
        <v>50</v>
      </c>
      <c r="W859" s="9">
        <v>100</v>
      </c>
      <c r="X859" s="6" t="s">
        <v>6914</v>
      </c>
      <c r="Y859" s="9"/>
      <c r="Z859" s="9"/>
      <c r="AA859" s="9"/>
      <c r="AB859" s="9">
        <v>31</v>
      </c>
      <c r="AC859" s="9"/>
      <c r="AD859" s="6">
        <v>20</v>
      </c>
      <c r="AE859" s="9">
        <v>4</v>
      </c>
      <c r="AF859" s="81">
        <v>50</v>
      </c>
      <c r="AG859" s="209" t="s">
        <v>6915</v>
      </c>
      <c r="AH859" s="6" t="s">
        <v>1005</v>
      </c>
      <c r="AI859" s="119">
        <v>50</v>
      </c>
      <c r="AJ859" s="192"/>
      <c r="AK859" s="9"/>
      <c r="AL859" s="119"/>
      <c r="AM859" s="192"/>
      <c r="AN859" s="9"/>
      <c r="AO859" s="119"/>
      <c r="AP859" s="192"/>
      <c r="AQ859" s="9"/>
      <c r="AR859" s="81"/>
      <c r="AS859" s="192"/>
      <c r="AT859" s="9"/>
      <c r="AU859" s="119"/>
      <c r="AV859" s="84"/>
      <c r="AW859" s="9"/>
      <c r="AX859" s="119"/>
      <c r="AY859" s="192"/>
      <c r="AZ859" s="9"/>
      <c r="BA859" s="119"/>
      <c r="BB859" s="192"/>
      <c r="BC859" s="9"/>
      <c r="BD859" s="119"/>
      <c r="BE859" s="192"/>
      <c r="BF859" s="9"/>
      <c r="BG859" s="119"/>
    </row>
    <row r="860" spans="1:59" s="41" customFormat="1" ht="152.9" x14ac:dyDescent="0.25">
      <c r="A860" s="9">
        <v>3006</v>
      </c>
      <c r="B860" s="124" t="s">
        <v>6905</v>
      </c>
      <c r="C860" s="9"/>
      <c r="D860" s="6"/>
      <c r="E860" s="2" t="s">
        <v>6916</v>
      </c>
      <c r="F860" s="1" t="s">
        <v>6917</v>
      </c>
      <c r="G860" s="78" t="s">
        <v>6918</v>
      </c>
      <c r="H860" s="9">
        <v>2012</v>
      </c>
      <c r="I860" s="78" t="s">
        <v>6919</v>
      </c>
      <c r="J860" s="141">
        <v>227979.6</v>
      </c>
      <c r="K860" s="78" t="s">
        <v>7625</v>
      </c>
      <c r="L860" s="78" t="s">
        <v>6920</v>
      </c>
      <c r="M860" s="78" t="s">
        <v>6921</v>
      </c>
      <c r="N860" s="78" t="s">
        <v>6922</v>
      </c>
      <c r="O860" s="78" t="s">
        <v>6923</v>
      </c>
      <c r="P860" s="9">
        <v>52</v>
      </c>
      <c r="Q860" s="6">
        <v>17.18</v>
      </c>
      <c r="R860" s="6">
        <v>0</v>
      </c>
      <c r="S860" s="6">
        <v>3.06</v>
      </c>
      <c r="T860" s="6">
        <v>14.12</v>
      </c>
      <c r="U860" s="6">
        <v>17.18</v>
      </c>
      <c r="V860" s="9">
        <v>100</v>
      </c>
      <c r="W860" s="9">
        <v>100</v>
      </c>
      <c r="X860" s="6" t="s">
        <v>6924</v>
      </c>
      <c r="Y860" s="9"/>
      <c r="Z860" s="9"/>
      <c r="AA860" s="9"/>
      <c r="AB860" s="9">
        <v>31</v>
      </c>
      <c r="AC860" s="9"/>
      <c r="AD860" s="6">
        <v>14.12</v>
      </c>
      <c r="AE860" s="9">
        <v>4</v>
      </c>
      <c r="AF860" s="81" t="s">
        <v>755</v>
      </c>
      <c r="AG860" s="209"/>
      <c r="AH860" s="6"/>
      <c r="AI860" s="119">
        <v>0</v>
      </c>
      <c r="AJ860" s="192"/>
      <c r="AK860" s="9"/>
      <c r="AL860" s="119"/>
      <c r="AM860" s="192"/>
      <c r="AN860" s="9"/>
      <c r="AO860" s="119"/>
      <c r="AP860" s="192"/>
      <c r="AQ860" s="9"/>
      <c r="AR860" s="81"/>
      <c r="AS860" s="192"/>
      <c r="AT860" s="9"/>
      <c r="AU860" s="119"/>
      <c r="AV860" s="84"/>
      <c r="AW860" s="9"/>
      <c r="AX860" s="119"/>
      <c r="AY860" s="192"/>
      <c r="AZ860" s="9"/>
      <c r="BA860" s="119"/>
      <c r="BB860" s="192"/>
      <c r="BC860" s="9"/>
      <c r="BD860" s="119"/>
      <c r="BE860" s="192"/>
      <c r="BF860" s="9"/>
      <c r="BG860" s="119"/>
    </row>
    <row r="861" spans="1:59" s="41" customFormat="1" ht="127.4" x14ac:dyDescent="0.25">
      <c r="A861" s="9">
        <v>3006</v>
      </c>
      <c r="B861" s="124" t="s">
        <v>6905</v>
      </c>
      <c r="C861" s="9"/>
      <c r="D861" s="6"/>
      <c r="E861" s="2" t="s">
        <v>6906</v>
      </c>
      <c r="F861" s="1" t="s">
        <v>6907</v>
      </c>
      <c r="G861" s="78" t="s">
        <v>6925</v>
      </c>
      <c r="H861" s="9">
        <v>2011</v>
      </c>
      <c r="I861" s="78" t="s">
        <v>6926</v>
      </c>
      <c r="J861" s="141">
        <v>19761.599999999999</v>
      </c>
      <c r="K861" s="78" t="s">
        <v>7625</v>
      </c>
      <c r="L861" s="78" t="s">
        <v>6927</v>
      </c>
      <c r="M861" s="78" t="s">
        <v>6911</v>
      </c>
      <c r="N861" s="78" t="s">
        <v>6928</v>
      </c>
      <c r="O861" s="78" t="s">
        <v>6929</v>
      </c>
      <c r="P861" s="9">
        <v>50</v>
      </c>
      <c r="Q861" s="6">
        <v>35</v>
      </c>
      <c r="R861" s="6">
        <v>0</v>
      </c>
      <c r="S861" s="6">
        <v>10</v>
      </c>
      <c r="T861" s="6">
        <v>25</v>
      </c>
      <c r="U861" s="6">
        <v>55</v>
      </c>
      <c r="V861" s="9">
        <v>60</v>
      </c>
      <c r="W861" s="9">
        <v>100</v>
      </c>
      <c r="X861" s="160" t="s">
        <v>6914</v>
      </c>
      <c r="Y861" s="9"/>
      <c r="Z861" s="9"/>
      <c r="AA861" s="9"/>
      <c r="AB861" s="9">
        <v>7</v>
      </c>
      <c r="AC861" s="9"/>
      <c r="AD861" s="6">
        <v>20</v>
      </c>
      <c r="AE861" s="9">
        <v>4</v>
      </c>
      <c r="AF861" s="81">
        <v>30</v>
      </c>
      <c r="AG861" s="209" t="s">
        <v>6915</v>
      </c>
      <c r="AH861" s="6" t="s">
        <v>1005</v>
      </c>
      <c r="AI861" s="119">
        <v>30</v>
      </c>
      <c r="AJ861" s="192"/>
      <c r="AK861" s="9"/>
      <c r="AL861" s="119"/>
      <c r="AM861" s="192"/>
      <c r="AN861" s="9"/>
      <c r="AO861" s="119"/>
      <c r="AP861" s="192"/>
      <c r="AQ861" s="9"/>
      <c r="AR861" s="81"/>
      <c r="AS861" s="192"/>
      <c r="AT861" s="9"/>
      <c r="AU861" s="119"/>
      <c r="AV861" s="84"/>
      <c r="AW861" s="9"/>
      <c r="AX861" s="119"/>
      <c r="AY861" s="192"/>
      <c r="AZ861" s="9"/>
      <c r="BA861" s="119"/>
      <c r="BB861" s="192"/>
      <c r="BC861" s="9"/>
      <c r="BD861" s="119"/>
      <c r="BE861" s="192"/>
      <c r="BF861" s="9"/>
      <c r="BG861" s="119"/>
    </row>
    <row r="862" spans="1:59" s="41" customFormat="1" ht="63.7" x14ac:dyDescent="0.25">
      <c r="A862" s="9">
        <v>3006</v>
      </c>
      <c r="B862" s="124" t="s">
        <v>6905</v>
      </c>
      <c r="C862" s="9"/>
      <c r="D862" s="6"/>
      <c r="E862" s="2" t="s">
        <v>6930</v>
      </c>
      <c r="F862" s="1" t="s">
        <v>6931</v>
      </c>
      <c r="G862" s="78" t="s">
        <v>6932</v>
      </c>
      <c r="H862" s="9">
        <v>2010</v>
      </c>
      <c r="I862" s="78" t="s">
        <v>6933</v>
      </c>
      <c r="J862" s="141">
        <v>99600</v>
      </c>
      <c r="K862" s="78" t="s">
        <v>7625</v>
      </c>
      <c r="L862" s="78" t="s">
        <v>6934</v>
      </c>
      <c r="M862" s="78" t="s">
        <v>6935</v>
      </c>
      <c r="N862" s="78" t="s">
        <v>6936</v>
      </c>
      <c r="O862" s="78" t="s">
        <v>6937</v>
      </c>
      <c r="P862" s="9">
        <v>24</v>
      </c>
      <c r="Q862" s="6">
        <v>250</v>
      </c>
      <c r="R862" s="6">
        <v>0</v>
      </c>
      <c r="S862" s="6">
        <v>100</v>
      </c>
      <c r="T862" s="6">
        <v>150</v>
      </c>
      <c r="U862" s="6">
        <v>250</v>
      </c>
      <c r="V862" s="9">
        <v>100</v>
      </c>
      <c r="W862" s="9">
        <v>100</v>
      </c>
      <c r="X862" s="6" t="s">
        <v>6914</v>
      </c>
      <c r="Y862" s="9"/>
      <c r="Z862" s="9"/>
      <c r="AA862" s="9"/>
      <c r="AB862" s="9">
        <v>4</v>
      </c>
      <c r="AC862" s="9"/>
      <c r="AD862" s="6"/>
      <c r="AE862" s="9">
        <v>4</v>
      </c>
      <c r="AF862" s="81">
        <v>80</v>
      </c>
      <c r="AG862" s="209" t="s">
        <v>6938</v>
      </c>
      <c r="AH862" s="6"/>
      <c r="AI862" s="119">
        <v>30</v>
      </c>
      <c r="AJ862" s="192" t="s">
        <v>6939</v>
      </c>
      <c r="AK862" s="9"/>
      <c r="AL862" s="119">
        <v>50</v>
      </c>
      <c r="AM862" s="192"/>
      <c r="AN862" s="9"/>
      <c r="AO862" s="119"/>
      <c r="AP862" s="192"/>
      <c r="AQ862" s="9"/>
      <c r="AR862" s="81"/>
      <c r="AS862" s="192"/>
      <c r="AT862" s="9"/>
      <c r="AU862" s="119"/>
      <c r="AV862" s="84"/>
      <c r="AW862" s="9"/>
      <c r="AX862" s="119"/>
      <c r="AY862" s="192"/>
      <c r="AZ862" s="9"/>
      <c r="BA862" s="119"/>
      <c r="BB862" s="192"/>
      <c r="BC862" s="9"/>
      <c r="BD862" s="119"/>
      <c r="BE862" s="192"/>
      <c r="BF862" s="9"/>
      <c r="BG862" s="119"/>
    </row>
    <row r="863" spans="1:59" s="41" customFormat="1" ht="127.4" x14ac:dyDescent="0.25">
      <c r="A863" s="9">
        <v>3006</v>
      </c>
      <c r="B863" s="124" t="s">
        <v>6905</v>
      </c>
      <c r="C863" s="9"/>
      <c r="D863" s="6"/>
      <c r="E863" s="2" t="s">
        <v>6940</v>
      </c>
      <c r="F863" s="1" t="s">
        <v>6941</v>
      </c>
      <c r="G863" s="78" t="s">
        <v>6942</v>
      </c>
      <c r="H863" s="9">
        <v>2010</v>
      </c>
      <c r="I863" s="78" t="s">
        <v>6943</v>
      </c>
      <c r="J863" s="141">
        <v>14624.4</v>
      </c>
      <c r="K863" s="78" t="s">
        <v>7625</v>
      </c>
      <c r="L863" s="78" t="s">
        <v>6944</v>
      </c>
      <c r="M863" s="78" t="s">
        <v>6945</v>
      </c>
      <c r="N863" s="78" t="s">
        <v>6946</v>
      </c>
      <c r="O863" s="78" t="s">
        <v>6947</v>
      </c>
      <c r="P863" s="9">
        <v>13</v>
      </c>
      <c r="Q863" s="6"/>
      <c r="R863" s="6"/>
      <c r="S863" s="6"/>
      <c r="T863" s="6"/>
      <c r="U863" s="6" t="s">
        <v>6948</v>
      </c>
      <c r="V863" s="9">
        <v>100</v>
      </c>
      <c r="W863" s="9">
        <v>100</v>
      </c>
      <c r="X863" s="6" t="s">
        <v>6914</v>
      </c>
      <c r="Y863" s="9"/>
      <c r="Z863" s="9"/>
      <c r="AA863" s="9"/>
      <c r="AB863" s="9">
        <v>4</v>
      </c>
      <c r="AC863" s="9"/>
      <c r="AD863" s="6"/>
      <c r="AE863" s="9">
        <v>4</v>
      </c>
      <c r="AF863" s="81">
        <v>100</v>
      </c>
      <c r="AG863" s="209" t="s">
        <v>6949</v>
      </c>
      <c r="AH863" s="6" t="s">
        <v>6940</v>
      </c>
      <c r="AI863" s="119">
        <v>100</v>
      </c>
      <c r="AJ863" s="192"/>
      <c r="AK863" s="9"/>
      <c r="AL863" s="119"/>
      <c r="AM863" s="192"/>
      <c r="AN863" s="9"/>
      <c r="AO863" s="119"/>
      <c r="AP863" s="192"/>
      <c r="AQ863" s="9"/>
      <c r="AR863" s="81"/>
      <c r="AS863" s="192"/>
      <c r="AT863" s="9"/>
      <c r="AU863" s="119"/>
      <c r="AV863" s="84"/>
      <c r="AW863" s="9"/>
      <c r="AX863" s="119"/>
      <c r="AY863" s="192"/>
      <c r="AZ863" s="9"/>
      <c r="BA863" s="119"/>
      <c r="BB863" s="192"/>
      <c r="BC863" s="9"/>
      <c r="BD863" s="119"/>
      <c r="BE863" s="192"/>
      <c r="BF863" s="9"/>
      <c r="BG863" s="119"/>
    </row>
    <row r="864" spans="1:59" s="41" customFormat="1" ht="89.2" x14ac:dyDescent="0.25">
      <c r="A864" s="9">
        <v>3006</v>
      </c>
      <c r="B864" s="124" t="s">
        <v>6905</v>
      </c>
      <c r="C864" s="9"/>
      <c r="D864" s="6"/>
      <c r="E864" s="2" t="s">
        <v>6950</v>
      </c>
      <c r="F864" s="1"/>
      <c r="G864" s="78" t="s">
        <v>6951</v>
      </c>
      <c r="H864" s="9">
        <v>2012</v>
      </c>
      <c r="I864" s="78" t="s">
        <v>6952</v>
      </c>
      <c r="J864" s="141">
        <v>901896</v>
      </c>
      <c r="K864" s="78" t="s">
        <v>7625</v>
      </c>
      <c r="L864" s="78" t="s">
        <v>6953</v>
      </c>
      <c r="M864" s="78" t="s">
        <v>6954</v>
      </c>
      <c r="N864" s="78" t="s">
        <v>6955</v>
      </c>
      <c r="O864" s="78" t="s">
        <v>6956</v>
      </c>
      <c r="P864" s="9">
        <v>25</v>
      </c>
      <c r="Q864" s="6" t="s">
        <v>6957</v>
      </c>
      <c r="R864" s="6">
        <v>0</v>
      </c>
      <c r="S864" s="6"/>
      <c r="T864" s="6">
        <v>0</v>
      </c>
      <c r="U864" s="6">
        <v>0</v>
      </c>
      <c r="V864" s="9" t="s">
        <v>6957</v>
      </c>
      <c r="W864" s="9">
        <v>100</v>
      </c>
      <c r="X864" s="6" t="s">
        <v>6958</v>
      </c>
      <c r="Y864" s="9"/>
      <c r="Z864" s="9"/>
      <c r="AA864" s="9"/>
      <c r="AB864" s="9">
        <v>60</v>
      </c>
      <c r="AC864" s="9"/>
      <c r="AD864" s="6">
        <v>0</v>
      </c>
      <c r="AE864" s="9">
        <v>4</v>
      </c>
      <c r="AF864" s="81">
        <v>0</v>
      </c>
      <c r="AG864" s="209"/>
      <c r="AH864" s="6" t="s">
        <v>6959</v>
      </c>
      <c r="AI864" s="119">
        <v>0</v>
      </c>
      <c r="AJ864" s="192"/>
      <c r="AK864" s="9"/>
      <c r="AL864" s="119"/>
      <c r="AM864" s="192"/>
      <c r="AN864" s="9"/>
      <c r="AO864" s="119"/>
      <c r="AP864" s="192"/>
      <c r="AQ864" s="9"/>
      <c r="AR864" s="81"/>
      <c r="AS864" s="192"/>
      <c r="AT864" s="9"/>
      <c r="AU864" s="119"/>
      <c r="AV864" s="84"/>
      <c r="AW864" s="9"/>
      <c r="AX864" s="119"/>
      <c r="AY864" s="192"/>
      <c r="AZ864" s="9"/>
      <c r="BA864" s="119"/>
      <c r="BB864" s="192"/>
      <c r="BC864" s="9"/>
      <c r="BD864" s="119"/>
      <c r="BE864" s="192"/>
      <c r="BF864" s="9"/>
      <c r="BG864" s="119"/>
    </row>
    <row r="865" spans="1:59" s="41" customFormat="1" ht="63.7" x14ac:dyDescent="0.25">
      <c r="A865" s="9">
        <v>3006</v>
      </c>
      <c r="B865" s="124" t="s">
        <v>6905</v>
      </c>
      <c r="C865" s="9"/>
      <c r="D865" s="6"/>
      <c r="E865" s="2" t="s">
        <v>6960</v>
      </c>
      <c r="F865" s="1" t="s">
        <v>6961</v>
      </c>
      <c r="G865" s="78" t="s">
        <v>6962</v>
      </c>
      <c r="H865" s="9">
        <v>2010</v>
      </c>
      <c r="I865" s="78" t="s">
        <v>6963</v>
      </c>
      <c r="J865" s="141">
        <v>85956</v>
      </c>
      <c r="K865" s="78" t="s">
        <v>7625</v>
      </c>
      <c r="L865" s="78" t="s">
        <v>6964</v>
      </c>
      <c r="M865" s="78" t="s">
        <v>6965</v>
      </c>
      <c r="N865" s="78" t="s">
        <v>6966</v>
      </c>
      <c r="O865" s="78" t="s">
        <v>6967</v>
      </c>
      <c r="P865" s="9">
        <v>10</v>
      </c>
      <c r="Q865" s="6">
        <v>25</v>
      </c>
      <c r="R865" s="6">
        <v>0</v>
      </c>
      <c r="S865" s="6">
        <v>10</v>
      </c>
      <c r="T865" s="6">
        <v>15</v>
      </c>
      <c r="U865" s="6">
        <v>25</v>
      </c>
      <c r="V865" s="9">
        <v>37</v>
      </c>
      <c r="W865" s="9">
        <v>100</v>
      </c>
      <c r="X865" s="6" t="s">
        <v>6914</v>
      </c>
      <c r="Y865" s="9"/>
      <c r="Z865" s="9"/>
      <c r="AA865" s="9"/>
      <c r="AB865" s="9">
        <v>60</v>
      </c>
      <c r="AC865" s="9"/>
      <c r="AD865" s="6">
        <v>25</v>
      </c>
      <c r="AE865" s="9">
        <v>4</v>
      </c>
      <c r="AF865" s="81">
        <v>50</v>
      </c>
      <c r="AG865" s="209" t="s">
        <v>465</v>
      </c>
      <c r="AH865" s="6" t="s">
        <v>6968</v>
      </c>
      <c r="AI865" s="119">
        <v>50</v>
      </c>
      <c r="AJ865" s="192"/>
      <c r="AK865" s="9"/>
      <c r="AL865" s="119"/>
      <c r="AM865" s="192"/>
      <c r="AN865" s="9"/>
      <c r="AO865" s="119"/>
      <c r="AP865" s="192"/>
      <c r="AQ865" s="9"/>
      <c r="AR865" s="81"/>
      <c r="AS865" s="192"/>
      <c r="AT865" s="9"/>
      <c r="AU865" s="119"/>
      <c r="AV865" s="84"/>
      <c r="AW865" s="9"/>
      <c r="AX865" s="119"/>
      <c r="AY865" s="192"/>
      <c r="AZ865" s="9"/>
      <c r="BA865" s="119"/>
      <c r="BB865" s="192"/>
      <c r="BC865" s="9"/>
      <c r="BD865" s="119"/>
      <c r="BE865" s="192"/>
      <c r="BF865" s="9"/>
      <c r="BG865" s="119"/>
    </row>
    <row r="866" spans="1:59" s="41" customFormat="1" ht="89.2" x14ac:dyDescent="0.25">
      <c r="A866" s="9">
        <v>3006</v>
      </c>
      <c r="B866" s="124" t="s">
        <v>6905</v>
      </c>
      <c r="C866" s="9"/>
      <c r="D866" s="6"/>
      <c r="E866" s="2" t="s">
        <v>6930</v>
      </c>
      <c r="F866" s="1" t="s">
        <v>6931</v>
      </c>
      <c r="G866" s="78" t="s">
        <v>6969</v>
      </c>
      <c r="H866" s="9">
        <v>2010</v>
      </c>
      <c r="I866" s="78"/>
      <c r="J866" s="141">
        <v>215879.78</v>
      </c>
      <c r="K866" s="78" t="s">
        <v>7625</v>
      </c>
      <c r="L866" s="78" t="s">
        <v>6934</v>
      </c>
      <c r="M866" s="78" t="s">
        <v>6935</v>
      </c>
      <c r="N866" s="78" t="s">
        <v>6970</v>
      </c>
      <c r="O866" s="78" t="s">
        <v>6971</v>
      </c>
      <c r="P866" s="9">
        <v>12</v>
      </c>
      <c r="Q866" s="6">
        <v>250</v>
      </c>
      <c r="R866" s="6">
        <v>0</v>
      </c>
      <c r="S866" s="6">
        <v>75</v>
      </c>
      <c r="T866" s="6">
        <v>125</v>
      </c>
      <c r="U866" s="6">
        <v>200</v>
      </c>
      <c r="V866" s="9">
        <v>95</v>
      </c>
      <c r="W866" s="9">
        <v>100</v>
      </c>
      <c r="X866" s="6" t="s">
        <v>6914</v>
      </c>
      <c r="Y866" s="9"/>
      <c r="Z866" s="9"/>
      <c r="AA866" s="9"/>
      <c r="AB866" s="9">
        <v>4</v>
      </c>
      <c r="AC866" s="9"/>
      <c r="AD866" s="6"/>
      <c r="AE866" s="9">
        <v>4</v>
      </c>
      <c r="AF866" s="81">
        <v>100</v>
      </c>
      <c r="AG866" s="209"/>
      <c r="AH866" s="6" t="s">
        <v>6972</v>
      </c>
      <c r="AI866" s="119">
        <v>40</v>
      </c>
      <c r="AJ866" s="192"/>
      <c r="AK866" s="9" t="s">
        <v>6973</v>
      </c>
      <c r="AL866" s="119">
        <v>60</v>
      </c>
      <c r="AM866" s="192"/>
      <c r="AN866" s="9"/>
      <c r="AO866" s="119"/>
      <c r="AP866" s="192"/>
      <c r="AQ866" s="9"/>
      <c r="AR866" s="81"/>
      <c r="AS866" s="192"/>
      <c r="AT866" s="9"/>
      <c r="AU866" s="119"/>
      <c r="AV866" s="84"/>
      <c r="AW866" s="9"/>
      <c r="AX866" s="119"/>
      <c r="AY866" s="192"/>
      <c r="AZ866" s="9"/>
      <c r="BA866" s="119"/>
      <c r="BB866" s="192"/>
      <c r="BC866" s="9"/>
      <c r="BD866" s="119"/>
      <c r="BE866" s="192"/>
      <c r="BF866" s="9"/>
      <c r="BG866" s="119"/>
    </row>
    <row r="867" spans="1:59" s="41" customFormat="1" ht="152.9" x14ac:dyDescent="0.25">
      <c r="A867" s="9">
        <v>3006</v>
      </c>
      <c r="B867" s="124" t="s">
        <v>6905</v>
      </c>
      <c r="C867" s="9"/>
      <c r="D867" s="6"/>
      <c r="E867" s="2" t="s">
        <v>6974</v>
      </c>
      <c r="F867" s="1"/>
      <c r="G867" s="78" t="s">
        <v>6975</v>
      </c>
      <c r="H867" s="9">
        <v>2011</v>
      </c>
      <c r="I867" s="78" t="s">
        <v>6976</v>
      </c>
      <c r="J867" s="141">
        <v>17103.54</v>
      </c>
      <c r="K867" s="78" t="s">
        <v>7625</v>
      </c>
      <c r="L867" s="78" t="s">
        <v>6977</v>
      </c>
      <c r="M867" s="78" t="s">
        <v>6978</v>
      </c>
      <c r="N867" s="78" t="s">
        <v>6979</v>
      </c>
      <c r="O867" s="78" t="s">
        <v>6980</v>
      </c>
      <c r="P867" s="9">
        <v>32</v>
      </c>
      <c r="Q867" s="6">
        <v>55.61</v>
      </c>
      <c r="R867" s="6">
        <v>0</v>
      </c>
      <c r="S867" s="6">
        <v>20.61</v>
      </c>
      <c r="T867" s="6">
        <v>35</v>
      </c>
      <c r="U867" s="6">
        <v>55.61</v>
      </c>
      <c r="V867" s="9">
        <v>10</v>
      </c>
      <c r="W867" s="9">
        <v>100</v>
      </c>
      <c r="X867" s="6" t="s">
        <v>6914</v>
      </c>
      <c r="Y867" s="9"/>
      <c r="Z867" s="9"/>
      <c r="AA867" s="9"/>
      <c r="AB867" s="9">
        <v>60</v>
      </c>
      <c r="AC867" s="9"/>
      <c r="AD867" s="6">
        <v>35</v>
      </c>
      <c r="AE867" s="9">
        <v>4</v>
      </c>
      <c r="AF867" s="81">
        <v>10</v>
      </c>
      <c r="AG867" s="209"/>
      <c r="AH867" s="6" t="s">
        <v>6981</v>
      </c>
      <c r="AI867" s="119">
        <v>10</v>
      </c>
      <c r="AJ867" s="192"/>
      <c r="AK867" s="9"/>
      <c r="AL867" s="119"/>
      <c r="AM867" s="192"/>
      <c r="AN867" s="9"/>
      <c r="AO867" s="119"/>
      <c r="AP867" s="192"/>
      <c r="AQ867" s="9"/>
      <c r="AR867" s="81"/>
      <c r="AS867" s="192"/>
      <c r="AT867" s="9"/>
      <c r="AU867" s="119"/>
      <c r="AV867" s="84"/>
      <c r="AW867" s="9"/>
      <c r="AX867" s="119"/>
      <c r="AY867" s="192"/>
      <c r="AZ867" s="9"/>
      <c r="BA867" s="119"/>
      <c r="BB867" s="192"/>
      <c r="BC867" s="9"/>
      <c r="BD867" s="119"/>
      <c r="BE867" s="192"/>
      <c r="BF867" s="9"/>
      <c r="BG867" s="119"/>
    </row>
    <row r="868" spans="1:59" s="41" customFormat="1" ht="101.95" x14ac:dyDescent="0.25">
      <c r="A868" s="9">
        <v>3006</v>
      </c>
      <c r="B868" s="124" t="s">
        <v>6905</v>
      </c>
      <c r="C868" s="9"/>
      <c r="D868" s="6"/>
      <c r="E868" s="2" t="s">
        <v>6982</v>
      </c>
      <c r="F868" s="1" t="s">
        <v>6983</v>
      </c>
      <c r="G868" s="78" t="s">
        <v>6984</v>
      </c>
      <c r="H868" s="9">
        <v>2010</v>
      </c>
      <c r="I868" s="78" t="s">
        <v>6985</v>
      </c>
      <c r="J868" s="141">
        <v>399600</v>
      </c>
      <c r="K868" s="78" t="s">
        <v>7625</v>
      </c>
      <c r="L868" s="78" t="s">
        <v>6986</v>
      </c>
      <c r="M868" s="78" t="s">
        <v>6987</v>
      </c>
      <c r="N868" s="78" t="s">
        <v>6988</v>
      </c>
      <c r="O868" s="78" t="s">
        <v>6989</v>
      </c>
      <c r="P868" s="9">
        <v>27</v>
      </c>
      <c r="Q868" s="6">
        <v>70</v>
      </c>
      <c r="R868" s="6">
        <v>0</v>
      </c>
      <c r="S868" s="6">
        <v>30</v>
      </c>
      <c r="T868" s="6">
        <v>40</v>
      </c>
      <c r="U868" s="6">
        <v>70</v>
      </c>
      <c r="V868" s="9">
        <v>35</v>
      </c>
      <c r="W868" s="9">
        <v>100</v>
      </c>
      <c r="X868" s="6" t="s">
        <v>6914</v>
      </c>
      <c r="Y868" s="9"/>
      <c r="Z868" s="9"/>
      <c r="AA868" s="9"/>
      <c r="AB868" s="9">
        <v>4</v>
      </c>
      <c r="AC868" s="9"/>
      <c r="AD868" s="6"/>
      <c r="AE868" s="9">
        <v>4</v>
      </c>
      <c r="AF868" s="81">
        <v>70</v>
      </c>
      <c r="AG868" s="209"/>
      <c r="AH868" s="6" t="s">
        <v>6990</v>
      </c>
      <c r="AI868" s="119">
        <v>70</v>
      </c>
      <c r="AJ868" s="192"/>
      <c r="AK868" s="9"/>
      <c r="AL868" s="119"/>
      <c r="AM868" s="192"/>
      <c r="AN868" s="9"/>
      <c r="AO868" s="119"/>
      <c r="AP868" s="192"/>
      <c r="AQ868" s="9"/>
      <c r="AR868" s="81"/>
      <c r="AS868" s="192"/>
      <c r="AT868" s="9"/>
      <c r="AU868" s="119"/>
      <c r="AV868" s="84"/>
      <c r="AW868" s="9"/>
      <c r="AX868" s="119"/>
      <c r="AY868" s="192"/>
      <c r="AZ868" s="9"/>
      <c r="BA868" s="119"/>
      <c r="BB868" s="192"/>
      <c r="BC868" s="9"/>
      <c r="BD868" s="119"/>
      <c r="BE868" s="192"/>
      <c r="BF868" s="9"/>
      <c r="BG868" s="119"/>
    </row>
    <row r="869" spans="1:59" s="41" customFormat="1" ht="191.1" x14ac:dyDescent="0.25">
      <c r="A869" s="9">
        <v>3006</v>
      </c>
      <c r="B869" s="124" t="s">
        <v>6905</v>
      </c>
      <c r="C869" s="9"/>
      <c r="D869" s="6"/>
      <c r="E869" s="2" t="s">
        <v>6991</v>
      </c>
      <c r="F869" s="1" t="s">
        <v>594</v>
      </c>
      <c r="G869" s="78" t="s">
        <v>6992</v>
      </c>
      <c r="H869" s="9">
        <v>2011</v>
      </c>
      <c r="I869" s="78" t="s">
        <v>6993</v>
      </c>
      <c r="J869" s="141">
        <v>57812.4</v>
      </c>
      <c r="K869" s="78" t="s">
        <v>7625</v>
      </c>
      <c r="L869" s="78" t="s">
        <v>6994</v>
      </c>
      <c r="M869" s="78" t="s">
        <v>6995</v>
      </c>
      <c r="N869" s="78" t="s">
        <v>6996</v>
      </c>
      <c r="O869" s="78" t="s">
        <v>6997</v>
      </c>
      <c r="P869" s="9">
        <v>44</v>
      </c>
      <c r="Q869" s="6">
        <v>40</v>
      </c>
      <c r="R869" s="6">
        <v>0</v>
      </c>
      <c r="S869" s="6">
        <v>20</v>
      </c>
      <c r="T869" s="6">
        <v>20</v>
      </c>
      <c r="U869" s="6">
        <v>40</v>
      </c>
      <c r="V869" s="9">
        <v>80</v>
      </c>
      <c r="W869" s="9">
        <v>100</v>
      </c>
      <c r="X869" s="6" t="s">
        <v>6998</v>
      </c>
      <c r="Y869" s="9"/>
      <c r="Z869" s="9"/>
      <c r="AA869" s="9"/>
      <c r="AB869" s="9">
        <v>44</v>
      </c>
      <c r="AC869" s="9"/>
      <c r="AD869" s="6">
        <v>30</v>
      </c>
      <c r="AE869" s="9">
        <v>4</v>
      </c>
      <c r="AF869" s="81">
        <v>100</v>
      </c>
      <c r="AG869" s="209"/>
      <c r="AH869" s="6" t="s">
        <v>6999</v>
      </c>
      <c r="AI869" s="119">
        <v>100</v>
      </c>
      <c r="AJ869" s="192"/>
      <c r="AK869" s="9"/>
      <c r="AL869" s="119"/>
      <c r="AM869" s="192"/>
      <c r="AN869" s="9"/>
      <c r="AO869" s="119"/>
      <c r="AP869" s="192"/>
      <c r="AQ869" s="9"/>
      <c r="AR869" s="81"/>
      <c r="AS869" s="192"/>
      <c r="AT869" s="9"/>
      <c r="AU869" s="119"/>
      <c r="AV869" s="84"/>
      <c r="AW869" s="9"/>
      <c r="AX869" s="119"/>
      <c r="AY869" s="192"/>
      <c r="AZ869" s="9"/>
      <c r="BA869" s="119"/>
      <c r="BB869" s="192"/>
      <c r="BC869" s="9"/>
      <c r="BD869" s="119"/>
      <c r="BE869" s="192"/>
      <c r="BF869" s="9"/>
      <c r="BG869" s="119"/>
    </row>
    <row r="870" spans="1:59" s="41" customFormat="1" ht="127.4" x14ac:dyDescent="0.25">
      <c r="A870" s="9">
        <v>3006</v>
      </c>
      <c r="B870" s="124" t="s">
        <v>6905</v>
      </c>
      <c r="C870" s="9"/>
      <c r="D870" s="6"/>
      <c r="E870" s="2" t="s">
        <v>1822</v>
      </c>
      <c r="F870" s="1" t="s">
        <v>388</v>
      </c>
      <c r="G870" s="78" t="s">
        <v>7000</v>
      </c>
      <c r="H870" s="9">
        <v>2013</v>
      </c>
      <c r="I870" s="78" t="s">
        <v>390</v>
      </c>
      <c r="J870" s="141">
        <v>2277900</v>
      </c>
      <c r="K870" s="78" t="s">
        <v>7625</v>
      </c>
      <c r="L870" s="78" t="s">
        <v>391</v>
      </c>
      <c r="M870" s="78" t="s">
        <v>392</v>
      </c>
      <c r="N870" s="78" t="s">
        <v>393</v>
      </c>
      <c r="O870" s="78" t="s">
        <v>394</v>
      </c>
      <c r="P870" s="9">
        <v>65</v>
      </c>
      <c r="Q870" s="6">
        <v>400</v>
      </c>
      <c r="R870" s="6">
        <v>0</v>
      </c>
      <c r="S870" s="6">
        <v>300</v>
      </c>
      <c r="T870" s="6">
        <v>100</v>
      </c>
      <c r="U870" s="6">
        <v>400</v>
      </c>
      <c r="V870" s="9">
        <v>100</v>
      </c>
      <c r="W870" s="9">
        <v>81</v>
      </c>
      <c r="X870" s="6" t="s">
        <v>7001</v>
      </c>
      <c r="Y870" s="9"/>
      <c r="Z870" s="9"/>
      <c r="AA870" s="9"/>
      <c r="AB870" s="9">
        <v>60</v>
      </c>
      <c r="AC870" s="9"/>
      <c r="AD870" s="6">
        <v>120</v>
      </c>
      <c r="AE870" s="9">
        <v>4</v>
      </c>
      <c r="AF870" s="81">
        <v>100</v>
      </c>
      <c r="AG870" s="209" t="s">
        <v>327</v>
      </c>
      <c r="AH870" s="6" t="s">
        <v>1822</v>
      </c>
      <c r="AI870" s="119">
        <v>40</v>
      </c>
      <c r="AJ870" s="192" t="s">
        <v>327</v>
      </c>
      <c r="AK870" s="9" t="s">
        <v>7002</v>
      </c>
      <c r="AL870" s="119">
        <v>20</v>
      </c>
      <c r="AM870" s="192"/>
      <c r="AN870" s="9" t="s">
        <v>1005</v>
      </c>
      <c r="AO870" s="119">
        <v>20</v>
      </c>
      <c r="AP870" s="192"/>
      <c r="AQ870" s="9"/>
      <c r="AR870" s="81"/>
      <c r="AS870" s="192"/>
      <c r="AT870" s="9"/>
      <c r="AU870" s="119"/>
      <c r="AV870" s="84"/>
      <c r="AW870" s="9"/>
      <c r="AX870" s="119"/>
      <c r="AY870" s="192"/>
      <c r="AZ870" s="9"/>
      <c r="BA870" s="119"/>
      <c r="BB870" s="192"/>
      <c r="BC870" s="9"/>
      <c r="BD870" s="119"/>
      <c r="BE870" s="192"/>
      <c r="BF870" s="9"/>
      <c r="BG870" s="119"/>
    </row>
    <row r="871" spans="1:59" s="41" customFormat="1" ht="165.6" x14ac:dyDescent="0.25">
      <c r="A871" s="9">
        <v>3006</v>
      </c>
      <c r="B871" s="124" t="s">
        <v>6905</v>
      </c>
      <c r="C871" s="9"/>
      <c r="D871" s="6"/>
      <c r="E871" s="2" t="s">
        <v>6991</v>
      </c>
      <c r="F871" s="1" t="s">
        <v>594</v>
      </c>
      <c r="G871" s="78" t="s">
        <v>7003</v>
      </c>
      <c r="H871" s="9">
        <v>2010</v>
      </c>
      <c r="I871" s="78" t="s">
        <v>7004</v>
      </c>
      <c r="J871" s="141">
        <v>87874.559999999998</v>
      </c>
      <c r="K871" s="78" t="s">
        <v>7625</v>
      </c>
      <c r="L871" s="78" t="s">
        <v>7005</v>
      </c>
      <c r="M871" s="78" t="s">
        <v>7006</v>
      </c>
      <c r="N871" s="78" t="s">
        <v>7007</v>
      </c>
      <c r="O871" s="78" t="s">
        <v>7008</v>
      </c>
      <c r="P871" s="9">
        <v>4</v>
      </c>
      <c r="Q871" s="6">
        <v>40</v>
      </c>
      <c r="R871" s="6">
        <v>0</v>
      </c>
      <c r="S871" s="6">
        <v>20</v>
      </c>
      <c r="T871" s="6">
        <v>20</v>
      </c>
      <c r="U871" s="6">
        <v>40</v>
      </c>
      <c r="V871" s="9">
        <v>100</v>
      </c>
      <c r="W871" s="9">
        <v>100</v>
      </c>
      <c r="X871" s="6" t="s">
        <v>6998</v>
      </c>
      <c r="Y871" s="9"/>
      <c r="Z871" s="9"/>
      <c r="AA871" s="9"/>
      <c r="AB871" s="9">
        <v>44</v>
      </c>
      <c r="AC871" s="9"/>
      <c r="AD871" s="6">
        <v>20</v>
      </c>
      <c r="AE871" s="9">
        <v>4</v>
      </c>
      <c r="AF871" s="81">
        <v>70</v>
      </c>
      <c r="AG871" s="209"/>
      <c r="AH871" s="6" t="s">
        <v>6999</v>
      </c>
      <c r="AI871" s="119">
        <v>70</v>
      </c>
      <c r="AJ871" s="192"/>
      <c r="AK871" s="9"/>
      <c r="AL871" s="119"/>
      <c r="AM871" s="192"/>
      <c r="AN871" s="9"/>
      <c r="AO871" s="119"/>
      <c r="AP871" s="192"/>
      <c r="AQ871" s="9"/>
      <c r="AR871" s="81"/>
      <c r="AS871" s="192"/>
      <c r="AT871" s="9"/>
      <c r="AU871" s="119"/>
      <c r="AV871" s="84"/>
      <c r="AW871" s="9"/>
      <c r="AX871" s="119"/>
      <c r="AY871" s="192"/>
      <c r="AZ871" s="9"/>
      <c r="BA871" s="119"/>
      <c r="BB871" s="192"/>
      <c r="BC871" s="9"/>
      <c r="BD871" s="119"/>
      <c r="BE871" s="192"/>
      <c r="BF871" s="9"/>
      <c r="BG871" s="119"/>
    </row>
    <row r="872" spans="1:59" s="41" customFormat="1" ht="63.7" x14ac:dyDescent="0.25">
      <c r="A872" s="9">
        <v>3006</v>
      </c>
      <c r="B872" s="124" t="s">
        <v>6905</v>
      </c>
      <c r="C872" s="9"/>
      <c r="D872" s="6"/>
      <c r="E872" s="2" t="s">
        <v>7009</v>
      </c>
      <c r="F872" s="1" t="s">
        <v>7010</v>
      </c>
      <c r="G872" s="78" t="s">
        <v>7011</v>
      </c>
      <c r="H872" s="9">
        <v>2011</v>
      </c>
      <c r="I872" s="78" t="s">
        <v>7012</v>
      </c>
      <c r="J872" s="141">
        <v>12480.01</v>
      </c>
      <c r="K872" s="78" t="s">
        <v>7625</v>
      </c>
      <c r="L872" s="78" t="s">
        <v>7013</v>
      </c>
      <c r="M872" s="78" t="s">
        <v>7014</v>
      </c>
      <c r="N872" s="78" t="s">
        <v>7015</v>
      </c>
      <c r="O872" s="78" t="s">
        <v>7016</v>
      </c>
      <c r="P872" s="9">
        <v>36</v>
      </c>
      <c r="Q872" s="6">
        <v>0</v>
      </c>
      <c r="R872" s="6">
        <v>0</v>
      </c>
      <c r="S872" s="6">
        <v>0</v>
      </c>
      <c r="T872" s="6">
        <v>0</v>
      </c>
      <c r="U872" s="6">
        <v>0</v>
      </c>
      <c r="V872" s="9">
        <v>0</v>
      </c>
      <c r="W872" s="9">
        <v>100</v>
      </c>
      <c r="X872" s="6" t="s">
        <v>6914</v>
      </c>
      <c r="Y872" s="9"/>
      <c r="Z872" s="9"/>
      <c r="AA872" s="9"/>
      <c r="AB872" s="9">
        <v>4</v>
      </c>
      <c r="AC872" s="9"/>
      <c r="AD872" s="6"/>
      <c r="AE872" s="9">
        <v>4</v>
      </c>
      <c r="AF872" s="81">
        <v>0</v>
      </c>
      <c r="AG872" s="209"/>
      <c r="AH872" s="6"/>
      <c r="AI872" s="119">
        <v>0</v>
      </c>
      <c r="AJ872" s="192"/>
      <c r="AK872" s="9"/>
      <c r="AL872" s="119"/>
      <c r="AM872" s="192"/>
      <c r="AN872" s="9"/>
      <c r="AO872" s="119"/>
      <c r="AP872" s="192"/>
      <c r="AQ872" s="9"/>
      <c r="AR872" s="81"/>
      <c r="AS872" s="192"/>
      <c r="AT872" s="9"/>
      <c r="AU872" s="119"/>
      <c r="AV872" s="84"/>
      <c r="AW872" s="9"/>
      <c r="AX872" s="119"/>
      <c r="AY872" s="192"/>
      <c r="AZ872" s="9"/>
      <c r="BA872" s="119"/>
      <c r="BB872" s="192"/>
      <c r="BC872" s="9"/>
      <c r="BD872" s="119"/>
      <c r="BE872" s="192"/>
      <c r="BF872" s="9"/>
      <c r="BG872" s="119"/>
    </row>
    <row r="873" spans="1:59" s="41" customFormat="1" ht="114.65" x14ac:dyDescent="0.25">
      <c r="A873" s="9">
        <v>3006</v>
      </c>
      <c r="B873" s="124" t="s">
        <v>6905</v>
      </c>
      <c r="C873" s="9"/>
      <c r="D873" s="6"/>
      <c r="E873" s="2" t="s">
        <v>7017</v>
      </c>
      <c r="F873" s="1" t="s">
        <v>7018</v>
      </c>
      <c r="G873" s="78" t="s">
        <v>7019</v>
      </c>
      <c r="H873" s="9">
        <v>2011</v>
      </c>
      <c r="I873" s="78"/>
      <c r="J873" s="141">
        <v>30719.33</v>
      </c>
      <c r="K873" s="78" t="s">
        <v>7625</v>
      </c>
      <c r="L873" s="78" t="s">
        <v>7020</v>
      </c>
      <c r="M873" s="78" t="s">
        <v>7021</v>
      </c>
      <c r="N873" s="78" t="s">
        <v>7022</v>
      </c>
      <c r="O873" s="78" t="s">
        <v>7023</v>
      </c>
      <c r="P873" s="9">
        <v>29</v>
      </c>
      <c r="Q873" s="6">
        <v>40</v>
      </c>
      <c r="R873" s="6">
        <v>0</v>
      </c>
      <c r="S873" s="6">
        <v>15</v>
      </c>
      <c r="T873" s="6">
        <v>25</v>
      </c>
      <c r="U873" s="6">
        <v>40</v>
      </c>
      <c r="V873" s="9">
        <v>100</v>
      </c>
      <c r="W873" s="9">
        <v>100</v>
      </c>
      <c r="X873" s="6" t="s">
        <v>6914</v>
      </c>
      <c r="Y873" s="9"/>
      <c r="Z873" s="9"/>
      <c r="AA873" s="9"/>
      <c r="AB873" s="9">
        <v>60</v>
      </c>
      <c r="AC873" s="9"/>
      <c r="AD873" s="6"/>
      <c r="AE873" s="9">
        <v>4</v>
      </c>
      <c r="AF873" s="81">
        <v>80</v>
      </c>
      <c r="AG873" s="209"/>
      <c r="AH873" s="6" t="s">
        <v>7017</v>
      </c>
      <c r="AI873" s="119">
        <v>80</v>
      </c>
      <c r="AJ873" s="192"/>
      <c r="AK873" s="9"/>
      <c r="AL873" s="119"/>
      <c r="AM873" s="192"/>
      <c r="AN873" s="9"/>
      <c r="AO873" s="119"/>
      <c r="AP873" s="192"/>
      <c r="AQ873" s="9"/>
      <c r="AR873" s="81"/>
      <c r="AS873" s="192"/>
      <c r="AT873" s="9"/>
      <c r="AU873" s="119"/>
      <c r="AV873" s="84"/>
      <c r="AW873" s="9"/>
      <c r="AX873" s="119"/>
      <c r="AY873" s="192"/>
      <c r="AZ873" s="9"/>
      <c r="BA873" s="119"/>
      <c r="BB873" s="192"/>
      <c r="BC873" s="9"/>
      <c r="BD873" s="119"/>
      <c r="BE873" s="192"/>
      <c r="BF873" s="9"/>
      <c r="BG873" s="119"/>
    </row>
    <row r="874" spans="1:59" s="41" customFormat="1" ht="76.45" x14ac:dyDescent="0.25">
      <c r="A874" s="9">
        <v>3006</v>
      </c>
      <c r="B874" s="124" t="s">
        <v>6905</v>
      </c>
      <c r="C874" s="9"/>
      <c r="D874" s="6"/>
      <c r="E874" s="2" t="s">
        <v>7024</v>
      </c>
      <c r="F874" s="1" t="s">
        <v>7025</v>
      </c>
      <c r="G874" s="78" t="s">
        <v>7026</v>
      </c>
      <c r="H874" s="9">
        <v>2013</v>
      </c>
      <c r="I874" s="78" t="s">
        <v>7027</v>
      </c>
      <c r="J874" s="141">
        <v>39516</v>
      </c>
      <c r="K874" s="78" t="s">
        <v>7625</v>
      </c>
      <c r="L874" s="78" t="s">
        <v>7028</v>
      </c>
      <c r="M874" s="78" t="s">
        <v>7029</v>
      </c>
      <c r="N874" s="78" t="s">
        <v>7030</v>
      </c>
      <c r="O874" s="78" t="s">
        <v>7031</v>
      </c>
      <c r="P874" s="9">
        <v>64</v>
      </c>
      <c r="Q874" s="6">
        <v>30</v>
      </c>
      <c r="R874" s="6">
        <v>0</v>
      </c>
      <c r="S874" s="6">
        <v>10</v>
      </c>
      <c r="T874" s="6">
        <v>20</v>
      </c>
      <c r="U874" s="6">
        <v>30</v>
      </c>
      <c r="V874" s="9">
        <v>100</v>
      </c>
      <c r="W874" s="9">
        <v>98</v>
      </c>
      <c r="X874" s="6" t="s">
        <v>6914</v>
      </c>
      <c r="Y874" s="9"/>
      <c r="Z874" s="9"/>
      <c r="AA874" s="9"/>
      <c r="AB874" s="9">
        <v>4</v>
      </c>
      <c r="AC874" s="9"/>
      <c r="AD874" s="6"/>
      <c r="AE874" s="9">
        <v>4</v>
      </c>
      <c r="AF874" s="81">
        <v>80</v>
      </c>
      <c r="AG874" s="209"/>
      <c r="AH874" s="6" t="s">
        <v>7032</v>
      </c>
      <c r="AI874" s="119">
        <v>80</v>
      </c>
      <c r="AJ874" s="192"/>
      <c r="AK874" s="9"/>
      <c r="AL874" s="119"/>
      <c r="AM874" s="192"/>
      <c r="AN874" s="9"/>
      <c r="AO874" s="119"/>
      <c r="AP874" s="192"/>
      <c r="AQ874" s="9"/>
      <c r="AR874" s="81"/>
      <c r="AS874" s="192"/>
      <c r="AT874" s="9"/>
      <c r="AU874" s="119"/>
      <c r="AV874" s="84"/>
      <c r="AW874" s="9"/>
      <c r="AX874" s="119"/>
      <c r="AY874" s="192"/>
      <c r="AZ874" s="9"/>
      <c r="BA874" s="119"/>
      <c r="BB874" s="192"/>
      <c r="BC874" s="9"/>
      <c r="BD874" s="119"/>
      <c r="BE874" s="192"/>
      <c r="BF874" s="9"/>
      <c r="BG874" s="119"/>
    </row>
    <row r="875" spans="1:59" s="41" customFormat="1" ht="229.3" x14ac:dyDescent="0.25">
      <c r="A875" s="9">
        <v>3006</v>
      </c>
      <c r="B875" s="124" t="s">
        <v>6905</v>
      </c>
      <c r="C875" s="9"/>
      <c r="D875" s="6"/>
      <c r="E875" s="2" t="s">
        <v>185</v>
      </c>
      <c r="F875" s="1" t="s">
        <v>7033</v>
      </c>
      <c r="G875" s="78" t="s">
        <v>7034</v>
      </c>
      <c r="H875" s="9">
        <v>2010</v>
      </c>
      <c r="I875" s="78" t="s">
        <v>7035</v>
      </c>
      <c r="J875" s="141">
        <v>167680.73000000001</v>
      </c>
      <c r="K875" s="78" t="s">
        <v>7625</v>
      </c>
      <c r="L875" s="78" t="s">
        <v>7036</v>
      </c>
      <c r="M875" s="78" t="s">
        <v>7037</v>
      </c>
      <c r="N875" s="78" t="s">
        <v>7038</v>
      </c>
      <c r="O875" s="78" t="s">
        <v>7039</v>
      </c>
      <c r="P875" s="9" t="s">
        <v>7040</v>
      </c>
      <c r="Q875" s="6">
        <v>100</v>
      </c>
      <c r="R875" s="6">
        <v>0</v>
      </c>
      <c r="S875" s="6">
        <v>20</v>
      </c>
      <c r="T875" s="6">
        <v>80</v>
      </c>
      <c r="U875" s="6">
        <v>100</v>
      </c>
      <c r="V875" s="9">
        <v>100</v>
      </c>
      <c r="W875" s="9">
        <v>100</v>
      </c>
      <c r="X875" s="6" t="s">
        <v>7041</v>
      </c>
      <c r="Y875" s="9"/>
      <c r="Z875" s="9"/>
      <c r="AA875" s="9"/>
      <c r="AB875" s="9">
        <v>4</v>
      </c>
      <c r="AC875" s="9"/>
      <c r="AD875" s="6">
        <v>20</v>
      </c>
      <c r="AE875" s="9">
        <v>4</v>
      </c>
      <c r="AF875" s="81">
        <v>100</v>
      </c>
      <c r="AG875" s="209" t="s">
        <v>184</v>
      </c>
      <c r="AH875" s="6" t="s">
        <v>7042</v>
      </c>
      <c r="AI875" s="119">
        <v>100</v>
      </c>
      <c r="AJ875" s="192"/>
      <c r="AK875" s="9"/>
      <c r="AL875" s="119"/>
      <c r="AM875" s="192"/>
      <c r="AN875" s="9"/>
      <c r="AO875" s="119"/>
      <c r="AP875" s="192"/>
      <c r="AQ875" s="9"/>
      <c r="AR875" s="81"/>
      <c r="AS875" s="192"/>
      <c r="AT875" s="9"/>
      <c r="AU875" s="119"/>
      <c r="AV875" s="84"/>
      <c r="AW875" s="9"/>
      <c r="AX875" s="119"/>
      <c r="AY875" s="192"/>
      <c r="AZ875" s="9"/>
      <c r="BA875" s="119"/>
      <c r="BB875" s="192"/>
      <c r="BC875" s="9"/>
      <c r="BD875" s="119"/>
      <c r="BE875" s="192"/>
      <c r="BF875" s="9"/>
      <c r="BG875" s="119"/>
    </row>
    <row r="876" spans="1:59" s="41" customFormat="1" ht="127.4" x14ac:dyDescent="0.25">
      <c r="A876" s="9">
        <v>3006</v>
      </c>
      <c r="B876" s="124" t="s">
        <v>6905</v>
      </c>
      <c r="C876" s="9"/>
      <c r="D876" s="6"/>
      <c r="E876" s="2" t="s">
        <v>7017</v>
      </c>
      <c r="F876" s="1" t="s">
        <v>7018</v>
      </c>
      <c r="G876" s="78" t="s">
        <v>7043</v>
      </c>
      <c r="H876" s="9">
        <v>2010</v>
      </c>
      <c r="I876" s="78"/>
      <c r="J876" s="141">
        <v>47998.559999999998</v>
      </c>
      <c r="K876" s="78" t="s">
        <v>7625</v>
      </c>
      <c r="L876" s="78" t="s">
        <v>7044</v>
      </c>
      <c r="M876" s="78" t="s">
        <v>7045</v>
      </c>
      <c r="N876" s="78" t="s">
        <v>7046</v>
      </c>
      <c r="O876" s="78" t="s">
        <v>7047</v>
      </c>
      <c r="P876" s="9">
        <v>8</v>
      </c>
      <c r="Q876" s="6">
        <v>50</v>
      </c>
      <c r="R876" s="6">
        <v>0</v>
      </c>
      <c r="S876" s="6">
        <v>20</v>
      </c>
      <c r="T876" s="6">
        <v>30</v>
      </c>
      <c r="U876" s="6">
        <v>50</v>
      </c>
      <c r="V876" s="9">
        <v>100</v>
      </c>
      <c r="W876" s="9">
        <v>100</v>
      </c>
      <c r="X876" s="6" t="s">
        <v>6914</v>
      </c>
      <c r="Y876" s="9"/>
      <c r="Z876" s="9"/>
      <c r="AA876" s="9"/>
      <c r="AB876" s="9">
        <v>60</v>
      </c>
      <c r="AC876" s="9"/>
      <c r="AD876" s="6"/>
      <c r="AE876" s="9">
        <v>4</v>
      </c>
      <c r="AF876" s="81">
        <v>60</v>
      </c>
      <c r="AG876" s="209"/>
      <c r="AH876" s="6" t="s">
        <v>7048</v>
      </c>
      <c r="AI876" s="119">
        <v>60</v>
      </c>
      <c r="AJ876" s="192"/>
      <c r="AK876" s="9"/>
      <c r="AL876" s="119"/>
      <c r="AM876" s="192"/>
      <c r="AN876" s="9"/>
      <c r="AO876" s="119"/>
      <c r="AP876" s="192"/>
      <c r="AQ876" s="9"/>
      <c r="AR876" s="81"/>
      <c r="AS876" s="192"/>
      <c r="AT876" s="9"/>
      <c r="AU876" s="119"/>
      <c r="AV876" s="84"/>
      <c r="AW876" s="9"/>
      <c r="AX876" s="119"/>
      <c r="AY876" s="192"/>
      <c r="AZ876" s="9"/>
      <c r="BA876" s="119"/>
      <c r="BB876" s="192"/>
      <c r="BC876" s="9"/>
      <c r="BD876" s="119"/>
      <c r="BE876" s="192"/>
      <c r="BF876" s="9"/>
      <c r="BG876" s="119"/>
    </row>
    <row r="877" spans="1:59" s="41" customFormat="1" ht="178.35" x14ac:dyDescent="0.25">
      <c r="A877" s="9">
        <v>3006</v>
      </c>
      <c r="B877" s="124" t="s">
        <v>6905</v>
      </c>
      <c r="C877" s="9"/>
      <c r="D877" s="6"/>
      <c r="E877" s="2" t="s">
        <v>6940</v>
      </c>
      <c r="F877" s="1" t="s">
        <v>6941</v>
      </c>
      <c r="G877" s="78" t="s">
        <v>7049</v>
      </c>
      <c r="H877" s="9">
        <v>2010</v>
      </c>
      <c r="I877" s="78" t="s">
        <v>7050</v>
      </c>
      <c r="J877" s="141">
        <v>6732</v>
      </c>
      <c r="K877" s="78" t="s">
        <v>7625</v>
      </c>
      <c r="L877" s="78" t="s">
        <v>7051</v>
      </c>
      <c r="M877" s="78" t="s">
        <v>7052</v>
      </c>
      <c r="N877" s="78" t="s">
        <v>7053</v>
      </c>
      <c r="O877" s="78" t="s">
        <v>7054</v>
      </c>
      <c r="P877" s="9">
        <v>2</v>
      </c>
      <c r="Q877" s="6"/>
      <c r="R877" s="6"/>
      <c r="S877" s="6"/>
      <c r="T877" s="6"/>
      <c r="U877" s="6" t="s">
        <v>7055</v>
      </c>
      <c r="V877" s="9">
        <v>100</v>
      </c>
      <c r="W877" s="9">
        <v>100</v>
      </c>
      <c r="X877" s="6"/>
      <c r="Y877" s="9"/>
      <c r="Z877" s="9"/>
      <c r="AA877" s="9"/>
      <c r="AB877" s="9">
        <v>4</v>
      </c>
      <c r="AC877" s="9"/>
      <c r="AD877" s="6"/>
      <c r="AE877" s="9">
        <v>4</v>
      </c>
      <c r="AF877" s="81">
        <v>100</v>
      </c>
      <c r="AG877" s="209" t="s">
        <v>6949</v>
      </c>
      <c r="AH877" s="6" t="s">
        <v>6940</v>
      </c>
      <c r="AI877" s="119">
        <v>100</v>
      </c>
      <c r="AJ877" s="192"/>
      <c r="AK877" s="9"/>
      <c r="AL877" s="119"/>
      <c r="AM877" s="192"/>
      <c r="AN877" s="9"/>
      <c r="AO877" s="119"/>
      <c r="AP877" s="192"/>
      <c r="AQ877" s="9"/>
      <c r="AR877" s="81"/>
      <c r="AS877" s="192"/>
      <c r="AT877" s="9"/>
      <c r="AU877" s="119"/>
      <c r="AV877" s="84"/>
      <c r="AW877" s="9"/>
      <c r="AX877" s="119"/>
      <c r="AY877" s="192"/>
      <c r="AZ877" s="9"/>
      <c r="BA877" s="119"/>
      <c r="BB877" s="192"/>
      <c r="BC877" s="9"/>
      <c r="BD877" s="119"/>
      <c r="BE877" s="192"/>
      <c r="BF877" s="9"/>
      <c r="BG877" s="119"/>
    </row>
    <row r="878" spans="1:59" s="41" customFormat="1" ht="127.4" x14ac:dyDescent="0.25">
      <c r="A878" s="9">
        <v>3006</v>
      </c>
      <c r="B878" s="124" t="s">
        <v>6905</v>
      </c>
      <c r="C878" s="9"/>
      <c r="D878" s="6"/>
      <c r="E878" s="2" t="s">
        <v>6991</v>
      </c>
      <c r="F878" s="1" t="s">
        <v>594</v>
      </c>
      <c r="G878" s="78" t="s">
        <v>7056</v>
      </c>
      <c r="H878" s="9">
        <v>2010</v>
      </c>
      <c r="I878" s="78" t="s">
        <v>7057</v>
      </c>
      <c r="J878" s="141">
        <v>47449.71</v>
      </c>
      <c r="K878" s="78" t="s">
        <v>7625</v>
      </c>
      <c r="L878" s="78" t="s">
        <v>7058</v>
      </c>
      <c r="M878" s="78" t="s">
        <v>7059</v>
      </c>
      <c r="N878" s="78" t="s">
        <v>7060</v>
      </c>
      <c r="O878" s="78" t="s">
        <v>7061</v>
      </c>
      <c r="P878" s="9">
        <v>3</v>
      </c>
      <c r="Q878" s="6">
        <v>60</v>
      </c>
      <c r="R878" s="6">
        <v>0</v>
      </c>
      <c r="S878" s="6">
        <v>25</v>
      </c>
      <c r="T878" s="6">
        <v>35</v>
      </c>
      <c r="U878" s="6">
        <v>60</v>
      </c>
      <c r="V878" s="9">
        <v>85</v>
      </c>
      <c r="W878" s="9">
        <v>100</v>
      </c>
      <c r="X878" s="6" t="s">
        <v>6998</v>
      </c>
      <c r="Y878" s="9"/>
      <c r="Z878" s="9"/>
      <c r="AA878" s="9"/>
      <c r="AB878" s="9">
        <v>44</v>
      </c>
      <c r="AC878" s="9"/>
      <c r="AD878" s="6">
        <v>35</v>
      </c>
      <c r="AE878" s="9">
        <v>4</v>
      </c>
      <c r="AF878" s="81">
        <v>75</v>
      </c>
      <c r="AG878" s="209"/>
      <c r="AH878" s="6" t="s">
        <v>6999</v>
      </c>
      <c r="AI878" s="119">
        <v>75</v>
      </c>
      <c r="AJ878" s="192"/>
      <c r="AK878" s="9"/>
      <c r="AL878" s="119"/>
      <c r="AM878" s="192"/>
      <c r="AN878" s="9"/>
      <c r="AO878" s="119"/>
      <c r="AP878" s="192"/>
      <c r="AQ878" s="9"/>
      <c r="AR878" s="81"/>
      <c r="AS878" s="192"/>
      <c r="AT878" s="9"/>
      <c r="AU878" s="119"/>
      <c r="AV878" s="84"/>
      <c r="AW878" s="9"/>
      <c r="AX878" s="119"/>
      <c r="AY878" s="192"/>
      <c r="AZ878" s="9"/>
      <c r="BA878" s="119"/>
      <c r="BB878" s="192"/>
      <c r="BC878" s="9"/>
      <c r="BD878" s="119"/>
      <c r="BE878" s="192"/>
      <c r="BF878" s="9"/>
      <c r="BG878" s="119"/>
    </row>
    <row r="879" spans="1:59" s="41" customFormat="1" ht="114.65" x14ac:dyDescent="0.25">
      <c r="A879" s="9">
        <v>3006</v>
      </c>
      <c r="B879" s="124" t="s">
        <v>6905</v>
      </c>
      <c r="C879" s="9"/>
      <c r="D879" s="6"/>
      <c r="E879" s="2" t="s">
        <v>7062</v>
      </c>
      <c r="F879" s="1" t="s">
        <v>7063</v>
      </c>
      <c r="G879" s="78" t="s">
        <v>7064</v>
      </c>
      <c r="H879" s="9">
        <v>2011</v>
      </c>
      <c r="I879" s="78"/>
      <c r="J879" s="141">
        <v>359400</v>
      </c>
      <c r="K879" s="78" t="s">
        <v>7625</v>
      </c>
      <c r="L879" s="78" t="s">
        <v>7065</v>
      </c>
      <c r="M879" s="78" t="s">
        <v>7066</v>
      </c>
      <c r="N879" s="78" t="s">
        <v>7067</v>
      </c>
      <c r="O879" s="78" t="s">
        <v>7068</v>
      </c>
      <c r="P879" s="9">
        <v>48</v>
      </c>
      <c r="Q879" s="6">
        <v>180</v>
      </c>
      <c r="R879" s="6">
        <v>0</v>
      </c>
      <c r="S879" s="6">
        <v>150</v>
      </c>
      <c r="T879" s="6">
        <v>30</v>
      </c>
      <c r="U879" s="6">
        <v>180</v>
      </c>
      <c r="V879" s="9">
        <v>100</v>
      </c>
      <c r="W879" s="9">
        <v>100</v>
      </c>
      <c r="X879" s="6" t="s">
        <v>7069</v>
      </c>
      <c r="Y879" s="9"/>
      <c r="Z879" s="9"/>
      <c r="AA879" s="9"/>
      <c r="AB879" s="9">
        <v>4</v>
      </c>
      <c r="AC879" s="9"/>
      <c r="AD879" s="6">
        <v>60</v>
      </c>
      <c r="AE879" s="9">
        <v>4</v>
      </c>
      <c r="AF879" s="81">
        <v>50</v>
      </c>
      <c r="AG879" s="209" t="s">
        <v>7070</v>
      </c>
      <c r="AH879" s="6" t="s">
        <v>7062</v>
      </c>
      <c r="AI879" s="119">
        <v>50</v>
      </c>
      <c r="AJ879" s="192"/>
      <c r="AK879" s="9"/>
      <c r="AL879" s="119"/>
      <c r="AM879" s="192"/>
      <c r="AN879" s="9"/>
      <c r="AO879" s="119"/>
      <c r="AP879" s="192"/>
      <c r="AQ879" s="9"/>
      <c r="AR879" s="81"/>
      <c r="AS879" s="192"/>
      <c r="AT879" s="9"/>
      <c r="AU879" s="119"/>
      <c r="AV879" s="84"/>
      <c r="AW879" s="9"/>
      <c r="AX879" s="119"/>
      <c r="AY879" s="192"/>
      <c r="AZ879" s="9"/>
      <c r="BA879" s="119"/>
      <c r="BB879" s="192"/>
      <c r="BC879" s="9"/>
      <c r="BD879" s="119"/>
      <c r="BE879" s="192"/>
      <c r="BF879" s="9"/>
      <c r="BG879" s="119"/>
    </row>
    <row r="880" spans="1:59" s="41" customFormat="1" ht="114.65" x14ac:dyDescent="0.25">
      <c r="A880" s="9">
        <v>3006</v>
      </c>
      <c r="B880" s="124" t="s">
        <v>6905</v>
      </c>
      <c r="C880" s="9"/>
      <c r="D880" s="6"/>
      <c r="E880" s="2" t="s">
        <v>7009</v>
      </c>
      <c r="F880" s="1" t="s">
        <v>7010</v>
      </c>
      <c r="G880" s="78" t="s">
        <v>7071</v>
      </c>
      <c r="H880" s="9">
        <v>2010</v>
      </c>
      <c r="I880" s="78" t="s">
        <v>7072</v>
      </c>
      <c r="J880" s="141">
        <v>118920</v>
      </c>
      <c r="K880" s="78" t="s">
        <v>7625</v>
      </c>
      <c r="L880" s="78" t="s">
        <v>7073</v>
      </c>
      <c r="M880" s="78" t="s">
        <v>7074</v>
      </c>
      <c r="N880" s="78" t="s">
        <v>7075</v>
      </c>
      <c r="O880" s="78" t="s">
        <v>7076</v>
      </c>
      <c r="P880" s="9" t="s">
        <v>7077</v>
      </c>
      <c r="Q880" s="6">
        <v>10</v>
      </c>
      <c r="R880" s="6">
        <v>0</v>
      </c>
      <c r="S880" s="6"/>
      <c r="T880" s="6">
        <v>10</v>
      </c>
      <c r="U880" s="6">
        <v>10</v>
      </c>
      <c r="V880" s="9">
        <v>10</v>
      </c>
      <c r="W880" s="9">
        <v>100</v>
      </c>
      <c r="X880" s="6" t="s">
        <v>6914</v>
      </c>
      <c r="Y880" s="9"/>
      <c r="Z880" s="9"/>
      <c r="AA880" s="9"/>
      <c r="AB880" s="9">
        <v>60</v>
      </c>
      <c r="AC880" s="9"/>
      <c r="AD880" s="6"/>
      <c r="AE880" s="9">
        <v>4</v>
      </c>
      <c r="AF880" s="81">
        <v>50</v>
      </c>
      <c r="AG880" s="209"/>
      <c r="AH880" s="6" t="s">
        <v>7009</v>
      </c>
      <c r="AI880" s="119"/>
      <c r="AJ880" s="192"/>
      <c r="AK880" s="9"/>
      <c r="AL880" s="119"/>
      <c r="AM880" s="192"/>
      <c r="AN880" s="9"/>
      <c r="AO880" s="119"/>
      <c r="AP880" s="192"/>
      <c r="AQ880" s="9"/>
      <c r="AR880" s="81"/>
      <c r="AS880" s="192"/>
      <c r="AT880" s="9"/>
      <c r="AU880" s="119"/>
      <c r="AV880" s="84"/>
      <c r="AW880" s="9"/>
      <c r="AX880" s="119"/>
      <c r="AY880" s="192"/>
      <c r="AZ880" s="9"/>
      <c r="BA880" s="119"/>
      <c r="BB880" s="192"/>
      <c r="BC880" s="9"/>
      <c r="BD880" s="119"/>
      <c r="BE880" s="192"/>
      <c r="BF880" s="9"/>
      <c r="BG880" s="119"/>
    </row>
    <row r="881" spans="1:59" s="41" customFormat="1" ht="114.65" x14ac:dyDescent="0.25">
      <c r="A881" s="9">
        <v>3006</v>
      </c>
      <c r="B881" s="124" t="s">
        <v>6905</v>
      </c>
      <c r="C881" s="9"/>
      <c r="D881" s="6"/>
      <c r="E881" s="2" t="s">
        <v>7078</v>
      </c>
      <c r="F881" s="1" t="s">
        <v>7079</v>
      </c>
      <c r="G881" s="78" t="s">
        <v>7080</v>
      </c>
      <c r="H881" s="9">
        <v>2010</v>
      </c>
      <c r="I881" s="78"/>
      <c r="J881" s="141">
        <v>262049.81</v>
      </c>
      <c r="K881" s="78" t="s">
        <v>7625</v>
      </c>
      <c r="L881" s="78" t="s">
        <v>7081</v>
      </c>
      <c r="M881" s="78" t="s">
        <v>7082</v>
      </c>
      <c r="N881" s="78" t="s">
        <v>7083</v>
      </c>
      <c r="O881" s="78" t="s">
        <v>7084</v>
      </c>
      <c r="P881" s="9">
        <v>23</v>
      </c>
      <c r="Q881" s="6">
        <v>0</v>
      </c>
      <c r="R881" s="6">
        <v>0</v>
      </c>
      <c r="S881" s="6">
        <v>112</v>
      </c>
      <c r="T881" s="6">
        <v>34.28</v>
      </c>
      <c r="U881" s="6">
        <v>146.28</v>
      </c>
      <c r="V881" s="9">
        <v>80</v>
      </c>
      <c r="W881" s="9">
        <v>100</v>
      </c>
      <c r="X881" s="6" t="s">
        <v>6914</v>
      </c>
      <c r="Y881" s="9"/>
      <c r="Z881" s="9"/>
      <c r="AA881" s="9"/>
      <c r="AB881" s="9">
        <v>51</v>
      </c>
      <c r="AC881" s="9"/>
      <c r="AD881" s="6">
        <v>34.28</v>
      </c>
      <c r="AE881" s="9">
        <v>4</v>
      </c>
      <c r="AF881" s="81">
        <v>80</v>
      </c>
      <c r="AG881" s="209"/>
      <c r="AH881" s="6" t="s">
        <v>7085</v>
      </c>
      <c r="AI881" s="119">
        <v>80</v>
      </c>
      <c r="AJ881" s="192"/>
      <c r="AK881" s="9"/>
      <c r="AL881" s="119"/>
      <c r="AM881" s="192"/>
      <c r="AN881" s="9"/>
      <c r="AO881" s="119"/>
      <c r="AP881" s="192"/>
      <c r="AQ881" s="9"/>
      <c r="AR881" s="81"/>
      <c r="AS881" s="192"/>
      <c r="AT881" s="9"/>
      <c r="AU881" s="119"/>
      <c r="AV881" s="84"/>
      <c r="AW881" s="9"/>
      <c r="AX881" s="119"/>
      <c r="AY881" s="192"/>
      <c r="AZ881" s="9"/>
      <c r="BA881" s="119"/>
      <c r="BB881" s="192"/>
      <c r="BC881" s="9"/>
      <c r="BD881" s="119"/>
      <c r="BE881" s="192"/>
      <c r="BF881" s="9"/>
      <c r="BG881" s="119"/>
    </row>
    <row r="882" spans="1:59" s="41" customFormat="1" ht="114.65" x14ac:dyDescent="0.25">
      <c r="A882" s="9">
        <v>3006</v>
      </c>
      <c r="B882" s="124" t="s">
        <v>6905</v>
      </c>
      <c r="C882" s="9"/>
      <c r="D882" s="6"/>
      <c r="E882" s="2" t="s">
        <v>7086</v>
      </c>
      <c r="F882" s="1" t="s">
        <v>7079</v>
      </c>
      <c r="G882" s="78" t="s">
        <v>7087</v>
      </c>
      <c r="H882" s="9">
        <v>2011</v>
      </c>
      <c r="I882" s="78"/>
      <c r="J882" s="141">
        <v>33600</v>
      </c>
      <c r="K882" s="78" t="s">
        <v>7625</v>
      </c>
      <c r="L882" s="78" t="s">
        <v>7081</v>
      </c>
      <c r="M882" s="78" t="s">
        <v>7082</v>
      </c>
      <c r="N882" s="78" t="s">
        <v>7083</v>
      </c>
      <c r="O882" s="78" t="s">
        <v>7084</v>
      </c>
      <c r="P882" s="9">
        <v>31</v>
      </c>
      <c r="Q882" s="6"/>
      <c r="R882" s="6">
        <v>0</v>
      </c>
      <c r="S882" s="6">
        <v>112</v>
      </c>
      <c r="T882" s="6">
        <v>34.28</v>
      </c>
      <c r="U882" s="6">
        <v>146.28</v>
      </c>
      <c r="V882" s="9">
        <v>80</v>
      </c>
      <c r="W882" s="9">
        <v>100</v>
      </c>
      <c r="X882" s="6" t="s">
        <v>6914</v>
      </c>
      <c r="Y882" s="9"/>
      <c r="Z882" s="9"/>
      <c r="AA882" s="9"/>
      <c r="AB882" s="9">
        <v>51</v>
      </c>
      <c r="AC882" s="9"/>
      <c r="AD882" s="6">
        <v>34.28</v>
      </c>
      <c r="AE882" s="9">
        <v>4</v>
      </c>
      <c r="AF882" s="81">
        <v>40</v>
      </c>
      <c r="AG882" s="209"/>
      <c r="AH882" s="6" t="s">
        <v>7078</v>
      </c>
      <c r="AI882" s="119">
        <v>40</v>
      </c>
      <c r="AJ882" s="192"/>
      <c r="AK882" s="9"/>
      <c r="AL882" s="119"/>
      <c r="AM882" s="192"/>
      <c r="AN882" s="9"/>
      <c r="AO882" s="119"/>
      <c r="AP882" s="192"/>
      <c r="AQ882" s="9"/>
      <c r="AR882" s="81"/>
      <c r="AS882" s="192"/>
      <c r="AT882" s="9"/>
      <c r="AU882" s="119"/>
      <c r="AV882" s="84"/>
      <c r="AW882" s="9"/>
      <c r="AX882" s="119"/>
      <c r="AY882" s="192"/>
      <c r="AZ882" s="9"/>
      <c r="BA882" s="119"/>
      <c r="BB882" s="192"/>
      <c r="BC882" s="9"/>
      <c r="BD882" s="119"/>
      <c r="BE882" s="192"/>
      <c r="BF882" s="9"/>
      <c r="BG882" s="119"/>
    </row>
    <row r="883" spans="1:59" s="41" customFormat="1" ht="127.4" x14ac:dyDescent="0.25">
      <c r="A883" s="9">
        <v>3006</v>
      </c>
      <c r="B883" s="124" t="s">
        <v>6905</v>
      </c>
      <c r="C883" s="9"/>
      <c r="D883" s="6"/>
      <c r="E883" s="2" t="s">
        <v>7088</v>
      </c>
      <c r="F883" s="1" t="s">
        <v>7089</v>
      </c>
      <c r="G883" s="78" t="s">
        <v>7090</v>
      </c>
      <c r="H883" s="9">
        <v>2011</v>
      </c>
      <c r="I883" s="78" t="s">
        <v>7091</v>
      </c>
      <c r="J883" s="141">
        <v>13033.22</v>
      </c>
      <c r="K883" s="78" t="s">
        <v>7625</v>
      </c>
      <c r="L883" s="78" t="s">
        <v>6910</v>
      </c>
      <c r="M883" s="78" t="s">
        <v>6911</v>
      </c>
      <c r="N883" s="78" t="s">
        <v>7092</v>
      </c>
      <c r="O883" s="78" t="s">
        <v>7093</v>
      </c>
      <c r="P883" s="9">
        <v>35</v>
      </c>
      <c r="Q883" s="6">
        <v>50</v>
      </c>
      <c r="R883" s="6">
        <v>0</v>
      </c>
      <c r="S883" s="6">
        <v>10</v>
      </c>
      <c r="T883" s="6">
        <v>40</v>
      </c>
      <c r="U883" s="6">
        <v>50</v>
      </c>
      <c r="V883" s="9">
        <v>80</v>
      </c>
      <c r="W883" s="9">
        <v>100</v>
      </c>
      <c r="X883" s="6" t="s">
        <v>6914</v>
      </c>
      <c r="Y883" s="9"/>
      <c r="Z883" s="9"/>
      <c r="AA883" s="9"/>
      <c r="AB883" s="9">
        <v>25</v>
      </c>
      <c r="AC883" s="9"/>
      <c r="AD883" s="6">
        <v>20</v>
      </c>
      <c r="AE883" s="9">
        <v>4</v>
      </c>
      <c r="AF883" s="81">
        <v>50</v>
      </c>
      <c r="AG883" s="209" t="s">
        <v>6915</v>
      </c>
      <c r="AH883" s="6" t="s">
        <v>1005</v>
      </c>
      <c r="AI883" s="119">
        <v>50</v>
      </c>
      <c r="AJ883" s="192"/>
      <c r="AK883" s="9"/>
      <c r="AL883" s="119"/>
      <c r="AM883" s="192"/>
      <c r="AN883" s="9"/>
      <c r="AO883" s="119"/>
      <c r="AP883" s="192"/>
      <c r="AQ883" s="9"/>
      <c r="AR883" s="81"/>
      <c r="AS883" s="192"/>
      <c r="AT883" s="9"/>
      <c r="AU883" s="119"/>
      <c r="AV883" s="84"/>
      <c r="AW883" s="9"/>
      <c r="AX883" s="119"/>
      <c r="AY883" s="192"/>
      <c r="AZ883" s="9"/>
      <c r="BA883" s="119"/>
      <c r="BB883" s="192"/>
      <c r="BC883" s="9"/>
      <c r="BD883" s="119"/>
      <c r="BE883" s="192"/>
      <c r="BF883" s="9"/>
      <c r="BG883" s="119"/>
    </row>
    <row r="884" spans="1:59" s="41" customFormat="1" ht="216.55" x14ac:dyDescent="0.25">
      <c r="A884" s="9">
        <v>3006</v>
      </c>
      <c r="B884" s="124" t="s">
        <v>6905</v>
      </c>
      <c r="C884" s="9"/>
      <c r="D884" s="6"/>
      <c r="E884" s="2" t="s">
        <v>6940</v>
      </c>
      <c r="F884" s="1" t="s">
        <v>6941</v>
      </c>
      <c r="G884" s="78" t="s">
        <v>7094</v>
      </c>
      <c r="H884" s="9">
        <v>2011</v>
      </c>
      <c r="I884" s="78" t="s">
        <v>7095</v>
      </c>
      <c r="J884" s="141">
        <v>16991.11</v>
      </c>
      <c r="K884" s="78" t="s">
        <v>7625</v>
      </c>
      <c r="L884" s="78" t="s">
        <v>7096</v>
      </c>
      <c r="M884" s="78" t="s">
        <v>7097</v>
      </c>
      <c r="N884" s="78" t="s">
        <v>7098</v>
      </c>
      <c r="O884" s="78" t="s">
        <v>7099</v>
      </c>
      <c r="P884" s="9">
        <v>15</v>
      </c>
      <c r="Q884" s="6"/>
      <c r="R884" s="6"/>
      <c r="S884" s="6"/>
      <c r="T884" s="6"/>
      <c r="U884" s="6" t="s">
        <v>7100</v>
      </c>
      <c r="V884" s="9">
        <v>100</v>
      </c>
      <c r="W884" s="9">
        <v>100</v>
      </c>
      <c r="X884" s="6" t="s">
        <v>6914</v>
      </c>
      <c r="Y884" s="9"/>
      <c r="Z884" s="9"/>
      <c r="AA884" s="9"/>
      <c r="AB884" s="9">
        <v>4</v>
      </c>
      <c r="AC884" s="9"/>
      <c r="AD884" s="6"/>
      <c r="AE884" s="9">
        <v>4</v>
      </c>
      <c r="AF884" s="81">
        <v>100</v>
      </c>
      <c r="AG884" s="209"/>
      <c r="AH884" s="6" t="s">
        <v>6940</v>
      </c>
      <c r="AI884" s="119">
        <v>100</v>
      </c>
      <c r="AJ884" s="192"/>
      <c r="AK884" s="9"/>
      <c r="AL884" s="119"/>
      <c r="AM884" s="192"/>
      <c r="AN884" s="9"/>
      <c r="AO884" s="119"/>
      <c r="AP884" s="192"/>
      <c r="AQ884" s="9"/>
      <c r="AR884" s="81"/>
      <c r="AS884" s="192"/>
      <c r="AT884" s="9"/>
      <c r="AU884" s="119"/>
      <c r="AV884" s="84"/>
      <c r="AW884" s="9"/>
      <c r="AX884" s="119"/>
      <c r="AY884" s="192"/>
      <c r="AZ884" s="9"/>
      <c r="BA884" s="119"/>
      <c r="BB884" s="192"/>
      <c r="BC884" s="9"/>
      <c r="BD884" s="119"/>
      <c r="BE884" s="192"/>
      <c r="BF884" s="9"/>
      <c r="BG884" s="119"/>
    </row>
    <row r="885" spans="1:59" s="41" customFormat="1" ht="216.55" x14ac:dyDescent="0.25">
      <c r="A885" s="9">
        <v>3006</v>
      </c>
      <c r="B885" s="124" t="s">
        <v>6905</v>
      </c>
      <c r="C885" s="9"/>
      <c r="D885" s="6"/>
      <c r="E885" s="2" t="s">
        <v>6974</v>
      </c>
      <c r="F885" s="1"/>
      <c r="G885" s="78" t="s">
        <v>7101</v>
      </c>
      <c r="H885" s="9">
        <v>2012</v>
      </c>
      <c r="I885" s="78" t="s">
        <v>7102</v>
      </c>
      <c r="J885" s="141">
        <v>163233.60000000001</v>
      </c>
      <c r="K885" s="78" t="s">
        <v>7625</v>
      </c>
      <c r="L885" s="78" t="s">
        <v>7103</v>
      </c>
      <c r="M885" s="78" t="s">
        <v>7104</v>
      </c>
      <c r="N885" s="78" t="s">
        <v>7105</v>
      </c>
      <c r="O885" s="78" t="s">
        <v>7106</v>
      </c>
      <c r="P885" s="9">
        <v>60</v>
      </c>
      <c r="Q885" s="6">
        <v>79.2</v>
      </c>
      <c r="R885" s="6">
        <v>0</v>
      </c>
      <c r="S885" s="6">
        <v>25</v>
      </c>
      <c r="T885" s="6">
        <v>54.2</v>
      </c>
      <c r="U885" s="6">
        <v>79.2</v>
      </c>
      <c r="V885" s="9">
        <v>95</v>
      </c>
      <c r="W885" s="9">
        <v>100</v>
      </c>
      <c r="X885" s="6" t="s">
        <v>6914</v>
      </c>
      <c r="Y885" s="9"/>
      <c r="Z885" s="9"/>
      <c r="AA885" s="9"/>
      <c r="AB885" s="9">
        <v>60</v>
      </c>
      <c r="AC885" s="9"/>
      <c r="AD885" s="6">
        <v>45</v>
      </c>
      <c r="AE885" s="9">
        <v>4</v>
      </c>
      <c r="AF885" s="81">
        <v>100</v>
      </c>
      <c r="AG885" s="209"/>
      <c r="AH885" s="6" t="s">
        <v>7107</v>
      </c>
      <c r="AI885" s="119">
        <v>100</v>
      </c>
      <c r="AJ885" s="192"/>
      <c r="AK885" s="9"/>
      <c r="AL885" s="119"/>
      <c r="AM885" s="192"/>
      <c r="AN885" s="9"/>
      <c r="AO885" s="119"/>
      <c r="AP885" s="192"/>
      <c r="AQ885" s="9"/>
      <c r="AR885" s="81"/>
      <c r="AS885" s="192"/>
      <c r="AT885" s="9"/>
      <c r="AU885" s="119"/>
      <c r="AV885" s="84"/>
      <c r="AW885" s="9"/>
      <c r="AX885" s="119"/>
      <c r="AY885" s="192"/>
      <c r="AZ885" s="9"/>
      <c r="BA885" s="119"/>
      <c r="BB885" s="192"/>
      <c r="BC885" s="9"/>
      <c r="BD885" s="119"/>
      <c r="BE885" s="192"/>
      <c r="BF885" s="9"/>
      <c r="BG885" s="119"/>
    </row>
    <row r="886" spans="1:59" s="41" customFormat="1" ht="114.65" x14ac:dyDescent="0.25">
      <c r="A886" s="9">
        <v>3006</v>
      </c>
      <c r="B886" s="124" t="s">
        <v>6905</v>
      </c>
      <c r="C886" s="9"/>
      <c r="D886" s="6"/>
      <c r="E886" s="2" t="s">
        <v>7108</v>
      </c>
      <c r="F886" s="1" t="s">
        <v>7109</v>
      </c>
      <c r="G886" s="78" t="s">
        <v>7110</v>
      </c>
      <c r="H886" s="9">
        <v>2012</v>
      </c>
      <c r="I886" s="78" t="s">
        <v>7111</v>
      </c>
      <c r="J886" s="141">
        <v>119868</v>
      </c>
      <c r="K886" s="78" t="s">
        <v>7625</v>
      </c>
      <c r="L886" s="78" t="s">
        <v>7112</v>
      </c>
      <c r="M886" s="78" t="s">
        <v>7113</v>
      </c>
      <c r="N886" s="78" t="s">
        <v>7114</v>
      </c>
      <c r="O886" s="78" t="s">
        <v>7115</v>
      </c>
      <c r="P886" s="9">
        <v>55</v>
      </c>
      <c r="Q886" s="6" t="s">
        <v>7116</v>
      </c>
      <c r="R886" s="6">
        <v>0</v>
      </c>
      <c r="S886" s="6">
        <v>35</v>
      </c>
      <c r="T886" s="6">
        <v>65</v>
      </c>
      <c r="U886" s="6">
        <v>100</v>
      </c>
      <c r="V886" s="9">
        <v>60</v>
      </c>
      <c r="W886" s="9">
        <v>100</v>
      </c>
      <c r="X886" s="6" t="s">
        <v>6958</v>
      </c>
      <c r="Y886" s="9"/>
      <c r="Z886" s="9"/>
      <c r="AA886" s="9"/>
      <c r="AB886" s="9">
        <v>4</v>
      </c>
      <c r="AC886" s="9"/>
      <c r="AD886" s="6">
        <v>65</v>
      </c>
      <c r="AE886" s="9">
        <v>4</v>
      </c>
      <c r="AF886" s="81">
        <v>30</v>
      </c>
      <c r="AG886" s="209"/>
      <c r="AH886" s="6" t="s">
        <v>6959</v>
      </c>
      <c r="AI886" s="119">
        <v>30</v>
      </c>
      <c r="AJ886" s="192"/>
      <c r="AK886" s="9"/>
      <c r="AL886" s="119"/>
      <c r="AM886" s="192"/>
      <c r="AN886" s="9"/>
      <c r="AO886" s="119"/>
      <c r="AP886" s="192"/>
      <c r="AQ886" s="9"/>
      <c r="AR886" s="81"/>
      <c r="AS886" s="192"/>
      <c r="AT886" s="9"/>
      <c r="AU886" s="119"/>
      <c r="AV886" s="84"/>
      <c r="AW886" s="9"/>
      <c r="AX886" s="119"/>
      <c r="AY886" s="192"/>
      <c r="AZ886" s="9"/>
      <c r="BA886" s="119"/>
      <c r="BB886" s="192"/>
      <c r="BC886" s="9"/>
      <c r="BD886" s="119"/>
      <c r="BE886" s="192"/>
      <c r="BF886" s="9"/>
      <c r="BG886" s="119"/>
    </row>
    <row r="887" spans="1:59" s="41" customFormat="1" ht="63.7" x14ac:dyDescent="0.25">
      <c r="A887" s="9">
        <v>3006</v>
      </c>
      <c r="B887" s="124" t="s">
        <v>6905</v>
      </c>
      <c r="C887" s="9"/>
      <c r="D887" s="6"/>
      <c r="E887" s="2" t="s">
        <v>7117</v>
      </c>
      <c r="F887" s="1" t="s">
        <v>7118</v>
      </c>
      <c r="G887" s="78" t="s">
        <v>7119</v>
      </c>
      <c r="H887" s="9">
        <v>2010</v>
      </c>
      <c r="I887" s="78" t="s">
        <v>7120</v>
      </c>
      <c r="J887" s="141">
        <v>346680</v>
      </c>
      <c r="K887" s="78" t="s">
        <v>7625</v>
      </c>
      <c r="L887" s="78" t="s">
        <v>7073</v>
      </c>
      <c r="M887" s="78" t="s">
        <v>7074</v>
      </c>
      <c r="N887" s="78" t="s">
        <v>7121</v>
      </c>
      <c r="O887" s="78" t="s">
        <v>7122</v>
      </c>
      <c r="P887" s="9"/>
      <c r="Q887" s="6">
        <v>40</v>
      </c>
      <c r="R887" s="6">
        <v>0</v>
      </c>
      <c r="S887" s="6">
        <v>10</v>
      </c>
      <c r="T887" s="6">
        <v>30</v>
      </c>
      <c r="U887" s="6">
        <v>40</v>
      </c>
      <c r="V887" s="9">
        <v>25</v>
      </c>
      <c r="W887" s="9">
        <v>100</v>
      </c>
      <c r="X887" s="6" t="s">
        <v>6914</v>
      </c>
      <c r="Y887" s="9"/>
      <c r="Z887" s="9"/>
      <c r="AA887" s="9"/>
      <c r="AB887" s="9">
        <v>4</v>
      </c>
      <c r="AC887" s="9"/>
      <c r="AD887" s="6"/>
      <c r="AE887" s="9">
        <v>4</v>
      </c>
      <c r="AF887" s="81">
        <v>10</v>
      </c>
      <c r="AG887" s="209"/>
      <c r="AH887" s="6" t="s">
        <v>7123</v>
      </c>
      <c r="AI887" s="119">
        <v>10</v>
      </c>
      <c r="AJ887" s="192"/>
      <c r="AK887" s="9"/>
      <c r="AL887" s="119"/>
      <c r="AM887" s="192"/>
      <c r="AN887" s="9"/>
      <c r="AO887" s="119"/>
      <c r="AP887" s="192"/>
      <c r="AQ887" s="9"/>
      <c r="AR887" s="81"/>
      <c r="AS887" s="192"/>
      <c r="AT887" s="9"/>
      <c r="AU887" s="119"/>
      <c r="AV887" s="84"/>
      <c r="AW887" s="9"/>
      <c r="AX887" s="119"/>
      <c r="AY887" s="192"/>
      <c r="AZ887" s="9"/>
      <c r="BA887" s="119"/>
      <c r="BB887" s="192"/>
      <c r="BC887" s="9"/>
      <c r="BD887" s="119"/>
      <c r="BE887" s="192"/>
      <c r="BF887" s="9"/>
      <c r="BG887" s="119"/>
    </row>
    <row r="888" spans="1:59" s="41" customFormat="1" ht="280.25" x14ac:dyDescent="0.25">
      <c r="A888" s="9">
        <v>3006</v>
      </c>
      <c r="B888" s="124" t="s">
        <v>6905</v>
      </c>
      <c r="C888" s="9"/>
      <c r="D888" s="6"/>
      <c r="E888" s="2" t="s">
        <v>7124</v>
      </c>
      <c r="F888" s="1" t="s">
        <v>7125</v>
      </c>
      <c r="G888" s="78" t="s">
        <v>7126</v>
      </c>
      <c r="H888" s="9">
        <v>2010</v>
      </c>
      <c r="I888" s="78" t="s">
        <v>7127</v>
      </c>
      <c r="J888" s="141">
        <v>149862</v>
      </c>
      <c r="K888" s="78" t="s">
        <v>7625</v>
      </c>
      <c r="L888" s="78" t="s">
        <v>7128</v>
      </c>
      <c r="M888" s="78" t="s">
        <v>7129</v>
      </c>
      <c r="N888" s="78" t="s">
        <v>7130</v>
      </c>
      <c r="O888" s="78" t="s">
        <v>7131</v>
      </c>
      <c r="P888" s="9" t="s">
        <v>7132</v>
      </c>
      <c r="Q888" s="6">
        <v>150</v>
      </c>
      <c r="R888" s="6">
        <v>0</v>
      </c>
      <c r="S888" s="6">
        <v>100</v>
      </c>
      <c r="T888" s="6">
        <v>50</v>
      </c>
      <c r="U888" s="6">
        <v>150</v>
      </c>
      <c r="V888" s="9">
        <v>100</v>
      </c>
      <c r="W888" s="9">
        <v>100</v>
      </c>
      <c r="X888" s="6" t="s">
        <v>6914</v>
      </c>
      <c r="Y888" s="9"/>
      <c r="Z888" s="9"/>
      <c r="AA888" s="9"/>
      <c r="AB888" s="9">
        <v>4</v>
      </c>
      <c r="AC888" s="9"/>
      <c r="AD888" s="6"/>
      <c r="AE888" s="9">
        <v>4</v>
      </c>
      <c r="AF888" s="81">
        <v>70</v>
      </c>
      <c r="AG888" s="209" t="s">
        <v>484</v>
      </c>
      <c r="AH888" s="6" t="s">
        <v>7133</v>
      </c>
      <c r="AI888" s="119">
        <v>70</v>
      </c>
      <c r="AJ888" s="192"/>
      <c r="AK888" s="9"/>
      <c r="AL888" s="119"/>
      <c r="AM888" s="192"/>
      <c r="AN888" s="9"/>
      <c r="AO888" s="119"/>
      <c r="AP888" s="192"/>
      <c r="AQ888" s="9"/>
      <c r="AR888" s="81"/>
      <c r="AS888" s="192"/>
      <c r="AT888" s="9"/>
      <c r="AU888" s="119"/>
      <c r="AV888" s="84"/>
      <c r="AW888" s="9"/>
      <c r="AX888" s="119"/>
      <c r="AY888" s="192"/>
      <c r="AZ888" s="9"/>
      <c r="BA888" s="119"/>
      <c r="BB888" s="192"/>
      <c r="BC888" s="9"/>
      <c r="BD888" s="119"/>
      <c r="BE888" s="192"/>
      <c r="BF888" s="9"/>
      <c r="BG888" s="119"/>
    </row>
    <row r="889" spans="1:59" s="41" customFormat="1" ht="89.2" x14ac:dyDescent="0.25">
      <c r="A889" s="9">
        <v>3030</v>
      </c>
      <c r="B889" s="124" t="s">
        <v>7134</v>
      </c>
      <c r="C889" s="9"/>
      <c r="D889" s="6"/>
      <c r="E889" s="2" t="s">
        <v>7135</v>
      </c>
      <c r="F889" s="1">
        <v>29870</v>
      </c>
      <c r="G889" s="78" t="s">
        <v>7136</v>
      </c>
      <c r="H889" s="9">
        <v>2009</v>
      </c>
      <c r="I889" s="78" t="s">
        <v>7137</v>
      </c>
      <c r="J889" s="141">
        <v>17388</v>
      </c>
      <c r="K889" s="78" t="s">
        <v>7625</v>
      </c>
      <c r="L889" s="78" t="s">
        <v>7138</v>
      </c>
      <c r="M889" s="78" t="s">
        <v>7139</v>
      </c>
      <c r="N889" s="78" t="s">
        <v>7140</v>
      </c>
      <c r="O889" s="78" t="s">
        <v>7141</v>
      </c>
      <c r="P889" s="9" t="s">
        <v>7142</v>
      </c>
      <c r="Q889" s="6">
        <v>0.372</v>
      </c>
      <c r="R889" s="6">
        <v>0</v>
      </c>
      <c r="S889" s="6">
        <v>1.6655172413793105</v>
      </c>
      <c r="T889" s="6">
        <v>73.2</v>
      </c>
      <c r="U889" s="6">
        <v>75.237517241379308</v>
      </c>
      <c r="V889" s="9">
        <v>100</v>
      </c>
      <c r="W889" s="9">
        <v>0</v>
      </c>
      <c r="X889" s="6" t="s">
        <v>7143</v>
      </c>
      <c r="Y889" s="9"/>
      <c r="Z889" s="9"/>
      <c r="AA889" s="9"/>
      <c r="AB889" s="9"/>
      <c r="AC889" s="9"/>
      <c r="AD889" s="6"/>
      <c r="AE889" s="9"/>
      <c r="AF889" s="81">
        <v>100</v>
      </c>
      <c r="AG889" s="209"/>
      <c r="AH889" s="6" t="s">
        <v>7144</v>
      </c>
      <c r="AI889" s="119">
        <v>100</v>
      </c>
      <c r="AJ889" s="192"/>
      <c r="AK889" s="9"/>
      <c r="AL889" s="119"/>
      <c r="AM889" s="192"/>
      <c r="AN889" s="9"/>
      <c r="AO889" s="119"/>
      <c r="AP889" s="192"/>
      <c r="AQ889" s="9"/>
      <c r="AR889" s="81"/>
      <c r="AS889" s="192"/>
      <c r="AT889" s="9"/>
      <c r="AU889" s="119"/>
      <c r="AV889" s="84"/>
      <c r="AW889" s="9"/>
      <c r="AX889" s="119"/>
      <c r="AY889" s="192"/>
      <c r="AZ889" s="9"/>
      <c r="BA889" s="119"/>
      <c r="BB889" s="192"/>
      <c r="BC889" s="9"/>
      <c r="BD889" s="119"/>
      <c r="BE889" s="192"/>
      <c r="BF889" s="9"/>
      <c r="BG889" s="119"/>
    </row>
    <row r="890" spans="1:59" s="41" customFormat="1" ht="89.2" x14ac:dyDescent="0.25">
      <c r="A890" s="9">
        <v>3030</v>
      </c>
      <c r="B890" s="124" t="s">
        <v>7134</v>
      </c>
      <c r="C890" s="9"/>
      <c r="D890" s="6"/>
      <c r="E890" s="2" t="s">
        <v>7145</v>
      </c>
      <c r="F890" s="1"/>
      <c r="G890" s="78" t="s">
        <v>7146</v>
      </c>
      <c r="H890" s="9">
        <v>2010</v>
      </c>
      <c r="I890" s="78" t="s">
        <v>7147</v>
      </c>
      <c r="J890" s="141">
        <v>21796</v>
      </c>
      <c r="K890" s="78" t="s">
        <v>7625</v>
      </c>
      <c r="L890" s="78" t="s">
        <v>7138</v>
      </c>
      <c r="M890" s="78" t="s">
        <v>7139</v>
      </c>
      <c r="N890" s="78" t="s">
        <v>7148</v>
      </c>
      <c r="O890" s="78" t="s">
        <v>7147</v>
      </c>
      <c r="P890" s="9" t="s">
        <v>7149</v>
      </c>
      <c r="Q890" s="6">
        <v>0.46600000000000003</v>
      </c>
      <c r="R890" s="6">
        <v>0</v>
      </c>
      <c r="S890" s="6">
        <v>2.0877394636015323</v>
      </c>
      <c r="T890" s="6">
        <v>73.2</v>
      </c>
      <c r="U890" s="6">
        <v>75.753739463601534</v>
      </c>
      <c r="V890" s="9">
        <v>100</v>
      </c>
      <c r="W890" s="9">
        <v>0</v>
      </c>
      <c r="X890" s="6" t="s">
        <v>7143</v>
      </c>
      <c r="Y890" s="9"/>
      <c r="Z890" s="9"/>
      <c r="AA890" s="9"/>
      <c r="AB890" s="9"/>
      <c r="AC890" s="9"/>
      <c r="AD890" s="6"/>
      <c r="AE890" s="9"/>
      <c r="AF890" s="81">
        <v>100</v>
      </c>
      <c r="AG890" s="209"/>
      <c r="AH890" s="6" t="s">
        <v>7150</v>
      </c>
      <c r="AI890" s="119">
        <v>100</v>
      </c>
      <c r="AJ890" s="192"/>
      <c r="AK890" s="9"/>
      <c r="AL890" s="119"/>
      <c r="AM890" s="192"/>
      <c r="AN890" s="9"/>
      <c r="AO890" s="119"/>
      <c r="AP890" s="192"/>
      <c r="AQ890" s="9"/>
      <c r="AR890" s="81"/>
      <c r="AS890" s="192"/>
      <c r="AT890" s="9"/>
      <c r="AU890" s="119"/>
      <c r="AV890" s="84"/>
      <c r="AW890" s="9"/>
      <c r="AX890" s="119"/>
      <c r="AY890" s="192"/>
      <c r="AZ890" s="9"/>
      <c r="BA890" s="119"/>
      <c r="BB890" s="192"/>
      <c r="BC890" s="9"/>
      <c r="BD890" s="119"/>
      <c r="BE890" s="192"/>
      <c r="BF890" s="9"/>
      <c r="BG890" s="119"/>
    </row>
    <row r="891" spans="1:59" s="41" customFormat="1" ht="165.6" x14ac:dyDescent="0.25">
      <c r="A891" s="9">
        <v>3030</v>
      </c>
      <c r="B891" s="124" t="s">
        <v>7134</v>
      </c>
      <c r="C891" s="9"/>
      <c r="D891" s="6"/>
      <c r="E891" s="2" t="s">
        <v>7151</v>
      </c>
      <c r="F891" s="1">
        <v>36120</v>
      </c>
      <c r="G891" s="78" t="s">
        <v>7152</v>
      </c>
      <c r="H891" s="9">
        <v>2010</v>
      </c>
      <c r="I891" s="78" t="s">
        <v>7153</v>
      </c>
      <c r="J891" s="141">
        <v>43337</v>
      </c>
      <c r="K891" s="78" t="s">
        <v>7625</v>
      </c>
      <c r="L891" s="78" t="s">
        <v>7138</v>
      </c>
      <c r="M891" s="78" t="s">
        <v>7139</v>
      </c>
      <c r="N891" s="78" t="s">
        <v>7154</v>
      </c>
      <c r="O891" s="78" t="s">
        <v>7155</v>
      </c>
      <c r="P891" s="9" t="s">
        <v>7156</v>
      </c>
      <c r="Q891" s="6">
        <v>0.92700000000000005</v>
      </c>
      <c r="R891" s="6">
        <v>0</v>
      </c>
      <c r="S891" s="6">
        <v>4.1510536398467428</v>
      </c>
      <c r="T891" s="6">
        <v>73.2</v>
      </c>
      <c r="U891" s="6">
        <v>78.278053639846746</v>
      </c>
      <c r="V891" s="9">
        <v>100</v>
      </c>
      <c r="W891" s="9">
        <v>0</v>
      </c>
      <c r="X891" s="6" t="s">
        <v>7143</v>
      </c>
      <c r="Y891" s="9"/>
      <c r="Z891" s="9"/>
      <c r="AA891" s="9"/>
      <c r="AB891" s="9">
        <v>4</v>
      </c>
      <c r="AC891" s="9"/>
      <c r="AD891" s="6"/>
      <c r="AE891" s="9"/>
      <c r="AF891" s="81">
        <v>100</v>
      </c>
      <c r="AG891" s="209" t="s">
        <v>7157</v>
      </c>
      <c r="AH891" s="6" t="s">
        <v>7144</v>
      </c>
      <c r="AI891" s="119">
        <v>100</v>
      </c>
      <c r="AJ891" s="192"/>
      <c r="AK891" s="9"/>
      <c r="AL891" s="119"/>
      <c r="AM891" s="192"/>
      <c r="AN891" s="9"/>
      <c r="AO891" s="119"/>
      <c r="AP891" s="192"/>
      <c r="AQ891" s="9"/>
      <c r="AR891" s="81"/>
      <c r="AS891" s="192"/>
      <c r="AT891" s="9"/>
      <c r="AU891" s="119"/>
      <c r="AV891" s="84"/>
      <c r="AW891" s="9"/>
      <c r="AX891" s="119"/>
      <c r="AY891" s="192"/>
      <c r="AZ891" s="9"/>
      <c r="BA891" s="119"/>
      <c r="BB891" s="192"/>
      <c r="BC891" s="9"/>
      <c r="BD891" s="119"/>
      <c r="BE891" s="192"/>
      <c r="BF891" s="9"/>
      <c r="BG891" s="119"/>
    </row>
    <row r="892" spans="1:59" s="41" customFormat="1" ht="191.1" x14ac:dyDescent="0.25">
      <c r="A892" s="9">
        <v>3030</v>
      </c>
      <c r="B892" s="124" t="s">
        <v>7134</v>
      </c>
      <c r="C892" s="9"/>
      <c r="D892" s="6"/>
      <c r="E892" s="2" t="s">
        <v>5281</v>
      </c>
      <c r="F892" s="1" t="s">
        <v>7158</v>
      </c>
      <c r="G892" s="78" t="s">
        <v>7159</v>
      </c>
      <c r="H892" s="9">
        <v>2010</v>
      </c>
      <c r="I892" s="78" t="s">
        <v>7160</v>
      </c>
      <c r="J892" s="141">
        <v>38646</v>
      </c>
      <c r="K892" s="78" t="s">
        <v>7625</v>
      </c>
      <c r="L892" s="78" t="s">
        <v>7138</v>
      </c>
      <c r="M892" s="78" t="s">
        <v>7139</v>
      </c>
      <c r="N892" s="78" t="s">
        <v>7161</v>
      </c>
      <c r="O892" s="78" t="s">
        <v>7162</v>
      </c>
      <c r="P892" s="9" t="s">
        <v>7163</v>
      </c>
      <c r="Q892" s="6">
        <v>0.82599999999999996</v>
      </c>
      <c r="R892" s="6">
        <v>0</v>
      </c>
      <c r="S892" s="6">
        <v>3.7017241379310351</v>
      </c>
      <c r="T892" s="6">
        <v>73.2</v>
      </c>
      <c r="U892" s="6">
        <v>77.727724137931034</v>
      </c>
      <c r="V892" s="9">
        <v>95</v>
      </c>
      <c r="W892" s="9">
        <v>0</v>
      </c>
      <c r="X892" s="6" t="s">
        <v>7143</v>
      </c>
      <c r="Y892" s="9"/>
      <c r="Z892" s="9"/>
      <c r="AA892" s="9"/>
      <c r="AB892" s="9">
        <v>30</v>
      </c>
      <c r="AC892" s="9"/>
      <c r="AD892" s="6"/>
      <c r="AE892" s="9"/>
      <c r="AF892" s="81">
        <v>100</v>
      </c>
      <c r="AG892" s="209"/>
      <c r="AH892" s="6" t="s">
        <v>7164</v>
      </c>
      <c r="AI892" s="119">
        <v>95</v>
      </c>
      <c r="AJ892" s="192"/>
      <c r="AK892" s="9"/>
      <c r="AL892" s="119"/>
      <c r="AM892" s="192"/>
      <c r="AN892" s="9"/>
      <c r="AO892" s="119"/>
      <c r="AP892" s="192"/>
      <c r="AQ892" s="9"/>
      <c r="AR892" s="81"/>
      <c r="AS892" s="192"/>
      <c r="AT892" s="9"/>
      <c r="AU892" s="119"/>
      <c r="AV892" s="84"/>
      <c r="AW892" s="9"/>
      <c r="AX892" s="119"/>
      <c r="AY892" s="192"/>
      <c r="AZ892" s="9"/>
      <c r="BA892" s="119"/>
      <c r="BB892" s="192"/>
      <c r="BC892" s="9"/>
      <c r="BD892" s="119"/>
      <c r="BE892" s="192"/>
      <c r="BF892" s="9"/>
      <c r="BG892" s="119"/>
    </row>
    <row r="893" spans="1:59" s="41" customFormat="1" ht="203.85" x14ac:dyDescent="0.25">
      <c r="A893" s="9">
        <v>3030</v>
      </c>
      <c r="B893" s="124" t="s">
        <v>7134</v>
      </c>
      <c r="C893" s="9"/>
      <c r="D893" s="6"/>
      <c r="E893" s="2" t="s">
        <v>291</v>
      </c>
      <c r="F893" s="1">
        <v>33417</v>
      </c>
      <c r="G893" s="78" t="s">
        <v>7165</v>
      </c>
      <c r="H893" s="9">
        <v>2010</v>
      </c>
      <c r="I893" s="78" t="s">
        <v>7166</v>
      </c>
      <c r="J893" s="141">
        <v>231332</v>
      </c>
      <c r="K893" s="78" t="s">
        <v>7625</v>
      </c>
      <c r="L893" s="78" t="s">
        <v>7138</v>
      </c>
      <c r="M893" s="78" t="s">
        <v>7139</v>
      </c>
      <c r="N893" s="78" t="s">
        <v>7167</v>
      </c>
      <c r="O893" s="78" t="s">
        <v>7168</v>
      </c>
      <c r="P893" s="9" t="s">
        <v>7169</v>
      </c>
      <c r="Q893" s="6">
        <v>4.9459999999999997</v>
      </c>
      <c r="R893" s="6">
        <v>0</v>
      </c>
      <c r="S893" s="6">
        <v>22.158237547892721</v>
      </c>
      <c r="T893" s="6">
        <v>73.2</v>
      </c>
      <c r="U893" s="6">
        <v>100.30423754789273</v>
      </c>
      <c r="V893" s="9">
        <v>100</v>
      </c>
      <c r="W893" s="9">
        <v>0</v>
      </c>
      <c r="X893" s="6" t="s">
        <v>7143</v>
      </c>
      <c r="Y893" s="9"/>
      <c r="Z893" s="9"/>
      <c r="AA893" s="9"/>
      <c r="AB893" s="9">
        <v>30</v>
      </c>
      <c r="AC893" s="9"/>
      <c r="AD893" s="6"/>
      <c r="AE893" s="9"/>
      <c r="AF893" s="81">
        <v>100</v>
      </c>
      <c r="AG893" s="209" t="s">
        <v>7170</v>
      </c>
      <c r="AH893" s="6" t="s">
        <v>7144</v>
      </c>
      <c r="AI893" s="119">
        <v>100</v>
      </c>
      <c r="AJ893" s="192"/>
      <c r="AK893" s="9"/>
      <c r="AL893" s="119"/>
      <c r="AM893" s="192"/>
      <c r="AN893" s="9"/>
      <c r="AO893" s="119"/>
      <c r="AP893" s="192"/>
      <c r="AQ893" s="9"/>
      <c r="AR893" s="81"/>
      <c r="AS893" s="192"/>
      <c r="AT893" s="9"/>
      <c r="AU893" s="119"/>
      <c r="AV893" s="84"/>
      <c r="AW893" s="9"/>
      <c r="AX893" s="119"/>
      <c r="AY893" s="192"/>
      <c r="AZ893" s="9"/>
      <c r="BA893" s="119"/>
      <c r="BB893" s="192"/>
      <c r="BC893" s="9"/>
      <c r="BD893" s="119"/>
      <c r="BE893" s="192"/>
      <c r="BF893" s="9"/>
      <c r="BG893" s="119"/>
    </row>
    <row r="894" spans="1:59" s="41" customFormat="1" ht="356.7" x14ac:dyDescent="0.25">
      <c r="A894" s="9">
        <v>3030</v>
      </c>
      <c r="B894" s="124" t="s">
        <v>7134</v>
      </c>
      <c r="C894" s="9"/>
      <c r="D894" s="6"/>
      <c r="E894" s="2" t="s">
        <v>7151</v>
      </c>
      <c r="F894" s="1">
        <v>36120</v>
      </c>
      <c r="G894" s="78" t="s">
        <v>7171</v>
      </c>
      <c r="H894" s="9">
        <v>2010</v>
      </c>
      <c r="I894" s="78" t="s">
        <v>7172</v>
      </c>
      <c r="J894" s="141">
        <v>44166</v>
      </c>
      <c r="K894" s="78" t="s">
        <v>7625</v>
      </c>
      <c r="L894" s="78" t="s">
        <v>7138</v>
      </c>
      <c r="M894" s="78" t="s">
        <v>7139</v>
      </c>
      <c r="N894" s="78" t="s">
        <v>7173</v>
      </c>
      <c r="O894" s="78" t="s">
        <v>7174</v>
      </c>
      <c r="P894" s="9" t="s">
        <v>7175</v>
      </c>
      <c r="Q894" s="6">
        <v>0.94399999999999995</v>
      </c>
      <c r="R894" s="6">
        <v>0</v>
      </c>
      <c r="S894" s="6">
        <v>4.2304597701149431</v>
      </c>
      <c r="T894" s="6">
        <v>73.2</v>
      </c>
      <c r="U894" s="6">
        <v>78.374459770114953</v>
      </c>
      <c r="V894" s="9">
        <v>100</v>
      </c>
      <c r="W894" s="9">
        <v>0</v>
      </c>
      <c r="X894" s="6" t="s">
        <v>7143</v>
      </c>
      <c r="Y894" s="9"/>
      <c r="Z894" s="9"/>
      <c r="AA894" s="9"/>
      <c r="AB894" s="9">
        <v>4</v>
      </c>
      <c r="AC894" s="9"/>
      <c r="AD894" s="6"/>
      <c r="AE894" s="9"/>
      <c r="AF894" s="81">
        <v>100</v>
      </c>
      <c r="AG894" s="209" t="s">
        <v>7176</v>
      </c>
      <c r="AH894" s="6" t="s">
        <v>7144</v>
      </c>
      <c r="AI894" s="119">
        <v>100</v>
      </c>
      <c r="AJ894" s="192"/>
      <c r="AK894" s="9"/>
      <c r="AL894" s="119"/>
      <c r="AM894" s="192"/>
      <c r="AN894" s="9"/>
      <c r="AO894" s="119"/>
      <c r="AP894" s="192"/>
      <c r="AQ894" s="9"/>
      <c r="AR894" s="81"/>
      <c r="AS894" s="192"/>
      <c r="AT894" s="9"/>
      <c r="AU894" s="119"/>
      <c r="AV894" s="84"/>
      <c r="AW894" s="9"/>
      <c r="AX894" s="119"/>
      <c r="AY894" s="192"/>
      <c r="AZ894" s="9"/>
      <c r="BA894" s="119"/>
      <c r="BB894" s="192"/>
      <c r="BC894" s="9"/>
      <c r="BD894" s="119"/>
      <c r="BE894" s="192"/>
      <c r="BF894" s="9"/>
      <c r="BG894" s="119"/>
    </row>
    <row r="895" spans="1:59" s="41" customFormat="1" ht="89.2" x14ac:dyDescent="0.25">
      <c r="A895" s="9">
        <v>3030</v>
      </c>
      <c r="B895" s="124" t="s">
        <v>7134</v>
      </c>
      <c r="C895" s="9"/>
      <c r="D895" s="6"/>
      <c r="E895" s="2" t="s">
        <v>5281</v>
      </c>
      <c r="F895" s="1" t="s">
        <v>7158</v>
      </c>
      <c r="G895" s="78" t="s">
        <v>7177</v>
      </c>
      <c r="H895" s="9">
        <v>2010</v>
      </c>
      <c r="I895" s="78" t="s">
        <v>7178</v>
      </c>
      <c r="J895" s="141">
        <v>22195</v>
      </c>
      <c r="K895" s="78" t="s">
        <v>7625</v>
      </c>
      <c r="L895" s="78" t="s">
        <v>7138</v>
      </c>
      <c r="M895" s="78" t="s">
        <v>7139</v>
      </c>
      <c r="N895" s="78"/>
      <c r="O895" s="78"/>
      <c r="P895" s="9" t="s">
        <v>7179</v>
      </c>
      <c r="Q895" s="6">
        <v>0.47499999999999998</v>
      </c>
      <c r="R895" s="6">
        <v>0</v>
      </c>
      <c r="S895" s="6">
        <v>2.1259578544061304</v>
      </c>
      <c r="T895" s="6">
        <v>73.2</v>
      </c>
      <c r="U895" s="6">
        <v>75.800957854406136</v>
      </c>
      <c r="V895" s="9">
        <v>100</v>
      </c>
      <c r="W895" s="9">
        <v>0</v>
      </c>
      <c r="X895" s="6" t="s">
        <v>7143</v>
      </c>
      <c r="Y895" s="9"/>
      <c r="Z895" s="9"/>
      <c r="AA895" s="9"/>
      <c r="AB895" s="9">
        <v>30</v>
      </c>
      <c r="AC895" s="9"/>
      <c r="AD895" s="6"/>
      <c r="AE895" s="9"/>
      <c r="AF895" s="81">
        <v>100</v>
      </c>
      <c r="AG895" s="209"/>
      <c r="AH895" s="6" t="s">
        <v>7164</v>
      </c>
      <c r="AI895" s="119">
        <v>100</v>
      </c>
      <c r="AJ895" s="192"/>
      <c r="AK895" s="9"/>
      <c r="AL895" s="119"/>
      <c r="AM895" s="192"/>
      <c r="AN895" s="9"/>
      <c r="AO895" s="119"/>
      <c r="AP895" s="192"/>
      <c r="AQ895" s="9"/>
      <c r="AR895" s="81"/>
      <c r="AS895" s="192"/>
      <c r="AT895" s="9"/>
      <c r="AU895" s="119"/>
      <c r="AV895" s="84"/>
      <c r="AW895" s="9"/>
      <c r="AX895" s="119"/>
      <c r="AY895" s="192"/>
      <c r="AZ895" s="9"/>
      <c r="BA895" s="119"/>
      <c r="BB895" s="192"/>
      <c r="BC895" s="9"/>
      <c r="BD895" s="119"/>
      <c r="BE895" s="192"/>
      <c r="BF895" s="9"/>
      <c r="BG895" s="119"/>
    </row>
    <row r="896" spans="1:59" s="41" customFormat="1" ht="89.2" x14ac:dyDescent="0.25">
      <c r="A896" s="9">
        <v>3030</v>
      </c>
      <c r="B896" s="124" t="s">
        <v>7134</v>
      </c>
      <c r="C896" s="9"/>
      <c r="D896" s="6"/>
      <c r="E896" s="2" t="s">
        <v>7145</v>
      </c>
      <c r="F896" s="1"/>
      <c r="G896" s="78" t="s">
        <v>7180</v>
      </c>
      <c r="H896" s="9">
        <v>2010</v>
      </c>
      <c r="I896" s="78" t="s">
        <v>7181</v>
      </c>
      <c r="J896" s="141">
        <v>64059</v>
      </c>
      <c r="K896" s="78" t="s">
        <v>7625</v>
      </c>
      <c r="L896" s="78" t="s">
        <v>7138</v>
      </c>
      <c r="M896" s="78" t="s">
        <v>7139</v>
      </c>
      <c r="N896" s="78" t="s">
        <v>7182</v>
      </c>
      <c r="O896" s="78" t="s">
        <v>7181</v>
      </c>
      <c r="P896" s="9" t="s">
        <v>7183</v>
      </c>
      <c r="Q896" s="6">
        <v>1.37</v>
      </c>
      <c r="R896" s="6">
        <v>0</v>
      </c>
      <c r="S896" s="6">
        <v>6.1359195402298852</v>
      </c>
      <c r="T896" s="6">
        <v>73.2</v>
      </c>
      <c r="U896" s="6">
        <v>80.705919540229885</v>
      </c>
      <c r="V896" s="9">
        <v>100</v>
      </c>
      <c r="W896" s="9">
        <v>0</v>
      </c>
      <c r="X896" s="6" t="s">
        <v>7143</v>
      </c>
      <c r="Y896" s="9"/>
      <c r="Z896" s="9"/>
      <c r="AA896" s="9"/>
      <c r="AB896" s="9">
        <v>30</v>
      </c>
      <c r="AC896" s="9"/>
      <c r="AD896" s="6"/>
      <c r="AE896" s="9"/>
      <c r="AF896" s="81">
        <v>100</v>
      </c>
      <c r="AG896" s="209"/>
      <c r="AH896" s="6" t="s">
        <v>7150</v>
      </c>
      <c r="AI896" s="119">
        <v>100</v>
      </c>
      <c r="AJ896" s="192"/>
      <c r="AK896" s="9"/>
      <c r="AL896" s="119"/>
      <c r="AM896" s="192"/>
      <c r="AN896" s="9"/>
      <c r="AO896" s="119"/>
      <c r="AP896" s="192"/>
      <c r="AQ896" s="9"/>
      <c r="AR896" s="81"/>
      <c r="AS896" s="192"/>
      <c r="AT896" s="9"/>
      <c r="AU896" s="119"/>
      <c r="AV896" s="84"/>
      <c r="AW896" s="9"/>
      <c r="AX896" s="119"/>
      <c r="AY896" s="192"/>
      <c r="AZ896" s="9"/>
      <c r="BA896" s="119"/>
      <c r="BB896" s="192"/>
      <c r="BC896" s="9"/>
      <c r="BD896" s="119"/>
      <c r="BE896" s="192"/>
      <c r="BF896" s="9"/>
      <c r="BG896" s="119"/>
    </row>
    <row r="897" spans="1:59" s="41" customFormat="1" ht="89.2" x14ac:dyDescent="0.25">
      <c r="A897" s="9">
        <v>3030</v>
      </c>
      <c r="B897" s="124" t="s">
        <v>7134</v>
      </c>
      <c r="C897" s="9"/>
      <c r="D897" s="6"/>
      <c r="E897" s="2" t="s">
        <v>5281</v>
      </c>
      <c r="F897" s="1" t="s">
        <v>7158</v>
      </c>
      <c r="G897" s="78" t="s">
        <v>7184</v>
      </c>
      <c r="H897" s="9">
        <v>2010</v>
      </c>
      <c r="I897" s="78" t="s">
        <v>7185</v>
      </c>
      <c r="J897" s="141">
        <v>113980</v>
      </c>
      <c r="K897" s="78" t="s">
        <v>7625</v>
      </c>
      <c r="L897" s="78" t="s">
        <v>7138</v>
      </c>
      <c r="M897" s="78" t="s">
        <v>7139</v>
      </c>
      <c r="N897" s="78" t="s">
        <v>7186</v>
      </c>
      <c r="O897" s="78"/>
      <c r="P897" s="9" t="s">
        <v>7187</v>
      </c>
      <c r="Q897" s="6">
        <v>2.4369999999999998</v>
      </c>
      <c r="R897" s="6">
        <v>0</v>
      </c>
      <c r="S897" s="6">
        <v>10.917624521072797</v>
      </c>
      <c r="T897" s="6">
        <v>73.2</v>
      </c>
      <c r="U897" s="6">
        <v>86.554624521072796</v>
      </c>
      <c r="V897" s="9">
        <v>100</v>
      </c>
      <c r="W897" s="9">
        <v>0</v>
      </c>
      <c r="X897" s="6" t="s">
        <v>7143</v>
      </c>
      <c r="Y897" s="9"/>
      <c r="Z897" s="9"/>
      <c r="AA897" s="9"/>
      <c r="AB897" s="9">
        <v>30</v>
      </c>
      <c r="AC897" s="9"/>
      <c r="AD897" s="6"/>
      <c r="AE897" s="9"/>
      <c r="AF897" s="81">
        <v>100</v>
      </c>
      <c r="AG897" s="209"/>
      <c r="AH897" s="6" t="s">
        <v>7164</v>
      </c>
      <c r="AI897" s="119">
        <v>100</v>
      </c>
      <c r="AJ897" s="192"/>
      <c r="AK897" s="9"/>
      <c r="AL897" s="119"/>
      <c r="AM897" s="192"/>
      <c r="AN897" s="9"/>
      <c r="AO897" s="119"/>
      <c r="AP897" s="192"/>
      <c r="AQ897" s="9"/>
      <c r="AR897" s="81"/>
      <c r="AS897" s="192"/>
      <c r="AT897" s="9"/>
      <c r="AU897" s="119"/>
      <c r="AV897" s="84"/>
      <c r="AW897" s="9"/>
      <c r="AX897" s="119"/>
      <c r="AY897" s="192"/>
      <c r="AZ897" s="9"/>
      <c r="BA897" s="119"/>
      <c r="BB897" s="192"/>
      <c r="BC897" s="9"/>
      <c r="BD897" s="119"/>
      <c r="BE897" s="192"/>
      <c r="BF897" s="9"/>
      <c r="BG897" s="119"/>
    </row>
    <row r="898" spans="1:59" s="41" customFormat="1" ht="89.2" x14ac:dyDescent="0.25">
      <c r="A898" s="9">
        <v>3030</v>
      </c>
      <c r="B898" s="124" t="s">
        <v>7134</v>
      </c>
      <c r="C898" s="9"/>
      <c r="D898" s="6"/>
      <c r="E898" s="2" t="s">
        <v>7145</v>
      </c>
      <c r="F898" s="1"/>
      <c r="G898" s="78" t="s">
        <v>7188</v>
      </c>
      <c r="H898" s="9">
        <v>2010</v>
      </c>
      <c r="I898" s="78" t="s">
        <v>7189</v>
      </c>
      <c r="J898" s="141">
        <v>19967</v>
      </c>
      <c r="K898" s="78" t="s">
        <v>7625</v>
      </c>
      <c r="L898" s="78" t="s">
        <v>7138</v>
      </c>
      <c r="M898" s="78" t="s">
        <v>7139</v>
      </c>
      <c r="N898" s="78" t="s">
        <v>7190</v>
      </c>
      <c r="O898" s="78" t="s">
        <v>7189</v>
      </c>
      <c r="P898" s="9" t="s">
        <v>7191</v>
      </c>
      <c r="Q898" s="6">
        <v>0.42699999999999999</v>
      </c>
      <c r="R898" s="6">
        <v>0</v>
      </c>
      <c r="S898" s="6">
        <v>1.9125478927203066</v>
      </c>
      <c r="T898" s="6">
        <v>73.2</v>
      </c>
      <c r="U898" s="6">
        <v>75.539547892720307</v>
      </c>
      <c r="V898" s="9">
        <v>100</v>
      </c>
      <c r="W898" s="9">
        <v>0</v>
      </c>
      <c r="X898" s="6" t="s">
        <v>7143</v>
      </c>
      <c r="Y898" s="9"/>
      <c r="Z898" s="9"/>
      <c r="AA898" s="9"/>
      <c r="AB898" s="9">
        <v>30</v>
      </c>
      <c r="AC898" s="9"/>
      <c r="AD898" s="6"/>
      <c r="AE898" s="9"/>
      <c r="AF898" s="81">
        <v>100</v>
      </c>
      <c r="AG898" s="209"/>
      <c r="AH898" s="6" t="s">
        <v>7150</v>
      </c>
      <c r="AI898" s="119">
        <v>100</v>
      </c>
      <c r="AJ898" s="192"/>
      <c r="AK898" s="9"/>
      <c r="AL898" s="119"/>
      <c r="AM898" s="192"/>
      <c r="AN898" s="9"/>
      <c r="AO898" s="119"/>
      <c r="AP898" s="192"/>
      <c r="AQ898" s="9"/>
      <c r="AR898" s="81"/>
      <c r="AS898" s="192"/>
      <c r="AT898" s="9"/>
      <c r="AU898" s="119"/>
      <c r="AV898" s="84"/>
      <c r="AW898" s="9"/>
      <c r="AX898" s="119"/>
      <c r="AY898" s="192"/>
      <c r="AZ898" s="9"/>
      <c r="BA898" s="119"/>
      <c r="BB898" s="192"/>
      <c r="BC898" s="9"/>
      <c r="BD898" s="119"/>
      <c r="BE898" s="192"/>
      <c r="BF898" s="9"/>
      <c r="BG898" s="119"/>
    </row>
    <row r="899" spans="1:59" s="41" customFormat="1" ht="203.85" x14ac:dyDescent="0.25">
      <c r="A899" s="9">
        <v>3030</v>
      </c>
      <c r="B899" s="124" t="s">
        <v>7134</v>
      </c>
      <c r="C899" s="9"/>
      <c r="D899" s="6"/>
      <c r="E899" s="2" t="s">
        <v>7192</v>
      </c>
      <c r="F899" s="1">
        <v>25126</v>
      </c>
      <c r="G899" s="78" t="s">
        <v>7193</v>
      </c>
      <c r="H899" s="9">
        <v>2011</v>
      </c>
      <c r="I899" s="78" t="s">
        <v>7194</v>
      </c>
      <c r="J899" s="141">
        <v>149344</v>
      </c>
      <c r="K899" s="78" t="s">
        <v>7625</v>
      </c>
      <c r="L899" s="78" t="s">
        <v>7138</v>
      </c>
      <c r="M899" s="78" t="s">
        <v>7139</v>
      </c>
      <c r="N899" s="78" t="s">
        <v>7195</v>
      </c>
      <c r="O899" s="78" t="s">
        <v>7196</v>
      </c>
      <c r="P899" s="9" t="s">
        <v>7197</v>
      </c>
      <c r="Q899" s="6">
        <v>3.1930000000000001</v>
      </c>
      <c r="R899" s="6">
        <v>0</v>
      </c>
      <c r="S899" s="6">
        <v>14.304980842911879</v>
      </c>
      <c r="T899" s="6">
        <v>73.2</v>
      </c>
      <c r="U899" s="6">
        <v>90.697980842911875</v>
      </c>
      <c r="V899" s="9">
        <v>70</v>
      </c>
      <c r="W899" s="9">
        <v>0</v>
      </c>
      <c r="X899" s="6" t="s">
        <v>7143</v>
      </c>
      <c r="Y899" s="9"/>
      <c r="Z899" s="9"/>
      <c r="AA899" s="9"/>
      <c r="AB899" s="9">
        <v>44</v>
      </c>
      <c r="AC899" s="9"/>
      <c r="AD899" s="6"/>
      <c r="AE899" s="9"/>
      <c r="AF899" s="81">
        <v>100</v>
      </c>
      <c r="AG899" s="209"/>
      <c r="AH899" s="6" t="s">
        <v>7198</v>
      </c>
      <c r="AI899" s="119">
        <v>100</v>
      </c>
      <c r="AJ899" s="192"/>
      <c r="AK899" s="9"/>
      <c r="AL899" s="119"/>
      <c r="AM899" s="192"/>
      <c r="AN899" s="9"/>
      <c r="AO899" s="119"/>
      <c r="AP899" s="192"/>
      <c r="AQ899" s="9"/>
      <c r="AR899" s="81"/>
      <c r="AS899" s="192"/>
      <c r="AT899" s="9"/>
      <c r="AU899" s="119"/>
      <c r="AV899" s="84"/>
      <c r="AW899" s="9"/>
      <c r="AX899" s="119"/>
      <c r="AY899" s="192"/>
      <c r="AZ899" s="9"/>
      <c r="BA899" s="119"/>
      <c r="BB899" s="192"/>
      <c r="BC899" s="9"/>
      <c r="BD899" s="119"/>
      <c r="BE899" s="192"/>
      <c r="BF899" s="9"/>
      <c r="BG899" s="119"/>
    </row>
    <row r="900" spans="1:59" s="41" customFormat="1" ht="203.85" x14ac:dyDescent="0.25">
      <c r="A900" s="9">
        <v>3030</v>
      </c>
      <c r="B900" s="124" t="s">
        <v>7134</v>
      </c>
      <c r="C900" s="9"/>
      <c r="D900" s="6"/>
      <c r="E900" s="2" t="s">
        <v>7144</v>
      </c>
      <c r="F900" s="1"/>
      <c r="G900" s="78" t="s">
        <v>7199</v>
      </c>
      <c r="H900" s="9">
        <v>2011</v>
      </c>
      <c r="I900" s="78" t="s">
        <v>7200</v>
      </c>
      <c r="J900" s="141">
        <v>70830</v>
      </c>
      <c r="K900" s="78" t="s">
        <v>7625</v>
      </c>
      <c r="L900" s="78" t="s">
        <v>7138</v>
      </c>
      <c r="M900" s="78" t="s">
        <v>7139</v>
      </c>
      <c r="N900" s="78" t="s">
        <v>7201</v>
      </c>
      <c r="O900" s="78" t="s">
        <v>7202</v>
      </c>
      <c r="P900" s="9" t="s">
        <v>7203</v>
      </c>
      <c r="Q900" s="6">
        <v>1.514</v>
      </c>
      <c r="R900" s="6">
        <v>0</v>
      </c>
      <c r="S900" s="6">
        <v>6.7844827586206895</v>
      </c>
      <c r="T900" s="6">
        <v>73.2</v>
      </c>
      <c r="U900" s="6">
        <v>81.498482758620696</v>
      </c>
      <c r="V900" s="9">
        <v>40</v>
      </c>
      <c r="W900" s="9">
        <v>0</v>
      </c>
      <c r="X900" s="6" t="s">
        <v>7143</v>
      </c>
      <c r="Y900" s="9"/>
      <c r="Z900" s="9"/>
      <c r="AA900" s="9"/>
      <c r="AB900" s="9">
        <v>30</v>
      </c>
      <c r="AC900" s="9"/>
      <c r="AD900" s="6"/>
      <c r="AE900" s="9"/>
      <c r="AF900" s="81">
        <v>40</v>
      </c>
      <c r="AG900" s="209" t="s">
        <v>7170</v>
      </c>
      <c r="AH900" s="6" t="s">
        <v>7144</v>
      </c>
      <c r="AI900" s="119">
        <v>40</v>
      </c>
      <c r="AJ900" s="192"/>
      <c r="AK900" s="9"/>
      <c r="AL900" s="119"/>
      <c r="AM900" s="192"/>
      <c r="AN900" s="9"/>
      <c r="AO900" s="119"/>
      <c r="AP900" s="192"/>
      <c r="AQ900" s="9"/>
      <c r="AR900" s="81"/>
      <c r="AS900" s="192"/>
      <c r="AT900" s="9"/>
      <c r="AU900" s="119"/>
      <c r="AV900" s="84"/>
      <c r="AW900" s="9"/>
      <c r="AX900" s="119"/>
      <c r="AY900" s="192"/>
      <c r="AZ900" s="9"/>
      <c r="BA900" s="119"/>
      <c r="BB900" s="192"/>
      <c r="BC900" s="9"/>
      <c r="BD900" s="119"/>
      <c r="BE900" s="192"/>
      <c r="BF900" s="9"/>
      <c r="BG900" s="119"/>
    </row>
    <row r="901" spans="1:59" s="41" customFormat="1" ht="114.65" x14ac:dyDescent="0.25">
      <c r="A901" s="9">
        <v>3030</v>
      </c>
      <c r="B901" s="124" t="s">
        <v>7134</v>
      </c>
      <c r="C901" s="9"/>
      <c r="D901" s="6"/>
      <c r="E901" s="2" t="s">
        <v>291</v>
      </c>
      <c r="F901" s="1">
        <v>21244</v>
      </c>
      <c r="G901" s="78" t="s">
        <v>7204</v>
      </c>
      <c r="H901" s="9">
        <v>2011</v>
      </c>
      <c r="I901" s="78" t="s">
        <v>7205</v>
      </c>
      <c r="J901" s="141">
        <v>43980</v>
      </c>
      <c r="K901" s="78" t="s">
        <v>7625</v>
      </c>
      <c r="L901" s="78" t="s">
        <v>7138</v>
      </c>
      <c r="M901" s="78" t="s">
        <v>7139</v>
      </c>
      <c r="N901" s="78" t="s">
        <v>7206</v>
      </c>
      <c r="O901" s="78" t="s">
        <v>7205</v>
      </c>
      <c r="P901" s="9" t="s">
        <v>7207</v>
      </c>
      <c r="Q901" s="6">
        <v>0.94</v>
      </c>
      <c r="R901" s="6">
        <v>0</v>
      </c>
      <c r="S901" s="6">
        <v>4.2126436781609193</v>
      </c>
      <c r="T901" s="6">
        <v>73.2</v>
      </c>
      <c r="U901" s="6">
        <v>78.352643678160916</v>
      </c>
      <c r="V901" s="9">
        <v>85</v>
      </c>
      <c r="W901" s="9">
        <v>0</v>
      </c>
      <c r="X901" s="6" t="s">
        <v>7143</v>
      </c>
      <c r="Y901" s="9"/>
      <c r="Z901" s="9"/>
      <c r="AA901" s="9"/>
      <c r="AB901" s="9">
        <v>4</v>
      </c>
      <c r="AC901" s="9"/>
      <c r="AD901" s="6"/>
      <c r="AE901" s="9"/>
      <c r="AF901" s="81">
        <v>85</v>
      </c>
      <c r="AG901" s="209" t="s">
        <v>7208</v>
      </c>
      <c r="AH901" s="6" t="s">
        <v>7144</v>
      </c>
      <c r="AI901" s="119">
        <v>85</v>
      </c>
      <c r="AJ901" s="192"/>
      <c r="AK901" s="9"/>
      <c r="AL901" s="119"/>
      <c r="AM901" s="192"/>
      <c r="AN901" s="9"/>
      <c r="AO901" s="119"/>
      <c r="AP901" s="192"/>
      <c r="AQ901" s="9"/>
      <c r="AR901" s="81"/>
      <c r="AS901" s="192"/>
      <c r="AT901" s="9"/>
      <c r="AU901" s="119"/>
      <c r="AV901" s="84"/>
      <c r="AW901" s="9"/>
      <c r="AX901" s="119"/>
      <c r="AY901" s="192"/>
      <c r="AZ901" s="9"/>
      <c r="BA901" s="119"/>
      <c r="BB901" s="192"/>
      <c r="BC901" s="9"/>
      <c r="BD901" s="119"/>
      <c r="BE901" s="192"/>
      <c r="BF901" s="9"/>
      <c r="BG901" s="119"/>
    </row>
    <row r="902" spans="1:59" s="41" customFormat="1" ht="178.35" x14ac:dyDescent="0.25">
      <c r="A902" s="9">
        <v>3039</v>
      </c>
      <c r="B902" s="124" t="s">
        <v>7209</v>
      </c>
      <c r="C902" s="9">
        <v>1</v>
      </c>
      <c r="D902" s="6"/>
      <c r="E902" s="2" t="s">
        <v>7210</v>
      </c>
      <c r="F902" s="1" t="s">
        <v>7211</v>
      </c>
      <c r="G902" s="78" t="s">
        <v>7212</v>
      </c>
      <c r="H902" s="9">
        <v>2013</v>
      </c>
      <c r="I902" s="78" t="s">
        <v>7213</v>
      </c>
      <c r="J902" s="141">
        <v>81715.600000000006</v>
      </c>
      <c r="K902" s="78" t="s">
        <v>7625</v>
      </c>
      <c r="L902" s="78" t="s">
        <v>7214</v>
      </c>
      <c r="M902" s="78" t="s">
        <v>7215</v>
      </c>
      <c r="N902" s="78" t="s">
        <v>7216</v>
      </c>
      <c r="O902" s="78" t="s">
        <v>7217</v>
      </c>
      <c r="P902" s="9" t="s">
        <v>7218</v>
      </c>
      <c r="Q902" s="6">
        <v>9.6136000000000017</v>
      </c>
      <c r="R902" s="6">
        <v>0</v>
      </c>
      <c r="S902" s="6">
        <v>9.6136000000000017</v>
      </c>
      <c r="T902" s="6">
        <v>0</v>
      </c>
      <c r="U902" s="6">
        <v>9.6136000000000017</v>
      </c>
      <c r="V902" s="9">
        <v>10</v>
      </c>
      <c r="W902" s="9">
        <v>66</v>
      </c>
      <c r="X902" s="6" t="s">
        <v>7219</v>
      </c>
      <c r="Y902" s="9"/>
      <c r="Z902" s="9"/>
      <c r="AA902" s="9"/>
      <c r="AB902" s="9">
        <v>65</v>
      </c>
      <c r="AC902" s="9"/>
      <c r="AD902" s="6">
        <v>60</v>
      </c>
      <c r="AE902" s="9">
        <v>3</v>
      </c>
      <c r="AF902" s="81">
        <v>10</v>
      </c>
      <c r="AG902" s="209" t="s">
        <v>7220</v>
      </c>
      <c r="AH902" s="6" t="s">
        <v>7221</v>
      </c>
      <c r="AI902" s="119">
        <v>10</v>
      </c>
      <c r="AJ902" s="192" t="s">
        <v>7222</v>
      </c>
      <c r="AK902" s="9" t="s">
        <v>7222</v>
      </c>
      <c r="AL902" s="119"/>
      <c r="AM902" s="192" t="s">
        <v>7222</v>
      </c>
      <c r="AN902" s="9" t="s">
        <v>7222</v>
      </c>
      <c r="AO902" s="119"/>
      <c r="AP902" s="192" t="s">
        <v>7222</v>
      </c>
      <c r="AQ902" s="9" t="s">
        <v>7222</v>
      </c>
      <c r="AR902" s="81"/>
      <c r="AS902" s="192"/>
      <c r="AT902" s="9"/>
      <c r="AU902" s="119"/>
      <c r="AV902" s="84"/>
      <c r="AW902" s="9"/>
      <c r="AX902" s="119"/>
      <c r="AY902" s="192"/>
      <c r="AZ902" s="9"/>
      <c r="BA902" s="119"/>
      <c r="BB902" s="192"/>
      <c r="BC902" s="9"/>
      <c r="BD902" s="119"/>
      <c r="BE902" s="192"/>
      <c r="BF902" s="9"/>
      <c r="BG902" s="119"/>
    </row>
    <row r="903" spans="1:59" s="41" customFormat="1" ht="76.45" x14ac:dyDescent="0.25">
      <c r="A903" s="9">
        <v>3039</v>
      </c>
      <c r="B903" s="124" t="s">
        <v>7209</v>
      </c>
      <c r="C903" s="9">
        <v>1</v>
      </c>
      <c r="D903" s="6"/>
      <c r="E903" s="2" t="s">
        <v>7223</v>
      </c>
      <c r="F903" s="1" t="s">
        <v>7224</v>
      </c>
      <c r="G903" s="78" t="s">
        <v>7225</v>
      </c>
      <c r="H903" s="9">
        <v>2013</v>
      </c>
      <c r="I903" s="78" t="s">
        <v>7225</v>
      </c>
      <c r="J903" s="141">
        <v>56696.95</v>
      </c>
      <c r="K903" s="78" t="s">
        <v>7625</v>
      </c>
      <c r="L903" s="78" t="s">
        <v>7226</v>
      </c>
      <c r="M903" s="78" t="s">
        <v>7227</v>
      </c>
      <c r="N903" s="78" t="s">
        <v>7228</v>
      </c>
      <c r="O903" s="78" t="s">
        <v>7229</v>
      </c>
      <c r="P903" s="9" t="s">
        <v>7230</v>
      </c>
      <c r="Q903" s="6">
        <v>6.6702294117647059</v>
      </c>
      <c r="R903" s="6">
        <v>0</v>
      </c>
      <c r="S903" s="6">
        <v>6.6702294117647059</v>
      </c>
      <c r="T903" s="6">
        <v>0</v>
      </c>
      <c r="U903" s="6">
        <v>6.6702294117647059</v>
      </c>
      <c r="V903" s="9">
        <v>25</v>
      </c>
      <c r="W903" s="9">
        <v>66</v>
      </c>
      <c r="X903" s="6" t="s">
        <v>7219</v>
      </c>
      <c r="Y903" s="9"/>
      <c r="Z903" s="9"/>
      <c r="AA903" s="9"/>
      <c r="AB903" s="9">
        <v>65</v>
      </c>
      <c r="AC903" s="9"/>
      <c r="AD903" s="6">
        <v>60</v>
      </c>
      <c r="AE903" s="9">
        <v>3</v>
      </c>
      <c r="AF903" s="81">
        <v>5</v>
      </c>
      <c r="AG903" s="209" t="s">
        <v>7220</v>
      </c>
      <c r="AH903" s="6" t="s">
        <v>7221</v>
      </c>
      <c r="AI903" s="119">
        <v>5</v>
      </c>
      <c r="AJ903" s="192" t="s">
        <v>7222</v>
      </c>
      <c r="AK903" s="9" t="s">
        <v>7222</v>
      </c>
      <c r="AL903" s="119"/>
      <c r="AM903" s="192" t="s">
        <v>7222</v>
      </c>
      <c r="AN903" s="9" t="s">
        <v>7222</v>
      </c>
      <c r="AO903" s="119"/>
      <c r="AP903" s="192" t="s">
        <v>7222</v>
      </c>
      <c r="AQ903" s="9" t="s">
        <v>7222</v>
      </c>
      <c r="AR903" s="81"/>
      <c r="AS903" s="192"/>
      <c r="AT903" s="9"/>
      <c r="AU903" s="119"/>
      <c r="AV903" s="84"/>
      <c r="AW903" s="9"/>
      <c r="AX903" s="119"/>
      <c r="AY903" s="192"/>
      <c r="AZ903" s="9"/>
      <c r="BA903" s="119"/>
      <c r="BB903" s="192"/>
      <c r="BC903" s="9"/>
      <c r="BD903" s="119"/>
      <c r="BE903" s="192"/>
      <c r="BF903" s="9"/>
      <c r="BG903" s="119"/>
    </row>
    <row r="904" spans="1:59" s="41" customFormat="1" ht="242.05" x14ac:dyDescent="0.25">
      <c r="A904" s="9">
        <v>3039</v>
      </c>
      <c r="B904" s="124" t="s">
        <v>7209</v>
      </c>
      <c r="C904" s="9">
        <v>1</v>
      </c>
      <c r="D904" s="6"/>
      <c r="E904" s="2" t="s">
        <v>1049</v>
      </c>
      <c r="F904" s="1" t="s">
        <v>7231</v>
      </c>
      <c r="G904" s="78" t="s">
        <v>7232</v>
      </c>
      <c r="H904" s="9">
        <v>2011</v>
      </c>
      <c r="I904" s="78" t="s">
        <v>7233</v>
      </c>
      <c r="J904" s="141">
        <v>75920.320000000007</v>
      </c>
      <c r="K904" s="78" t="s">
        <v>7625</v>
      </c>
      <c r="L904" s="78" t="s">
        <v>7226</v>
      </c>
      <c r="M904" s="78" t="s">
        <v>7227</v>
      </c>
      <c r="N904" s="78" t="s">
        <v>7234</v>
      </c>
      <c r="O904" s="78" t="s">
        <v>7235</v>
      </c>
      <c r="P904" s="9">
        <v>12</v>
      </c>
      <c r="Q904" s="6">
        <v>8.9318023529411779</v>
      </c>
      <c r="R904" s="6">
        <v>0</v>
      </c>
      <c r="S904" s="6">
        <v>8.9318023529411779</v>
      </c>
      <c r="T904" s="6">
        <v>0</v>
      </c>
      <c r="U904" s="6">
        <v>8.9318023529411779</v>
      </c>
      <c r="V904" s="9">
        <v>30</v>
      </c>
      <c r="W904" s="9">
        <v>100</v>
      </c>
      <c r="X904" s="6" t="s">
        <v>7219</v>
      </c>
      <c r="Y904" s="9"/>
      <c r="Z904" s="9"/>
      <c r="AA904" s="9"/>
      <c r="AB904" s="9">
        <v>47</v>
      </c>
      <c r="AC904" s="9"/>
      <c r="AD904" s="6">
        <v>60</v>
      </c>
      <c r="AE904" s="9">
        <v>3</v>
      </c>
      <c r="AF904" s="81">
        <v>45</v>
      </c>
      <c r="AG904" s="209" t="s">
        <v>7236</v>
      </c>
      <c r="AH904" s="6" t="s">
        <v>7221</v>
      </c>
      <c r="AI904" s="119">
        <v>45</v>
      </c>
      <c r="AJ904" s="192" t="s">
        <v>7222</v>
      </c>
      <c r="AK904" s="9" t="s">
        <v>7222</v>
      </c>
      <c r="AL904" s="119"/>
      <c r="AM904" s="192" t="s">
        <v>7222</v>
      </c>
      <c r="AN904" s="9" t="s">
        <v>7222</v>
      </c>
      <c r="AO904" s="119"/>
      <c r="AP904" s="192" t="s">
        <v>7222</v>
      </c>
      <c r="AQ904" s="9" t="s">
        <v>7222</v>
      </c>
      <c r="AR904" s="81"/>
      <c r="AS904" s="192"/>
      <c r="AT904" s="9"/>
      <c r="AU904" s="119"/>
      <c r="AV904" s="84"/>
      <c r="AW904" s="9"/>
      <c r="AX904" s="119"/>
      <c r="AY904" s="192"/>
      <c r="AZ904" s="9"/>
      <c r="BA904" s="119"/>
      <c r="BB904" s="192"/>
      <c r="BC904" s="9"/>
      <c r="BD904" s="119"/>
      <c r="BE904" s="192"/>
      <c r="BF904" s="9"/>
      <c r="BG904" s="119"/>
    </row>
    <row r="905" spans="1:59" s="41" customFormat="1" ht="50.95" x14ac:dyDescent="0.25">
      <c r="A905" s="9">
        <v>3039</v>
      </c>
      <c r="B905" s="124" t="s">
        <v>7209</v>
      </c>
      <c r="C905" s="9">
        <v>1</v>
      </c>
      <c r="D905" s="6"/>
      <c r="E905" s="2" t="s">
        <v>7223</v>
      </c>
      <c r="F905" s="1" t="s">
        <v>7237</v>
      </c>
      <c r="G905" s="78" t="s">
        <v>7238</v>
      </c>
      <c r="H905" s="9">
        <v>2013</v>
      </c>
      <c r="I905" s="78" t="s">
        <v>7239</v>
      </c>
      <c r="J905" s="141">
        <v>72033.77</v>
      </c>
      <c r="K905" s="78" t="s">
        <v>7625</v>
      </c>
      <c r="L905" s="78" t="s">
        <v>7240</v>
      </c>
      <c r="M905" s="78" t="s">
        <v>7241</v>
      </c>
      <c r="N905" s="78" t="s">
        <v>7242</v>
      </c>
      <c r="O905" s="78" t="s">
        <v>7243</v>
      </c>
      <c r="P905" s="9" t="s">
        <v>7244</v>
      </c>
      <c r="Q905" s="6">
        <v>8.4745611764705888</v>
      </c>
      <c r="R905" s="6">
        <v>0</v>
      </c>
      <c r="S905" s="6">
        <v>8.4745611764705888</v>
      </c>
      <c r="T905" s="6">
        <v>0</v>
      </c>
      <c r="U905" s="6">
        <v>8.4745611764705888</v>
      </c>
      <c r="V905" s="9">
        <v>18</v>
      </c>
      <c r="W905" s="9">
        <v>80</v>
      </c>
      <c r="X905" s="6" t="s">
        <v>7219</v>
      </c>
      <c r="Y905" s="9"/>
      <c r="Z905" s="9"/>
      <c r="AA905" s="9"/>
      <c r="AB905" s="9">
        <v>65</v>
      </c>
      <c r="AC905" s="9"/>
      <c r="AD905" s="6">
        <v>60</v>
      </c>
      <c r="AE905" s="9">
        <v>3</v>
      </c>
      <c r="AF905" s="81">
        <v>20</v>
      </c>
      <c r="AG905" s="209" t="s">
        <v>7245</v>
      </c>
      <c r="AH905" s="6" t="s">
        <v>7221</v>
      </c>
      <c r="AI905" s="119">
        <v>20</v>
      </c>
      <c r="AJ905" s="192" t="s">
        <v>7222</v>
      </c>
      <c r="AK905" s="9" t="s">
        <v>7222</v>
      </c>
      <c r="AL905" s="119"/>
      <c r="AM905" s="192" t="s">
        <v>7222</v>
      </c>
      <c r="AN905" s="9" t="s">
        <v>7222</v>
      </c>
      <c r="AO905" s="119"/>
      <c r="AP905" s="192" t="s">
        <v>7222</v>
      </c>
      <c r="AQ905" s="9" t="s">
        <v>7222</v>
      </c>
      <c r="AR905" s="81"/>
      <c r="AS905" s="192"/>
      <c r="AT905" s="9"/>
      <c r="AU905" s="119"/>
      <c r="AV905" s="84"/>
      <c r="AW905" s="9"/>
      <c r="AX905" s="119"/>
      <c r="AY905" s="192"/>
      <c r="AZ905" s="9"/>
      <c r="BA905" s="119"/>
      <c r="BB905" s="192"/>
      <c r="BC905" s="9"/>
      <c r="BD905" s="119"/>
      <c r="BE905" s="192"/>
      <c r="BF905" s="9"/>
      <c r="BG905" s="119"/>
    </row>
    <row r="906" spans="1:59" s="41" customFormat="1" ht="293" x14ac:dyDescent="0.25">
      <c r="A906" s="9">
        <v>3039</v>
      </c>
      <c r="B906" s="124" t="s">
        <v>7209</v>
      </c>
      <c r="C906" s="9">
        <v>1</v>
      </c>
      <c r="D906" s="6"/>
      <c r="E906" s="2" t="s">
        <v>7246</v>
      </c>
      <c r="F906" s="1" t="s">
        <v>7247</v>
      </c>
      <c r="G906" s="78" t="s">
        <v>7248</v>
      </c>
      <c r="H906" s="9">
        <v>2010</v>
      </c>
      <c r="I906" s="78" t="s">
        <v>7248</v>
      </c>
      <c r="J906" s="141">
        <v>282691.67</v>
      </c>
      <c r="K906" s="78" t="s">
        <v>7625</v>
      </c>
      <c r="L906" s="78" t="s">
        <v>7226</v>
      </c>
      <c r="M906" s="78" t="s">
        <v>7227</v>
      </c>
      <c r="N906" s="78" t="s">
        <v>7249</v>
      </c>
      <c r="O906" s="78" t="s">
        <v>7250</v>
      </c>
      <c r="P906" s="9" t="s">
        <v>7251</v>
      </c>
      <c r="Q906" s="6">
        <v>18</v>
      </c>
      <c r="R906" s="6">
        <v>0</v>
      </c>
      <c r="S906" s="6">
        <v>18</v>
      </c>
      <c r="T906" s="6">
        <v>0</v>
      </c>
      <c r="U906" s="6">
        <v>18</v>
      </c>
      <c r="V906" s="9">
        <v>64</v>
      </c>
      <c r="W906" s="9">
        <v>100</v>
      </c>
      <c r="X906" s="6" t="s">
        <v>7219</v>
      </c>
      <c r="Y906" s="9"/>
      <c r="Z906" s="9"/>
      <c r="AA906" s="9"/>
      <c r="AB906" s="9">
        <v>44</v>
      </c>
      <c r="AC906" s="9"/>
      <c r="AD906" s="6">
        <v>60</v>
      </c>
      <c r="AE906" s="9">
        <v>3</v>
      </c>
      <c r="AF906" s="81">
        <v>55</v>
      </c>
      <c r="AG906" s="209" t="s">
        <v>7245</v>
      </c>
      <c r="AH906" s="6" t="s">
        <v>7252</v>
      </c>
      <c r="AI906" s="119">
        <v>40</v>
      </c>
      <c r="AJ906" s="192" t="s">
        <v>7222</v>
      </c>
      <c r="AK906" s="9" t="s">
        <v>7222</v>
      </c>
      <c r="AL906" s="119"/>
      <c r="AM906" s="192" t="s">
        <v>7222</v>
      </c>
      <c r="AN906" s="9" t="s">
        <v>7222</v>
      </c>
      <c r="AO906" s="119"/>
      <c r="AP906" s="192" t="s">
        <v>7222</v>
      </c>
      <c r="AQ906" s="9" t="s">
        <v>7222</v>
      </c>
      <c r="AR906" s="81"/>
      <c r="AS906" s="192" t="s">
        <v>7253</v>
      </c>
      <c r="AT906" s="9" t="s">
        <v>7254</v>
      </c>
      <c r="AU906" s="119">
        <v>15</v>
      </c>
      <c r="AV906" s="84"/>
      <c r="AW906" s="9"/>
      <c r="AX906" s="119"/>
      <c r="AY906" s="192"/>
      <c r="AZ906" s="9"/>
      <c r="BA906" s="119"/>
      <c r="BB906" s="192"/>
      <c r="BC906" s="9"/>
      <c r="BD906" s="119"/>
      <c r="BE906" s="192"/>
      <c r="BF906" s="9"/>
      <c r="BG906" s="119"/>
    </row>
    <row r="907" spans="1:59" s="41" customFormat="1" ht="318.5" x14ac:dyDescent="0.25">
      <c r="A907" s="9">
        <v>3039</v>
      </c>
      <c r="B907" s="124" t="s">
        <v>7209</v>
      </c>
      <c r="C907" s="9">
        <v>1</v>
      </c>
      <c r="D907" s="6"/>
      <c r="E907" s="2" t="s">
        <v>7255</v>
      </c>
      <c r="F907" s="1" t="s">
        <v>7256</v>
      </c>
      <c r="G907" s="78" t="s">
        <v>7257</v>
      </c>
      <c r="H907" s="9">
        <v>2011</v>
      </c>
      <c r="I907" s="78" t="s">
        <v>7258</v>
      </c>
      <c r="J907" s="141">
        <v>237559.2</v>
      </c>
      <c r="K907" s="78" t="s">
        <v>7625</v>
      </c>
      <c r="L907" s="78" t="s">
        <v>7259</v>
      </c>
      <c r="M907" s="78" t="s">
        <v>7260</v>
      </c>
      <c r="N907" s="78" t="s">
        <v>7261</v>
      </c>
      <c r="O907" s="78" t="s">
        <v>7262</v>
      </c>
      <c r="P907" s="9" t="s">
        <v>7263</v>
      </c>
      <c r="Q907" s="6">
        <v>27.948141176470589</v>
      </c>
      <c r="R907" s="6">
        <v>0</v>
      </c>
      <c r="S907" s="6">
        <v>27.948141176470589</v>
      </c>
      <c r="T907" s="6">
        <v>0</v>
      </c>
      <c r="U907" s="6">
        <v>27.948141176470589</v>
      </c>
      <c r="V907" s="9">
        <v>20</v>
      </c>
      <c r="W907" s="9">
        <v>100</v>
      </c>
      <c r="X907" s="6" t="s">
        <v>7219</v>
      </c>
      <c r="Y907" s="9"/>
      <c r="Z907" s="9"/>
      <c r="AA907" s="9"/>
      <c r="AB907" s="9">
        <v>44</v>
      </c>
      <c r="AC907" s="9"/>
      <c r="AD907" s="6">
        <v>60</v>
      </c>
      <c r="AE907" s="9">
        <v>3</v>
      </c>
      <c r="AF907" s="81">
        <v>10</v>
      </c>
      <c r="AG907" s="209" t="s">
        <v>7264</v>
      </c>
      <c r="AH907" s="6" t="s">
        <v>7265</v>
      </c>
      <c r="AI907" s="119">
        <v>10</v>
      </c>
      <c r="AJ907" s="192" t="s">
        <v>7222</v>
      </c>
      <c r="AK907" s="9" t="s">
        <v>7222</v>
      </c>
      <c r="AL907" s="119"/>
      <c r="AM907" s="192" t="s">
        <v>7222</v>
      </c>
      <c r="AN907" s="9" t="s">
        <v>7222</v>
      </c>
      <c r="AO907" s="119"/>
      <c r="AP907" s="192" t="s">
        <v>7222</v>
      </c>
      <c r="AQ907" s="9" t="s">
        <v>7222</v>
      </c>
      <c r="AR907" s="81"/>
      <c r="AS907" s="192"/>
      <c r="AT907" s="9"/>
      <c r="AU907" s="119"/>
      <c r="AV907" s="84"/>
      <c r="AW907" s="9"/>
      <c r="AX907" s="119"/>
      <c r="AY907" s="192"/>
      <c r="AZ907" s="9"/>
      <c r="BA907" s="119"/>
      <c r="BB907" s="192"/>
      <c r="BC907" s="9"/>
      <c r="BD907" s="119"/>
      <c r="BE907" s="192"/>
      <c r="BF907" s="9"/>
      <c r="BG907" s="119"/>
    </row>
    <row r="908" spans="1:59" s="41" customFormat="1" ht="409.6" x14ac:dyDescent="0.25">
      <c r="A908" s="9">
        <v>3039</v>
      </c>
      <c r="B908" s="124" t="s">
        <v>7209</v>
      </c>
      <c r="C908" s="9">
        <v>1</v>
      </c>
      <c r="D908" s="6"/>
      <c r="E908" s="2" t="s">
        <v>7266</v>
      </c>
      <c r="F908" s="1" t="s">
        <v>7267</v>
      </c>
      <c r="G908" s="78" t="s">
        <v>7268</v>
      </c>
      <c r="H908" s="9">
        <v>2013</v>
      </c>
      <c r="I908" s="78" t="s">
        <v>7269</v>
      </c>
      <c r="J908" s="141">
        <v>2649331</v>
      </c>
      <c r="K908" s="78" t="s">
        <v>7625</v>
      </c>
      <c r="L908" s="78" t="s">
        <v>7259</v>
      </c>
      <c r="M908" s="78" t="s">
        <v>7260</v>
      </c>
      <c r="N908" s="78" t="s">
        <v>7270</v>
      </c>
      <c r="O908" s="78" t="s">
        <v>7271</v>
      </c>
      <c r="P908" s="9" t="s">
        <v>7272</v>
      </c>
      <c r="Q908" s="6">
        <v>311.68600000000004</v>
      </c>
      <c r="R908" s="6">
        <v>0</v>
      </c>
      <c r="S908" s="6">
        <v>311.68600000000004</v>
      </c>
      <c r="T908" s="6">
        <v>0</v>
      </c>
      <c r="U908" s="6">
        <v>311.68600000000004</v>
      </c>
      <c r="V908" s="9">
        <v>0</v>
      </c>
      <c r="W908" s="9">
        <v>0</v>
      </c>
      <c r="X908" s="6" t="s">
        <v>7219</v>
      </c>
      <c r="Y908" s="9"/>
      <c r="Z908" s="9"/>
      <c r="AA908" s="9"/>
      <c r="AB908" s="9">
        <v>27</v>
      </c>
      <c r="AC908" s="9"/>
      <c r="AD908" s="6">
        <v>60</v>
      </c>
      <c r="AE908" s="9">
        <v>3</v>
      </c>
      <c r="AF908" s="81">
        <v>0</v>
      </c>
      <c r="AG908" s="209" t="s">
        <v>7273</v>
      </c>
      <c r="AH908" s="6" t="s">
        <v>7274</v>
      </c>
      <c r="AI908" s="119">
        <v>0</v>
      </c>
      <c r="AJ908" s="192" t="s">
        <v>7222</v>
      </c>
      <c r="AK908" s="9" t="s">
        <v>7222</v>
      </c>
      <c r="AL908" s="119"/>
      <c r="AM908" s="192" t="s">
        <v>7222</v>
      </c>
      <c r="AN908" s="9" t="s">
        <v>7222</v>
      </c>
      <c r="AO908" s="119"/>
      <c r="AP908" s="192" t="s">
        <v>7222</v>
      </c>
      <c r="AQ908" s="9" t="s">
        <v>7222</v>
      </c>
      <c r="AR908" s="81"/>
      <c r="AS908" s="192"/>
      <c r="AT908" s="9"/>
      <c r="AU908" s="119"/>
      <c r="AV908" s="84"/>
      <c r="AW908" s="9"/>
      <c r="AX908" s="119"/>
      <c r="AY908" s="192"/>
      <c r="AZ908" s="9"/>
      <c r="BA908" s="119"/>
      <c r="BB908" s="192"/>
      <c r="BC908" s="9"/>
      <c r="BD908" s="119"/>
      <c r="BE908" s="192"/>
      <c r="BF908" s="9"/>
      <c r="BG908" s="119"/>
    </row>
    <row r="909" spans="1:59" s="41" customFormat="1" ht="63.7" x14ac:dyDescent="0.25">
      <c r="A909" s="9">
        <v>3039</v>
      </c>
      <c r="B909" s="124" t="s">
        <v>7209</v>
      </c>
      <c r="C909" s="9">
        <v>1</v>
      </c>
      <c r="D909" s="6"/>
      <c r="E909" s="2" t="s">
        <v>7275</v>
      </c>
      <c r="F909" s="1" t="s">
        <v>7276</v>
      </c>
      <c r="G909" s="78" t="s">
        <v>7277</v>
      </c>
      <c r="H909" s="9">
        <v>2010</v>
      </c>
      <c r="I909" s="78" t="s">
        <v>7277</v>
      </c>
      <c r="J909" s="141">
        <v>52279.81</v>
      </c>
      <c r="K909" s="78" t="s">
        <v>7625</v>
      </c>
      <c r="L909" s="78" t="s">
        <v>7214</v>
      </c>
      <c r="M909" s="78" t="s">
        <v>7215</v>
      </c>
      <c r="N909" s="78" t="s">
        <v>7278</v>
      </c>
      <c r="O909" s="78" t="s">
        <v>7279</v>
      </c>
      <c r="P909" s="9" t="s">
        <v>7280</v>
      </c>
      <c r="Q909" s="6">
        <v>6.1505658823529412</v>
      </c>
      <c r="R909" s="6">
        <v>0</v>
      </c>
      <c r="S909" s="6">
        <v>6.1505658823529412</v>
      </c>
      <c r="T909" s="6">
        <v>0</v>
      </c>
      <c r="U909" s="6">
        <v>6.1505658823529412</v>
      </c>
      <c r="V909" s="9">
        <v>25</v>
      </c>
      <c r="W909" s="9">
        <v>100</v>
      </c>
      <c r="X909" s="6" t="s">
        <v>7219</v>
      </c>
      <c r="Y909" s="9"/>
      <c r="Z909" s="9"/>
      <c r="AA909" s="9"/>
      <c r="AB909" s="9">
        <v>65</v>
      </c>
      <c r="AC909" s="9"/>
      <c r="AD909" s="6">
        <v>60</v>
      </c>
      <c r="AE909" s="9">
        <v>3</v>
      </c>
      <c r="AF909" s="81">
        <v>20</v>
      </c>
      <c r="AG909" s="209" t="s">
        <v>7273</v>
      </c>
      <c r="AH909" s="6" t="s">
        <v>7252</v>
      </c>
      <c r="AI909" s="119">
        <v>20</v>
      </c>
      <c r="AJ909" s="192" t="s">
        <v>7222</v>
      </c>
      <c r="AK909" s="9" t="s">
        <v>7222</v>
      </c>
      <c r="AL909" s="119"/>
      <c r="AM909" s="192" t="s">
        <v>7222</v>
      </c>
      <c r="AN909" s="9" t="s">
        <v>7222</v>
      </c>
      <c r="AO909" s="119"/>
      <c r="AP909" s="192" t="s">
        <v>7222</v>
      </c>
      <c r="AQ909" s="9" t="s">
        <v>7222</v>
      </c>
      <c r="AR909" s="81"/>
      <c r="AS909" s="192"/>
      <c r="AT909" s="9"/>
      <c r="AU909" s="119"/>
      <c r="AV909" s="84"/>
      <c r="AW909" s="9"/>
      <c r="AX909" s="119"/>
      <c r="AY909" s="192"/>
      <c r="AZ909" s="9"/>
      <c r="BA909" s="119"/>
      <c r="BB909" s="192"/>
      <c r="BC909" s="9"/>
      <c r="BD909" s="119"/>
      <c r="BE909" s="192"/>
      <c r="BF909" s="9"/>
      <c r="BG909" s="119"/>
    </row>
    <row r="910" spans="1:59" s="41" customFormat="1" ht="152.9" x14ac:dyDescent="0.25">
      <c r="A910" s="9">
        <v>3039</v>
      </c>
      <c r="B910" s="124" t="s">
        <v>7209</v>
      </c>
      <c r="C910" s="9">
        <v>1</v>
      </c>
      <c r="D910" s="6"/>
      <c r="E910" s="2" t="s">
        <v>7246</v>
      </c>
      <c r="F910" s="1" t="s">
        <v>7237</v>
      </c>
      <c r="G910" s="78" t="s">
        <v>7281</v>
      </c>
      <c r="H910" s="9">
        <v>2010</v>
      </c>
      <c r="I910" s="78" t="s">
        <v>7282</v>
      </c>
      <c r="J910" s="141">
        <v>88635</v>
      </c>
      <c r="K910" s="78" t="s">
        <v>7625</v>
      </c>
      <c r="L910" s="78" t="s">
        <v>7259</v>
      </c>
      <c r="M910" s="78" t="s">
        <v>7260</v>
      </c>
      <c r="N910" s="78" t="s">
        <v>7283</v>
      </c>
      <c r="O910" s="78" t="s">
        <v>7284</v>
      </c>
      <c r="P910" s="9" t="s">
        <v>7285</v>
      </c>
      <c r="Q910" s="6">
        <v>10.427647058823529</v>
      </c>
      <c r="R910" s="6">
        <v>0</v>
      </c>
      <c r="S910" s="6">
        <v>10.427647058823529</v>
      </c>
      <c r="T910" s="6">
        <v>0</v>
      </c>
      <c r="U910" s="6">
        <v>10.427647058823529</v>
      </c>
      <c r="V910" s="9">
        <v>20</v>
      </c>
      <c r="W910" s="9">
        <v>100</v>
      </c>
      <c r="X910" s="6" t="s">
        <v>7219</v>
      </c>
      <c r="Y910" s="9"/>
      <c r="Z910" s="9"/>
      <c r="AA910" s="9"/>
      <c r="AB910" s="9">
        <v>24</v>
      </c>
      <c r="AC910" s="9"/>
      <c r="AD910" s="6">
        <v>60</v>
      </c>
      <c r="AE910" s="9">
        <v>3</v>
      </c>
      <c r="AF910" s="81">
        <v>30</v>
      </c>
      <c r="AG910" s="209" t="s">
        <v>7245</v>
      </c>
      <c r="AH910" s="6" t="s">
        <v>7221</v>
      </c>
      <c r="AI910" s="119">
        <v>30</v>
      </c>
      <c r="AJ910" s="192" t="s">
        <v>7222</v>
      </c>
      <c r="AK910" s="9" t="s">
        <v>7222</v>
      </c>
      <c r="AL910" s="119"/>
      <c r="AM910" s="192" t="s">
        <v>7222</v>
      </c>
      <c r="AN910" s="9" t="s">
        <v>7222</v>
      </c>
      <c r="AO910" s="119"/>
      <c r="AP910" s="192" t="s">
        <v>7222</v>
      </c>
      <c r="AQ910" s="9" t="s">
        <v>7222</v>
      </c>
      <c r="AR910" s="81"/>
      <c r="AS910" s="192"/>
      <c r="AT910" s="9"/>
      <c r="AU910" s="119"/>
      <c r="AV910" s="84"/>
      <c r="AW910" s="9"/>
      <c r="AX910" s="119"/>
      <c r="AY910" s="192"/>
      <c r="AZ910" s="9"/>
      <c r="BA910" s="119"/>
      <c r="BB910" s="192"/>
      <c r="BC910" s="9"/>
      <c r="BD910" s="119"/>
      <c r="BE910" s="192"/>
      <c r="BF910" s="9"/>
      <c r="BG910" s="119"/>
    </row>
    <row r="911" spans="1:59" s="41" customFormat="1" ht="229.3" x14ac:dyDescent="0.25">
      <c r="A911" s="9">
        <v>3039</v>
      </c>
      <c r="B911" s="124" t="s">
        <v>7209</v>
      </c>
      <c r="C911" s="9">
        <v>1</v>
      </c>
      <c r="D911" s="6"/>
      <c r="E911" s="2" t="s">
        <v>7246</v>
      </c>
      <c r="F911" s="1" t="s">
        <v>7247</v>
      </c>
      <c r="G911" s="78" t="s">
        <v>7286</v>
      </c>
      <c r="H911" s="9">
        <v>2013</v>
      </c>
      <c r="I911" s="78" t="s">
        <v>7287</v>
      </c>
      <c r="J911" s="141">
        <v>189290</v>
      </c>
      <c r="K911" s="78" t="s">
        <v>7625</v>
      </c>
      <c r="L911" s="78" t="s">
        <v>7226</v>
      </c>
      <c r="M911" s="78" t="s">
        <v>7227</v>
      </c>
      <c r="N911" s="78" t="s">
        <v>7288</v>
      </c>
      <c r="O911" s="78" t="s">
        <v>7289</v>
      </c>
      <c r="P911" s="9" t="s">
        <v>7290</v>
      </c>
      <c r="Q911" s="6">
        <v>22.269411764705882</v>
      </c>
      <c r="R911" s="6">
        <v>0</v>
      </c>
      <c r="S911" s="6">
        <v>22.269411764705882</v>
      </c>
      <c r="T911" s="6">
        <v>0</v>
      </c>
      <c r="U911" s="6">
        <v>22.269411764705882</v>
      </c>
      <c r="V911" s="9">
        <v>15</v>
      </c>
      <c r="W911" s="9">
        <v>77</v>
      </c>
      <c r="X911" s="6" t="s">
        <v>7219</v>
      </c>
      <c r="Y911" s="9"/>
      <c r="Z911" s="9"/>
      <c r="AA911" s="9"/>
      <c r="AB911" s="9">
        <v>65</v>
      </c>
      <c r="AC911" s="9"/>
      <c r="AD911" s="6">
        <v>60</v>
      </c>
      <c r="AE911" s="9">
        <v>3</v>
      </c>
      <c r="AF911" s="81">
        <v>20</v>
      </c>
      <c r="AG911" s="209" t="s">
        <v>7245</v>
      </c>
      <c r="AH911" s="6" t="s">
        <v>7291</v>
      </c>
      <c r="AI911" s="119">
        <v>20</v>
      </c>
      <c r="AJ911" s="192" t="s">
        <v>7222</v>
      </c>
      <c r="AK911" s="9" t="s">
        <v>7222</v>
      </c>
      <c r="AL911" s="119"/>
      <c r="AM911" s="192" t="s">
        <v>7222</v>
      </c>
      <c r="AN911" s="9" t="s">
        <v>7222</v>
      </c>
      <c r="AO911" s="119"/>
      <c r="AP911" s="192" t="s">
        <v>7222</v>
      </c>
      <c r="AQ911" s="9" t="s">
        <v>7222</v>
      </c>
      <c r="AR911" s="81"/>
      <c r="AS911" s="192"/>
      <c r="AT911" s="9"/>
      <c r="AU911" s="119"/>
      <c r="AV911" s="84"/>
      <c r="AW911" s="9"/>
      <c r="AX911" s="119"/>
      <c r="AY911" s="192"/>
      <c r="AZ911" s="9"/>
      <c r="BA911" s="119"/>
      <c r="BB911" s="192"/>
      <c r="BC911" s="9"/>
      <c r="BD911" s="119"/>
      <c r="BE911" s="192"/>
      <c r="BF911" s="9"/>
      <c r="BG911" s="119"/>
    </row>
    <row r="912" spans="1:59" s="41" customFormat="1" ht="63.7" x14ac:dyDescent="0.25">
      <c r="A912" s="9">
        <v>3039</v>
      </c>
      <c r="B912" s="124" t="s">
        <v>7209</v>
      </c>
      <c r="C912" s="9">
        <v>1</v>
      </c>
      <c r="D912" s="6"/>
      <c r="E912" s="2" t="s">
        <v>7292</v>
      </c>
      <c r="F912" s="1" t="s">
        <v>7293</v>
      </c>
      <c r="G912" s="78" t="s">
        <v>7294</v>
      </c>
      <c r="H912" s="9">
        <v>2013</v>
      </c>
      <c r="I912" s="78" t="s">
        <v>7294</v>
      </c>
      <c r="J912" s="141">
        <v>132305.07999999999</v>
      </c>
      <c r="K912" s="78" t="s">
        <v>7625</v>
      </c>
      <c r="L912" s="78" t="s">
        <v>7259</v>
      </c>
      <c r="M912" s="78" t="s">
        <v>7260</v>
      </c>
      <c r="N912" s="78" t="s">
        <v>7295</v>
      </c>
      <c r="O912" s="78" t="s">
        <v>7296</v>
      </c>
      <c r="P912" s="9" t="s">
        <v>7297</v>
      </c>
      <c r="Q912" s="6">
        <v>15.565303529411764</v>
      </c>
      <c r="R912" s="6">
        <v>0</v>
      </c>
      <c r="S912" s="6">
        <v>15.565303529411764</v>
      </c>
      <c r="T912" s="6">
        <v>0</v>
      </c>
      <c r="U912" s="6">
        <v>15.565303529411764</v>
      </c>
      <c r="V912" s="9">
        <v>40</v>
      </c>
      <c r="W912" s="9">
        <v>66</v>
      </c>
      <c r="X912" s="6" t="s">
        <v>7219</v>
      </c>
      <c r="Y912" s="9"/>
      <c r="Z912" s="9"/>
      <c r="AA912" s="9"/>
      <c r="AB912" s="9">
        <v>19</v>
      </c>
      <c r="AC912" s="9"/>
      <c r="AD912" s="6">
        <v>60</v>
      </c>
      <c r="AE912" s="9">
        <v>3</v>
      </c>
      <c r="AF912" s="81">
        <v>50</v>
      </c>
      <c r="AG912" s="209" t="s">
        <v>7298</v>
      </c>
      <c r="AH912" s="6" t="s">
        <v>7221</v>
      </c>
      <c r="AI912" s="119">
        <v>50</v>
      </c>
      <c r="AJ912" s="192" t="s">
        <v>7222</v>
      </c>
      <c r="AK912" s="9" t="s">
        <v>7222</v>
      </c>
      <c r="AL912" s="119"/>
      <c r="AM912" s="192" t="s">
        <v>7222</v>
      </c>
      <c r="AN912" s="9" t="s">
        <v>7222</v>
      </c>
      <c r="AO912" s="119"/>
      <c r="AP912" s="192" t="s">
        <v>7222</v>
      </c>
      <c r="AQ912" s="9" t="s">
        <v>7222</v>
      </c>
      <c r="AR912" s="81"/>
      <c r="AS912" s="192"/>
      <c r="AT912" s="9"/>
      <c r="AU912" s="119"/>
      <c r="AV912" s="84"/>
      <c r="AW912" s="9"/>
      <c r="AX912" s="119"/>
      <c r="AY912" s="192"/>
      <c r="AZ912" s="9"/>
      <c r="BA912" s="119"/>
      <c r="BB912" s="192"/>
      <c r="BC912" s="9"/>
      <c r="BD912" s="119"/>
      <c r="BE912" s="192"/>
      <c r="BF912" s="9"/>
      <c r="BG912" s="119"/>
    </row>
    <row r="913" spans="1:59" s="41" customFormat="1" ht="140.15" x14ac:dyDescent="0.25">
      <c r="A913" s="9">
        <v>3039</v>
      </c>
      <c r="B913" s="124" t="s">
        <v>7209</v>
      </c>
      <c r="C913" s="9">
        <v>1</v>
      </c>
      <c r="D913" s="6"/>
      <c r="E913" s="2" t="s">
        <v>7299</v>
      </c>
      <c r="F913" s="1" t="s">
        <v>7231</v>
      </c>
      <c r="G913" s="78" t="s">
        <v>7300</v>
      </c>
      <c r="H913" s="9">
        <v>2012</v>
      </c>
      <c r="I913" s="78" t="s">
        <v>7301</v>
      </c>
      <c r="J913" s="141">
        <v>755742.39</v>
      </c>
      <c r="K913" s="78" t="s">
        <v>7625</v>
      </c>
      <c r="L913" s="78" t="s">
        <v>7259</v>
      </c>
      <c r="M913" s="78" t="s">
        <v>7260</v>
      </c>
      <c r="N913" s="78" t="s">
        <v>7302</v>
      </c>
      <c r="O913" s="78" t="s">
        <v>7303</v>
      </c>
      <c r="P913" s="9" t="s">
        <v>7304</v>
      </c>
      <c r="Q913" s="6">
        <v>88.910869411764708</v>
      </c>
      <c r="R913" s="6">
        <v>0</v>
      </c>
      <c r="S913" s="6">
        <v>88.910869411764708</v>
      </c>
      <c r="T913" s="6">
        <v>0</v>
      </c>
      <c r="U913" s="6">
        <v>88.910869411764708</v>
      </c>
      <c r="V913" s="9">
        <v>55</v>
      </c>
      <c r="W913" s="9">
        <v>97</v>
      </c>
      <c r="X913" s="6" t="s">
        <v>7219</v>
      </c>
      <c r="Y913" s="9"/>
      <c r="Z913" s="9"/>
      <c r="AA913" s="9"/>
      <c r="AB913" s="9">
        <v>19</v>
      </c>
      <c r="AC913" s="9"/>
      <c r="AD913" s="6">
        <v>60</v>
      </c>
      <c r="AE913" s="9">
        <v>3</v>
      </c>
      <c r="AF913" s="81">
        <v>35</v>
      </c>
      <c r="AG913" s="209" t="s">
        <v>7298</v>
      </c>
      <c r="AH913" s="6" t="s">
        <v>7221</v>
      </c>
      <c r="AI913" s="119">
        <v>35</v>
      </c>
      <c r="AJ913" s="192" t="s">
        <v>7222</v>
      </c>
      <c r="AK913" s="9" t="s">
        <v>7222</v>
      </c>
      <c r="AL913" s="119"/>
      <c r="AM913" s="192" t="s">
        <v>7222</v>
      </c>
      <c r="AN913" s="9" t="s">
        <v>7222</v>
      </c>
      <c r="AO913" s="119"/>
      <c r="AP913" s="192" t="s">
        <v>7222</v>
      </c>
      <c r="AQ913" s="9" t="s">
        <v>7222</v>
      </c>
      <c r="AR913" s="81"/>
      <c r="AS913" s="192"/>
      <c r="AT913" s="9"/>
      <c r="AU913" s="119"/>
      <c r="AV913" s="84"/>
      <c r="AW913" s="9"/>
      <c r="AX913" s="119"/>
      <c r="AY913" s="192"/>
      <c r="AZ913" s="9"/>
      <c r="BA913" s="119"/>
      <c r="BB913" s="192"/>
      <c r="BC913" s="9"/>
      <c r="BD913" s="119"/>
      <c r="BE913" s="192"/>
      <c r="BF913" s="9"/>
      <c r="BG913" s="119"/>
    </row>
    <row r="914" spans="1:59" s="41" customFormat="1" ht="343.95" x14ac:dyDescent="0.25">
      <c r="A914" s="9">
        <v>3333</v>
      </c>
      <c r="B914" s="124" t="s">
        <v>7305</v>
      </c>
      <c r="C914" s="9">
        <v>1</v>
      </c>
      <c r="D914" s="6"/>
      <c r="E914" s="2" t="s">
        <v>7306</v>
      </c>
      <c r="F914" s="1" t="s">
        <v>7307</v>
      </c>
      <c r="G914" s="78" t="s">
        <v>7308</v>
      </c>
      <c r="H914" s="9">
        <v>2005</v>
      </c>
      <c r="I914" s="78" t="s">
        <v>7309</v>
      </c>
      <c r="J914" s="141">
        <v>62593.89</v>
      </c>
      <c r="K914" s="78" t="s">
        <v>140</v>
      </c>
      <c r="L914" s="78" t="s">
        <v>7310</v>
      </c>
      <c r="M914" s="78" t="s">
        <v>7311</v>
      </c>
      <c r="N914" s="78" t="s">
        <v>7312</v>
      </c>
      <c r="O914" s="78" t="s">
        <v>7313</v>
      </c>
      <c r="P914" s="9" t="s">
        <v>7314</v>
      </c>
      <c r="Q914" s="6">
        <v>0</v>
      </c>
      <c r="R914" s="6">
        <v>0</v>
      </c>
      <c r="S914" s="6">
        <v>0</v>
      </c>
      <c r="T914" s="6">
        <v>0</v>
      </c>
      <c r="U914" s="6">
        <v>0</v>
      </c>
      <c r="V914" s="9">
        <v>0</v>
      </c>
      <c r="W914" s="9">
        <v>100</v>
      </c>
      <c r="X914" s="6" t="s">
        <v>7315</v>
      </c>
      <c r="Y914" s="9">
        <v>4</v>
      </c>
      <c r="Z914" s="9">
        <v>7</v>
      </c>
      <c r="AA914" s="9">
        <v>1</v>
      </c>
      <c r="AB914" s="9">
        <v>25</v>
      </c>
      <c r="AC914" s="9">
        <v>1</v>
      </c>
      <c r="AD914" s="6">
        <v>0</v>
      </c>
      <c r="AE914" s="9">
        <v>2</v>
      </c>
      <c r="AF914" s="81">
        <v>0</v>
      </c>
      <c r="AG914" s="209" t="s">
        <v>7316</v>
      </c>
      <c r="AH914" s="6" t="s">
        <v>7317</v>
      </c>
      <c r="AI914" s="119">
        <v>0</v>
      </c>
      <c r="AJ914" s="192" t="s">
        <v>7318</v>
      </c>
      <c r="AK914" s="9"/>
      <c r="AL914" s="119">
        <v>0</v>
      </c>
      <c r="AM914" s="192" t="s">
        <v>7319</v>
      </c>
      <c r="AN914" s="9"/>
      <c r="AO914" s="119">
        <v>0</v>
      </c>
      <c r="AP914" s="192"/>
      <c r="AQ914" s="9"/>
      <c r="AR914" s="81"/>
      <c r="AS914" s="192"/>
      <c r="AT914" s="9"/>
      <c r="AU914" s="119"/>
      <c r="AV914" s="84"/>
      <c r="AW914" s="9"/>
      <c r="AX914" s="119"/>
      <c r="AY914" s="192"/>
      <c r="AZ914" s="9"/>
      <c r="BA914" s="119"/>
      <c r="BB914" s="192"/>
      <c r="BC914" s="9"/>
      <c r="BD914" s="119"/>
      <c r="BE914" s="192"/>
      <c r="BF914" s="9"/>
      <c r="BG914" s="119"/>
    </row>
    <row r="915" spans="1:59" s="41" customFormat="1" ht="356.7" x14ac:dyDescent="0.25">
      <c r="A915" s="9">
        <v>3050</v>
      </c>
      <c r="B915" s="124" t="s">
        <v>7320</v>
      </c>
      <c r="C915" s="9"/>
      <c r="D915" s="6"/>
      <c r="E915" s="2" t="s">
        <v>7321</v>
      </c>
      <c r="F915" s="1" t="s">
        <v>7322</v>
      </c>
      <c r="G915" s="78" t="s">
        <v>7323</v>
      </c>
      <c r="H915" s="9">
        <v>2012</v>
      </c>
      <c r="I915" s="78" t="s">
        <v>7324</v>
      </c>
      <c r="J915" s="141">
        <v>912436</v>
      </c>
      <c r="K915" s="78" t="s">
        <v>7625</v>
      </c>
      <c r="L915" s="78" t="s">
        <v>7325</v>
      </c>
      <c r="M915" s="78" t="s">
        <v>7326</v>
      </c>
      <c r="N915" s="78" t="s">
        <v>7327</v>
      </c>
      <c r="O915" s="78" t="s">
        <v>7328</v>
      </c>
      <c r="P915" s="9">
        <v>1</v>
      </c>
      <c r="Q915" s="6">
        <v>60</v>
      </c>
      <c r="R915" s="6">
        <v>0</v>
      </c>
      <c r="S915" s="6">
        <v>40</v>
      </c>
      <c r="T915" s="6">
        <v>20</v>
      </c>
      <c r="U915" s="6">
        <v>60</v>
      </c>
      <c r="V915" s="9">
        <v>100</v>
      </c>
      <c r="W915" s="9">
        <v>72</v>
      </c>
      <c r="X915" s="6" t="s">
        <v>7329</v>
      </c>
      <c r="Y915" s="9">
        <v>44</v>
      </c>
      <c r="Z915" s="9"/>
      <c r="AA915" s="9"/>
      <c r="AB915" s="9">
        <v>3</v>
      </c>
      <c r="AC915" s="9"/>
      <c r="AD915" s="6"/>
      <c r="AE915" s="9"/>
      <c r="AF915" s="81"/>
      <c r="AG915" s="209"/>
      <c r="AH915" s="6"/>
      <c r="AI915" s="119"/>
      <c r="AJ915" s="192"/>
      <c r="AK915" s="9"/>
      <c r="AL915" s="119"/>
      <c r="AM915" s="192" t="s">
        <v>7330</v>
      </c>
      <c r="AN915" s="9"/>
      <c r="AO915" s="119">
        <v>20</v>
      </c>
      <c r="AP915" s="192"/>
      <c r="AQ915" s="9"/>
      <c r="AR915" s="81"/>
      <c r="AS915" s="192"/>
      <c r="AT915" s="9"/>
      <c r="AU915" s="119"/>
      <c r="AV915" s="84"/>
      <c r="AW915" s="9"/>
      <c r="AX915" s="119"/>
      <c r="AY915" s="192"/>
      <c r="AZ915" s="9"/>
      <c r="BA915" s="119"/>
      <c r="BB915" s="192"/>
      <c r="BC915" s="9"/>
      <c r="BD915" s="119"/>
      <c r="BE915" s="192"/>
      <c r="BF915" s="9"/>
      <c r="BG915" s="119"/>
    </row>
    <row r="916" spans="1:59" s="41" customFormat="1" ht="407.65" x14ac:dyDescent="0.25">
      <c r="A916" s="9">
        <v>3050</v>
      </c>
      <c r="B916" s="124" t="s">
        <v>7320</v>
      </c>
      <c r="C916" s="9"/>
      <c r="D916" s="6"/>
      <c r="E916" s="2" t="s">
        <v>7321</v>
      </c>
      <c r="F916" s="1" t="s">
        <v>7322</v>
      </c>
      <c r="G916" s="78" t="s">
        <v>7331</v>
      </c>
      <c r="H916" s="9">
        <v>2012</v>
      </c>
      <c r="I916" s="78" t="s">
        <v>7332</v>
      </c>
      <c r="J916" s="141">
        <v>570070</v>
      </c>
      <c r="K916" s="78" t="s">
        <v>7625</v>
      </c>
      <c r="L916" s="78" t="s">
        <v>7325</v>
      </c>
      <c r="M916" s="78" t="s">
        <v>7326</v>
      </c>
      <c r="N916" s="78" t="s">
        <v>7333</v>
      </c>
      <c r="O916" s="78" t="s">
        <v>7334</v>
      </c>
      <c r="P916" s="9" t="s">
        <v>7335</v>
      </c>
      <c r="Q916" s="6">
        <v>60</v>
      </c>
      <c r="R916" s="6">
        <v>0</v>
      </c>
      <c r="S916" s="6">
        <v>40</v>
      </c>
      <c r="T916" s="6">
        <v>20</v>
      </c>
      <c r="U916" s="6">
        <v>60</v>
      </c>
      <c r="V916" s="9">
        <v>100</v>
      </c>
      <c r="W916" s="9">
        <v>86</v>
      </c>
      <c r="X916" s="6" t="s">
        <v>7329</v>
      </c>
      <c r="Y916" s="9">
        <v>44</v>
      </c>
      <c r="Z916" s="9"/>
      <c r="AA916" s="9"/>
      <c r="AB916" s="9">
        <v>3</v>
      </c>
      <c r="AC916" s="9"/>
      <c r="AD916" s="6"/>
      <c r="AE916" s="9"/>
      <c r="AF916" s="81"/>
      <c r="AG916" s="209"/>
      <c r="AH916" s="6"/>
      <c r="AI916" s="119"/>
      <c r="AJ916" s="192"/>
      <c r="AK916" s="9"/>
      <c r="AL916" s="119"/>
      <c r="AM916" s="192" t="s">
        <v>7330</v>
      </c>
      <c r="AN916" s="9"/>
      <c r="AO916" s="119">
        <v>20</v>
      </c>
      <c r="AP916" s="192"/>
      <c r="AQ916" s="9"/>
      <c r="AR916" s="81"/>
      <c r="AS916" s="192"/>
      <c r="AT916" s="9"/>
      <c r="AU916" s="119"/>
      <c r="AV916" s="84"/>
      <c r="AW916" s="9"/>
      <c r="AX916" s="119"/>
      <c r="AY916" s="192"/>
      <c r="AZ916" s="9"/>
      <c r="BA916" s="119"/>
      <c r="BB916" s="192"/>
      <c r="BC916" s="9"/>
      <c r="BD916" s="119"/>
      <c r="BE916" s="192"/>
      <c r="BF916" s="9"/>
      <c r="BG916" s="119"/>
    </row>
    <row r="917" spans="1:59" s="41" customFormat="1" ht="409.6" x14ac:dyDescent="0.25">
      <c r="A917" s="9">
        <v>3050</v>
      </c>
      <c r="B917" s="124" t="s">
        <v>7320</v>
      </c>
      <c r="C917" s="9"/>
      <c r="D917" s="6"/>
      <c r="E917" s="2" t="s">
        <v>1951</v>
      </c>
      <c r="F917" s="1" t="s">
        <v>7336</v>
      </c>
      <c r="G917" s="78" t="s">
        <v>7337</v>
      </c>
      <c r="H917" s="9">
        <v>2013</v>
      </c>
      <c r="I917" s="78" t="s">
        <v>7338</v>
      </c>
      <c r="J917" s="141">
        <v>404166</v>
      </c>
      <c r="K917" s="78" t="s">
        <v>7625</v>
      </c>
      <c r="L917" s="78" t="s">
        <v>7325</v>
      </c>
      <c r="M917" s="78" t="s">
        <v>7326</v>
      </c>
      <c r="N917" s="78" t="s">
        <v>7339</v>
      </c>
      <c r="O917" s="78" t="s">
        <v>7340</v>
      </c>
      <c r="P917" s="9" t="s">
        <v>7341</v>
      </c>
      <c r="Q917" s="6">
        <v>60</v>
      </c>
      <c r="R917" s="6">
        <v>0</v>
      </c>
      <c r="S917" s="6">
        <v>40</v>
      </c>
      <c r="T917" s="6">
        <v>20</v>
      </c>
      <c r="U917" s="6">
        <v>60</v>
      </c>
      <c r="V917" s="9">
        <v>80</v>
      </c>
      <c r="W917" s="9">
        <v>66</v>
      </c>
      <c r="X917" s="6" t="s">
        <v>7329</v>
      </c>
      <c r="Y917" s="9">
        <v>44</v>
      </c>
      <c r="Z917" s="9"/>
      <c r="AA917" s="9"/>
      <c r="AB917" s="9">
        <v>3</v>
      </c>
      <c r="AC917" s="9"/>
      <c r="AD917" s="6"/>
      <c r="AE917" s="9"/>
      <c r="AF917" s="81"/>
      <c r="AG917" s="209"/>
      <c r="AH917" s="6"/>
      <c r="AI917" s="119"/>
      <c r="AJ917" s="192"/>
      <c r="AK917" s="9"/>
      <c r="AL917" s="119"/>
      <c r="AM917" s="192" t="s">
        <v>7330</v>
      </c>
      <c r="AN917" s="9"/>
      <c r="AO917" s="119">
        <v>20</v>
      </c>
      <c r="AP917" s="192"/>
      <c r="AQ917" s="9"/>
      <c r="AR917" s="81"/>
      <c r="AS917" s="192"/>
      <c r="AT917" s="9"/>
      <c r="AU917" s="119"/>
      <c r="AV917" s="84"/>
      <c r="AW917" s="9"/>
      <c r="AX917" s="119"/>
      <c r="AY917" s="192"/>
      <c r="AZ917" s="9"/>
      <c r="BA917" s="119"/>
      <c r="BB917" s="192"/>
      <c r="BC917" s="9"/>
      <c r="BD917" s="119"/>
      <c r="BE917" s="192"/>
      <c r="BF917" s="9"/>
      <c r="BG917" s="119"/>
    </row>
    <row r="918" spans="1:59" s="41" customFormat="1" ht="140.15" x14ac:dyDescent="0.25">
      <c r="A918" s="9">
        <v>3050</v>
      </c>
      <c r="B918" s="124" t="s">
        <v>7320</v>
      </c>
      <c r="C918" s="9"/>
      <c r="D918" s="6"/>
      <c r="E918" s="2" t="s">
        <v>7342</v>
      </c>
      <c r="F918" s="1" t="s">
        <v>7343</v>
      </c>
      <c r="G918" s="78" t="s">
        <v>7344</v>
      </c>
      <c r="H918" s="9">
        <v>2010</v>
      </c>
      <c r="I918" s="78" t="s">
        <v>7345</v>
      </c>
      <c r="J918" s="141">
        <v>79454</v>
      </c>
      <c r="K918" s="78" t="s">
        <v>7625</v>
      </c>
      <c r="L918" s="78" t="s">
        <v>7325</v>
      </c>
      <c r="M918" s="78" t="s">
        <v>7326</v>
      </c>
      <c r="N918" s="78" t="s">
        <v>7346</v>
      </c>
      <c r="O918" s="78" t="s">
        <v>7347</v>
      </c>
      <c r="P918" s="9" t="s">
        <v>3324</v>
      </c>
      <c r="Q918" s="6">
        <v>50</v>
      </c>
      <c r="R918" s="6">
        <v>0</v>
      </c>
      <c r="S918" s="6">
        <v>40</v>
      </c>
      <c r="T918" s="6">
        <v>10</v>
      </c>
      <c r="U918" s="6">
        <v>50</v>
      </c>
      <c r="V918" s="9">
        <v>80</v>
      </c>
      <c r="W918" s="9">
        <v>100</v>
      </c>
      <c r="X918" s="6" t="s">
        <v>7329</v>
      </c>
      <c r="Y918" s="9">
        <v>44</v>
      </c>
      <c r="Z918" s="9"/>
      <c r="AA918" s="9"/>
      <c r="AB918" s="9">
        <v>3</v>
      </c>
      <c r="AC918" s="9"/>
      <c r="AD918" s="6"/>
      <c r="AE918" s="9"/>
      <c r="AF918" s="81"/>
      <c r="AG918" s="209"/>
      <c r="AH918" s="6"/>
      <c r="AI918" s="119"/>
      <c r="AJ918" s="192"/>
      <c r="AK918" s="9"/>
      <c r="AL918" s="119"/>
      <c r="AM918" s="192" t="s">
        <v>7330</v>
      </c>
      <c r="AN918" s="9"/>
      <c r="AO918" s="119">
        <v>20</v>
      </c>
      <c r="AP918" s="192"/>
      <c r="AQ918" s="9"/>
      <c r="AR918" s="81"/>
      <c r="AS918" s="192"/>
      <c r="AT918" s="9"/>
      <c r="AU918" s="119"/>
      <c r="AV918" s="84"/>
      <c r="AW918" s="9"/>
      <c r="AX918" s="119"/>
      <c r="AY918" s="192"/>
      <c r="AZ918" s="9"/>
      <c r="BA918" s="119"/>
      <c r="BB918" s="192"/>
      <c r="BC918" s="9"/>
      <c r="BD918" s="119"/>
      <c r="BE918" s="192"/>
      <c r="BF918" s="9"/>
      <c r="BG918" s="119"/>
    </row>
    <row r="919" spans="1:59" s="41" customFormat="1" ht="229.3" x14ac:dyDescent="0.25">
      <c r="A919" s="9">
        <v>3050</v>
      </c>
      <c r="B919" s="124" t="s">
        <v>7320</v>
      </c>
      <c r="C919" s="9"/>
      <c r="D919" s="6"/>
      <c r="E919" s="2" t="s">
        <v>1237</v>
      </c>
      <c r="F919" s="1" t="s">
        <v>1238</v>
      </c>
      <c r="G919" s="78" t="s">
        <v>7348</v>
      </c>
      <c r="H919" s="9">
        <v>2013</v>
      </c>
      <c r="I919" s="78" t="s">
        <v>7349</v>
      </c>
      <c r="J919" s="141">
        <v>21170</v>
      </c>
      <c r="K919" s="78" t="s">
        <v>7625</v>
      </c>
      <c r="L919" s="78" t="s">
        <v>7325</v>
      </c>
      <c r="M919" s="78" t="s">
        <v>7326</v>
      </c>
      <c r="N919" s="78" t="s">
        <v>7350</v>
      </c>
      <c r="O919" s="78" t="s">
        <v>7351</v>
      </c>
      <c r="P919" s="9" t="s">
        <v>3326</v>
      </c>
      <c r="Q919" s="6">
        <v>50</v>
      </c>
      <c r="R919" s="6">
        <v>0</v>
      </c>
      <c r="S919" s="6">
        <v>40</v>
      </c>
      <c r="T919" s="6">
        <v>10</v>
      </c>
      <c r="U919" s="6">
        <v>50</v>
      </c>
      <c r="V919" s="9">
        <v>80</v>
      </c>
      <c r="W919" s="9">
        <v>77</v>
      </c>
      <c r="X919" s="6" t="s">
        <v>7329</v>
      </c>
      <c r="Y919" s="9">
        <v>47</v>
      </c>
      <c r="Z919" s="9"/>
      <c r="AA919" s="9"/>
      <c r="AB919" s="9">
        <v>3</v>
      </c>
      <c r="AC919" s="9"/>
      <c r="AD919" s="6"/>
      <c r="AE919" s="9"/>
      <c r="AF919" s="81"/>
      <c r="AG919" s="209"/>
      <c r="AH919" s="6"/>
      <c r="AI919" s="119"/>
      <c r="AJ919" s="192"/>
      <c r="AK919" s="9"/>
      <c r="AL919" s="119"/>
      <c r="AM919" s="192" t="s">
        <v>7330</v>
      </c>
      <c r="AN919" s="9"/>
      <c r="AO919" s="119">
        <v>20</v>
      </c>
      <c r="AP919" s="192"/>
      <c r="AQ919" s="9"/>
      <c r="AR919" s="81"/>
      <c r="AS919" s="192"/>
      <c r="AT919" s="9"/>
      <c r="AU919" s="119"/>
      <c r="AV919" s="84"/>
      <c r="AW919" s="9"/>
      <c r="AX919" s="119"/>
      <c r="AY919" s="192"/>
      <c r="AZ919" s="9"/>
      <c r="BA919" s="119"/>
      <c r="BB919" s="192"/>
      <c r="BC919" s="9"/>
      <c r="BD919" s="119"/>
      <c r="BE919" s="192"/>
      <c r="BF919" s="9"/>
      <c r="BG919" s="119"/>
    </row>
    <row r="920" spans="1:59" s="41" customFormat="1" ht="409.6" x14ac:dyDescent="0.25">
      <c r="A920" s="9">
        <v>3050</v>
      </c>
      <c r="B920" s="124" t="s">
        <v>7320</v>
      </c>
      <c r="C920" s="9"/>
      <c r="D920" s="6"/>
      <c r="E920" s="2" t="s">
        <v>1237</v>
      </c>
      <c r="F920" s="1" t="s">
        <v>1238</v>
      </c>
      <c r="G920" s="78" t="s">
        <v>7352</v>
      </c>
      <c r="H920" s="9">
        <v>2013</v>
      </c>
      <c r="I920" s="78" t="s">
        <v>7353</v>
      </c>
      <c r="J920" s="141">
        <v>49761</v>
      </c>
      <c r="K920" s="78" t="s">
        <v>7625</v>
      </c>
      <c r="L920" s="78" t="s">
        <v>7325</v>
      </c>
      <c r="M920" s="78" t="s">
        <v>7326</v>
      </c>
      <c r="N920" s="78" t="s">
        <v>7354</v>
      </c>
      <c r="O920" s="78" t="s">
        <v>7355</v>
      </c>
      <c r="P920" s="9" t="s">
        <v>3327</v>
      </c>
      <c r="Q920" s="6">
        <v>60</v>
      </c>
      <c r="R920" s="6">
        <v>0</v>
      </c>
      <c r="S920" s="6">
        <v>40</v>
      </c>
      <c r="T920" s="6">
        <v>20</v>
      </c>
      <c r="U920" s="6">
        <v>60</v>
      </c>
      <c r="V920" s="9">
        <v>80</v>
      </c>
      <c r="W920" s="9">
        <v>70</v>
      </c>
      <c r="X920" s="6" t="s">
        <v>7329</v>
      </c>
      <c r="Y920" s="9">
        <v>47</v>
      </c>
      <c r="Z920" s="9"/>
      <c r="AA920" s="9"/>
      <c r="AB920" s="9">
        <v>3</v>
      </c>
      <c r="AC920" s="9"/>
      <c r="AD920" s="6"/>
      <c r="AE920" s="9"/>
      <c r="AF920" s="81"/>
      <c r="AG920" s="209"/>
      <c r="AH920" s="6"/>
      <c r="AI920" s="119"/>
      <c r="AJ920" s="192"/>
      <c r="AK920" s="9"/>
      <c r="AL920" s="119"/>
      <c r="AM920" s="192" t="s">
        <v>7330</v>
      </c>
      <c r="AN920" s="9"/>
      <c r="AO920" s="119">
        <v>20</v>
      </c>
      <c r="AP920" s="192"/>
      <c r="AQ920" s="9"/>
      <c r="AR920" s="81"/>
      <c r="AS920" s="192"/>
      <c r="AT920" s="9"/>
      <c r="AU920" s="119"/>
      <c r="AV920" s="84"/>
      <c r="AW920" s="9"/>
      <c r="AX920" s="119"/>
      <c r="AY920" s="192"/>
      <c r="AZ920" s="9"/>
      <c r="BA920" s="119"/>
      <c r="BB920" s="192"/>
      <c r="BC920" s="9"/>
      <c r="BD920" s="119"/>
      <c r="BE920" s="192"/>
      <c r="BF920" s="9"/>
      <c r="BG920" s="119"/>
    </row>
    <row r="921" spans="1:59" s="41" customFormat="1" ht="409.6" x14ac:dyDescent="0.25">
      <c r="A921" s="9">
        <v>3050</v>
      </c>
      <c r="B921" s="124" t="s">
        <v>7320</v>
      </c>
      <c r="C921" s="9"/>
      <c r="D921" s="6"/>
      <c r="E921" s="2" t="s">
        <v>1085</v>
      </c>
      <c r="F921" s="1" t="s">
        <v>1694</v>
      </c>
      <c r="G921" s="78" t="s">
        <v>7356</v>
      </c>
      <c r="H921" s="9">
        <v>2010</v>
      </c>
      <c r="I921" s="78" t="s">
        <v>7357</v>
      </c>
      <c r="J921" s="141">
        <v>47499</v>
      </c>
      <c r="K921" s="78" t="s">
        <v>7625</v>
      </c>
      <c r="L921" s="78" t="s">
        <v>7325</v>
      </c>
      <c r="M921" s="78" t="s">
        <v>7326</v>
      </c>
      <c r="N921" s="78" t="s">
        <v>7358</v>
      </c>
      <c r="O921" s="78" t="s">
        <v>7359</v>
      </c>
      <c r="P921" s="9" t="s">
        <v>7360</v>
      </c>
      <c r="Q921" s="6">
        <v>60</v>
      </c>
      <c r="R921" s="6">
        <v>0</v>
      </c>
      <c r="S921" s="6">
        <v>40</v>
      </c>
      <c r="T921" s="6">
        <v>20</v>
      </c>
      <c r="U921" s="6">
        <v>60</v>
      </c>
      <c r="V921" s="9">
        <v>20</v>
      </c>
      <c r="W921" s="9">
        <v>100</v>
      </c>
      <c r="X921" s="6" t="s">
        <v>7329</v>
      </c>
      <c r="Y921" s="9">
        <v>47</v>
      </c>
      <c r="Z921" s="9"/>
      <c r="AA921" s="9"/>
      <c r="AB921" s="9">
        <v>3</v>
      </c>
      <c r="AC921" s="9"/>
      <c r="AD921" s="6"/>
      <c r="AE921" s="9"/>
      <c r="AF921" s="81"/>
      <c r="AG921" s="209"/>
      <c r="AH921" s="6"/>
      <c r="AI921" s="119"/>
      <c r="AJ921" s="192"/>
      <c r="AK921" s="9"/>
      <c r="AL921" s="119"/>
      <c r="AM921" s="192" t="s">
        <v>7330</v>
      </c>
      <c r="AN921" s="9"/>
      <c r="AO921" s="119">
        <v>20</v>
      </c>
      <c r="AP921" s="192"/>
      <c r="AQ921" s="9"/>
      <c r="AR921" s="81"/>
      <c r="AS921" s="192"/>
      <c r="AT921" s="9"/>
      <c r="AU921" s="119"/>
      <c r="AV921" s="84"/>
      <c r="AW921" s="9"/>
      <c r="AX921" s="119"/>
      <c r="AY921" s="192"/>
      <c r="AZ921" s="9"/>
      <c r="BA921" s="119"/>
      <c r="BB921" s="192"/>
      <c r="BC921" s="9"/>
      <c r="BD921" s="119"/>
      <c r="BE921" s="192"/>
      <c r="BF921" s="9"/>
      <c r="BG921" s="119"/>
    </row>
    <row r="922" spans="1:59" s="41" customFormat="1" ht="409.6" x14ac:dyDescent="0.25">
      <c r="A922" s="9">
        <v>3050</v>
      </c>
      <c r="B922" s="124" t="s">
        <v>7320</v>
      </c>
      <c r="C922" s="9"/>
      <c r="D922" s="6"/>
      <c r="E922" s="2" t="s">
        <v>1951</v>
      </c>
      <c r="F922" s="1" t="s">
        <v>7361</v>
      </c>
      <c r="G922" s="78" t="s">
        <v>7362</v>
      </c>
      <c r="H922" s="9">
        <v>2013</v>
      </c>
      <c r="I922" s="78" t="s">
        <v>7363</v>
      </c>
      <c r="J922" s="141">
        <v>193213</v>
      </c>
      <c r="K922" s="78" t="s">
        <v>7625</v>
      </c>
      <c r="L922" s="78" t="s">
        <v>7325</v>
      </c>
      <c r="M922" s="78" t="s">
        <v>7326</v>
      </c>
      <c r="N922" s="78" t="s">
        <v>7364</v>
      </c>
      <c r="O922" s="78" t="s">
        <v>7365</v>
      </c>
      <c r="P922" s="9" t="s">
        <v>7366</v>
      </c>
      <c r="Q922" s="6">
        <v>60</v>
      </c>
      <c r="R922" s="6">
        <v>0</v>
      </c>
      <c r="S922" s="6">
        <v>40</v>
      </c>
      <c r="T922" s="6">
        <v>20</v>
      </c>
      <c r="U922" s="6">
        <v>60</v>
      </c>
      <c r="V922" s="9">
        <v>50</v>
      </c>
      <c r="W922" s="9">
        <v>70</v>
      </c>
      <c r="X922" s="6" t="s">
        <v>7329</v>
      </c>
      <c r="Y922" s="9">
        <v>47</v>
      </c>
      <c r="Z922" s="9"/>
      <c r="AA922" s="9"/>
      <c r="AB922" s="9">
        <v>3</v>
      </c>
      <c r="AC922" s="9"/>
      <c r="AD922" s="6"/>
      <c r="AE922" s="9"/>
      <c r="AF922" s="81"/>
      <c r="AG922" s="209"/>
      <c r="AH922" s="6"/>
      <c r="AI922" s="119"/>
      <c r="AJ922" s="192"/>
      <c r="AK922" s="9"/>
      <c r="AL922" s="119"/>
      <c r="AM922" s="192" t="s">
        <v>7330</v>
      </c>
      <c r="AN922" s="9"/>
      <c r="AO922" s="119">
        <v>20</v>
      </c>
      <c r="AP922" s="192"/>
      <c r="AQ922" s="9"/>
      <c r="AR922" s="81"/>
      <c r="AS922" s="192"/>
      <c r="AT922" s="9"/>
      <c r="AU922" s="119"/>
      <c r="AV922" s="84"/>
      <c r="AW922" s="9"/>
      <c r="AX922" s="119"/>
      <c r="AY922" s="192"/>
      <c r="AZ922" s="9"/>
      <c r="BA922" s="119"/>
      <c r="BB922" s="192"/>
      <c r="BC922" s="9"/>
      <c r="BD922" s="119"/>
      <c r="BE922" s="192"/>
      <c r="BF922" s="9"/>
      <c r="BG922" s="119"/>
    </row>
    <row r="923" spans="1:59" s="41" customFormat="1" ht="89.2" x14ac:dyDescent="0.25">
      <c r="A923" s="9">
        <v>3050</v>
      </c>
      <c r="B923" s="124" t="s">
        <v>7320</v>
      </c>
      <c r="C923" s="9"/>
      <c r="D923" s="6"/>
      <c r="E923" s="2" t="s">
        <v>62</v>
      </c>
      <c r="F923" s="1" t="s">
        <v>7367</v>
      </c>
      <c r="G923" s="78" t="s">
        <v>7368</v>
      </c>
      <c r="H923" s="9">
        <v>2011</v>
      </c>
      <c r="I923" s="78" t="s">
        <v>7369</v>
      </c>
      <c r="J923" s="141">
        <v>124487</v>
      </c>
      <c r="K923" s="78" t="s">
        <v>7625</v>
      </c>
      <c r="L923" s="78" t="s">
        <v>7325</v>
      </c>
      <c r="M923" s="78" t="s">
        <v>7326</v>
      </c>
      <c r="N923" s="78" t="s">
        <v>7370</v>
      </c>
      <c r="O923" s="78" t="s">
        <v>7371</v>
      </c>
      <c r="P923" s="9" t="s">
        <v>7372</v>
      </c>
      <c r="Q923" s="6">
        <v>60</v>
      </c>
      <c r="R923" s="6">
        <v>0</v>
      </c>
      <c r="S923" s="6">
        <v>40</v>
      </c>
      <c r="T923" s="6">
        <v>20</v>
      </c>
      <c r="U923" s="6">
        <v>60</v>
      </c>
      <c r="V923" s="9">
        <v>80</v>
      </c>
      <c r="W923" s="9">
        <v>100</v>
      </c>
      <c r="X923" s="6" t="s">
        <v>7329</v>
      </c>
      <c r="Y923" s="9">
        <v>47</v>
      </c>
      <c r="Z923" s="9"/>
      <c r="AA923" s="9"/>
      <c r="AB923" s="9">
        <v>3</v>
      </c>
      <c r="AC923" s="9"/>
      <c r="AD923" s="6"/>
      <c r="AE923" s="9"/>
      <c r="AF923" s="81"/>
      <c r="AG923" s="209"/>
      <c r="AH923" s="6"/>
      <c r="AI923" s="119"/>
      <c r="AJ923" s="192"/>
      <c r="AK923" s="9"/>
      <c r="AL923" s="119"/>
      <c r="AM923" s="192" t="s">
        <v>7330</v>
      </c>
      <c r="AN923" s="9"/>
      <c r="AO923" s="119">
        <v>20</v>
      </c>
      <c r="AP923" s="192"/>
      <c r="AQ923" s="9"/>
      <c r="AR923" s="81"/>
      <c r="AS923" s="192"/>
      <c r="AT923" s="9"/>
      <c r="AU923" s="119"/>
      <c r="AV923" s="84"/>
      <c r="AW923" s="9"/>
      <c r="AX923" s="119"/>
      <c r="AY923" s="192"/>
      <c r="AZ923" s="9"/>
      <c r="BA923" s="119"/>
      <c r="BB923" s="192"/>
      <c r="BC923" s="9"/>
      <c r="BD923" s="119"/>
      <c r="BE923" s="192"/>
      <c r="BF923" s="9"/>
      <c r="BG923" s="119"/>
    </row>
    <row r="924" spans="1:59" s="41" customFormat="1" ht="407.65" x14ac:dyDescent="0.25">
      <c r="A924" s="9">
        <v>3050</v>
      </c>
      <c r="B924" s="124" t="s">
        <v>7320</v>
      </c>
      <c r="C924" s="9"/>
      <c r="D924" s="6"/>
      <c r="E924" s="2" t="s">
        <v>1373</v>
      </c>
      <c r="F924" s="1" t="s">
        <v>388</v>
      </c>
      <c r="G924" s="78" t="s">
        <v>7373</v>
      </c>
      <c r="H924" s="9">
        <v>2012</v>
      </c>
      <c r="I924" s="78" t="s">
        <v>7374</v>
      </c>
      <c r="J924" s="141">
        <v>1018799</v>
      </c>
      <c r="K924" s="78" t="s">
        <v>7625</v>
      </c>
      <c r="L924" s="78" t="s">
        <v>7325</v>
      </c>
      <c r="M924" s="78" t="s">
        <v>7326</v>
      </c>
      <c r="N924" s="78" t="s">
        <v>7375</v>
      </c>
      <c r="O924" s="78" t="s">
        <v>7376</v>
      </c>
      <c r="P924" s="9" t="s">
        <v>7377</v>
      </c>
      <c r="Q924" s="6">
        <v>80</v>
      </c>
      <c r="R924" s="6">
        <v>0</v>
      </c>
      <c r="S924" s="6">
        <v>40</v>
      </c>
      <c r="T924" s="6">
        <v>40</v>
      </c>
      <c r="U924" s="6">
        <v>80</v>
      </c>
      <c r="V924" s="9">
        <v>80</v>
      </c>
      <c r="W924" s="9">
        <v>100</v>
      </c>
      <c r="X924" s="6" t="s">
        <v>7329</v>
      </c>
      <c r="Y924" s="9">
        <v>47</v>
      </c>
      <c r="Z924" s="9"/>
      <c r="AA924" s="9">
        <v>80</v>
      </c>
      <c r="AB924" s="9">
        <v>3</v>
      </c>
      <c r="AC924" s="9"/>
      <c r="AD924" s="6"/>
      <c r="AE924" s="9"/>
      <c r="AF924" s="81"/>
      <c r="AG924" s="209"/>
      <c r="AH924" s="6"/>
      <c r="AI924" s="119"/>
      <c r="AJ924" s="192"/>
      <c r="AK924" s="9"/>
      <c r="AL924" s="119"/>
      <c r="AM924" s="192" t="s">
        <v>7330</v>
      </c>
      <c r="AN924" s="9"/>
      <c r="AO924" s="119">
        <v>20</v>
      </c>
      <c r="AP924" s="192"/>
      <c r="AQ924" s="9"/>
      <c r="AR924" s="81"/>
      <c r="AS924" s="192"/>
      <c r="AT924" s="9"/>
      <c r="AU924" s="119"/>
      <c r="AV924" s="84"/>
      <c r="AW924" s="9"/>
      <c r="AX924" s="119"/>
      <c r="AY924" s="192"/>
      <c r="AZ924" s="9"/>
      <c r="BA924" s="119"/>
      <c r="BB924" s="192"/>
      <c r="BC924" s="9"/>
      <c r="BD924" s="119"/>
      <c r="BE924" s="192"/>
      <c r="BF924" s="9"/>
      <c r="BG924" s="119"/>
    </row>
    <row r="925" spans="1:59" s="41" customFormat="1" ht="178.35" x14ac:dyDescent="0.25">
      <c r="A925" s="9">
        <v>3050</v>
      </c>
      <c r="B925" s="124" t="s">
        <v>7320</v>
      </c>
      <c r="C925" s="9"/>
      <c r="D925" s="6"/>
      <c r="E925" s="2" t="s">
        <v>7017</v>
      </c>
      <c r="F925" s="1" t="s">
        <v>7018</v>
      </c>
      <c r="G925" s="78" t="s">
        <v>7378</v>
      </c>
      <c r="H925" s="9">
        <v>2011</v>
      </c>
      <c r="I925" s="78" t="s">
        <v>7379</v>
      </c>
      <c r="J925" s="141">
        <v>80931</v>
      </c>
      <c r="K925" s="78" t="s">
        <v>7625</v>
      </c>
      <c r="L925" s="78" t="s">
        <v>7325</v>
      </c>
      <c r="M925" s="78" t="s">
        <v>7326</v>
      </c>
      <c r="N925" s="78" t="s">
        <v>7380</v>
      </c>
      <c r="O925" s="78" t="s">
        <v>7381</v>
      </c>
      <c r="P925" s="9" t="s">
        <v>7382</v>
      </c>
      <c r="Q925" s="6">
        <v>60</v>
      </c>
      <c r="R925" s="6">
        <v>0</v>
      </c>
      <c r="S925" s="6">
        <v>40</v>
      </c>
      <c r="T925" s="6">
        <v>20</v>
      </c>
      <c r="U925" s="6">
        <v>60</v>
      </c>
      <c r="V925" s="9">
        <v>100</v>
      </c>
      <c r="W925" s="9">
        <v>100</v>
      </c>
      <c r="X925" s="6" t="s">
        <v>7329</v>
      </c>
      <c r="Y925" s="9">
        <v>47</v>
      </c>
      <c r="Z925" s="9"/>
      <c r="AA925" s="9"/>
      <c r="AB925" s="9">
        <v>3</v>
      </c>
      <c r="AC925" s="9"/>
      <c r="AD925" s="6"/>
      <c r="AE925" s="9"/>
      <c r="AF925" s="81"/>
      <c r="AG925" s="209"/>
      <c r="AH925" s="6"/>
      <c r="AI925" s="119"/>
      <c r="AJ925" s="192"/>
      <c r="AK925" s="9"/>
      <c r="AL925" s="119"/>
      <c r="AM925" s="192" t="s">
        <v>7330</v>
      </c>
      <c r="AN925" s="9"/>
      <c r="AO925" s="119">
        <v>20</v>
      </c>
      <c r="AP925" s="192"/>
      <c r="AQ925" s="9"/>
      <c r="AR925" s="81"/>
      <c r="AS925" s="192"/>
      <c r="AT925" s="9"/>
      <c r="AU925" s="119"/>
      <c r="AV925" s="84"/>
      <c r="AW925" s="9"/>
      <c r="AX925" s="119"/>
      <c r="AY925" s="192"/>
      <c r="AZ925" s="9"/>
      <c r="BA925" s="119"/>
      <c r="BB925" s="192"/>
      <c r="BC925" s="9"/>
      <c r="BD925" s="119"/>
      <c r="BE925" s="192"/>
      <c r="BF925" s="9"/>
      <c r="BG925" s="119"/>
    </row>
    <row r="926" spans="1:59" s="41" customFormat="1" ht="409.6" x14ac:dyDescent="0.25">
      <c r="A926" s="9">
        <v>3050</v>
      </c>
      <c r="B926" s="124" t="s">
        <v>7320</v>
      </c>
      <c r="C926" s="9"/>
      <c r="D926" s="6"/>
      <c r="E926" s="2" t="s">
        <v>1049</v>
      </c>
      <c r="F926" s="1" t="s">
        <v>7383</v>
      </c>
      <c r="G926" s="78" t="s">
        <v>7384</v>
      </c>
      <c r="H926" s="9">
        <v>2011</v>
      </c>
      <c r="I926" s="78" t="s">
        <v>7385</v>
      </c>
      <c r="J926" s="141">
        <v>52307</v>
      </c>
      <c r="K926" s="78" t="s">
        <v>7625</v>
      </c>
      <c r="L926" s="78" t="s">
        <v>7325</v>
      </c>
      <c r="M926" s="78" t="s">
        <v>7326</v>
      </c>
      <c r="N926" s="78" t="s">
        <v>7386</v>
      </c>
      <c r="O926" s="78" t="s">
        <v>7387</v>
      </c>
      <c r="P926" s="9" t="s">
        <v>7388</v>
      </c>
      <c r="Q926" s="6">
        <v>60</v>
      </c>
      <c r="R926" s="6">
        <v>0</v>
      </c>
      <c r="S926" s="6">
        <v>40</v>
      </c>
      <c r="T926" s="6">
        <v>20</v>
      </c>
      <c r="U926" s="6">
        <v>60</v>
      </c>
      <c r="V926" s="9">
        <v>60</v>
      </c>
      <c r="W926" s="9">
        <v>100</v>
      </c>
      <c r="X926" s="6" t="s">
        <v>7329</v>
      </c>
      <c r="Y926" s="9">
        <v>47</v>
      </c>
      <c r="Z926" s="9"/>
      <c r="AA926" s="9"/>
      <c r="AB926" s="9">
        <v>3</v>
      </c>
      <c r="AC926" s="9"/>
      <c r="AD926" s="6"/>
      <c r="AE926" s="9"/>
      <c r="AF926" s="81"/>
      <c r="AG926" s="209"/>
      <c r="AH926" s="6"/>
      <c r="AI926" s="119"/>
      <c r="AJ926" s="192"/>
      <c r="AK926" s="9"/>
      <c r="AL926" s="119"/>
      <c r="AM926" s="192" t="s">
        <v>7330</v>
      </c>
      <c r="AN926" s="9"/>
      <c r="AO926" s="119">
        <v>20</v>
      </c>
      <c r="AP926" s="192"/>
      <c r="AQ926" s="9"/>
      <c r="AR926" s="81"/>
      <c r="AS926" s="192"/>
      <c r="AT926" s="9"/>
      <c r="AU926" s="119"/>
      <c r="AV926" s="84"/>
      <c r="AW926" s="9"/>
      <c r="AX926" s="119"/>
      <c r="AY926" s="192"/>
      <c r="AZ926" s="9"/>
      <c r="BA926" s="119"/>
      <c r="BB926" s="192"/>
      <c r="BC926" s="9"/>
      <c r="BD926" s="119"/>
      <c r="BE926" s="192"/>
      <c r="BF926" s="9"/>
      <c r="BG926" s="119"/>
    </row>
    <row r="927" spans="1:59" s="41" customFormat="1" ht="178.35" x14ac:dyDescent="0.25">
      <c r="A927" s="9">
        <v>3050</v>
      </c>
      <c r="B927" s="124" t="s">
        <v>7320</v>
      </c>
      <c r="C927" s="9"/>
      <c r="D927" s="6"/>
      <c r="E927" s="2" t="s">
        <v>7389</v>
      </c>
      <c r="F927" s="1" t="s">
        <v>7390</v>
      </c>
      <c r="G927" s="78" t="s">
        <v>7378</v>
      </c>
      <c r="H927" s="9">
        <v>2011</v>
      </c>
      <c r="I927" s="78" t="s">
        <v>7379</v>
      </c>
      <c r="J927" s="141">
        <v>30957</v>
      </c>
      <c r="K927" s="78" t="s">
        <v>7625</v>
      </c>
      <c r="L927" s="78" t="s">
        <v>7325</v>
      </c>
      <c r="M927" s="78" t="s">
        <v>7326</v>
      </c>
      <c r="N927" s="78" t="s">
        <v>7380</v>
      </c>
      <c r="O927" s="78" t="s">
        <v>7381</v>
      </c>
      <c r="P927" s="9" t="s">
        <v>7391</v>
      </c>
      <c r="Q927" s="6">
        <v>60</v>
      </c>
      <c r="R927" s="6">
        <v>0</v>
      </c>
      <c r="S927" s="6">
        <v>40</v>
      </c>
      <c r="T927" s="6">
        <v>20</v>
      </c>
      <c r="U927" s="6">
        <v>60</v>
      </c>
      <c r="V927" s="9">
        <v>40</v>
      </c>
      <c r="W927" s="9">
        <v>97</v>
      </c>
      <c r="X927" s="6" t="s">
        <v>7329</v>
      </c>
      <c r="Y927" s="9">
        <v>47</v>
      </c>
      <c r="Z927" s="9"/>
      <c r="AA927" s="9"/>
      <c r="AB927" s="9">
        <v>3</v>
      </c>
      <c r="AC927" s="9"/>
      <c r="AD927" s="6"/>
      <c r="AE927" s="9"/>
      <c r="AF927" s="81"/>
      <c r="AG927" s="209"/>
      <c r="AH927" s="6"/>
      <c r="AI927" s="119"/>
      <c r="AJ927" s="192"/>
      <c r="AK927" s="9"/>
      <c r="AL927" s="119"/>
      <c r="AM927" s="192" t="s">
        <v>7330</v>
      </c>
      <c r="AN927" s="9"/>
      <c r="AO927" s="119">
        <v>20</v>
      </c>
      <c r="AP927" s="192"/>
      <c r="AQ927" s="9"/>
      <c r="AR927" s="81"/>
      <c r="AS927" s="192"/>
      <c r="AT927" s="9"/>
      <c r="AU927" s="119"/>
      <c r="AV927" s="84"/>
      <c r="AW927" s="9"/>
      <c r="AX927" s="119"/>
      <c r="AY927" s="192"/>
      <c r="AZ927" s="9"/>
      <c r="BA927" s="119"/>
      <c r="BB927" s="192"/>
      <c r="BC927" s="9"/>
      <c r="BD927" s="119"/>
      <c r="BE927" s="192"/>
      <c r="BF927" s="9"/>
      <c r="BG927" s="119"/>
    </row>
    <row r="928" spans="1:59" s="41" customFormat="1" ht="394.9" x14ac:dyDescent="0.25">
      <c r="A928" s="9">
        <v>3050</v>
      </c>
      <c r="B928" s="124" t="s">
        <v>7320</v>
      </c>
      <c r="C928" s="9"/>
      <c r="D928" s="6"/>
      <c r="E928" s="2" t="s">
        <v>7392</v>
      </c>
      <c r="F928" s="1" t="s">
        <v>7393</v>
      </c>
      <c r="G928" s="78" t="s">
        <v>7394</v>
      </c>
      <c r="H928" s="9">
        <v>2011</v>
      </c>
      <c r="I928" s="78" t="s">
        <v>7394</v>
      </c>
      <c r="J928" s="141">
        <v>192203</v>
      </c>
      <c r="K928" s="78" t="s">
        <v>7625</v>
      </c>
      <c r="L928" s="78" t="s">
        <v>7325</v>
      </c>
      <c r="M928" s="78" t="s">
        <v>7326</v>
      </c>
      <c r="N928" s="78" t="s">
        <v>7395</v>
      </c>
      <c r="O928" s="78" t="s">
        <v>7396</v>
      </c>
      <c r="P928" s="9" t="s">
        <v>3340</v>
      </c>
      <c r="Q928" s="6">
        <v>60</v>
      </c>
      <c r="R928" s="6">
        <v>0</v>
      </c>
      <c r="S928" s="6">
        <v>40</v>
      </c>
      <c r="T928" s="6">
        <v>20</v>
      </c>
      <c r="U928" s="6">
        <v>60</v>
      </c>
      <c r="V928" s="9">
        <v>100</v>
      </c>
      <c r="W928" s="9">
        <v>100</v>
      </c>
      <c r="X928" s="6" t="s">
        <v>7329</v>
      </c>
      <c r="Y928" s="9">
        <v>47</v>
      </c>
      <c r="Z928" s="9"/>
      <c r="AA928" s="9"/>
      <c r="AB928" s="9">
        <v>3</v>
      </c>
      <c r="AC928" s="9"/>
      <c r="AD928" s="6"/>
      <c r="AE928" s="9"/>
      <c r="AF928" s="81"/>
      <c r="AG928" s="209"/>
      <c r="AH928" s="6"/>
      <c r="AI928" s="119"/>
      <c r="AJ928" s="192"/>
      <c r="AK928" s="9"/>
      <c r="AL928" s="119"/>
      <c r="AM928" s="192" t="s">
        <v>7330</v>
      </c>
      <c r="AN928" s="9"/>
      <c r="AO928" s="119">
        <v>20</v>
      </c>
      <c r="AP928" s="192"/>
      <c r="AQ928" s="9"/>
      <c r="AR928" s="81"/>
      <c r="AS928" s="192"/>
      <c r="AT928" s="9"/>
      <c r="AU928" s="119"/>
      <c r="AV928" s="84"/>
      <c r="AW928" s="9"/>
      <c r="AX928" s="119"/>
      <c r="AY928" s="192"/>
      <c r="AZ928" s="9"/>
      <c r="BA928" s="119"/>
      <c r="BB928" s="192"/>
      <c r="BC928" s="9"/>
      <c r="BD928" s="119"/>
      <c r="BE928" s="192"/>
      <c r="BF928" s="9"/>
      <c r="BG928" s="119"/>
    </row>
    <row r="929" spans="1:59" s="41" customFormat="1" ht="343.95" x14ac:dyDescent="0.25">
      <c r="A929" s="9">
        <v>3050</v>
      </c>
      <c r="B929" s="124" t="s">
        <v>7320</v>
      </c>
      <c r="C929" s="9"/>
      <c r="D929" s="6"/>
      <c r="E929" s="2" t="s">
        <v>62</v>
      </c>
      <c r="F929" s="1" t="s">
        <v>7367</v>
      </c>
      <c r="G929" s="78" t="s">
        <v>7397</v>
      </c>
      <c r="H929" s="9">
        <v>2011</v>
      </c>
      <c r="I929" s="78" t="s">
        <v>7397</v>
      </c>
      <c r="J929" s="141">
        <v>133140</v>
      </c>
      <c r="K929" s="78" t="s">
        <v>7625</v>
      </c>
      <c r="L929" s="78" t="s">
        <v>7325</v>
      </c>
      <c r="M929" s="78" t="s">
        <v>7326</v>
      </c>
      <c r="N929" s="78" t="s">
        <v>7398</v>
      </c>
      <c r="O929" s="78" t="s">
        <v>7399</v>
      </c>
      <c r="P929" s="9" t="s">
        <v>7400</v>
      </c>
      <c r="Q929" s="6">
        <v>60</v>
      </c>
      <c r="R929" s="6">
        <v>0</v>
      </c>
      <c r="S929" s="6">
        <v>40</v>
      </c>
      <c r="T929" s="6">
        <v>20</v>
      </c>
      <c r="U929" s="6">
        <v>60</v>
      </c>
      <c r="V929" s="9">
        <v>60</v>
      </c>
      <c r="W929" s="9">
        <v>100</v>
      </c>
      <c r="X929" s="6" t="s">
        <v>7329</v>
      </c>
      <c r="Y929" s="9">
        <v>47</v>
      </c>
      <c r="Z929" s="9"/>
      <c r="AA929" s="9"/>
      <c r="AB929" s="9">
        <v>3</v>
      </c>
      <c r="AC929" s="9"/>
      <c r="AD929" s="6"/>
      <c r="AE929" s="9"/>
      <c r="AF929" s="81"/>
      <c r="AG929" s="209"/>
      <c r="AH929" s="6"/>
      <c r="AI929" s="119"/>
      <c r="AJ929" s="192"/>
      <c r="AK929" s="9"/>
      <c r="AL929" s="119"/>
      <c r="AM929" s="192" t="s">
        <v>7330</v>
      </c>
      <c r="AN929" s="9"/>
      <c r="AO929" s="119">
        <v>20</v>
      </c>
      <c r="AP929" s="192"/>
      <c r="AQ929" s="9"/>
      <c r="AR929" s="81"/>
      <c r="AS929" s="192"/>
      <c r="AT929" s="9"/>
      <c r="AU929" s="119"/>
      <c r="AV929" s="84"/>
      <c r="AW929" s="9"/>
      <c r="AX929" s="119"/>
      <c r="AY929" s="192"/>
      <c r="AZ929" s="9"/>
      <c r="BA929" s="119"/>
      <c r="BB929" s="192"/>
      <c r="BC929" s="9"/>
      <c r="BD929" s="119"/>
      <c r="BE929" s="192"/>
      <c r="BF929" s="9"/>
      <c r="BG929" s="119"/>
    </row>
    <row r="930" spans="1:59" s="41" customFormat="1" ht="407.65" x14ac:dyDescent="0.25">
      <c r="A930" s="9">
        <v>3050</v>
      </c>
      <c r="B930" s="124" t="s">
        <v>7320</v>
      </c>
      <c r="C930" s="9"/>
      <c r="D930" s="6"/>
      <c r="E930" s="2" t="s">
        <v>7401</v>
      </c>
      <c r="F930" s="1" t="s">
        <v>7402</v>
      </c>
      <c r="G930" s="78" t="s">
        <v>7403</v>
      </c>
      <c r="H930" s="9">
        <v>2013</v>
      </c>
      <c r="I930" s="78" t="s">
        <v>7404</v>
      </c>
      <c r="J930" s="141">
        <v>263192</v>
      </c>
      <c r="K930" s="78" t="s">
        <v>7625</v>
      </c>
      <c r="L930" s="78" t="s">
        <v>7325</v>
      </c>
      <c r="M930" s="78" t="s">
        <v>7326</v>
      </c>
      <c r="N930" s="78" t="s">
        <v>7405</v>
      </c>
      <c r="O930" s="78" t="s">
        <v>7406</v>
      </c>
      <c r="P930" s="9" t="s">
        <v>7407</v>
      </c>
      <c r="Q930" s="6">
        <v>60</v>
      </c>
      <c r="R930" s="6">
        <v>0</v>
      </c>
      <c r="S930" s="6">
        <v>40</v>
      </c>
      <c r="T930" s="6">
        <v>20</v>
      </c>
      <c r="U930" s="6">
        <v>60</v>
      </c>
      <c r="V930" s="9">
        <v>100</v>
      </c>
      <c r="W930" s="9">
        <v>70</v>
      </c>
      <c r="X930" s="6" t="s">
        <v>7329</v>
      </c>
      <c r="Y930" s="9">
        <v>47</v>
      </c>
      <c r="Z930" s="9"/>
      <c r="AA930" s="9"/>
      <c r="AB930" s="9">
        <v>3</v>
      </c>
      <c r="AC930" s="9"/>
      <c r="AD930" s="6"/>
      <c r="AE930" s="9"/>
      <c r="AF930" s="81"/>
      <c r="AG930" s="209"/>
      <c r="AH930" s="6"/>
      <c r="AI930" s="119"/>
      <c r="AJ930" s="192"/>
      <c r="AK930" s="9"/>
      <c r="AL930" s="119"/>
      <c r="AM930" s="192" t="s">
        <v>7330</v>
      </c>
      <c r="AN930" s="9"/>
      <c r="AO930" s="119">
        <v>20</v>
      </c>
      <c r="AP930" s="192"/>
      <c r="AQ930" s="9"/>
      <c r="AR930" s="81"/>
      <c r="AS930" s="192"/>
      <c r="AT930" s="9"/>
      <c r="AU930" s="119"/>
      <c r="AV930" s="84"/>
      <c r="AW930" s="9"/>
      <c r="AX930" s="119"/>
      <c r="AY930" s="192"/>
      <c r="AZ930" s="9"/>
      <c r="BA930" s="119"/>
      <c r="BB930" s="192"/>
      <c r="BC930" s="9"/>
      <c r="BD930" s="119"/>
      <c r="BE930" s="192"/>
      <c r="BF930" s="9"/>
      <c r="BG930" s="119"/>
    </row>
    <row r="931" spans="1:59" s="41" customFormat="1" ht="114.65" x14ac:dyDescent="0.25">
      <c r="A931" s="9">
        <v>3050</v>
      </c>
      <c r="B931" s="124" t="s">
        <v>7320</v>
      </c>
      <c r="C931" s="9"/>
      <c r="D931" s="6"/>
      <c r="E931" s="2" t="s">
        <v>7401</v>
      </c>
      <c r="F931" s="1" t="s">
        <v>7402</v>
      </c>
      <c r="G931" s="78" t="s">
        <v>7408</v>
      </c>
      <c r="H931" s="9">
        <v>2012</v>
      </c>
      <c r="I931" s="78" t="s">
        <v>7409</v>
      </c>
      <c r="J931" s="141">
        <v>583214</v>
      </c>
      <c r="K931" s="78" t="s">
        <v>7625</v>
      </c>
      <c r="L931" s="78" t="s">
        <v>7325</v>
      </c>
      <c r="M931" s="78" t="s">
        <v>7326</v>
      </c>
      <c r="N931" s="78" t="s">
        <v>7410</v>
      </c>
      <c r="O931" s="78" t="s">
        <v>7411</v>
      </c>
      <c r="P931" s="9" t="s">
        <v>3350</v>
      </c>
      <c r="Q931" s="6">
        <v>60</v>
      </c>
      <c r="R931" s="6">
        <v>0</v>
      </c>
      <c r="S931" s="6">
        <v>40</v>
      </c>
      <c r="T931" s="6">
        <v>20</v>
      </c>
      <c r="U931" s="6">
        <v>60</v>
      </c>
      <c r="V931" s="9">
        <v>100</v>
      </c>
      <c r="W931" s="9">
        <v>100</v>
      </c>
      <c r="X931" s="6" t="s">
        <v>7329</v>
      </c>
      <c r="Y931" s="9">
        <v>47</v>
      </c>
      <c r="Z931" s="9"/>
      <c r="AA931" s="9"/>
      <c r="AB931" s="9">
        <v>3</v>
      </c>
      <c r="AC931" s="9"/>
      <c r="AD931" s="6"/>
      <c r="AE931" s="9"/>
      <c r="AF931" s="81"/>
      <c r="AG931" s="209"/>
      <c r="AH931" s="6"/>
      <c r="AI931" s="119"/>
      <c r="AJ931" s="192"/>
      <c r="AK931" s="9"/>
      <c r="AL931" s="119"/>
      <c r="AM931" s="192" t="s">
        <v>7330</v>
      </c>
      <c r="AN931" s="9"/>
      <c r="AO931" s="119">
        <v>20</v>
      </c>
      <c r="AP931" s="192"/>
      <c r="AQ931" s="9"/>
      <c r="AR931" s="81"/>
      <c r="AS931" s="192"/>
      <c r="AT931" s="9"/>
      <c r="AU931" s="119"/>
      <c r="AV931" s="84"/>
      <c r="AW931" s="9"/>
      <c r="AX931" s="119"/>
      <c r="AY931" s="192"/>
      <c r="AZ931" s="9"/>
      <c r="BA931" s="119"/>
      <c r="BB931" s="192"/>
      <c r="BC931" s="9"/>
      <c r="BD931" s="119"/>
      <c r="BE931" s="192"/>
      <c r="BF931" s="9"/>
      <c r="BG931" s="119"/>
    </row>
    <row r="932" spans="1:59" s="41" customFormat="1" ht="305.75" x14ac:dyDescent="0.25">
      <c r="A932" s="9">
        <v>3050</v>
      </c>
      <c r="B932" s="124" t="s">
        <v>7320</v>
      </c>
      <c r="C932" s="9"/>
      <c r="D932" s="6"/>
      <c r="E932" s="2" t="s">
        <v>1270</v>
      </c>
      <c r="F932" s="1" t="s">
        <v>7412</v>
      </c>
      <c r="G932" s="78" t="s">
        <v>7413</v>
      </c>
      <c r="H932" s="9">
        <v>2012</v>
      </c>
      <c r="I932" s="78" t="s">
        <v>7414</v>
      </c>
      <c r="J932" s="141">
        <v>461877</v>
      </c>
      <c r="K932" s="78" t="s">
        <v>7625</v>
      </c>
      <c r="L932" s="78" t="s">
        <v>7325</v>
      </c>
      <c r="M932" s="78" t="s">
        <v>7326</v>
      </c>
      <c r="N932" s="78" t="s">
        <v>7415</v>
      </c>
      <c r="O932" s="78" t="s">
        <v>7416</v>
      </c>
      <c r="P932" s="9" t="s">
        <v>3446</v>
      </c>
      <c r="Q932" s="6">
        <v>60</v>
      </c>
      <c r="R932" s="6">
        <v>0</v>
      </c>
      <c r="S932" s="6">
        <v>40</v>
      </c>
      <c r="T932" s="6">
        <v>20</v>
      </c>
      <c r="U932" s="6">
        <v>60</v>
      </c>
      <c r="V932" s="9">
        <v>80</v>
      </c>
      <c r="W932" s="9">
        <v>83</v>
      </c>
      <c r="X932" s="6" t="s">
        <v>7329</v>
      </c>
      <c r="Y932" s="9">
        <v>47</v>
      </c>
      <c r="Z932" s="9"/>
      <c r="AA932" s="9"/>
      <c r="AB932" s="9">
        <v>3</v>
      </c>
      <c r="AC932" s="9"/>
      <c r="AD932" s="6"/>
      <c r="AE932" s="9"/>
      <c r="AF932" s="81"/>
      <c r="AG932" s="209"/>
      <c r="AH932" s="6"/>
      <c r="AI932" s="119"/>
      <c r="AJ932" s="192"/>
      <c r="AK932" s="9"/>
      <c r="AL932" s="119"/>
      <c r="AM932" s="192" t="s">
        <v>7330</v>
      </c>
      <c r="AN932" s="9"/>
      <c r="AO932" s="119">
        <v>20</v>
      </c>
      <c r="AP932" s="192"/>
      <c r="AQ932" s="9"/>
      <c r="AR932" s="81"/>
      <c r="AS932" s="192"/>
      <c r="AT932" s="9"/>
      <c r="AU932" s="119"/>
      <c r="AV932" s="84"/>
      <c r="AW932" s="9"/>
      <c r="AX932" s="119"/>
      <c r="AY932" s="192"/>
      <c r="AZ932" s="9"/>
      <c r="BA932" s="119"/>
      <c r="BB932" s="192"/>
      <c r="BC932" s="9"/>
      <c r="BD932" s="119"/>
      <c r="BE932" s="192"/>
      <c r="BF932" s="9"/>
      <c r="BG932" s="119"/>
    </row>
    <row r="933" spans="1:59" s="41" customFormat="1" ht="409.6" x14ac:dyDescent="0.25">
      <c r="A933" s="9">
        <v>3050</v>
      </c>
      <c r="B933" s="124" t="s">
        <v>7320</v>
      </c>
      <c r="C933" s="9"/>
      <c r="D933" s="6"/>
      <c r="E933" s="2" t="s">
        <v>7417</v>
      </c>
      <c r="F933" s="1" t="s">
        <v>7418</v>
      </c>
      <c r="G933" s="78" t="s">
        <v>7419</v>
      </c>
      <c r="H933" s="9">
        <v>2011</v>
      </c>
      <c r="I933" s="78" t="s">
        <v>7420</v>
      </c>
      <c r="J933" s="141">
        <v>432449</v>
      </c>
      <c r="K933" s="78" t="s">
        <v>7625</v>
      </c>
      <c r="L933" s="78" t="s">
        <v>7325</v>
      </c>
      <c r="M933" s="78" t="s">
        <v>7326</v>
      </c>
      <c r="N933" s="78" t="s">
        <v>7421</v>
      </c>
      <c r="O933" s="78" t="s">
        <v>7422</v>
      </c>
      <c r="P933" s="9" t="s">
        <v>7423</v>
      </c>
      <c r="Q933" s="6">
        <v>60</v>
      </c>
      <c r="R933" s="6">
        <v>0</v>
      </c>
      <c r="S933" s="6">
        <v>40</v>
      </c>
      <c r="T933" s="6">
        <v>20</v>
      </c>
      <c r="U933" s="6">
        <v>60</v>
      </c>
      <c r="V933" s="9">
        <v>42</v>
      </c>
      <c r="W933" s="9">
        <v>100</v>
      </c>
      <c r="X933" s="6" t="s">
        <v>7329</v>
      </c>
      <c r="Y933" s="9">
        <v>47</v>
      </c>
      <c r="Z933" s="9"/>
      <c r="AA933" s="9"/>
      <c r="AB933" s="9">
        <v>3</v>
      </c>
      <c r="AC933" s="9"/>
      <c r="AD933" s="6"/>
      <c r="AE933" s="9"/>
      <c r="AF933" s="81"/>
      <c r="AG933" s="209"/>
      <c r="AH933" s="6"/>
      <c r="AI933" s="119"/>
      <c r="AJ933" s="192"/>
      <c r="AK933" s="9"/>
      <c r="AL933" s="119"/>
      <c r="AM933" s="192" t="s">
        <v>7330</v>
      </c>
      <c r="AN933" s="9"/>
      <c r="AO933" s="119">
        <v>20</v>
      </c>
      <c r="AP933" s="192"/>
      <c r="AQ933" s="9"/>
      <c r="AR933" s="81"/>
      <c r="AS933" s="192"/>
      <c r="AT933" s="9"/>
      <c r="AU933" s="119"/>
      <c r="AV933" s="84"/>
      <c r="AW933" s="9"/>
      <c r="AX933" s="119"/>
      <c r="AY933" s="192"/>
      <c r="AZ933" s="9"/>
      <c r="BA933" s="119"/>
      <c r="BB933" s="192"/>
      <c r="BC933" s="9"/>
      <c r="BD933" s="119"/>
      <c r="BE933" s="192"/>
      <c r="BF933" s="9"/>
      <c r="BG933" s="119"/>
    </row>
    <row r="934" spans="1:59" s="41" customFormat="1" ht="409.6" x14ac:dyDescent="0.25">
      <c r="A934" s="9">
        <v>3050</v>
      </c>
      <c r="B934" s="124" t="s">
        <v>7320</v>
      </c>
      <c r="C934" s="9"/>
      <c r="D934" s="6"/>
      <c r="E934" s="2" t="s">
        <v>1095</v>
      </c>
      <c r="F934" s="1" t="s">
        <v>7424</v>
      </c>
      <c r="G934" s="78" t="s">
        <v>7425</v>
      </c>
      <c r="H934" s="9">
        <v>2011</v>
      </c>
      <c r="I934" s="78" t="s">
        <v>7425</v>
      </c>
      <c r="J934" s="141">
        <v>225096</v>
      </c>
      <c r="K934" s="78" t="s">
        <v>7625</v>
      </c>
      <c r="L934" s="78" t="s">
        <v>7325</v>
      </c>
      <c r="M934" s="78" t="s">
        <v>7326</v>
      </c>
      <c r="N934" s="78" t="s">
        <v>7426</v>
      </c>
      <c r="O934" s="78" t="s">
        <v>7427</v>
      </c>
      <c r="P934" s="9" t="s">
        <v>7428</v>
      </c>
      <c r="Q934" s="6">
        <v>60</v>
      </c>
      <c r="R934" s="6">
        <v>0</v>
      </c>
      <c r="S934" s="6">
        <v>40</v>
      </c>
      <c r="T934" s="6">
        <v>20</v>
      </c>
      <c r="U934" s="6">
        <v>60</v>
      </c>
      <c r="V934" s="9">
        <v>20</v>
      </c>
      <c r="W934" s="9">
        <v>100</v>
      </c>
      <c r="X934" s="6" t="s">
        <v>7329</v>
      </c>
      <c r="Y934" s="9">
        <v>47</v>
      </c>
      <c r="Z934" s="9"/>
      <c r="AA934" s="9"/>
      <c r="AB934" s="9">
        <v>3</v>
      </c>
      <c r="AC934" s="9"/>
      <c r="AD934" s="6"/>
      <c r="AE934" s="9"/>
      <c r="AF934" s="81"/>
      <c r="AG934" s="209"/>
      <c r="AH934" s="6"/>
      <c r="AI934" s="119"/>
      <c r="AJ934" s="192"/>
      <c r="AK934" s="9"/>
      <c r="AL934" s="119"/>
      <c r="AM934" s="192" t="s">
        <v>7330</v>
      </c>
      <c r="AN934" s="9"/>
      <c r="AO934" s="119">
        <v>20</v>
      </c>
      <c r="AP934" s="192"/>
      <c r="AQ934" s="9"/>
      <c r="AR934" s="81"/>
      <c r="AS934" s="192"/>
      <c r="AT934" s="9"/>
      <c r="AU934" s="119"/>
      <c r="AV934" s="84"/>
      <c r="AW934" s="9"/>
      <c r="AX934" s="119"/>
      <c r="AY934" s="192"/>
      <c r="AZ934" s="9"/>
      <c r="BA934" s="119"/>
      <c r="BB934" s="192"/>
      <c r="BC934" s="9"/>
      <c r="BD934" s="119"/>
      <c r="BE934" s="192"/>
      <c r="BF934" s="9"/>
      <c r="BG934" s="119"/>
    </row>
    <row r="935" spans="1:59" s="41" customFormat="1" ht="409.6" x14ac:dyDescent="0.25">
      <c r="A935" s="9">
        <v>3050</v>
      </c>
      <c r="B935" s="124" t="s">
        <v>7320</v>
      </c>
      <c r="C935" s="9"/>
      <c r="D935" s="6"/>
      <c r="E935" s="2" t="s">
        <v>1951</v>
      </c>
      <c r="F935" s="1" t="s">
        <v>7336</v>
      </c>
      <c r="G935" s="78" t="s">
        <v>7429</v>
      </c>
      <c r="H935" s="9">
        <v>2014</v>
      </c>
      <c r="I935" s="78" t="s">
        <v>7430</v>
      </c>
      <c r="J935" s="141">
        <v>1196346</v>
      </c>
      <c r="K935" s="78" t="s">
        <v>7625</v>
      </c>
      <c r="L935" s="78" t="s">
        <v>7325</v>
      </c>
      <c r="M935" s="78" t="s">
        <v>7326</v>
      </c>
      <c r="N935" s="78" t="s">
        <v>7431</v>
      </c>
      <c r="O935" s="78" t="s">
        <v>7432</v>
      </c>
      <c r="P935" s="9" t="s">
        <v>7433</v>
      </c>
      <c r="Q935" s="6">
        <v>60</v>
      </c>
      <c r="R935" s="6">
        <v>0</v>
      </c>
      <c r="S935" s="6">
        <v>40</v>
      </c>
      <c r="T935" s="6">
        <v>20</v>
      </c>
      <c r="U935" s="6">
        <v>60</v>
      </c>
      <c r="V935" s="9">
        <v>90</v>
      </c>
      <c r="W935" s="9">
        <v>66</v>
      </c>
      <c r="X935" s="6" t="s">
        <v>7329</v>
      </c>
      <c r="Y935" s="9">
        <v>47</v>
      </c>
      <c r="Z935" s="9"/>
      <c r="AA935" s="9"/>
      <c r="AB935" s="9">
        <v>3</v>
      </c>
      <c r="AC935" s="9"/>
      <c r="AD935" s="6"/>
      <c r="AE935" s="9"/>
      <c r="AF935" s="81"/>
      <c r="AG935" s="209"/>
      <c r="AH935" s="6"/>
      <c r="AI935" s="119"/>
      <c r="AJ935" s="192"/>
      <c r="AK935" s="9"/>
      <c r="AL935" s="119"/>
      <c r="AM935" s="192" t="s">
        <v>7330</v>
      </c>
      <c r="AN935" s="9"/>
      <c r="AO935" s="119">
        <v>20</v>
      </c>
      <c r="AP935" s="192"/>
      <c r="AQ935" s="9"/>
      <c r="AR935" s="81"/>
      <c r="AS935" s="192"/>
      <c r="AT935" s="9"/>
      <c r="AU935" s="119"/>
      <c r="AV935" s="84"/>
      <c r="AW935" s="9"/>
      <c r="AX935" s="119"/>
      <c r="AY935" s="192"/>
      <c r="AZ935" s="9"/>
      <c r="BA935" s="119"/>
      <c r="BB935" s="192"/>
      <c r="BC935" s="9"/>
      <c r="BD935" s="119"/>
      <c r="BE935" s="192"/>
      <c r="BF935" s="9"/>
      <c r="BG935" s="119"/>
    </row>
    <row r="936" spans="1:59" s="41" customFormat="1" ht="331.2" x14ac:dyDescent="0.25">
      <c r="A936" s="9">
        <v>3050</v>
      </c>
      <c r="B936" s="124" t="s">
        <v>7320</v>
      </c>
      <c r="C936" s="9"/>
      <c r="D936" s="6"/>
      <c r="E936" s="2" t="s">
        <v>1951</v>
      </c>
      <c r="F936" s="1" t="s">
        <v>7336</v>
      </c>
      <c r="G936" s="78" t="s">
        <v>7434</v>
      </c>
      <c r="H936" s="9">
        <v>2010</v>
      </c>
      <c r="I936" s="78" t="s">
        <v>7435</v>
      </c>
      <c r="J936" s="141">
        <v>187264</v>
      </c>
      <c r="K936" s="78" t="s">
        <v>7625</v>
      </c>
      <c r="L936" s="78" t="s">
        <v>7325</v>
      </c>
      <c r="M936" s="78" t="s">
        <v>7326</v>
      </c>
      <c r="N936" s="78" t="s">
        <v>7436</v>
      </c>
      <c r="O936" s="78" t="s">
        <v>7437</v>
      </c>
      <c r="P936" s="9" t="s">
        <v>7438</v>
      </c>
      <c r="Q936" s="6">
        <v>60</v>
      </c>
      <c r="R936" s="6">
        <v>0</v>
      </c>
      <c r="S936" s="6">
        <v>40</v>
      </c>
      <c r="T936" s="6">
        <v>20</v>
      </c>
      <c r="U936" s="6">
        <v>60</v>
      </c>
      <c r="V936" s="9">
        <v>40</v>
      </c>
      <c r="W936" s="9">
        <v>100</v>
      </c>
      <c r="X936" s="6" t="s">
        <v>7329</v>
      </c>
      <c r="Y936" s="9">
        <v>47</v>
      </c>
      <c r="Z936" s="9"/>
      <c r="AA936" s="9"/>
      <c r="AB936" s="9">
        <v>3</v>
      </c>
      <c r="AC936" s="9"/>
      <c r="AD936" s="6"/>
      <c r="AE936" s="9"/>
      <c r="AF936" s="81"/>
      <c r="AG936" s="209"/>
      <c r="AH936" s="6"/>
      <c r="AI936" s="119"/>
      <c r="AJ936" s="192"/>
      <c r="AK936" s="9"/>
      <c r="AL936" s="119"/>
      <c r="AM936" s="192" t="s">
        <v>7330</v>
      </c>
      <c r="AN936" s="9"/>
      <c r="AO936" s="119">
        <v>20</v>
      </c>
      <c r="AP936" s="192"/>
      <c r="AQ936" s="9"/>
      <c r="AR936" s="81"/>
      <c r="AS936" s="192"/>
      <c r="AT936" s="9"/>
      <c r="AU936" s="119"/>
      <c r="AV936" s="84"/>
      <c r="AW936" s="9"/>
      <c r="AX936" s="119"/>
      <c r="AY936" s="192"/>
      <c r="AZ936" s="9"/>
      <c r="BA936" s="119"/>
      <c r="BB936" s="192"/>
      <c r="BC936" s="9"/>
      <c r="BD936" s="119"/>
      <c r="BE936" s="192"/>
      <c r="BF936" s="9"/>
      <c r="BG936" s="119"/>
    </row>
    <row r="937" spans="1:59" s="41" customFormat="1" ht="382.15" x14ac:dyDescent="0.25">
      <c r="A937" s="9">
        <v>3050</v>
      </c>
      <c r="B937" s="124" t="s">
        <v>7320</v>
      </c>
      <c r="C937" s="9"/>
      <c r="D937" s="6"/>
      <c r="E937" s="2" t="s">
        <v>1951</v>
      </c>
      <c r="F937" s="1" t="s">
        <v>7336</v>
      </c>
      <c r="G937" s="78" t="s">
        <v>7439</v>
      </c>
      <c r="H937" s="9">
        <v>2010</v>
      </c>
      <c r="I937" s="78" t="s">
        <v>7440</v>
      </c>
      <c r="J937" s="141"/>
      <c r="K937" s="78" t="s">
        <v>7625</v>
      </c>
      <c r="L937" s="78" t="s">
        <v>7325</v>
      </c>
      <c r="M937" s="78" t="s">
        <v>7326</v>
      </c>
      <c r="N937" s="78" t="s">
        <v>7441</v>
      </c>
      <c r="O937" s="78" t="s">
        <v>7442</v>
      </c>
      <c r="P937" s="9" t="s">
        <v>7438</v>
      </c>
      <c r="Q937" s="6">
        <v>60</v>
      </c>
      <c r="R937" s="6">
        <v>0</v>
      </c>
      <c r="S937" s="6">
        <v>40</v>
      </c>
      <c r="T937" s="6">
        <v>20</v>
      </c>
      <c r="U937" s="6">
        <v>60</v>
      </c>
      <c r="V937" s="9">
        <v>40</v>
      </c>
      <c r="W937" s="9">
        <v>100</v>
      </c>
      <c r="X937" s="6" t="s">
        <v>7329</v>
      </c>
      <c r="Y937" s="9">
        <v>47</v>
      </c>
      <c r="Z937" s="9"/>
      <c r="AA937" s="9"/>
      <c r="AB937" s="9">
        <v>3</v>
      </c>
      <c r="AC937" s="9"/>
      <c r="AD937" s="6"/>
      <c r="AE937" s="9"/>
      <c r="AF937" s="81"/>
      <c r="AG937" s="209"/>
      <c r="AH937" s="6"/>
      <c r="AI937" s="119"/>
      <c r="AJ937" s="192"/>
      <c r="AK937" s="9"/>
      <c r="AL937" s="119"/>
      <c r="AM937" s="192" t="s">
        <v>7330</v>
      </c>
      <c r="AN937" s="9"/>
      <c r="AO937" s="119">
        <v>20</v>
      </c>
      <c r="AP937" s="192"/>
      <c r="AQ937" s="9"/>
      <c r="AR937" s="81"/>
      <c r="AS937" s="192"/>
      <c r="AT937" s="9"/>
      <c r="AU937" s="119"/>
      <c r="AV937" s="84"/>
      <c r="AW937" s="9"/>
      <c r="AX937" s="119"/>
      <c r="AY937" s="192"/>
      <c r="AZ937" s="9"/>
      <c r="BA937" s="119"/>
      <c r="BB937" s="192"/>
      <c r="BC937" s="9"/>
      <c r="BD937" s="119"/>
      <c r="BE937" s="192"/>
      <c r="BF937" s="9"/>
      <c r="BG937" s="119"/>
    </row>
    <row r="938" spans="1:59" s="41" customFormat="1" ht="101.95" x14ac:dyDescent="0.25">
      <c r="A938" s="9">
        <v>3050</v>
      </c>
      <c r="B938" s="124" t="s">
        <v>7320</v>
      </c>
      <c r="C938" s="9"/>
      <c r="D938" s="6"/>
      <c r="E938" s="2" t="s">
        <v>1736</v>
      </c>
      <c r="F938" s="1" t="s">
        <v>7443</v>
      </c>
      <c r="G938" s="78" t="s">
        <v>7444</v>
      </c>
      <c r="H938" s="9">
        <v>2012</v>
      </c>
      <c r="I938" s="78" t="s">
        <v>7445</v>
      </c>
      <c r="J938" s="141">
        <v>133375</v>
      </c>
      <c r="K938" s="78" t="s">
        <v>7625</v>
      </c>
      <c r="L938" s="78" t="s">
        <v>7325</v>
      </c>
      <c r="M938" s="78" t="s">
        <v>7326</v>
      </c>
      <c r="N938" s="78" t="s">
        <v>7446</v>
      </c>
      <c r="O938" s="78" t="s">
        <v>7447</v>
      </c>
      <c r="P938" s="9" t="s">
        <v>7448</v>
      </c>
      <c r="Q938" s="6">
        <v>60</v>
      </c>
      <c r="R938" s="6">
        <v>0</v>
      </c>
      <c r="S938" s="6">
        <v>40</v>
      </c>
      <c r="T938" s="6">
        <v>20</v>
      </c>
      <c r="U938" s="6">
        <v>60</v>
      </c>
      <c r="V938" s="9">
        <v>65</v>
      </c>
      <c r="W938" s="9">
        <v>100</v>
      </c>
      <c r="X938" s="6" t="s">
        <v>7329</v>
      </c>
      <c r="Y938" s="9">
        <v>47</v>
      </c>
      <c r="Z938" s="9"/>
      <c r="AA938" s="9"/>
      <c r="AB938" s="9">
        <v>3</v>
      </c>
      <c r="AC938" s="9"/>
      <c r="AD938" s="6"/>
      <c r="AE938" s="9"/>
      <c r="AF938" s="81"/>
      <c r="AG938" s="209"/>
      <c r="AH938" s="6"/>
      <c r="AI938" s="119"/>
      <c r="AJ938" s="192"/>
      <c r="AK938" s="9"/>
      <c r="AL938" s="119"/>
      <c r="AM938" s="192" t="s">
        <v>7330</v>
      </c>
      <c r="AN938" s="9"/>
      <c r="AO938" s="119">
        <v>20</v>
      </c>
      <c r="AP938" s="192"/>
      <c r="AQ938" s="9"/>
      <c r="AR938" s="81"/>
      <c r="AS938" s="192"/>
      <c r="AT938" s="9"/>
      <c r="AU938" s="119"/>
      <c r="AV938" s="84"/>
      <c r="AW938" s="9"/>
      <c r="AX938" s="119"/>
      <c r="AY938" s="192"/>
      <c r="AZ938" s="9"/>
      <c r="BA938" s="119"/>
      <c r="BB938" s="192"/>
      <c r="BC938" s="9"/>
      <c r="BD938" s="119"/>
      <c r="BE938" s="192"/>
      <c r="BF938" s="9"/>
      <c r="BG938" s="119"/>
    </row>
    <row r="939" spans="1:59" s="41" customFormat="1" ht="394.9" x14ac:dyDescent="0.25">
      <c r="A939" s="9">
        <v>3050</v>
      </c>
      <c r="B939" s="124" t="s">
        <v>7320</v>
      </c>
      <c r="C939" s="9"/>
      <c r="D939" s="6"/>
      <c r="E939" s="2" t="s">
        <v>1255</v>
      </c>
      <c r="F939" s="1" t="s">
        <v>7449</v>
      </c>
      <c r="G939" s="78" t="s">
        <v>7450</v>
      </c>
      <c r="H939" s="9">
        <v>2011</v>
      </c>
      <c r="I939" s="78" t="s">
        <v>7451</v>
      </c>
      <c r="J939" s="141">
        <v>78358</v>
      </c>
      <c r="K939" s="78" t="s">
        <v>7625</v>
      </c>
      <c r="L939" s="78" t="s">
        <v>7325</v>
      </c>
      <c r="M939" s="78" t="s">
        <v>7326</v>
      </c>
      <c r="N939" s="78" t="s">
        <v>7452</v>
      </c>
      <c r="O939" s="78" t="s">
        <v>7453</v>
      </c>
      <c r="P939" s="9" t="s">
        <v>7454</v>
      </c>
      <c r="Q939" s="6">
        <v>60</v>
      </c>
      <c r="R939" s="6">
        <v>0</v>
      </c>
      <c r="S939" s="6">
        <v>40</v>
      </c>
      <c r="T939" s="6">
        <v>20</v>
      </c>
      <c r="U939" s="6">
        <v>60</v>
      </c>
      <c r="V939" s="9">
        <v>80</v>
      </c>
      <c r="W939" s="9">
        <v>100</v>
      </c>
      <c r="X939" s="6" t="s">
        <v>7329</v>
      </c>
      <c r="Y939" s="9">
        <v>47</v>
      </c>
      <c r="Z939" s="9"/>
      <c r="AA939" s="9"/>
      <c r="AB939" s="9">
        <v>3</v>
      </c>
      <c r="AC939" s="9"/>
      <c r="AD939" s="6"/>
      <c r="AE939" s="9"/>
      <c r="AF939" s="81"/>
      <c r="AG939" s="209"/>
      <c r="AH939" s="6"/>
      <c r="AI939" s="119"/>
      <c r="AJ939" s="192"/>
      <c r="AK939" s="9"/>
      <c r="AL939" s="119"/>
      <c r="AM939" s="192" t="s">
        <v>7330</v>
      </c>
      <c r="AN939" s="9"/>
      <c r="AO939" s="119">
        <v>20</v>
      </c>
      <c r="AP939" s="192"/>
      <c r="AQ939" s="9"/>
      <c r="AR939" s="81"/>
      <c r="AS939" s="192"/>
      <c r="AT939" s="9"/>
      <c r="AU939" s="119"/>
      <c r="AV939" s="84"/>
      <c r="AW939" s="9"/>
      <c r="AX939" s="119"/>
      <c r="AY939" s="192"/>
      <c r="AZ939" s="9"/>
      <c r="BA939" s="119"/>
      <c r="BB939" s="192"/>
      <c r="BC939" s="9"/>
      <c r="BD939" s="119"/>
      <c r="BE939" s="192"/>
      <c r="BF939" s="9"/>
      <c r="BG939" s="119"/>
    </row>
    <row r="940" spans="1:59" s="41" customFormat="1" ht="409.6" x14ac:dyDescent="0.25">
      <c r="A940" s="9">
        <v>3050</v>
      </c>
      <c r="B940" s="124" t="s">
        <v>7320</v>
      </c>
      <c r="C940" s="9"/>
      <c r="D940" s="6"/>
      <c r="E940" s="2" t="s">
        <v>1255</v>
      </c>
      <c r="F940" s="1" t="s">
        <v>7449</v>
      </c>
      <c r="G940" s="78" t="s">
        <v>7455</v>
      </c>
      <c r="H940" s="9">
        <v>2011</v>
      </c>
      <c r="I940" s="78" t="s">
        <v>7456</v>
      </c>
      <c r="J940" s="141">
        <v>87358</v>
      </c>
      <c r="K940" s="78" t="s">
        <v>7625</v>
      </c>
      <c r="L940" s="78" t="s">
        <v>7325</v>
      </c>
      <c r="M940" s="78" t="s">
        <v>7326</v>
      </c>
      <c r="N940" s="78" t="s">
        <v>7457</v>
      </c>
      <c r="O940" s="78" t="s">
        <v>7458</v>
      </c>
      <c r="P940" s="9" t="s">
        <v>3523</v>
      </c>
      <c r="Q940" s="6">
        <v>60</v>
      </c>
      <c r="R940" s="6">
        <v>0</v>
      </c>
      <c r="S940" s="6">
        <v>40</v>
      </c>
      <c r="T940" s="6">
        <v>20</v>
      </c>
      <c r="U940" s="6">
        <v>60</v>
      </c>
      <c r="V940" s="9">
        <v>80</v>
      </c>
      <c r="W940" s="9">
        <v>100</v>
      </c>
      <c r="X940" s="6" t="s">
        <v>7329</v>
      </c>
      <c r="Y940" s="9">
        <v>47</v>
      </c>
      <c r="Z940" s="9"/>
      <c r="AA940" s="9"/>
      <c r="AB940" s="9">
        <v>3</v>
      </c>
      <c r="AC940" s="9"/>
      <c r="AD940" s="6"/>
      <c r="AE940" s="9"/>
      <c r="AF940" s="81"/>
      <c r="AG940" s="209"/>
      <c r="AH940" s="6"/>
      <c r="AI940" s="119"/>
      <c r="AJ940" s="192"/>
      <c r="AK940" s="9"/>
      <c r="AL940" s="119"/>
      <c r="AM940" s="192" t="s">
        <v>7330</v>
      </c>
      <c r="AN940" s="9"/>
      <c r="AO940" s="119">
        <v>20</v>
      </c>
      <c r="AP940" s="192"/>
      <c r="AQ940" s="9"/>
      <c r="AR940" s="81"/>
      <c r="AS940" s="192"/>
      <c r="AT940" s="9"/>
      <c r="AU940" s="119"/>
      <c r="AV940" s="84"/>
      <c r="AW940" s="9"/>
      <c r="AX940" s="119"/>
      <c r="AY940" s="192"/>
      <c r="AZ940" s="9"/>
      <c r="BA940" s="119"/>
      <c r="BB940" s="192"/>
      <c r="BC940" s="9"/>
      <c r="BD940" s="119"/>
      <c r="BE940" s="192"/>
      <c r="BF940" s="9"/>
      <c r="BG940" s="119"/>
    </row>
    <row r="941" spans="1:59" s="41" customFormat="1" ht="409.6" x14ac:dyDescent="0.25">
      <c r="A941" s="9">
        <v>3050</v>
      </c>
      <c r="B941" s="124" t="s">
        <v>7320</v>
      </c>
      <c r="C941" s="9"/>
      <c r="D941" s="6"/>
      <c r="E941" s="2" t="s">
        <v>7459</v>
      </c>
      <c r="F941" s="1" t="s">
        <v>7460</v>
      </c>
      <c r="G941" s="78" t="s">
        <v>7461</v>
      </c>
      <c r="H941" s="9">
        <v>2011</v>
      </c>
      <c r="I941" s="78" t="s">
        <v>7461</v>
      </c>
      <c r="J941" s="141">
        <v>99989</v>
      </c>
      <c r="K941" s="78" t="s">
        <v>7625</v>
      </c>
      <c r="L941" s="78" t="s">
        <v>7325</v>
      </c>
      <c r="M941" s="78" t="s">
        <v>7326</v>
      </c>
      <c r="N941" s="78" t="s">
        <v>7462</v>
      </c>
      <c r="O941" s="78" t="s">
        <v>7463</v>
      </c>
      <c r="P941" s="9" t="s">
        <v>7464</v>
      </c>
      <c r="Q941" s="6">
        <v>60</v>
      </c>
      <c r="R941" s="6">
        <v>0</v>
      </c>
      <c r="S941" s="6">
        <v>40</v>
      </c>
      <c r="T941" s="6">
        <v>20</v>
      </c>
      <c r="U941" s="6">
        <v>60</v>
      </c>
      <c r="V941" s="9">
        <v>80</v>
      </c>
      <c r="W941" s="9">
        <v>100</v>
      </c>
      <c r="X941" s="6" t="s">
        <v>7329</v>
      </c>
      <c r="Y941" s="9">
        <v>47</v>
      </c>
      <c r="Z941" s="9"/>
      <c r="AA941" s="9"/>
      <c r="AB941" s="9">
        <v>3</v>
      </c>
      <c r="AC941" s="9"/>
      <c r="AD941" s="6"/>
      <c r="AE941" s="9"/>
      <c r="AF941" s="81"/>
      <c r="AG941" s="209"/>
      <c r="AH941" s="6"/>
      <c r="AI941" s="119"/>
      <c r="AJ941" s="192"/>
      <c r="AK941" s="9"/>
      <c r="AL941" s="119"/>
      <c r="AM941" s="192" t="s">
        <v>7330</v>
      </c>
      <c r="AN941" s="9"/>
      <c r="AO941" s="119">
        <v>20</v>
      </c>
      <c r="AP941" s="192"/>
      <c r="AQ941" s="9"/>
      <c r="AR941" s="81"/>
      <c r="AS941" s="192"/>
      <c r="AT941" s="9"/>
      <c r="AU941" s="119"/>
      <c r="AV941" s="84"/>
      <c r="AW941" s="9"/>
      <c r="AX941" s="119"/>
      <c r="AY941" s="192"/>
      <c r="AZ941" s="9"/>
      <c r="BA941" s="119"/>
      <c r="BB941" s="192"/>
      <c r="BC941" s="9"/>
      <c r="BD941" s="119"/>
      <c r="BE941" s="192"/>
      <c r="BF941" s="9"/>
      <c r="BG941" s="119"/>
    </row>
    <row r="942" spans="1:59" s="41" customFormat="1" ht="409.6" x14ac:dyDescent="0.25">
      <c r="A942" s="9">
        <v>3050</v>
      </c>
      <c r="B942" s="124" t="s">
        <v>7320</v>
      </c>
      <c r="C942" s="9"/>
      <c r="D942" s="6"/>
      <c r="E942" s="2" t="s">
        <v>7459</v>
      </c>
      <c r="F942" s="1" t="s">
        <v>7460</v>
      </c>
      <c r="G942" s="78" t="s">
        <v>7465</v>
      </c>
      <c r="H942" s="9">
        <v>2010</v>
      </c>
      <c r="I942" s="78" t="s">
        <v>7466</v>
      </c>
      <c r="J942" s="141">
        <v>86079</v>
      </c>
      <c r="K942" s="78" t="s">
        <v>7625</v>
      </c>
      <c r="L942" s="78" t="s">
        <v>7325</v>
      </c>
      <c r="M942" s="78" t="s">
        <v>7326</v>
      </c>
      <c r="N942" s="78" t="s">
        <v>7467</v>
      </c>
      <c r="O942" s="78" t="s">
        <v>7468</v>
      </c>
      <c r="P942" s="9" t="s">
        <v>7469</v>
      </c>
      <c r="Q942" s="6">
        <v>60</v>
      </c>
      <c r="R942" s="6">
        <v>0</v>
      </c>
      <c r="S942" s="6">
        <v>40</v>
      </c>
      <c r="T942" s="6">
        <v>20</v>
      </c>
      <c r="U942" s="6">
        <v>60</v>
      </c>
      <c r="V942" s="9">
        <v>80</v>
      </c>
      <c r="W942" s="9">
        <v>100</v>
      </c>
      <c r="X942" s="6" t="s">
        <v>7329</v>
      </c>
      <c r="Y942" s="9">
        <v>47</v>
      </c>
      <c r="Z942" s="9"/>
      <c r="AA942" s="9"/>
      <c r="AB942" s="9">
        <v>3</v>
      </c>
      <c r="AC942" s="9"/>
      <c r="AD942" s="6"/>
      <c r="AE942" s="9"/>
      <c r="AF942" s="81"/>
      <c r="AG942" s="209"/>
      <c r="AH942" s="6"/>
      <c r="AI942" s="119"/>
      <c r="AJ942" s="192"/>
      <c r="AK942" s="9"/>
      <c r="AL942" s="119"/>
      <c r="AM942" s="192" t="s">
        <v>7330</v>
      </c>
      <c r="AN942" s="9"/>
      <c r="AO942" s="119">
        <v>20</v>
      </c>
      <c r="AP942" s="192"/>
      <c r="AQ942" s="9"/>
      <c r="AR942" s="81"/>
      <c r="AS942" s="192"/>
      <c r="AT942" s="9"/>
      <c r="AU942" s="119"/>
      <c r="AV942" s="84"/>
      <c r="AW942" s="9"/>
      <c r="AX942" s="119"/>
      <c r="AY942" s="192"/>
      <c r="AZ942" s="9"/>
      <c r="BA942" s="119"/>
      <c r="BB942" s="192"/>
      <c r="BC942" s="9"/>
      <c r="BD942" s="119"/>
      <c r="BE942" s="192"/>
      <c r="BF942" s="9"/>
      <c r="BG942" s="119"/>
    </row>
    <row r="943" spans="1:59" s="41" customFormat="1" ht="89.2" x14ac:dyDescent="0.25">
      <c r="A943" s="9">
        <v>3050</v>
      </c>
      <c r="B943" s="124" t="s">
        <v>7320</v>
      </c>
      <c r="C943" s="9"/>
      <c r="D943" s="6"/>
      <c r="E943" s="2" t="s">
        <v>6571</v>
      </c>
      <c r="F943" s="1" t="s">
        <v>6572</v>
      </c>
      <c r="G943" s="78" t="s">
        <v>7470</v>
      </c>
      <c r="H943" s="9">
        <v>2010</v>
      </c>
      <c r="I943" s="78" t="s">
        <v>7470</v>
      </c>
      <c r="J943" s="141">
        <v>116474</v>
      </c>
      <c r="K943" s="78" t="s">
        <v>7625</v>
      </c>
      <c r="L943" s="78" t="s">
        <v>7325</v>
      </c>
      <c r="M943" s="78" t="s">
        <v>7326</v>
      </c>
      <c r="N943" s="78" t="s">
        <v>7471</v>
      </c>
      <c r="O943" s="78" t="s">
        <v>7472</v>
      </c>
      <c r="P943" s="9" t="s">
        <v>3443</v>
      </c>
      <c r="Q943" s="6">
        <v>60</v>
      </c>
      <c r="R943" s="6">
        <v>0</v>
      </c>
      <c r="S943" s="6">
        <v>40</v>
      </c>
      <c r="T943" s="6">
        <v>20</v>
      </c>
      <c r="U943" s="6">
        <v>60</v>
      </c>
      <c r="V943" s="9">
        <v>80</v>
      </c>
      <c r="W943" s="9">
        <v>100</v>
      </c>
      <c r="X943" s="6" t="s">
        <v>7329</v>
      </c>
      <c r="Y943" s="9">
        <v>47</v>
      </c>
      <c r="Z943" s="9"/>
      <c r="AA943" s="9"/>
      <c r="AB943" s="9">
        <v>3</v>
      </c>
      <c r="AC943" s="9"/>
      <c r="AD943" s="6"/>
      <c r="AE943" s="9"/>
      <c r="AF943" s="81"/>
      <c r="AG943" s="209"/>
      <c r="AH943" s="6"/>
      <c r="AI943" s="119"/>
      <c r="AJ943" s="192"/>
      <c r="AK943" s="9"/>
      <c r="AL943" s="119"/>
      <c r="AM943" s="192" t="s">
        <v>7330</v>
      </c>
      <c r="AN943" s="9"/>
      <c r="AO943" s="119">
        <v>20</v>
      </c>
      <c r="AP943" s="192"/>
      <c r="AQ943" s="9"/>
      <c r="AR943" s="81"/>
      <c r="AS943" s="192"/>
      <c r="AT943" s="9"/>
      <c r="AU943" s="119"/>
      <c r="AV943" s="84"/>
      <c r="AW943" s="9"/>
      <c r="AX943" s="119"/>
      <c r="AY943" s="192"/>
      <c r="AZ943" s="9"/>
      <c r="BA943" s="119"/>
      <c r="BB943" s="192"/>
      <c r="BC943" s="9"/>
      <c r="BD943" s="119"/>
      <c r="BE943" s="192"/>
      <c r="BF943" s="9"/>
      <c r="BG943" s="119"/>
    </row>
    <row r="944" spans="1:59" s="41" customFormat="1" ht="369.45" x14ac:dyDescent="0.25">
      <c r="A944" s="9">
        <v>3050</v>
      </c>
      <c r="B944" s="124" t="s">
        <v>7320</v>
      </c>
      <c r="C944" s="9"/>
      <c r="D944" s="6"/>
      <c r="E944" s="2" t="s">
        <v>6571</v>
      </c>
      <c r="F944" s="1" t="s">
        <v>6572</v>
      </c>
      <c r="G944" s="78" t="s">
        <v>7473</v>
      </c>
      <c r="H944" s="9">
        <v>2011</v>
      </c>
      <c r="I944" s="78" t="s">
        <v>7473</v>
      </c>
      <c r="J944" s="141">
        <v>98416</v>
      </c>
      <c r="K944" s="78" t="s">
        <v>7625</v>
      </c>
      <c r="L944" s="78" t="s">
        <v>7325</v>
      </c>
      <c r="M944" s="78" t="s">
        <v>7326</v>
      </c>
      <c r="N944" s="78" t="s">
        <v>7474</v>
      </c>
      <c r="O944" s="78" t="s">
        <v>7475</v>
      </c>
      <c r="P944" s="9" t="s">
        <v>3578</v>
      </c>
      <c r="Q944" s="6">
        <v>60</v>
      </c>
      <c r="R944" s="6">
        <v>0</v>
      </c>
      <c r="S944" s="6">
        <v>40</v>
      </c>
      <c r="T944" s="6">
        <v>20</v>
      </c>
      <c r="U944" s="6">
        <v>60</v>
      </c>
      <c r="V944" s="9">
        <v>80</v>
      </c>
      <c r="W944" s="9">
        <v>100</v>
      </c>
      <c r="X944" s="6" t="s">
        <v>7329</v>
      </c>
      <c r="Y944" s="9">
        <v>47</v>
      </c>
      <c r="Z944" s="9"/>
      <c r="AA944" s="9"/>
      <c r="AB944" s="9">
        <v>3</v>
      </c>
      <c r="AC944" s="9"/>
      <c r="AD944" s="6"/>
      <c r="AE944" s="9"/>
      <c r="AF944" s="81"/>
      <c r="AG944" s="209"/>
      <c r="AH944" s="6"/>
      <c r="AI944" s="119"/>
      <c r="AJ944" s="192"/>
      <c r="AK944" s="9"/>
      <c r="AL944" s="119"/>
      <c r="AM944" s="192" t="s">
        <v>7330</v>
      </c>
      <c r="AN944" s="9"/>
      <c r="AO944" s="119">
        <v>20</v>
      </c>
      <c r="AP944" s="192"/>
      <c r="AQ944" s="9"/>
      <c r="AR944" s="81"/>
      <c r="AS944" s="192"/>
      <c r="AT944" s="9"/>
      <c r="AU944" s="119"/>
      <c r="AV944" s="84"/>
      <c r="AW944" s="9"/>
      <c r="AX944" s="119"/>
      <c r="AY944" s="192"/>
      <c r="AZ944" s="9"/>
      <c r="BA944" s="119"/>
      <c r="BB944" s="192"/>
      <c r="BC944" s="9"/>
      <c r="BD944" s="119"/>
      <c r="BE944" s="192"/>
      <c r="BF944" s="9"/>
      <c r="BG944" s="119"/>
    </row>
    <row r="945" spans="1:59" s="41" customFormat="1" ht="127.4" x14ac:dyDescent="0.25">
      <c r="A945" s="9">
        <v>3050</v>
      </c>
      <c r="B945" s="124" t="s">
        <v>7320</v>
      </c>
      <c r="C945" s="9"/>
      <c r="D945" s="6"/>
      <c r="E945" s="2" t="s">
        <v>7476</v>
      </c>
      <c r="F945" s="1" t="s">
        <v>7477</v>
      </c>
      <c r="G945" s="78" t="s">
        <v>7478</v>
      </c>
      <c r="H945" s="9"/>
      <c r="I945" s="78" t="s">
        <v>7479</v>
      </c>
      <c r="J945" s="141">
        <v>144236</v>
      </c>
      <c r="K945" s="78" t="s">
        <v>7625</v>
      </c>
      <c r="L945" s="78" t="s">
        <v>7325</v>
      </c>
      <c r="M945" s="78" t="s">
        <v>7326</v>
      </c>
      <c r="N945" s="78" t="s">
        <v>7480</v>
      </c>
      <c r="O945" s="78" t="s">
        <v>7481</v>
      </c>
      <c r="P945" s="9">
        <v>46</v>
      </c>
      <c r="Q945" s="6">
        <v>60</v>
      </c>
      <c r="R945" s="6">
        <v>0</v>
      </c>
      <c r="S945" s="6">
        <v>40</v>
      </c>
      <c r="T945" s="6">
        <v>20</v>
      </c>
      <c r="U945" s="6">
        <v>60</v>
      </c>
      <c r="V945" s="9">
        <v>100</v>
      </c>
      <c r="W945" s="9">
        <v>80</v>
      </c>
      <c r="X945" s="6" t="s">
        <v>7329</v>
      </c>
      <c r="Y945" s="9">
        <v>47</v>
      </c>
      <c r="Z945" s="9"/>
      <c r="AA945" s="9"/>
      <c r="AB945" s="9">
        <v>3</v>
      </c>
      <c r="AC945" s="9"/>
      <c r="AD945" s="6"/>
      <c r="AE945" s="9"/>
      <c r="AF945" s="81"/>
      <c r="AG945" s="209"/>
      <c r="AH945" s="6"/>
      <c r="AI945" s="119"/>
      <c r="AJ945" s="192"/>
      <c r="AK945" s="9"/>
      <c r="AL945" s="119"/>
      <c r="AM945" s="192" t="s">
        <v>7330</v>
      </c>
      <c r="AN945" s="9"/>
      <c r="AO945" s="119">
        <v>20</v>
      </c>
      <c r="AP945" s="192"/>
      <c r="AQ945" s="9"/>
      <c r="AR945" s="81"/>
      <c r="AS945" s="192"/>
      <c r="AT945" s="9"/>
      <c r="AU945" s="119"/>
      <c r="AV945" s="84"/>
      <c r="AW945" s="9"/>
      <c r="AX945" s="119"/>
      <c r="AY945" s="192"/>
      <c r="AZ945" s="9"/>
      <c r="BA945" s="119"/>
      <c r="BB945" s="192"/>
      <c r="BC945" s="9"/>
      <c r="BD945" s="119"/>
      <c r="BE945" s="192"/>
      <c r="BF945" s="9"/>
      <c r="BG945" s="119"/>
    </row>
    <row r="946" spans="1:59" s="41" customFormat="1" ht="409.6" x14ac:dyDescent="0.25">
      <c r="A946" s="9">
        <v>7097</v>
      </c>
      <c r="B946" s="124" t="s">
        <v>7482</v>
      </c>
      <c r="C946" s="9" t="s">
        <v>7483</v>
      </c>
      <c r="D946" s="6" t="s">
        <v>7484</v>
      </c>
      <c r="E946" s="2" t="s">
        <v>7485</v>
      </c>
      <c r="F946" s="1" t="s">
        <v>7486</v>
      </c>
      <c r="G946" s="78" t="s">
        <v>7487</v>
      </c>
      <c r="H946" s="9" t="s">
        <v>7488</v>
      </c>
      <c r="I946" s="78" t="s">
        <v>7489</v>
      </c>
      <c r="J946" s="141">
        <v>50802.97</v>
      </c>
      <c r="K946" s="78" t="s">
        <v>68</v>
      </c>
      <c r="L946" s="78" t="s">
        <v>7490</v>
      </c>
      <c r="M946" s="78" t="s">
        <v>7491</v>
      </c>
      <c r="N946" s="78" t="s">
        <v>7492</v>
      </c>
      <c r="O946" s="78" t="s">
        <v>7493</v>
      </c>
      <c r="P946" s="9" t="s">
        <v>7494</v>
      </c>
      <c r="Q946" s="6">
        <v>31.86</v>
      </c>
      <c r="R946" s="6">
        <v>14.76</v>
      </c>
      <c r="S946" s="6">
        <v>2.1</v>
      </c>
      <c r="T946" s="6">
        <v>15</v>
      </c>
      <c r="U946" s="6">
        <v>31.86</v>
      </c>
      <c r="V946" s="9">
        <v>100</v>
      </c>
      <c r="W946" s="9">
        <v>100</v>
      </c>
      <c r="X946" s="6" t="s">
        <v>7495</v>
      </c>
      <c r="Y946" s="9">
        <v>6</v>
      </c>
      <c r="Z946" s="9">
        <v>1</v>
      </c>
      <c r="AA946" s="9">
        <v>1</v>
      </c>
      <c r="AB946" s="9" t="s">
        <v>7496</v>
      </c>
      <c r="AC946" s="9">
        <v>2</v>
      </c>
      <c r="AD946" s="6">
        <v>0</v>
      </c>
      <c r="AE946" s="9">
        <v>2</v>
      </c>
      <c r="AF946" s="81">
        <v>100</v>
      </c>
      <c r="AG946" s="209" t="s">
        <v>7484</v>
      </c>
      <c r="AH946" s="6" t="s">
        <v>7497</v>
      </c>
      <c r="AI946" s="119">
        <v>100</v>
      </c>
      <c r="AJ946" s="192" t="s">
        <v>4038</v>
      </c>
      <c r="AK946" s="9" t="s">
        <v>7498</v>
      </c>
      <c r="AL946" s="119">
        <v>100</v>
      </c>
      <c r="AM946" s="192" t="s">
        <v>7499</v>
      </c>
      <c r="AN946" s="9" t="s">
        <v>7500</v>
      </c>
      <c r="AO946" s="119">
        <v>100</v>
      </c>
      <c r="AP946" s="192" t="s">
        <v>7501</v>
      </c>
      <c r="AQ946" s="9" t="s">
        <v>7502</v>
      </c>
      <c r="AR946" s="81">
        <v>100</v>
      </c>
      <c r="AS946" s="192" t="s">
        <v>7503</v>
      </c>
      <c r="AT946" s="9" t="s">
        <v>7504</v>
      </c>
      <c r="AU946" s="119">
        <v>100</v>
      </c>
      <c r="AV946" s="84" t="s">
        <v>7505</v>
      </c>
      <c r="AW946" s="9" t="s">
        <v>7500</v>
      </c>
      <c r="AX946" s="119">
        <v>100</v>
      </c>
      <c r="AY946" s="192"/>
      <c r="AZ946" s="9"/>
      <c r="BA946" s="119"/>
      <c r="BB946" s="192"/>
      <c r="BC946" s="9"/>
      <c r="BD946" s="119"/>
      <c r="BE946" s="192"/>
      <c r="BF946" s="9"/>
      <c r="BG946" s="119"/>
    </row>
    <row r="947" spans="1:59" s="41" customFormat="1" ht="305.75" x14ac:dyDescent="0.25">
      <c r="A947" s="9">
        <v>7097</v>
      </c>
      <c r="B947" s="124" t="s">
        <v>7482</v>
      </c>
      <c r="C947" s="9" t="s">
        <v>7483</v>
      </c>
      <c r="D947" s="6"/>
      <c r="E947" s="2" t="s">
        <v>7485</v>
      </c>
      <c r="F947" s="1" t="s">
        <v>7486</v>
      </c>
      <c r="G947" s="78" t="s">
        <v>7506</v>
      </c>
      <c r="H947" s="9">
        <v>2015</v>
      </c>
      <c r="I947" s="78" t="s">
        <v>7507</v>
      </c>
      <c r="J947" s="141">
        <v>3828.4</v>
      </c>
      <c r="K947" s="78" t="s">
        <v>7623</v>
      </c>
      <c r="L947" s="78" t="s">
        <v>7508</v>
      </c>
      <c r="M947" s="78" t="s">
        <v>7509</v>
      </c>
      <c r="N947" s="78" t="s">
        <v>7510</v>
      </c>
      <c r="O947" s="78" t="s">
        <v>7511</v>
      </c>
      <c r="P947" s="9" t="s">
        <v>7512</v>
      </c>
      <c r="Q947" s="6">
        <v>31.86</v>
      </c>
      <c r="R947" s="6">
        <v>14.76</v>
      </c>
      <c r="S947" s="6">
        <v>2.1</v>
      </c>
      <c r="T947" s="6">
        <v>15</v>
      </c>
      <c r="U947" s="6">
        <v>31.86</v>
      </c>
      <c r="V947" s="9">
        <v>100</v>
      </c>
      <c r="W947" s="9">
        <v>100</v>
      </c>
      <c r="X947" s="6" t="s">
        <v>7495</v>
      </c>
      <c r="Y947" s="9">
        <v>6</v>
      </c>
      <c r="Z947" s="9">
        <v>1</v>
      </c>
      <c r="AA947" s="9">
        <v>1</v>
      </c>
      <c r="AB947" s="9" t="s">
        <v>7496</v>
      </c>
      <c r="AC947" s="9">
        <v>2</v>
      </c>
      <c r="AD947" s="6">
        <v>0</v>
      </c>
      <c r="AE947" s="9">
        <v>2</v>
      </c>
      <c r="AF947" s="81"/>
      <c r="AG947" s="209" t="s">
        <v>7484</v>
      </c>
      <c r="AH947" s="6" t="s">
        <v>7513</v>
      </c>
      <c r="AI947" s="119">
        <v>100</v>
      </c>
      <c r="AJ947" s="192"/>
      <c r="AK947" s="9"/>
      <c r="AL947" s="119"/>
      <c r="AM947" s="192"/>
      <c r="AN947" s="9"/>
      <c r="AO947" s="119"/>
      <c r="AP947" s="192"/>
      <c r="AQ947" s="9"/>
      <c r="AR947" s="81"/>
      <c r="AS947" s="192"/>
      <c r="AT947" s="9"/>
      <c r="AU947" s="119"/>
      <c r="AV947" s="84"/>
      <c r="AW947" s="9"/>
      <c r="AX947" s="119"/>
      <c r="AY947" s="192"/>
      <c r="AZ947" s="9"/>
      <c r="BA947" s="119"/>
      <c r="BB947" s="192"/>
      <c r="BC947" s="9"/>
      <c r="BD947" s="119"/>
      <c r="BE947" s="192"/>
      <c r="BF947" s="9"/>
      <c r="BG947" s="119"/>
    </row>
    <row r="948" spans="1:59" s="41" customFormat="1" ht="89.2" x14ac:dyDescent="0.25">
      <c r="A948" s="9">
        <v>7097</v>
      </c>
      <c r="B948" s="124" t="s">
        <v>7482</v>
      </c>
      <c r="C948" s="9" t="s">
        <v>7483</v>
      </c>
      <c r="D948" s="6"/>
      <c r="E948" s="2" t="s">
        <v>7485</v>
      </c>
      <c r="F948" s="1" t="s">
        <v>7486</v>
      </c>
      <c r="G948" s="78" t="s">
        <v>7506</v>
      </c>
      <c r="H948" s="9">
        <v>2015</v>
      </c>
      <c r="I948" s="78" t="s">
        <v>7507</v>
      </c>
      <c r="J948" s="141">
        <v>865.02</v>
      </c>
      <c r="K948" s="78" t="s">
        <v>7623</v>
      </c>
      <c r="L948" s="78" t="s">
        <v>7514</v>
      </c>
      <c r="M948" s="78" t="s">
        <v>7509</v>
      </c>
      <c r="N948" s="78" t="s">
        <v>7515</v>
      </c>
      <c r="O948" s="78" t="s">
        <v>7516</v>
      </c>
      <c r="P948" s="9" t="s">
        <v>7517</v>
      </c>
      <c r="Q948" s="6">
        <v>31.86</v>
      </c>
      <c r="R948" s="6">
        <v>14.76</v>
      </c>
      <c r="S948" s="6">
        <v>2.1</v>
      </c>
      <c r="T948" s="6">
        <v>15</v>
      </c>
      <c r="U948" s="6">
        <v>31.86</v>
      </c>
      <c r="V948" s="9">
        <v>100</v>
      </c>
      <c r="W948" s="9">
        <v>100</v>
      </c>
      <c r="X948" s="6" t="s">
        <v>7495</v>
      </c>
      <c r="Y948" s="9">
        <v>6</v>
      </c>
      <c r="Z948" s="9">
        <v>1</v>
      </c>
      <c r="AA948" s="9">
        <v>1</v>
      </c>
      <c r="AB948" s="9" t="s">
        <v>7496</v>
      </c>
      <c r="AC948" s="9">
        <v>2</v>
      </c>
      <c r="AD948" s="6">
        <v>0</v>
      </c>
      <c r="AE948" s="9">
        <v>2</v>
      </c>
      <c r="AF948" s="81">
        <v>100</v>
      </c>
      <c r="AG948" s="209" t="s">
        <v>7499</v>
      </c>
      <c r="AH948" s="6" t="s">
        <v>7500</v>
      </c>
      <c r="AI948" s="119">
        <v>100</v>
      </c>
      <c r="AJ948" s="192" t="s">
        <v>7505</v>
      </c>
      <c r="AK948" s="9" t="s">
        <v>7500</v>
      </c>
      <c r="AL948" s="119">
        <v>100</v>
      </c>
      <c r="AM948" s="192"/>
      <c r="AN948" s="9"/>
      <c r="AO948" s="119"/>
      <c r="AP948" s="192"/>
      <c r="AQ948" s="9"/>
      <c r="AR948" s="81"/>
      <c r="AS948" s="192"/>
      <c r="AT948" s="9"/>
      <c r="AU948" s="119"/>
      <c r="AV948" s="84"/>
      <c r="AW948" s="9"/>
      <c r="AX948" s="119"/>
      <c r="AY948" s="192"/>
      <c r="AZ948" s="9"/>
      <c r="BA948" s="119"/>
      <c r="BB948" s="192"/>
      <c r="BC948" s="9"/>
      <c r="BD948" s="119"/>
      <c r="BE948" s="192"/>
      <c r="BF948" s="9"/>
      <c r="BG948" s="119"/>
    </row>
    <row r="949" spans="1:59" s="41" customFormat="1" ht="77" thickBot="1" x14ac:dyDescent="0.3">
      <c r="A949" s="9">
        <v>7097</v>
      </c>
      <c r="B949" s="124" t="s">
        <v>7482</v>
      </c>
      <c r="C949" s="9" t="s">
        <v>7483</v>
      </c>
      <c r="D949" s="6"/>
      <c r="E949" s="2" t="s">
        <v>7485</v>
      </c>
      <c r="F949" s="1" t="s">
        <v>7486</v>
      </c>
      <c r="G949" s="78" t="s">
        <v>7506</v>
      </c>
      <c r="H949" s="9">
        <v>2016</v>
      </c>
      <c r="I949" s="78" t="s">
        <v>7507</v>
      </c>
      <c r="J949" s="141">
        <v>509.36</v>
      </c>
      <c r="K949" s="78" t="s">
        <v>7623</v>
      </c>
      <c r="L949" s="78" t="s">
        <v>7514</v>
      </c>
      <c r="M949" s="78" t="s">
        <v>7509</v>
      </c>
      <c r="N949" s="78" t="s">
        <v>7515</v>
      </c>
      <c r="O949" s="78" t="s">
        <v>7516</v>
      </c>
      <c r="P949" s="9" t="s">
        <v>7518</v>
      </c>
      <c r="Q949" s="6">
        <v>31.86</v>
      </c>
      <c r="R949" s="6">
        <v>14.76</v>
      </c>
      <c r="S949" s="6">
        <v>2.1</v>
      </c>
      <c r="T949" s="6">
        <v>15</v>
      </c>
      <c r="U949" s="6">
        <v>31.86</v>
      </c>
      <c r="V949" s="9">
        <v>100</v>
      </c>
      <c r="W949" s="9">
        <v>100</v>
      </c>
      <c r="X949" s="6" t="s">
        <v>7495</v>
      </c>
      <c r="Y949" s="9">
        <v>6</v>
      </c>
      <c r="Z949" s="9">
        <v>1</v>
      </c>
      <c r="AA949" s="9">
        <v>1</v>
      </c>
      <c r="AB949" s="9" t="s">
        <v>7496</v>
      </c>
      <c r="AC949" s="9">
        <v>2</v>
      </c>
      <c r="AD949" s="6">
        <v>0</v>
      </c>
      <c r="AE949" s="9">
        <v>2</v>
      </c>
      <c r="AF949" s="81">
        <v>100</v>
      </c>
      <c r="AG949" s="87" t="s">
        <v>7501</v>
      </c>
      <c r="AH949" s="88" t="s">
        <v>7519</v>
      </c>
      <c r="AI949" s="89">
        <v>100</v>
      </c>
      <c r="AJ949" s="151"/>
      <c r="AK949" s="90"/>
      <c r="AL949" s="89"/>
      <c r="AM949" s="151"/>
      <c r="AN949" s="90"/>
      <c r="AO949" s="89"/>
      <c r="AP949" s="151"/>
      <c r="AQ949" s="90"/>
      <c r="AR949" s="92"/>
      <c r="AS949" s="151"/>
      <c r="AT949" s="90"/>
      <c r="AU949" s="89"/>
      <c r="AV949" s="93"/>
      <c r="AW949" s="90"/>
      <c r="AX949" s="89"/>
      <c r="AY949" s="151"/>
      <c r="AZ949" s="90"/>
      <c r="BA949" s="89"/>
      <c r="BB949" s="151"/>
      <c r="BC949" s="90"/>
      <c r="BD949" s="89"/>
      <c r="BE949" s="151"/>
      <c r="BF949" s="90"/>
      <c r="BG949" s="89"/>
    </row>
    <row r="950" spans="1:59" x14ac:dyDescent="0.25">
      <c r="W950" s="187">
        <f>AVERAGE(W656:W949)</f>
        <v>77.626530612244906</v>
      </c>
    </row>
  </sheetData>
  <mergeCells count="43">
    <mergeCell ref="AF6:AF7"/>
    <mergeCell ref="X6:X7"/>
    <mergeCell ref="AB6:AB7"/>
    <mergeCell ref="AC6:AC7"/>
    <mergeCell ref="AD6:AD7"/>
    <mergeCell ref="AE6:AE7"/>
    <mergeCell ref="N6:N7"/>
    <mergeCell ref="O6:O7"/>
    <mergeCell ref="P6:P7"/>
    <mergeCell ref="Q6:Q7"/>
    <mergeCell ref="R6:R7"/>
    <mergeCell ref="W6:W7"/>
    <mergeCell ref="Y2:AE2"/>
    <mergeCell ref="R5:U5"/>
    <mergeCell ref="A6:A7"/>
    <mergeCell ref="B6:B7"/>
    <mergeCell ref="C6:C7"/>
    <mergeCell ref="D6:D7"/>
    <mergeCell ref="E6:E7"/>
    <mergeCell ref="F6:F7"/>
    <mergeCell ref="G6:G7"/>
    <mergeCell ref="H6:H7"/>
    <mergeCell ref="I6:I7"/>
    <mergeCell ref="J6:J7"/>
    <mergeCell ref="K6:K7"/>
    <mergeCell ref="L6:L7"/>
    <mergeCell ref="M6:M7"/>
    <mergeCell ref="BB6:BD6"/>
    <mergeCell ref="BE6:BG6"/>
    <mergeCell ref="E5:O5"/>
    <mergeCell ref="AJ6:AL6"/>
    <mergeCell ref="AM6:AO6"/>
    <mergeCell ref="AP6:AR6"/>
    <mergeCell ref="AS6:AU6"/>
    <mergeCell ref="AV6:AX6"/>
    <mergeCell ref="AY6:BA6"/>
    <mergeCell ref="AF5:BG5"/>
    <mergeCell ref="AG6:AI6"/>
    <mergeCell ref="Y6:AA6"/>
    <mergeCell ref="S6:S7"/>
    <mergeCell ref="T6:T7"/>
    <mergeCell ref="U6:U7"/>
    <mergeCell ref="V6:V7"/>
  </mergeCells>
  <dataValidations count="53">
    <dataValidation type="decimal" allowBlank="1" showInputMessage="1" showErrorMessage="1" errorTitle="Stroški dela operaterja" error="celo število &lt; 21" sqref="AE537:AE577 HD537:HD577 QZ537:QZ577 AAV537:AAV577 AKR537:AKR577 AUN537:AUN577 BEJ537:BEJ577 BOF537:BOF577 BYB537:BYB577 CHX537:CHX577 CRT537:CRT577 DBP537:DBP577 DLL537:DLL577 DVH537:DVH577 EFD537:EFD577 EOZ537:EOZ577 EYV537:EYV577 FIR537:FIR577 FSN537:FSN577 GCJ537:GCJ577 GMF537:GMF577 GWB537:GWB577 HFX537:HFX577 HPT537:HPT577 HZP537:HZP577 IJL537:IJL577 ITH537:ITH577 JDD537:JDD577 JMZ537:JMZ577 JWV537:JWV577 KGR537:KGR577 KQN537:KQN577 LAJ537:LAJ577 LKF537:LKF577 LUB537:LUB577 MDX537:MDX577 MNT537:MNT577 MXP537:MXP577 NHL537:NHL577 NRH537:NRH577 OBD537:OBD577 OKZ537:OKZ577 OUV537:OUV577 PER537:PER577 PON537:PON577 PYJ537:PYJ577 QIF537:QIF577 QSB537:QSB577 RBX537:RBX577 RLT537:RLT577 RVP537:RVP577 SFL537:SFL577 SPH537:SPH577">
      <formula1>0</formula1>
      <formula2>20</formula2>
    </dataValidation>
    <dataValidation type="whole" operator="greaterThan" allowBlank="1" showInputMessage="1" showErrorMessage="1" error="Celo število" sqref="AC537:AC577 HB537:HB577 QX537:QX577 AAT537:AAT577 AKP537:AKP577 AUL537:AUL577 BEH537:BEH577 BOD537:BOD577 BXZ537:BXZ577 CHV537:CHV577 CRR537:CRR577 DBN537:DBN577 DLJ537:DLJ577 DVF537:DVF577 EFB537:EFB577 EOX537:EOX577 EYT537:EYT577 FIP537:FIP577 FSL537:FSL577 GCH537:GCH577 GMD537:GMD577 GVZ537:GVZ577 HFV537:HFV577 HPR537:HPR577 HZN537:HZN577 IJJ537:IJJ577 ITF537:ITF577 JDB537:JDB577 JMX537:JMX577 JWT537:JWT577 KGP537:KGP577 KQL537:KQL577 LAH537:LAH577 LKD537:LKD577 LTZ537:LTZ577 MDV537:MDV577 MNR537:MNR577 MXN537:MXN577 NHJ537:NHJ577 NRF537:NRF577 OBB537:OBB577 OKX537:OKX577 OUT537:OUT577 PEP537:PEP577 POL537:POL577 PYH537:PYH577 QID537:QID577 QRZ537:QRZ577 RBV537:RBV577 RLR537:RLR577 RVN537:RVN577 SFJ537:SFJ577 SPF537:SPF577">
      <formula1>0</formula1>
    </dataValidation>
    <dataValidation type="decimal" errorStyle="warning" allowBlank="1" showInputMessage="1" showErrorMessage="1" errorTitle="Cena" error="mora biti enaka ali manjša od lastne cene" sqref="Q537:Q577 GP537:GP577 QL537:QL577 AAH537:AAH577 AKD537:AKD577 ATZ537:ATZ577 BDV537:BDV577 BNR537:BNR577 BXN537:BXN577 CHJ537:CHJ577 CRF537:CRF577 DBB537:DBB577 DKX537:DKX577 DUT537:DUT577 EEP537:EEP577 EOL537:EOL577 EYH537:EYH577 FID537:FID577 FRZ537:FRZ577 GBV537:GBV577 GLR537:GLR577 GVN537:GVN577 HFJ537:HFJ577 HPF537:HPF577 HZB537:HZB577 IIX537:IIX577 IST537:IST577 JCP537:JCP577 JML537:JML577 JWH537:JWH577 KGD537:KGD577 KPZ537:KPZ577 KZV537:KZV577 LJR537:LJR577 LTN537:LTN577 MDJ537:MDJ577 MNF537:MNF577 MXB537:MXB577 NGX537:NGX577 NQT537:NQT577 OAP537:OAP577 OKL537:OKL577 OUH537:OUH577 PED537:PED577 PNZ537:PNZ577 PXV537:PXV577 QHR537:QHR577 QRN537:QRN577 RBJ537:RBJ577 RLF537:RLF577 RVB537:RVB577 SEX537:SEX577 SOT537:SOT577 Q52:Q56 GP52:GP56 QL52:QL56 AAH52:AAH56 AKD52:AKD56 ATZ52:ATZ56 BDV52:BDV56 BNR52:BNR56 BXN52:BXN56 CHJ52:CHJ56 CRF52:CRF56 DBB52:DBB56 DKX52:DKX56 DUT52:DUT56 EEP52:EEP56 EOL52:EOL56 EYH52:EYH56 FID52:FID56 FRZ52:FRZ56 GBV52:GBV56 GLR52:GLR56 GVN52:GVN56 HFJ52:HFJ56 HPF52:HPF56 HZB52:HZB56 IIX52:IIX56 IST52:IST56 JCP52:JCP56 JML52:JML56 JWH52:JWH56 KGD52:KGD56 KPZ52:KPZ56 KZV52:KZV56 LJR52:LJR56 LTN52:LTN56 MDJ52:MDJ56 MNF52:MNF56 MXB52:MXB56 NGX52:NGX56 NQT52:NQT56 OAP52:OAP56 OKL52:OKL56 OUH52:OUH56 PED52:PED56 PNZ52:PNZ56 PXV52:PXV56 QHR52:QHR56 QRN52:QRN56 RBJ52:RBJ56 RLF52:RLF56 RVB52:RVB56 SEX52:SEX56 SOT52:SOT56 Q77:Q90 GP77:GP90 QL77:QL90 AAH77:AAH90 AKD77:AKD90 ATZ77:ATZ90 BDV77:BDV90 BNR77:BNR90 BXN77:BXN90 CHJ77:CHJ90 CRF77:CRF90 DBB77:DBB90 DKX77:DKX90 DUT77:DUT90 EEP77:EEP90 EOL77:EOL90 EYH77:EYH90 FID77:FID90 FRZ77:FRZ90 GBV77:GBV90 GLR77:GLR90 GVN77:GVN90 HFJ77:HFJ90 HPF77:HPF90 HZB77:HZB90 IIX77:IIX90 IST77:IST90 JCP77:JCP90 JML77:JML90 JWH77:JWH90 KGD77:KGD90 KPZ77:KPZ90 KZV77:KZV90 LJR77:LJR90 LTN77:LTN90 MDJ77:MDJ90 MNF77:MNF90 MXB77:MXB90 NGX77:NGX90 NQT77:NQT90 OAP77:OAP90 OKL77:OKL90 OUH77:OUH90 PED77:PED90 PNZ77:PNZ90 PXV77:PXV90 QHR77:QHR90 QRN77:QRN90 RBJ77:RBJ90 RLF77:RLF90 RVB77:RVB90 SEX77:SEX90 SOT77:SOT90 Q47:Q50 GP47:GP50 QL47:QL50 AAH47:AAH50 AKD47:AKD50 ATZ47:ATZ50 BDV47:BDV50 BNR47:BNR50 BXN47:BXN50 CHJ47:CHJ50 CRF47:CRF50 DBB47:DBB50 DKX47:DKX50 DUT47:DUT50 EEP47:EEP50 EOL47:EOL50 EYH47:EYH50 FID47:FID50 FRZ47:FRZ50 GBV47:GBV50 GLR47:GLR50 GVN47:GVN50 HFJ47:HFJ50 HPF47:HPF50 HZB47:HZB50 IIX47:IIX50 IST47:IST50 JCP47:JCP50 JML47:JML50 JWH47:JWH50 KGD47:KGD50 KPZ47:KPZ50 KZV47:KZV50 LJR47:LJR50 LTN47:LTN50 MDJ47:MDJ50 MNF47:MNF50 MXB47:MXB50 NGX47:NGX50 NQT47:NQT50 OAP47:OAP50 OKL47:OKL50 OUH47:OUH50 PED47:PED50 PNZ47:PNZ50 PXV47:PXV50 QHR47:QHR50 QRN47:QRN50 RBJ47:RBJ50 RLF47:RLF50 RVB47:RVB50 SEX47:SEX50 SOT47:SOT50 Q60:Q73 GP60:GP73 QL60:QL73 AAH60:AAH73 AKD60:AKD73 ATZ60:ATZ73 BDV60:BDV73 BNR60:BNR73 BXN60:BXN73 CHJ60:CHJ73 CRF60:CRF73 DBB60:DBB73 DKX60:DKX73 DUT60:DUT73 EEP60:EEP73 EOL60:EOL73 EYH60:EYH73 FID60:FID73 FRZ60:FRZ73 GBV60:GBV73 GLR60:GLR73 GVN60:GVN73 HFJ60:HFJ73 HPF60:HPF73 HZB60:HZB73 IIX60:IIX73 IST60:IST73 JCP60:JCP73 JML60:JML73 JWH60:JWH73 KGD60:KGD73 KPZ60:KPZ73 KZV60:KZV73 LJR60:LJR73 LTN60:LTN73 MDJ60:MDJ73 MNF60:MNF73 MXB60:MXB73 NGX60:NGX73 NQT60:NQT73 OAP60:OAP73 OKL60:OKL73 OUH60:OUH73 PED60:PED73 PNZ60:PNZ73 PXV60:PXV73 QHR60:QHR73 QRN60:QRN73 RBJ60:RBJ73 RLF60:RLF73 RVB60:RVB73 SEX60:SEX73 SOT60:SOT73 Q35:Q45 GP35:GP45 QL35:QL45 AAH35:AAH45 AKD35:AKD45 ATZ35:ATZ45 BDV35:BDV45 BNR35:BNR45 BXN35:BXN45 CHJ35:CHJ45 CRF35:CRF45 DBB35:DBB45 DKX35:DKX45 DUT35:DUT45 EEP35:EEP45 EOL35:EOL45 EYH35:EYH45 FID35:FID45 FRZ35:FRZ45 GBV35:GBV45 GLR35:GLR45 GVN35:GVN45 HFJ35:HFJ45 HPF35:HPF45 HZB35:HZB45 IIX35:IIX45 IST35:IST45 JCP35:JCP45 JML35:JML45 JWH35:JWH45 KGD35:KGD45 KPZ35:KPZ45 KZV35:KZV45 LJR35:LJR45 LTN35:LTN45 MDJ35:MDJ45 MNF35:MNF45 MXB35:MXB45 NGX35:NGX45 NQT35:NQT45 OAP35:OAP45 OKL35:OKL45 OUH35:OUH45 PED35:PED45 PNZ35:PNZ45 PXV35:PXV45 QHR35:QHR45 QRN35:QRN45 RBJ35:RBJ45 RLF35:RLF45 RVB35:RVB45 SEX35:SEX45 SOT35:SOT45">
      <formula1>0</formula1>
      <formula2>U35</formula2>
    </dataValidation>
    <dataValidation type="whole" allowBlank="1" showInputMessage="1" showErrorMessage="1" errorTitle="Klasifikacija" error="Celo število &lt;= 71 - Gl. zavihek MERIL Classification oz. Klasifikacija " sqref="AB537:AB577 HA537:HA577 QW537:QW577 AAS537:AAS577 AKO537:AKO577 AUK537:AUK577 BEG537:BEG577 BOC537:BOC577 BXY537:BXY577 CHU537:CHU577 CRQ537:CRQ577 DBM537:DBM577 DLI537:DLI577 DVE537:DVE577 EFA537:EFA577 EOW537:EOW577 EYS537:EYS577 FIO537:FIO577 FSK537:FSK577 GCG537:GCG577 GMC537:GMC577 GVY537:GVY577 HFU537:HFU577 HPQ537:HPQ577 HZM537:HZM577 IJI537:IJI577 ITE537:ITE577 JDA537:JDA577 JMW537:JMW577 JWS537:JWS577 KGO537:KGO577 KQK537:KQK577 LAG537:LAG577 LKC537:LKC577 LTY537:LTY577 MDU537:MDU577 MNQ537:MNQ577 MXM537:MXM577 NHI537:NHI577 NRE537:NRE577 OBA537:OBA577 OKW537:OKW577 OUS537:OUS577 PEO537:PEO577 POK537:POK577 PYG537:PYG577 QIC537:QIC577 QRY537:QRY577 RBU537:RBU577 RLQ537:RLQ577 RVM537:RVM577 SFI537:SFI577 SPE537:SPE577">
      <formula1>1</formula1>
      <formula2>71</formula2>
    </dataValidation>
    <dataValidation type="whole" allowBlank="1" showInputMessage="1" showErrorMessage="1" errorTitle="Klasifikacija" error="Celo število &lt; 7 - gl. zavihek Classification oz. Klasifikacija Uni-Leeds_x000a_" sqref="Y537:Y577 GX537:GX577 QT537:QT577 AAP537:AAP577 AKL537:AKL577 AUH537:AUH577 BED537:BED577 BNZ537:BNZ577 BXV537:BXV577 CHR537:CHR577 CRN537:CRN577 DBJ537:DBJ577 DLF537:DLF577 DVB537:DVB577 EEX537:EEX577 EOT537:EOT577 EYP537:EYP577 FIL537:FIL577 FSH537:FSH577 GCD537:GCD577 GLZ537:GLZ577 GVV537:GVV577 HFR537:HFR577 HPN537:HPN577 HZJ537:HZJ577 IJF537:IJF577 ITB537:ITB577 JCX537:JCX577 JMT537:JMT577 JWP537:JWP577 KGL537:KGL577 KQH537:KQH577 LAD537:LAD577 LJZ537:LJZ577 LTV537:LTV577 MDR537:MDR577 MNN537:MNN577 MXJ537:MXJ577 NHF537:NHF577 NRB537:NRB577 OAX537:OAX577 OKT537:OKT577 OUP537:OUP577 PEL537:PEL577 POH537:POH577 PYD537:PYD577 QHZ537:QHZ577 QRV537:QRV577 RBR537:RBR577 RLN537:RLN577 RVJ537:RVJ577 SFF537:SFF577 SPB537:SPB577">
      <formula1>1</formula1>
      <formula2>6</formula2>
    </dataValidation>
    <dataValidation type="whole" allowBlank="1" showInputMessage="1" showErrorMessage="1" errorTitle="Leto" error="celo število" sqref="H537:H577 GG537:GG577 QC537:QC577 ZY537:ZY577 AJU537:AJU577 ATQ537:ATQ577 BDM537:BDM577 BNI537:BNI577 BXE537:BXE577 CHA537:CHA577 CQW537:CQW577 DAS537:DAS577 DKO537:DKO577 DUK537:DUK577 EEG537:EEG577 EOC537:EOC577 EXY537:EXY577 FHU537:FHU577 FRQ537:FRQ577 GBM537:GBM577 GLI537:GLI577 GVE537:GVE577 HFA537:HFA577 HOW537:HOW577 HYS537:HYS577 IIO537:IIO577 ISK537:ISK577 JCG537:JCG577 JMC537:JMC577 JVY537:JVY577 KFU537:KFU577 KPQ537:KPQ577 KZM537:KZM577 LJI537:LJI577 LTE537:LTE577 MDA537:MDA577 MMW537:MMW577 MWS537:MWS577 NGO537:NGO577 NQK537:NQK577 OAG537:OAG577 OKC537:OKC577 OTY537:OTY577 PDU537:PDU577 PNQ537:PNQ577 PXM537:PXM577 QHI537:QHI577 QRE537:QRE577 RBA537:RBA577 RKW537:RKW577 RUS537:RUS577 SEO537:SEO577 SOK537:SOK577 H47:H50 GG47:GG50 QC47:QC50 ZY47:ZY50 AJU47:AJU50 ATQ47:ATQ50 BDM47:BDM50 BNI47:BNI50 BXE47:BXE50 CHA47:CHA50 CQW47:CQW50 DAS47:DAS50 DKO47:DKO50 DUK47:DUK50 EEG47:EEG50 EOC47:EOC50 EXY47:EXY50 FHU47:FHU50 FRQ47:FRQ50 GBM47:GBM50 GLI47:GLI50 GVE47:GVE50 HFA47:HFA50 HOW47:HOW50 HYS47:HYS50 IIO47:IIO50 ISK47:ISK50 JCG47:JCG50 JMC47:JMC50 JVY47:JVY50 KFU47:KFU50 KPQ47:KPQ50 KZM47:KZM50 LJI47:LJI50 LTE47:LTE50 MDA47:MDA50 MMW47:MMW50 MWS47:MWS50 NGO47:NGO50 NQK47:NQK50 OAG47:OAG50 OKC47:OKC50 OTY47:OTY50 PDU47:PDU50 PNQ47:PNQ50 PXM47:PXM50 QHI47:QHI50 QRE47:QRE50 RBA47:RBA50 RKW47:RKW50 RUS47:RUS50 SEO47:SEO50 SOK47:SOK50 H52:H56 GG52:GG56 QC52:QC56 ZY52:ZY56 AJU52:AJU56 ATQ52:ATQ56 BDM52:BDM56 BNI52:BNI56 BXE52:BXE56 CHA52:CHA56 CQW52:CQW56 DAS52:DAS56 DKO52:DKO56 DUK52:DUK56 EEG52:EEG56 EOC52:EOC56 EXY52:EXY56 FHU52:FHU56 FRQ52:FRQ56 GBM52:GBM56 GLI52:GLI56 GVE52:GVE56 HFA52:HFA56 HOW52:HOW56 HYS52:HYS56 IIO52:IIO56 ISK52:ISK56 JCG52:JCG56 JMC52:JMC56 JVY52:JVY56 KFU52:KFU56 KPQ52:KPQ56 KZM52:KZM56 LJI52:LJI56 LTE52:LTE56 MDA52:MDA56 MMW52:MMW56 MWS52:MWS56 NGO52:NGO56 NQK52:NQK56 OAG52:OAG56 OKC52:OKC56 OTY52:OTY56 PDU52:PDU56 PNQ52:PNQ56 PXM52:PXM56 QHI52:QHI56 QRE52:QRE56 RBA52:RBA56 RKW52:RKW56 RUS52:RUS56 SEO52:SEO56 SOK52:SOK56 H77:H90 GG77:GG90 QC77:QC90 ZY77:ZY90 AJU77:AJU90 ATQ77:ATQ90 BDM77:BDM90 BNI77:BNI90 BXE77:BXE90 CHA77:CHA90 CQW77:CQW90 DAS77:DAS90 DKO77:DKO90 DUK77:DUK90 EEG77:EEG90 EOC77:EOC90 EXY77:EXY90 FHU77:FHU90 FRQ77:FRQ90 GBM77:GBM90 GLI77:GLI90 GVE77:GVE90 HFA77:HFA90 HOW77:HOW90 HYS77:HYS90 IIO77:IIO90 ISK77:ISK90 JCG77:JCG90 JMC77:JMC90 JVY77:JVY90 KFU77:KFU90 KPQ77:KPQ90 KZM77:KZM90 LJI77:LJI90 LTE77:LTE90 MDA77:MDA90 MMW77:MMW90 MWS77:MWS90 NGO77:NGO90 NQK77:NQK90 OAG77:OAG90 OKC77:OKC90 OTY77:OTY90 PDU77:PDU90 PNQ77:PNQ90 PXM77:PXM90 QHI77:QHI90 QRE77:QRE90 RBA77:RBA90 RKW77:RKW90 RUS77:RUS90 SEO77:SEO90 SOK77:SOK90 H60:H73 GG60:GG73 QC60:QC73 ZY60:ZY73 AJU60:AJU73 ATQ60:ATQ73 BDM60:BDM73 BNI60:BNI73 BXE60:BXE73 CHA60:CHA73 CQW60:CQW73 DAS60:DAS73 DKO60:DKO73 DUK60:DUK73 EEG60:EEG73 EOC60:EOC73 EXY60:EXY73 FHU60:FHU73 FRQ60:FRQ73 GBM60:GBM73 GLI60:GLI73 GVE60:GVE73 HFA60:HFA73 HOW60:HOW73 HYS60:HYS73 IIO60:IIO73 ISK60:ISK73 JCG60:JCG73 JMC60:JMC73 JVY60:JVY73 KFU60:KFU73 KPQ60:KPQ73 KZM60:KZM73 LJI60:LJI73 LTE60:LTE73 MDA60:MDA73 MMW60:MMW73 MWS60:MWS73 NGO60:NGO73 NQK60:NQK73 OAG60:OAG73 OKC60:OKC73 OTY60:OTY73 PDU60:PDU73 PNQ60:PNQ73 PXM60:PXM73 QHI60:QHI73 QRE60:QRE73 RBA60:RBA73 RKW60:RKW73 RUS60:RUS73 SEO60:SEO73 SOK60:SOK73 H35:H45 GG35:GG45 QC35:QC45 ZY35:ZY45 AJU35:AJU45 ATQ35:ATQ45 BDM35:BDM45 BNI35:BNI45 BXE35:BXE45 CHA35:CHA45 CQW35:CQW45 DAS35:DAS45 DKO35:DKO45 DUK35:DUK45 EEG35:EEG45 EOC35:EOC45 EXY35:EXY45 FHU35:FHU45 FRQ35:FRQ45 GBM35:GBM45 GLI35:GLI45 GVE35:GVE45 HFA35:HFA45 HOW35:HOW45 HYS35:HYS45 IIO35:IIO45 ISK35:ISK45 JCG35:JCG45 JMC35:JMC45 JVY35:JVY45 KFU35:KFU45 KPQ35:KPQ45 KZM35:KZM45 LJI35:LJI45 LTE35:LTE45 MDA35:MDA45 MMW35:MMW45 MWS35:MWS45 NGO35:NGO45 NQK35:NQK45 OAG35:OAG45 OKC35:OKC45 OTY35:OTY45 PDU35:PDU45 PNQ35:PNQ45 PXM35:PXM45 QHI35:QHI45 QRE35:QRE45 RBA35:RBA45 RKW35:RKW45 RUS35:RUS45 SEO35:SEO45 SOK35:SOK45">
      <formula1>1900</formula1>
      <formula2>2020</formula2>
    </dataValidation>
    <dataValidation type="whole" operator="greaterThanOrEqual" allowBlank="1" showInputMessage="1" showErrorMessage="1" errorTitle="Nabavna vrednost" error="celo število!" sqref="J537:J577 GI537:GI577 QE537:QE577 AAA537:AAA577 AJW537:AJW577 ATS537:ATS577 BDO537:BDO577 BNK537:BNK577 BXG537:BXG577 CHC537:CHC577 CQY537:CQY577 DAU537:DAU577 DKQ537:DKQ577 DUM537:DUM577 EEI537:EEI577 EOE537:EOE577 EYA537:EYA577 FHW537:FHW577 FRS537:FRS577 GBO537:GBO577 GLK537:GLK577 GVG537:GVG577 HFC537:HFC577 HOY537:HOY577 HYU537:HYU577 IIQ537:IIQ577 ISM537:ISM577 JCI537:JCI577 JME537:JME577 JWA537:JWA577 KFW537:KFW577 KPS537:KPS577 KZO537:KZO577 LJK537:LJK577 LTG537:LTG577 MDC537:MDC577 MMY537:MMY577 MWU537:MWU577 NGQ537:NGQ577 NQM537:NQM577 OAI537:OAI577 OKE537:OKE577 OUA537:OUA577 PDW537:PDW577 PNS537:PNS577 PXO537:PXO577 QHK537:QHK577 QRG537:QRG577 RBC537:RBC577 RKY537:RKY577 RUU537:RUU577 SEQ537:SEQ577 SOM537:SOM577 J47:J50 GI47:GI50 QE47:QE50 AAA47:AAA50 AJW47:AJW50 ATS47:ATS50 BDO47:BDO50 BNK47:BNK50 BXG47:BXG50 CHC47:CHC50 CQY47:CQY50 DAU47:DAU50 DKQ47:DKQ50 DUM47:DUM50 EEI47:EEI50 EOE47:EOE50 EYA47:EYA50 FHW47:FHW50 FRS47:FRS50 GBO47:GBO50 GLK47:GLK50 GVG47:GVG50 HFC47:HFC50 HOY47:HOY50 HYU47:HYU50 IIQ47:IIQ50 ISM47:ISM50 JCI47:JCI50 JME47:JME50 JWA47:JWA50 KFW47:KFW50 KPS47:KPS50 KZO47:KZO50 LJK47:LJK50 LTG47:LTG50 MDC47:MDC50 MMY47:MMY50 MWU47:MWU50 NGQ47:NGQ50 NQM47:NQM50 OAI47:OAI50 OKE47:OKE50 OUA47:OUA50 PDW47:PDW50 PNS47:PNS50 PXO47:PXO50 QHK47:QHK50 QRG47:QRG50 RBC47:RBC50 RKY47:RKY50 RUU47:RUU50 SEQ47:SEQ50 SOM47:SOM50 J70:J73 GI70:GI73 QE70:QE73 AAA70:AAA73 AJW70:AJW73 ATS70:ATS73 BDO70:BDO73 BNK70:BNK73 BXG70:BXG73 CHC70:CHC73 CQY70:CQY73 DAU70:DAU73 DKQ70:DKQ73 DUM70:DUM73 EEI70:EEI73 EOE70:EOE73 EYA70:EYA73 FHW70:FHW73 FRS70:FRS73 GBO70:GBO73 GLK70:GLK73 GVG70:GVG73 HFC70:HFC73 HOY70:HOY73 HYU70:HYU73 IIQ70:IIQ73 ISM70:ISM73 JCI70:JCI73 JME70:JME73 JWA70:JWA73 KFW70:KFW73 KPS70:KPS73 KZO70:KZO73 LJK70:LJK73 LTG70:LTG73 MDC70:MDC73 MMY70:MMY73 MWU70:MWU73 NGQ70:NGQ73 NQM70:NQM73 OAI70:OAI73 OKE70:OKE73 OUA70:OUA73 PDW70:PDW73 PNS70:PNS73 PXO70:PXO73 QHK70:QHK73 QRG70:QRG73 RBC70:RBC73 RKY70:RKY73 RUU70:RUU73 SEQ70:SEQ73 SOM70:SOM73 J77:J78 GI77:GI78 QE77:QE78 AAA77:AAA78 AJW77:AJW78 ATS77:ATS78 BDO77:BDO78 BNK77:BNK78 BXG77:BXG78 CHC77:CHC78 CQY77:CQY78 DAU77:DAU78 DKQ77:DKQ78 DUM77:DUM78 EEI77:EEI78 EOE77:EOE78 EYA77:EYA78 FHW77:FHW78 FRS77:FRS78 GBO77:GBO78 GLK77:GLK78 GVG77:GVG78 HFC77:HFC78 HOY77:HOY78 HYU77:HYU78 IIQ77:IIQ78 ISM77:ISM78 JCI77:JCI78 JME77:JME78 JWA77:JWA78 KFW77:KFW78 KPS77:KPS78 KZO77:KZO78 LJK77:LJK78 LTG77:LTG78 MDC77:MDC78 MMY77:MMY78 MWU77:MWU78 NGQ77:NGQ78 NQM77:NQM78 OAI77:OAI78 OKE77:OKE78 OUA77:OUA78 PDW77:PDW78 PNS77:PNS78 PXO77:PXO78 QHK77:QHK78 QRG77:QRG78 RBC77:RBC78 RKY77:RKY78 RUU77:RUU78 SEQ77:SEQ78 SOM77:SOM78 J52:J56 GI52:GI56 QE52:QE56 AAA52:AAA56 AJW52:AJW56 ATS52:ATS56 BDO52:BDO56 BNK52:BNK56 BXG52:BXG56 CHC52:CHC56 CQY52:CQY56 DAU52:DAU56 DKQ52:DKQ56 DUM52:DUM56 EEI52:EEI56 EOE52:EOE56 EYA52:EYA56 FHW52:FHW56 FRS52:FRS56 GBO52:GBO56 GLK52:GLK56 GVG52:GVG56 HFC52:HFC56 HOY52:HOY56 HYU52:HYU56 IIQ52:IIQ56 ISM52:ISM56 JCI52:JCI56 JME52:JME56 JWA52:JWA56 KFW52:KFW56 KPS52:KPS56 KZO52:KZO56 LJK52:LJK56 LTG52:LTG56 MDC52:MDC56 MMY52:MMY56 MWU52:MWU56 NGQ52:NGQ56 NQM52:NQM56 OAI52:OAI56 OKE52:OKE56 OUA52:OUA56 PDW52:PDW56 PNS52:PNS56 PXO52:PXO56 QHK52:QHK56 QRG52:QRG56 RBC52:RBC56 RKY52:RKY56 RUU52:RUU56 SEQ52:SEQ56 SOM52:SOM56 J81:J90 GI81:GI90 QE81:QE90 AAA81:AAA90 AJW81:AJW90 ATS81:ATS90 BDO81:BDO90 BNK81:BNK90 BXG81:BXG90 CHC81:CHC90 CQY81:CQY90 DAU81:DAU90 DKQ81:DKQ90 DUM81:DUM90 EEI81:EEI90 EOE81:EOE90 EYA81:EYA90 FHW81:FHW90 FRS81:FRS90 GBO81:GBO90 GLK81:GLK90 GVG81:GVG90 HFC81:HFC90 HOY81:HOY90 HYU81:HYU90 IIQ81:IIQ90 ISM81:ISM90 JCI81:JCI90 JME81:JME90 JWA81:JWA90 KFW81:KFW90 KPS81:KPS90 KZO81:KZO90 LJK81:LJK90 LTG81:LTG90 MDC81:MDC90 MMY81:MMY90 MWU81:MWU90 NGQ81:NGQ90 NQM81:NQM90 OAI81:OAI90 OKE81:OKE90 OUA81:OUA90 PDW81:PDW90 PNS81:PNS90 PXO81:PXO90 QHK81:QHK90 QRG81:QRG90 RBC81:RBC90 RKY81:RKY90 RUU81:RUU90 SEQ81:SEQ90 SOM81:SOM90 J63:J68 GI63:GI68 QE63:QE68 AAA63:AAA68 AJW63:AJW68 ATS63:ATS68 BDO63:BDO68 BNK63:BNK68 BXG63:BXG68 CHC63:CHC68 CQY63:CQY68 DAU63:DAU68 DKQ63:DKQ68 DUM63:DUM68 EEI63:EEI68 EOE63:EOE68 EYA63:EYA68 FHW63:FHW68 FRS63:FRS68 GBO63:GBO68 GLK63:GLK68 GVG63:GVG68 HFC63:HFC68 HOY63:HOY68 HYU63:HYU68 IIQ63:IIQ68 ISM63:ISM68 JCI63:JCI68 JME63:JME68 JWA63:JWA68 KFW63:KFW68 KPS63:KPS68 KZO63:KZO68 LJK63:LJK68 LTG63:LTG68 MDC63:MDC68 MMY63:MMY68 MWU63:MWU68 NGQ63:NGQ68 NQM63:NQM68 OAI63:OAI68 OKE63:OKE68 OUA63:OUA68 PDW63:PDW68 PNS63:PNS68 PXO63:PXO68 QHK63:QHK68 QRG63:QRG68 RBC63:RBC68 RKY63:RKY68 RUU63:RUU68 SEQ63:SEQ68 SOM63:SOM68 J35:J45 GI35:GI45 QE35:QE45 AAA35:AAA45 AJW35:AJW45 ATS35:ATS45 BDO35:BDO45 BNK35:BNK45 BXG35:BXG45 CHC35:CHC45 CQY35:CQY45 DAU35:DAU45 DKQ35:DKQ45 DUM35:DUM45 EEI35:EEI45 EOE35:EOE45 EYA35:EYA45 FHW35:FHW45 FRS35:FRS45 GBO35:GBO45 GLK35:GLK45 GVG35:GVG45 HFC35:HFC45 HOY35:HOY45 HYU35:HYU45 IIQ35:IIQ45 ISM35:ISM45 JCI35:JCI45 JME35:JME45 JWA35:JWA45 KFW35:KFW45 KPS35:KPS45 KZO35:KZO45 LJK35:LJK45 LTG35:LTG45 MDC35:MDC45 MMY35:MMY45 MWU35:MWU45 NGQ35:NGQ45 NQM35:NQM45 OAI35:OAI45 OKE35:OKE45 OUA35:OUA45 PDW35:PDW45 PNS35:PNS45 PXO35:PXO45 QHK35:QHK45 QRG35:QRG45 RBC35:RBC45 RKY35:RKY45 RUU35:RUU45 SEQ35:SEQ45 SOM35:SOM45">
      <formula1>0</formula1>
    </dataValidation>
    <dataValidation type="decimal" operator="greaterThanOrEqual" allowBlank="1" showInputMessage="1" showErrorMessage="1" errorTitle="Stroški dela" error="decimalno število!" sqref="T537:T577 GS537:GS577 QO537:QO577 AAK537:AAK577 AKG537:AKG577 AUC537:AUC577 BDY537:BDY577 BNU537:BNU577 BXQ537:BXQ577 CHM537:CHM577 CRI537:CRI577 DBE537:DBE577 DLA537:DLA577 DUW537:DUW577 EES537:EES577 EOO537:EOO577 EYK537:EYK577 FIG537:FIG577 FSC537:FSC577 GBY537:GBY577 GLU537:GLU577 GVQ537:GVQ577 HFM537:HFM577 HPI537:HPI577 HZE537:HZE577 IJA537:IJA577 ISW537:ISW577 JCS537:JCS577 JMO537:JMO577 JWK537:JWK577 KGG537:KGG577 KQC537:KQC577 KZY537:KZY577 LJU537:LJU577 LTQ537:LTQ577 MDM537:MDM577 MNI537:MNI577 MXE537:MXE577 NHA537:NHA577 NQW537:NQW577 OAS537:OAS577 OKO537:OKO577 OUK537:OUK577 PEG537:PEG577 POC537:POC577 PXY537:PXY577 QHU537:QHU577 QRQ537:QRQ577 RBM537:RBM577 RLI537:RLI577 RVE537:RVE577 SFA537:SFA577 SOW537:SOW577 T47:T50 GS47:GS50 QO47:QO50 AAK47:AAK50 AKG47:AKG50 AUC47:AUC50 BDY47:BDY50 BNU47:BNU50 BXQ47:BXQ50 CHM47:CHM50 CRI47:CRI50 DBE47:DBE50 DLA47:DLA50 DUW47:DUW50 EES47:EES50 EOO47:EOO50 EYK47:EYK50 FIG47:FIG50 FSC47:FSC50 GBY47:GBY50 GLU47:GLU50 GVQ47:GVQ50 HFM47:HFM50 HPI47:HPI50 HZE47:HZE50 IJA47:IJA50 ISW47:ISW50 JCS47:JCS50 JMO47:JMO50 JWK47:JWK50 KGG47:KGG50 KQC47:KQC50 KZY47:KZY50 LJU47:LJU50 LTQ47:LTQ50 MDM47:MDM50 MNI47:MNI50 MXE47:MXE50 NHA47:NHA50 NQW47:NQW50 OAS47:OAS50 OKO47:OKO50 OUK47:OUK50 PEG47:PEG50 POC47:POC50 PXY47:PXY50 QHU47:QHU50 QRQ47:QRQ50 RBM47:RBM50 RLI47:RLI50 RVE47:RVE50 SFA47:SFA50 SOW47:SOW50 T52:T56 GS52:GS56 QO52:QO56 AAK52:AAK56 AKG52:AKG56 AUC52:AUC56 BDY52:BDY56 BNU52:BNU56 BXQ52:BXQ56 CHM52:CHM56 CRI52:CRI56 DBE52:DBE56 DLA52:DLA56 DUW52:DUW56 EES52:EES56 EOO52:EOO56 EYK52:EYK56 FIG52:FIG56 FSC52:FSC56 GBY52:GBY56 GLU52:GLU56 GVQ52:GVQ56 HFM52:HFM56 HPI52:HPI56 HZE52:HZE56 IJA52:IJA56 ISW52:ISW56 JCS52:JCS56 JMO52:JMO56 JWK52:JWK56 KGG52:KGG56 KQC52:KQC56 KZY52:KZY56 LJU52:LJU56 LTQ52:LTQ56 MDM52:MDM56 MNI52:MNI56 MXE52:MXE56 NHA52:NHA56 NQW52:NQW56 OAS52:OAS56 OKO52:OKO56 OUK52:OUK56 PEG52:PEG56 POC52:POC56 PXY52:PXY56 QHU52:QHU56 QRQ52:QRQ56 RBM52:RBM56 RLI52:RLI56 RVE52:RVE56 SFA52:SFA56 SOW52:SOW56 T77:T90 GS77:GS90 QO77:QO90 AAK77:AAK90 AKG77:AKG90 AUC77:AUC90 BDY77:BDY90 BNU77:BNU90 BXQ77:BXQ90 CHM77:CHM90 CRI77:CRI90 DBE77:DBE90 DLA77:DLA90 DUW77:DUW90 EES77:EES90 EOO77:EOO90 EYK77:EYK90 FIG77:FIG90 FSC77:FSC90 GBY77:GBY90 GLU77:GLU90 GVQ77:GVQ90 HFM77:HFM90 HPI77:HPI90 HZE77:HZE90 IJA77:IJA90 ISW77:ISW90 JCS77:JCS90 JMO77:JMO90 JWK77:JWK90 KGG77:KGG90 KQC77:KQC90 KZY77:KZY90 LJU77:LJU90 LTQ77:LTQ90 MDM77:MDM90 MNI77:MNI90 MXE77:MXE90 NHA77:NHA90 NQW77:NQW90 OAS77:OAS90 OKO77:OKO90 OUK77:OUK90 PEG77:PEG90 POC77:POC90 PXY77:PXY90 QHU77:QHU90 QRQ77:QRQ90 RBM77:RBM90 RLI77:RLI90 RVE77:RVE90 SFA77:SFA90 SOW77:SOW90 T60:T73 GS60:GS73 QO60:QO73 AAK60:AAK73 AKG60:AKG73 AUC60:AUC73 BDY60:BDY73 BNU60:BNU73 BXQ60:BXQ73 CHM60:CHM73 CRI60:CRI73 DBE60:DBE73 DLA60:DLA73 DUW60:DUW73 EES60:EES73 EOO60:EOO73 EYK60:EYK73 FIG60:FIG73 FSC60:FSC73 GBY60:GBY73 GLU60:GLU73 GVQ60:GVQ73 HFM60:HFM73 HPI60:HPI73 HZE60:HZE73 IJA60:IJA73 ISW60:ISW73 JCS60:JCS73 JMO60:JMO73 JWK60:JWK73 KGG60:KGG73 KQC60:KQC73 KZY60:KZY73 LJU60:LJU73 LTQ60:LTQ73 MDM60:MDM73 MNI60:MNI73 MXE60:MXE73 NHA60:NHA73 NQW60:NQW73 OAS60:OAS73 OKO60:OKO73 OUK60:OUK73 PEG60:PEG73 POC60:POC73 PXY60:PXY73 QHU60:QHU73 QRQ60:QRQ73 RBM60:RBM73 RLI60:RLI73 RVE60:RVE73 SFA60:SFA73 SOW60:SOW73 T35:T45 GS35:GS45 QO35:QO45 AAK35:AAK45 AKG35:AKG45 AUC35:AUC45 BDY35:BDY45 BNU35:BNU45 BXQ35:BXQ45 CHM35:CHM45 CRI35:CRI45 DBE35:DBE45 DLA35:DLA45 DUW35:DUW45 EES35:EES45 EOO35:EOO45 EYK35:EYK45 FIG35:FIG45 FSC35:FSC45 GBY35:GBY45 GLU35:GLU45 GVQ35:GVQ45 HFM35:HFM45 HPI35:HPI45 HZE35:HZE45 IJA35:IJA45 ISW35:ISW45 JCS35:JCS45 JMO35:JMO45 JWK35:JWK45 KGG35:KGG45 KQC35:KQC45 KZY35:KZY45 LJU35:LJU45 LTQ35:LTQ45 MDM35:MDM45 MNI35:MNI45 MXE35:MXE45 NHA35:NHA45 NQW35:NQW45 OAS35:OAS45 OKO35:OKO45 OUK35:OUK45 PEG35:PEG45 POC35:POC45 PXY35:PXY45 QHU35:QHU45 QRQ35:QRQ45 RBM35:RBM45 RLI35:RLI45 RVE35:RVE45 SFA35:SFA45 SOW35:SOW45">
      <formula1>0</formula1>
    </dataValidation>
    <dataValidation type="decimal" operator="greaterThanOrEqual" allowBlank="1" showInputMessage="1" showErrorMessage="1" errorTitle="Stroški materiala" error="decimalno število!" sqref="S537:S577 GR537:GR577 QN537:QN577 AAJ537:AAJ577 AKF537:AKF577 AUB537:AUB577 BDX537:BDX577 BNT537:BNT577 BXP537:BXP577 CHL537:CHL577 CRH537:CRH577 DBD537:DBD577 DKZ537:DKZ577 DUV537:DUV577 EER537:EER577 EON537:EON577 EYJ537:EYJ577 FIF537:FIF577 FSB537:FSB577 GBX537:GBX577 GLT537:GLT577 GVP537:GVP577 HFL537:HFL577 HPH537:HPH577 HZD537:HZD577 IIZ537:IIZ577 ISV537:ISV577 JCR537:JCR577 JMN537:JMN577 JWJ537:JWJ577 KGF537:KGF577 KQB537:KQB577 KZX537:KZX577 LJT537:LJT577 LTP537:LTP577 MDL537:MDL577 MNH537:MNH577 MXD537:MXD577 NGZ537:NGZ577 NQV537:NQV577 OAR537:OAR577 OKN537:OKN577 OUJ537:OUJ577 PEF537:PEF577 POB537:POB577 PXX537:PXX577 QHT537:QHT577 QRP537:QRP577 RBL537:RBL577 RLH537:RLH577 RVD537:RVD577 SEZ537:SEZ577 SOV537:SOV577 S47:S50 GR47:GR50 QN47:QN50 AAJ47:AAJ50 AKF47:AKF50 AUB47:AUB50 BDX47:BDX50 BNT47:BNT50 BXP47:BXP50 CHL47:CHL50 CRH47:CRH50 DBD47:DBD50 DKZ47:DKZ50 DUV47:DUV50 EER47:EER50 EON47:EON50 EYJ47:EYJ50 FIF47:FIF50 FSB47:FSB50 GBX47:GBX50 GLT47:GLT50 GVP47:GVP50 HFL47:HFL50 HPH47:HPH50 HZD47:HZD50 IIZ47:IIZ50 ISV47:ISV50 JCR47:JCR50 JMN47:JMN50 JWJ47:JWJ50 KGF47:KGF50 KQB47:KQB50 KZX47:KZX50 LJT47:LJT50 LTP47:LTP50 MDL47:MDL50 MNH47:MNH50 MXD47:MXD50 NGZ47:NGZ50 NQV47:NQV50 OAR47:OAR50 OKN47:OKN50 OUJ47:OUJ50 PEF47:PEF50 POB47:POB50 PXX47:PXX50 QHT47:QHT50 QRP47:QRP50 RBL47:RBL50 RLH47:RLH50 RVD47:RVD50 SEZ47:SEZ50 SOV47:SOV50 S52:S56 GR52:GR56 QN52:QN56 AAJ52:AAJ56 AKF52:AKF56 AUB52:AUB56 BDX52:BDX56 BNT52:BNT56 BXP52:BXP56 CHL52:CHL56 CRH52:CRH56 DBD52:DBD56 DKZ52:DKZ56 DUV52:DUV56 EER52:EER56 EON52:EON56 EYJ52:EYJ56 FIF52:FIF56 FSB52:FSB56 GBX52:GBX56 GLT52:GLT56 GVP52:GVP56 HFL52:HFL56 HPH52:HPH56 HZD52:HZD56 IIZ52:IIZ56 ISV52:ISV56 JCR52:JCR56 JMN52:JMN56 JWJ52:JWJ56 KGF52:KGF56 KQB52:KQB56 KZX52:KZX56 LJT52:LJT56 LTP52:LTP56 MDL52:MDL56 MNH52:MNH56 MXD52:MXD56 NGZ52:NGZ56 NQV52:NQV56 OAR52:OAR56 OKN52:OKN56 OUJ52:OUJ56 PEF52:PEF56 POB52:POB56 PXX52:PXX56 QHT52:QHT56 QRP52:QRP56 RBL52:RBL56 RLH52:RLH56 RVD52:RVD56 SEZ52:SEZ56 SOV52:SOV56 S77:S90 GR77:GR90 QN77:QN90 AAJ77:AAJ90 AKF77:AKF90 AUB77:AUB90 BDX77:BDX90 BNT77:BNT90 BXP77:BXP90 CHL77:CHL90 CRH77:CRH90 DBD77:DBD90 DKZ77:DKZ90 DUV77:DUV90 EER77:EER90 EON77:EON90 EYJ77:EYJ90 FIF77:FIF90 FSB77:FSB90 GBX77:GBX90 GLT77:GLT90 GVP77:GVP90 HFL77:HFL90 HPH77:HPH90 HZD77:HZD90 IIZ77:IIZ90 ISV77:ISV90 JCR77:JCR90 JMN77:JMN90 JWJ77:JWJ90 KGF77:KGF90 KQB77:KQB90 KZX77:KZX90 LJT77:LJT90 LTP77:LTP90 MDL77:MDL90 MNH77:MNH90 MXD77:MXD90 NGZ77:NGZ90 NQV77:NQV90 OAR77:OAR90 OKN77:OKN90 OUJ77:OUJ90 PEF77:PEF90 POB77:POB90 PXX77:PXX90 QHT77:QHT90 QRP77:QRP90 RBL77:RBL90 RLH77:RLH90 RVD77:RVD90 SEZ77:SEZ90 SOV77:SOV90 S60:S73 GR60:GR73 QN60:QN73 AAJ60:AAJ73 AKF60:AKF73 AUB60:AUB73 BDX60:BDX73 BNT60:BNT73 BXP60:BXP73 CHL60:CHL73 CRH60:CRH73 DBD60:DBD73 DKZ60:DKZ73 DUV60:DUV73 EER60:EER73 EON60:EON73 EYJ60:EYJ73 FIF60:FIF73 FSB60:FSB73 GBX60:GBX73 GLT60:GLT73 GVP60:GVP73 HFL60:HFL73 HPH60:HPH73 HZD60:HZD73 IIZ60:IIZ73 ISV60:ISV73 JCR60:JCR73 JMN60:JMN73 JWJ60:JWJ73 KGF60:KGF73 KQB60:KQB73 KZX60:KZX73 LJT60:LJT73 LTP60:LTP73 MDL60:MDL73 MNH60:MNH73 MXD60:MXD73 NGZ60:NGZ73 NQV60:NQV73 OAR60:OAR73 OKN60:OKN73 OUJ60:OUJ73 PEF60:PEF73 POB60:POB73 PXX60:PXX73 QHT60:QHT73 QRP60:QRP73 RBL60:RBL73 RLH60:RLH73 RVD60:RVD73 SEZ60:SEZ73 SOV60:SOV73 S35:S45 GR35:GR45 QN35:QN45 AAJ35:AAJ45 AKF35:AKF45 AUB35:AUB45 BDX35:BDX45 BNT35:BNT45 BXP35:BXP45 CHL35:CHL45 CRH35:CRH45 DBD35:DBD45 DKZ35:DKZ45 DUV35:DUV45 EER35:EER45 EON35:EON45 EYJ35:EYJ45 FIF35:FIF45 FSB35:FSB45 GBX35:GBX45 GLT35:GLT45 GVP35:GVP45 HFL35:HFL45 HPH35:HPH45 HZD35:HZD45 IIZ35:IIZ45 ISV35:ISV45 JCR35:JCR45 JMN35:JMN45 JWJ35:JWJ45 KGF35:KGF45 KQB35:KQB45 KZX35:KZX45 LJT35:LJT45 LTP35:LTP45 MDL35:MDL45 MNH35:MNH45 MXD35:MXD45 NGZ35:NGZ45 NQV35:NQV45 OAR35:OAR45 OKN35:OKN45 OUJ35:OUJ45 PEF35:PEF45 POB35:POB45 PXX35:PXX45 QHT35:QHT45 QRP35:QRP45 RBL35:RBL45 RLH35:RLH45 RVD35:RVD45 SEZ35:SEZ45 SOV35:SOV45">
      <formula1>0</formula1>
    </dataValidation>
    <dataValidation type="decimal" operator="greaterThanOrEqual" allowBlank="1" showInputMessage="1" showErrorMessage="1" errorTitle="Amortizacija" error="decimalno število!" sqref="R537:R577 GQ537:GQ577 QM537:QM577 AAI537:AAI577 AKE537:AKE577 AUA537:AUA577 BDW537:BDW577 BNS537:BNS577 BXO537:BXO577 CHK537:CHK577 CRG537:CRG577 DBC537:DBC577 DKY537:DKY577 DUU537:DUU577 EEQ537:EEQ577 EOM537:EOM577 EYI537:EYI577 FIE537:FIE577 FSA537:FSA577 GBW537:GBW577 GLS537:GLS577 GVO537:GVO577 HFK537:HFK577 HPG537:HPG577 HZC537:HZC577 IIY537:IIY577 ISU537:ISU577 JCQ537:JCQ577 JMM537:JMM577 JWI537:JWI577 KGE537:KGE577 KQA537:KQA577 KZW537:KZW577 LJS537:LJS577 LTO537:LTO577 MDK537:MDK577 MNG537:MNG577 MXC537:MXC577 NGY537:NGY577 NQU537:NQU577 OAQ537:OAQ577 OKM537:OKM577 OUI537:OUI577 PEE537:PEE577 POA537:POA577 PXW537:PXW577 QHS537:QHS577 QRO537:QRO577 RBK537:RBK577 RLG537:RLG577 RVC537:RVC577 SEY537:SEY577 SOU537:SOU577 R47:R50 GQ47:GQ50 QM47:QM50 AAI47:AAI50 AKE47:AKE50 AUA47:AUA50 BDW47:BDW50 BNS47:BNS50 BXO47:BXO50 CHK47:CHK50 CRG47:CRG50 DBC47:DBC50 DKY47:DKY50 DUU47:DUU50 EEQ47:EEQ50 EOM47:EOM50 EYI47:EYI50 FIE47:FIE50 FSA47:FSA50 GBW47:GBW50 GLS47:GLS50 GVO47:GVO50 HFK47:HFK50 HPG47:HPG50 HZC47:HZC50 IIY47:IIY50 ISU47:ISU50 JCQ47:JCQ50 JMM47:JMM50 JWI47:JWI50 KGE47:KGE50 KQA47:KQA50 KZW47:KZW50 LJS47:LJS50 LTO47:LTO50 MDK47:MDK50 MNG47:MNG50 MXC47:MXC50 NGY47:NGY50 NQU47:NQU50 OAQ47:OAQ50 OKM47:OKM50 OUI47:OUI50 PEE47:PEE50 POA47:POA50 PXW47:PXW50 QHS47:QHS50 QRO47:QRO50 RBK47:RBK50 RLG47:RLG50 RVC47:RVC50 SEY47:SEY50 SOU47:SOU50 R52:R56 GQ52:GQ56 QM52:QM56 AAI52:AAI56 AKE52:AKE56 AUA52:AUA56 BDW52:BDW56 BNS52:BNS56 BXO52:BXO56 CHK52:CHK56 CRG52:CRG56 DBC52:DBC56 DKY52:DKY56 DUU52:DUU56 EEQ52:EEQ56 EOM52:EOM56 EYI52:EYI56 FIE52:FIE56 FSA52:FSA56 GBW52:GBW56 GLS52:GLS56 GVO52:GVO56 HFK52:HFK56 HPG52:HPG56 HZC52:HZC56 IIY52:IIY56 ISU52:ISU56 JCQ52:JCQ56 JMM52:JMM56 JWI52:JWI56 KGE52:KGE56 KQA52:KQA56 KZW52:KZW56 LJS52:LJS56 LTO52:LTO56 MDK52:MDK56 MNG52:MNG56 MXC52:MXC56 NGY52:NGY56 NQU52:NQU56 OAQ52:OAQ56 OKM52:OKM56 OUI52:OUI56 PEE52:PEE56 POA52:POA56 PXW52:PXW56 QHS52:QHS56 QRO52:QRO56 RBK52:RBK56 RLG52:RLG56 RVC52:RVC56 SEY52:SEY56 SOU52:SOU56 R77:R90 GQ77:GQ90 QM77:QM90 AAI77:AAI90 AKE77:AKE90 AUA77:AUA90 BDW77:BDW90 BNS77:BNS90 BXO77:BXO90 CHK77:CHK90 CRG77:CRG90 DBC77:DBC90 DKY77:DKY90 DUU77:DUU90 EEQ77:EEQ90 EOM77:EOM90 EYI77:EYI90 FIE77:FIE90 FSA77:FSA90 GBW77:GBW90 GLS77:GLS90 GVO77:GVO90 HFK77:HFK90 HPG77:HPG90 HZC77:HZC90 IIY77:IIY90 ISU77:ISU90 JCQ77:JCQ90 JMM77:JMM90 JWI77:JWI90 KGE77:KGE90 KQA77:KQA90 KZW77:KZW90 LJS77:LJS90 LTO77:LTO90 MDK77:MDK90 MNG77:MNG90 MXC77:MXC90 NGY77:NGY90 NQU77:NQU90 OAQ77:OAQ90 OKM77:OKM90 OUI77:OUI90 PEE77:PEE90 POA77:POA90 PXW77:PXW90 QHS77:QHS90 QRO77:QRO90 RBK77:RBK90 RLG77:RLG90 RVC77:RVC90 SEY77:SEY90 SOU77:SOU90 R60:R73 GQ60:GQ73 QM60:QM73 AAI60:AAI73 AKE60:AKE73 AUA60:AUA73 BDW60:BDW73 BNS60:BNS73 BXO60:BXO73 CHK60:CHK73 CRG60:CRG73 DBC60:DBC73 DKY60:DKY73 DUU60:DUU73 EEQ60:EEQ73 EOM60:EOM73 EYI60:EYI73 FIE60:FIE73 FSA60:FSA73 GBW60:GBW73 GLS60:GLS73 GVO60:GVO73 HFK60:HFK73 HPG60:HPG73 HZC60:HZC73 IIY60:IIY73 ISU60:ISU73 JCQ60:JCQ73 JMM60:JMM73 JWI60:JWI73 KGE60:KGE73 KQA60:KQA73 KZW60:KZW73 LJS60:LJS73 LTO60:LTO73 MDK60:MDK73 MNG60:MNG73 MXC60:MXC73 NGY60:NGY73 NQU60:NQU73 OAQ60:OAQ73 OKM60:OKM73 OUI60:OUI73 PEE60:PEE73 POA60:POA73 PXW60:PXW73 QHS60:QHS73 QRO60:QRO73 RBK60:RBK73 RLG60:RLG73 RVC60:RVC73 SEY60:SEY73 SOU60:SOU73 R35:R45 GQ35:GQ45 QM35:QM45 AAI35:AAI45 AKE35:AKE45 AUA35:AUA45 BDW35:BDW45 BNS35:BNS45 BXO35:BXO45 CHK35:CHK45 CRG35:CRG45 DBC35:DBC45 DKY35:DKY45 DUU35:DUU45 EEQ35:EEQ45 EOM35:EOM45 EYI35:EYI45 FIE35:FIE45 FSA35:FSA45 GBW35:GBW45 GLS35:GLS45 GVO35:GVO45 HFK35:HFK45 HPG35:HPG45 HZC35:HZC45 IIY35:IIY45 ISU35:ISU45 JCQ35:JCQ45 JMM35:JMM45 JWI35:JWI45 KGE35:KGE45 KQA35:KQA45 KZW35:KZW45 LJS35:LJS45 LTO35:LTO45 MDK35:MDK45 MNG35:MNG45 MXC35:MXC45 NGY35:NGY45 NQU35:NQU45 OAQ35:OAQ45 OKM35:OKM45 OUI35:OUI45 PEE35:PEE45 POA35:POA45 PXW35:PXW45 QHS35:QHS45 QRO35:QRO45 RBK35:RBK45 RLG35:RLG45 RVC35:RVC45 SEY35:SEY45 SOU35:SOU45">
      <formula1>0</formula1>
    </dataValidation>
    <dataValidation type="whole" allowBlank="1" showInputMessage="1" showErrorMessage="1" errorTitle="Odstotek uporabe" error="odstotek (celoštevilska vrednost)" sqref="AX537:AX577 HW537:HW577 RS537:RS577 ABO537:ABO577 ALK537:ALK577 AVG537:AVG577 BFC537:BFC577 BOY537:BOY577 BYU537:BYU577 CIQ537:CIQ577 CSM537:CSM577 DCI537:DCI577 DME537:DME577 DWA537:DWA577 EFW537:EFW577 EPS537:EPS577 EZO537:EZO577 FJK537:FJK577 FTG537:FTG577 GDC537:GDC577 GMY537:GMY577 GWU537:GWU577 HGQ537:HGQ577 HQM537:HQM577 IAI537:IAI577 IKE537:IKE577 IUA537:IUA577 JDW537:JDW577 JNS537:JNS577 JXO537:JXO577 KHK537:KHK577 KRG537:KRG577 LBC537:LBC577 LKY537:LKY577 LUU537:LUU577 MEQ537:MEQ577 MOM537:MOM577 MYI537:MYI577 NIE537:NIE577 NSA537:NSA577 OBW537:OBW577 OLS537:OLS577 OVO537:OVO577 PFK537:PFK577 PPG537:PPG577 PZC537:PZC577 QIY537:QIY577 QSU537:QSU577 RCQ537:RCQ577 RMM537:RMM577 RWI537:RWI577 SGE537:SGE577 SQA537:SQA577 AL537:AL577 HK537:HK577 RG537:RG577 ABC537:ABC577 AKY537:AKY577 AUU537:AUU577 BEQ537:BEQ577 BOM537:BOM577 BYI537:BYI577 CIE537:CIE577 CSA537:CSA577 DBW537:DBW577 DLS537:DLS577 DVO537:DVO577 EFK537:EFK577 EPG537:EPG577 EZC537:EZC577 FIY537:FIY577 FSU537:FSU577 GCQ537:GCQ577 GMM537:GMM577 GWI537:GWI577 HGE537:HGE577 HQA537:HQA577 HZW537:HZW577 IJS537:IJS577 ITO537:ITO577 JDK537:JDK577 JNG537:JNG577 JXC537:JXC577 KGY537:KGY577 KQU537:KQU577 LAQ537:LAQ577 LKM537:LKM577 LUI537:LUI577 MEE537:MEE577 MOA537:MOA577 MXW537:MXW577 NHS537:NHS577 NRO537:NRO577 OBK537:OBK577 OLG537:OLG577 OVC537:OVC577 PEY537:PEY577 POU537:POU577 PYQ537:PYQ577 QIM537:QIM577 QSI537:QSI577 RCE537:RCE577 RMA537:RMA577 RVW537:RVW577 SFS537:SFS577 SPO537:SPO577 AO537:AO577 HN537:HN577 RJ537:RJ577 ABF537:ABF577 ALB537:ALB577 AUX537:AUX577 BET537:BET577 BOP537:BOP577 BYL537:BYL577 CIH537:CIH577 CSD537:CSD577 DBZ537:DBZ577 DLV537:DLV577 DVR537:DVR577 EFN537:EFN577 EPJ537:EPJ577 EZF537:EZF577 FJB537:FJB577 FSX537:FSX577 GCT537:GCT577 GMP537:GMP577 GWL537:GWL577 HGH537:HGH577 HQD537:HQD577 HZZ537:HZZ577 IJV537:IJV577 ITR537:ITR577 JDN537:JDN577 JNJ537:JNJ577 JXF537:JXF577 KHB537:KHB577 KQX537:KQX577 LAT537:LAT577 LKP537:LKP577 LUL537:LUL577 MEH537:MEH577 MOD537:MOD577 MXZ537:MXZ577 NHV537:NHV577 NRR537:NRR577 OBN537:OBN577 OLJ537:OLJ577 OVF537:OVF577 PFB537:PFB577 POX537:POX577 PYT537:PYT577 QIP537:QIP577 QSL537:QSL577 RCH537:RCH577 RMD537:RMD577 RVZ537:RVZ577 SFV537:SFV577 SPR537:SPR577 AR537:AR577 HQ537:HQ577 RM537:RM577 ABI537:ABI577 ALE537:ALE577 AVA537:AVA577 BEW537:BEW577 BOS537:BOS577 BYO537:BYO577 CIK537:CIK577 CSG537:CSG577 DCC537:DCC577 DLY537:DLY577 DVU537:DVU577 EFQ537:EFQ577 EPM537:EPM577 EZI537:EZI577 FJE537:FJE577 FTA537:FTA577 GCW537:GCW577 GMS537:GMS577 GWO537:GWO577 HGK537:HGK577 HQG537:HQG577 IAC537:IAC577 IJY537:IJY577 ITU537:ITU577 JDQ537:JDQ577 JNM537:JNM577 JXI537:JXI577 KHE537:KHE577 KRA537:KRA577 LAW537:LAW577 LKS537:LKS577 LUO537:LUO577 MEK537:MEK577 MOG537:MOG577 MYC537:MYC577 NHY537:NHY577 NRU537:NRU577 OBQ537:OBQ577 OLM537:OLM577 OVI537:OVI577 PFE537:PFE577 PPA537:PPA577 PYW537:PYW577 QIS537:QIS577 QSO537:QSO577 RCK537:RCK577 RMG537:RMG577 RWC537:RWC577 SFY537:SFY577 SPU537:SPU577 AU537:AU577 HT537:HT577 RP537:RP577 ABL537:ABL577 ALH537:ALH577 AVD537:AVD577 BEZ537:BEZ577 BOV537:BOV577 BYR537:BYR577 CIN537:CIN577 CSJ537:CSJ577 DCF537:DCF577 DMB537:DMB577 DVX537:DVX577 EFT537:EFT577 EPP537:EPP577 EZL537:EZL577 FJH537:FJH577 FTD537:FTD577 GCZ537:GCZ577 GMV537:GMV577 GWR537:GWR577 HGN537:HGN577 HQJ537:HQJ577 IAF537:IAF577 IKB537:IKB577 ITX537:ITX577 JDT537:JDT577 JNP537:JNP577 JXL537:JXL577 KHH537:KHH577 KRD537:KRD577 LAZ537:LAZ577 LKV537:LKV577 LUR537:LUR577 MEN537:MEN577 MOJ537:MOJ577 MYF537:MYF577 NIB537:NIB577 NRX537:NRX577 OBT537:OBT577 OLP537:OLP577 OVL537:OVL577 PFH537:PFH577 PPD537:PPD577 PYZ537:PYZ577 QIV537:QIV577 QSR537:QSR577 RCN537:RCN577 RMJ537:RMJ577 RWF537:RWF577 SGB537:SGB577 SPX537:SPX577 AI537:AI577 HH537:HH577 RD537:RD577 AAZ537:AAZ577 AKV537:AKV577 AUR537:AUR577 BEN537:BEN577 BOJ537:BOJ577 BYF537:BYF577 CIB537:CIB577 CRX537:CRX577 DBT537:DBT577 DLP537:DLP577 DVL537:DVL577 EFH537:EFH577 EPD537:EPD577 EYZ537:EYZ577 FIV537:FIV577 FSR537:FSR577 GCN537:GCN577 GMJ537:GMJ577 GWF537:GWF577 HGB537:HGB577 HPX537:HPX577 HZT537:HZT577 IJP537:IJP577 ITL537:ITL577 JDH537:JDH577 JND537:JND577 JWZ537:JWZ577 KGV537:KGV577 KQR537:KQR577 LAN537:LAN577 LKJ537:LKJ577 LUF537:LUF577 MEB537:MEB577 MNX537:MNX577 MXT537:MXT577 NHP537:NHP577 NRL537:NRL577 OBH537:OBH577 OLD537:OLD577 OUZ537:OUZ577 PEV537:PEV577 POR537:POR577 PYN537:PYN577 QIJ537:QIJ577 QSF537:QSF577 RCB537:RCB577 RLX537:RLX577 RVT537:RVT577 SFP537:SFP577 SPL537:SPL577 AX52:AX56 HW52:HW56 RS52:RS56 ABO52:ABO56 ALK52:ALK56 AVG52:AVG56 BFC52:BFC56 BOY52:BOY56 BYU52:BYU56 CIQ52:CIQ56 CSM52:CSM56 DCI52:DCI56 DME52:DME56 DWA52:DWA56 EFW52:EFW56 EPS52:EPS56 EZO52:EZO56 FJK52:FJK56 FTG52:FTG56 GDC52:GDC56 GMY52:GMY56 GWU52:GWU56 HGQ52:HGQ56 HQM52:HQM56 IAI52:IAI56 IKE52:IKE56 IUA52:IUA56 JDW52:JDW56 JNS52:JNS56 JXO52:JXO56 KHK52:KHK56 KRG52:KRG56 LBC52:LBC56 LKY52:LKY56 LUU52:LUU56 MEQ52:MEQ56 MOM52:MOM56 MYI52:MYI56 NIE52:NIE56 NSA52:NSA56 OBW52:OBW56 OLS52:OLS56 OVO52:OVO56 PFK52:PFK56 PPG52:PPG56 PZC52:PZC56 QIY52:QIY56 QSU52:QSU56 RCQ52:RCQ56 RMM52:RMM56 RWI52:RWI56 SGE52:SGE56 SQA52:SQA56 AO52:AO56 HN52:HN56 RJ52:RJ56 ABF52:ABF56 ALB52:ALB56 AUX52:AUX56 BET52:BET56 BOP52:BOP56 BYL52:BYL56 CIH52:CIH56 CSD52:CSD56 DBZ52:DBZ56 DLV52:DLV56 DVR52:DVR56 EFN52:EFN56 EPJ52:EPJ56 EZF52:EZF56 FJB52:FJB56 FSX52:FSX56 GCT52:GCT56 GMP52:GMP56 GWL52:GWL56 HGH52:HGH56 HQD52:HQD56 HZZ52:HZZ56 IJV52:IJV56 ITR52:ITR56 JDN52:JDN56 JNJ52:JNJ56 JXF52:JXF56 KHB52:KHB56 KQX52:KQX56 LAT52:LAT56 LKP52:LKP56 LUL52:LUL56 MEH52:MEH56 MOD52:MOD56 MXZ52:MXZ56 NHV52:NHV56 NRR52:NRR56 OBN52:OBN56 OLJ52:OLJ56 OVF52:OVF56 PFB52:PFB56 POX52:POX56 PYT52:PYT56 QIP52:QIP56 QSL52:QSL56 RCH52:RCH56 RMD52:RMD56 RVZ52:RVZ56 SFV52:SFV56 SPR52:SPR56 AL52:AL56 HK52:HK56 RG52:RG56 ABC52:ABC56 AKY52:AKY56 AUU52:AUU56 BEQ52:BEQ56 BOM52:BOM56 BYI52:BYI56 CIE52:CIE56 CSA52:CSA56 DBW52:DBW56 DLS52:DLS56 DVO52:DVO56 EFK52:EFK56 EPG52:EPG56 EZC52:EZC56 FIY52:FIY56 FSU52:FSU56 GCQ52:GCQ56 GMM52:GMM56 GWI52:GWI56 HGE52:HGE56 HQA52:HQA56 HZW52:HZW56 IJS52:IJS56 ITO52:ITO56 JDK52:JDK56 JNG52:JNG56 JXC52:JXC56 KGY52:KGY56 KQU52:KQU56 LAQ52:LAQ56 LKM52:LKM56 LUI52:LUI56 MEE52:MEE56 MOA52:MOA56 MXW52:MXW56 NHS52:NHS56 NRO52:NRO56 OBK52:OBK56 OLG52:OLG56 OVC52:OVC56 PEY52:PEY56 POU52:POU56 PYQ52:PYQ56 QIM52:QIM56 QSI52:QSI56 RCE52:RCE56 RMA52:RMA56 RVW52:RVW56 SFS52:SFS56 SPO52:SPO56 AR45 HQ45 RM45 ABI45 ALE45 AVA45 BEW45 BOS45 BYO45 CIK45 CSG45 DCC45 DLY45 DVU45 EFQ45 EPM45 EZI45 FJE45 FTA45 GCW45 GMS45 GWO45 HGK45 HQG45 IAC45 IJY45 ITU45 JDQ45 JNM45 JXI45 KHE45 KRA45 LAW45 LKS45 LUO45 MEK45 MOG45 MYC45 NHY45 NRU45 OBQ45 OLM45 OVI45 PFE45 PPA45 PYW45 QIS45 QSO45 RCK45 RMG45 RWC45 SFY45 SPU45 AR52:AR56 HQ52:HQ56 RM52:RM56 ABI52:ABI56 ALE52:ALE56 AVA52:AVA56 BEW52:BEW56 BOS52:BOS56 BYO52:BYO56 CIK52:CIK56 CSG52:CSG56 DCC52:DCC56 DLY52:DLY56 DVU52:DVU56 EFQ52:EFQ56 EPM52:EPM56 EZI52:EZI56 FJE52:FJE56 FTA52:FTA56 GCW52:GCW56 GMS52:GMS56 GWO52:GWO56 HGK52:HGK56 HQG52:HQG56 IAC52:IAC56 IJY52:IJY56 ITU52:ITU56 JDQ52:JDQ56 JNM52:JNM56 JXI52:JXI56 KHE52:KHE56 KRA52:KRA56 LAW52:LAW56 LKS52:LKS56 LUO52:LUO56 MEK52:MEK56 MOG52:MOG56 MYC52:MYC56 NHY52:NHY56 NRU52:NRU56 OBQ52:OBQ56 OLM52:OLM56 OVI52:OVI56 PFE52:PFE56 PPA52:PPA56 PYW52:PYW56 QIS52:QIS56 QSO52:QSO56 RCK52:RCK56 RMG52:RMG56 RWC52:RWC56 SFY52:SFY56 SPU52:SPU56 AL77:AL80 HK77:HK80 RG77:RG80 ABC77:ABC80 AKY77:AKY80 AUU77:AUU80 BEQ77:BEQ80 BOM77:BOM80 BYI77:BYI80 CIE77:CIE80 CSA77:CSA80 DBW77:DBW80 DLS77:DLS80 DVO77:DVO80 EFK77:EFK80 EPG77:EPG80 EZC77:EZC80 FIY77:FIY80 FSU77:FSU80 GCQ77:GCQ80 GMM77:GMM80 GWI77:GWI80 HGE77:HGE80 HQA77:HQA80 HZW77:HZW80 IJS77:IJS80 ITO77:ITO80 JDK77:JDK80 JNG77:JNG80 JXC77:JXC80 KGY77:KGY80 KQU77:KQU80 LAQ77:LAQ80 LKM77:LKM80 LUI77:LUI80 MEE77:MEE80 MOA77:MOA80 MXW77:MXW80 NHS77:NHS80 NRO77:NRO80 OBK77:OBK80 OLG77:OLG80 OVC77:OVC80 PEY77:PEY80 POU77:POU80 PYQ77:PYQ80 QIM77:QIM80 QSI77:QSI80 RCE77:RCE80 RMA77:RMA80 RVW77:RVW80 SFS77:SFS80 SPO77:SPO80 AX47:AX50 HW47:HW50 RS47:RS50 ABO47:ABO50 ALK47:ALK50 AVG47:AVG50 BFC47:BFC50 BOY47:BOY50 BYU47:BYU50 CIQ47:CIQ50 CSM47:CSM50 DCI47:DCI50 DME47:DME50 DWA47:DWA50 EFW47:EFW50 EPS47:EPS50 EZO47:EZO50 FJK47:FJK50 FTG47:FTG50 GDC47:GDC50 GMY47:GMY50 GWU47:GWU50 HGQ47:HGQ50 HQM47:HQM50 IAI47:IAI50 IKE47:IKE50 IUA47:IUA50 JDW47:JDW50 JNS47:JNS50 JXO47:JXO50 KHK47:KHK50 KRG47:KRG50 LBC47:LBC50 LKY47:LKY50 LUU47:LUU50 MEQ47:MEQ50 MOM47:MOM50 MYI47:MYI50 NIE47:NIE50 NSA47:NSA50 OBW47:OBW50 OLS47:OLS50 OVO47:OVO50 PFK47:PFK50 PPG47:PPG50 PZC47:PZC50 QIY47:QIY50 QSU47:QSU50 RCQ47:RCQ50 RMM47:RMM50 RWI47:RWI50 SGE47:SGE50 SQA47:SQA50 AR85:AR90 HQ85:HQ90 RM85:RM90 ABI85:ABI90 ALE85:ALE90 AVA85:AVA90 BEW85:BEW90 BOS85:BOS90 BYO85:BYO90 CIK85:CIK90 CSG85:CSG90 DCC85:DCC90 DLY85:DLY90 DVU85:DVU90 EFQ85:EFQ90 EPM85:EPM90 EZI85:EZI90 FJE85:FJE90 FTA85:FTA90 GCW85:GCW90 GMS85:GMS90 GWO85:GWO90 HGK85:HGK90 HQG85:HQG90 IAC85:IAC90 IJY85:IJY90 ITU85:ITU90 JDQ85:JDQ90 JNM85:JNM90 JXI85:JXI90 KHE85:KHE90 KRA85:KRA90 LAW85:LAW90 LKS85:LKS90 LUO85:LUO90 MEK85:MEK90 MOG85:MOG90 MYC85:MYC90 NHY85:NHY90 NRU85:NRU90 OBQ85:OBQ90 OLM85:OLM90 OVI85:OVI90 PFE85:PFE90 PPA85:PPA90 PYW85:PYW90 QIS85:QIS90 QSO85:QSO90 RCK85:RCK90 RMG85:RMG90 RWC85:RWC90 SFY85:SFY90 SPU85:SPU90 AU43:AU45 HT43:HT45 RP43:RP45 ABL43:ABL45 ALH43:ALH45 AVD43:AVD45 BEZ43:BEZ45 BOV43:BOV45 BYR43:BYR45 CIN43:CIN45 CSJ43:CSJ45 DCF43:DCF45 DMB43:DMB45 DVX43:DVX45 EFT43:EFT45 EPP43:EPP45 EZL43:EZL45 FJH43:FJH45 FTD43:FTD45 GCZ43:GCZ45 GMV43:GMV45 GWR43:GWR45 HGN43:HGN45 HQJ43:HQJ45 IAF43:IAF45 IKB43:IKB45 ITX43:ITX45 JDT43:JDT45 JNP43:JNP45 JXL43:JXL45 KHH43:KHH45 KRD43:KRD45 LAZ43:LAZ45 LKV43:LKV45 LUR43:LUR45 MEN43:MEN45 MOJ43:MOJ45 MYF43:MYF45 NIB43:NIB45 NRX43:NRX45 OBT43:OBT45 OLP43:OLP45 OVL43:OVL45 PFH43:PFH45 PPD43:PPD45 PYZ43:PYZ45 QIV43:QIV45 QSR43:QSR45 RCN43:RCN45 RMJ43:RMJ45 RWF43:RWF45 SGB43:SGB45 SPX43:SPX45 AU47:AU50 HT47:HT50 RP47:RP50 ABL47:ABL50 ALH47:ALH50 AVD47:AVD50 BEZ47:BEZ50 BOV47:BOV50 BYR47:BYR50 CIN47:CIN50 CSJ47:CSJ50 DCF47:DCF50 DMB47:DMB50 DVX47:DVX50 EFT47:EFT50 EPP47:EPP50 EZL47:EZL50 FJH47:FJH50 FTD47:FTD50 GCZ47:GCZ50 GMV47:GMV50 GWR47:GWR50 HGN47:HGN50 HQJ47:HQJ50 IAF47:IAF50 IKB47:IKB50 ITX47:ITX50 JDT47:JDT50 JNP47:JNP50 JXL47:JXL50 KHH47:KHH50 KRD47:KRD50 LAZ47:LAZ50 LKV47:LKV50 LUR47:LUR50 MEN47:MEN50 MOJ47:MOJ50 MYF47:MYF50 NIB47:NIB50 NRX47:NRX50 OBT47:OBT50 OLP47:OLP50 OVL47:OVL50 PFH47:PFH50 PPD47:PPD50 PYZ47:PYZ50 QIV47:QIV50 QSR47:QSR50 RCN47:RCN50 RMJ47:RMJ50 RWF47:RWF50 SGB47:SGB50 SPX47:SPX50 AR47:AR50 HQ47:HQ50 RM47:RM50 ABI47:ABI50 ALE47:ALE50 AVA47:AVA50 BEW47:BEW50 BOS47:BOS50 BYO47:BYO50 CIK47:CIK50 CSG47:CSG50 DCC47:DCC50 DLY47:DLY50 DVU47:DVU50 EFQ47:EFQ50 EPM47:EPM50 EZI47:EZI50 FJE47:FJE50 FTA47:FTA50 GCW47:GCW50 GMS47:GMS50 GWO47:GWO50 HGK47:HGK50 HQG47:HQG50 IAC47:IAC50 IJY47:IJY50 ITU47:ITU50 JDQ47:JDQ50 JNM47:JNM50 JXI47:JXI50 KHE47:KHE50 KRA47:KRA50 LAW47:LAW50 LKS47:LKS50 LUO47:LUO50 MEK47:MEK50 MOG47:MOG50 MYC47:MYC50 NHY47:NHY50 NRU47:NRU50 OBQ47:OBQ50 OLM47:OLM50 OVI47:OVI50 PFE47:PFE50 PPA47:PPA50 PYW47:PYW50 QIS47:QIS50 QSO47:QSO50 RCK47:RCK50 RMG47:RMG50 RWC47:RWC50 SFY47:SFY50 SPU47:SPU50 AI47:AI50 HH47:HH50 RD47:RD50 AAZ47:AAZ50 AKV47:AKV50 AUR47:AUR50 BEN47:BEN50 BOJ47:BOJ50 BYF47:BYF50 CIB47:CIB50 CRX47:CRX50 DBT47:DBT50 DLP47:DLP50 DVL47:DVL50 EFH47:EFH50 EPD47:EPD50 EYZ47:EYZ50 FIV47:FIV50 FSR47:FSR50 GCN47:GCN50 GMJ47:GMJ50 GWF47:GWF50 HGB47:HGB50 HPX47:HPX50 HZT47:HZT50 IJP47:IJP50 ITL47:ITL50 JDH47:JDH50 JND47:JND50 JWZ47:JWZ50 KGV47:KGV50 KQR47:KQR50 LAN47:LAN50 LKJ47:LKJ50 LUF47:LUF50 MEB47:MEB50 MNX47:MNX50 MXT47:MXT50 NHP47:NHP50 NRL47:NRL50 OBH47:OBH50 OLD47:OLD50 OUZ47:OUZ50 PEV47:PEV50 POR47:POR50 PYN47:PYN50 QIJ47:QIJ50 QSF47:QSF50 RCB47:RCB50 RLX47:RLX50 RVT47:RVT50 SFP47:SFP50 SPL47:SPL50 AL47:AL50 HK47:HK50 RG47:RG50 ABC47:ABC50 AKY47:AKY50 AUU47:AUU50 BEQ47:BEQ50 BOM47:BOM50 BYI47:BYI50 CIE47:CIE50 CSA47:CSA50 DBW47:DBW50 DLS47:DLS50 DVO47:DVO50 EFK47:EFK50 EPG47:EPG50 EZC47:EZC50 FIY47:FIY50 FSU47:FSU50 GCQ47:GCQ50 GMM47:GMM50 GWI47:GWI50 HGE47:HGE50 HQA47:HQA50 HZW47:HZW50 IJS47:IJS50 ITO47:ITO50 JDK47:JDK50 JNG47:JNG50 JXC47:JXC50 KGY47:KGY50 KQU47:KQU50 LAQ47:LAQ50 LKM47:LKM50 LUI47:LUI50 MEE47:MEE50 MOA47:MOA50 MXW47:MXW50 NHS47:NHS50 NRO47:NRO50 OBK47:OBK50 OLG47:OLG50 OVC47:OVC50 PEY47:PEY50 POU47:POU50 PYQ47:PYQ50 QIM47:QIM50 QSI47:QSI50 RCE47:RCE50 RMA47:RMA50 RVW47:RVW50 SFS47:SFS50 SPO47:SPO50 AO47:AO50 HN47:HN50 RJ47:RJ50 ABF47:ABF50 ALB47:ALB50 AUX47:AUX50 BET47:BET50 BOP47:BOP50 BYL47:BYL50 CIH47:CIH50 CSD47:CSD50 DBZ47:DBZ50 DLV47:DLV50 DVR47:DVR50 EFN47:EFN50 EPJ47:EPJ50 EZF47:EZF50 FJB47:FJB50 FSX47:FSX50 GCT47:GCT50 GMP47:GMP50 GWL47:GWL50 HGH47:HGH50 HQD47:HQD50 HZZ47:HZZ50 IJV47:IJV50 ITR47:ITR50 JDN47:JDN50 JNJ47:JNJ50 JXF47:JXF50 KHB47:KHB50 KQX47:KQX50 LAT47:LAT50 LKP47:LKP50 LUL47:LUL50 MEH47:MEH50 MOD47:MOD50 MXZ47:MXZ50 NHV47:NHV50 NRR47:NRR50 OBN47:OBN50 OLJ47:OLJ50 OVF47:OVF50 PFB47:PFB50 POX47:POX50 PYT47:PYT50 QIP47:QIP50 QSL47:QSL50 RCH47:RCH50 RMD47:RMD50 RVZ47:RVZ50 SFV47:SFV50 SPR47:SPR50 AU52:AU56 HT52:HT56 RP52:RP56 ABL52:ABL56 ALH52:ALH56 AVD52:AVD56 BEZ52:BEZ56 BOV52:BOV56 BYR52:BYR56 CIN52:CIN56 CSJ52:CSJ56 DCF52:DCF56 DMB52:DMB56 DVX52:DVX56 EFT52:EFT56 EPP52:EPP56 EZL52:EZL56 FJH52:FJH56 FTD52:FTD56 GCZ52:GCZ56 GMV52:GMV56 GWR52:GWR56 HGN52:HGN56 HQJ52:HQJ56 IAF52:IAF56 IKB52:IKB56 ITX52:ITX56 JDT52:JDT56 JNP52:JNP56 JXL52:JXL56 KHH52:KHH56 KRD52:KRD56 LAZ52:LAZ56 LKV52:LKV56 LUR52:LUR56 MEN52:MEN56 MOJ52:MOJ56 MYF52:MYF56 NIB52:NIB56 NRX52:NRX56 OBT52:OBT56 OLP52:OLP56 OVL52:OVL56 PFH52:PFH56 PPD52:PPD56 PYZ52:PYZ56 QIV52:QIV56 QSR52:QSR56 RCN52:RCN56 RMJ52:RMJ56 RWF52:RWF56 SGB52:SGB56 SPX52:SPX56 AR77:AR83 HQ77:HQ83 RM77:RM83 ABI77:ABI83 ALE77:ALE83 AVA77:AVA83 BEW77:BEW83 BOS77:BOS83 BYO77:BYO83 CIK77:CIK83 CSG77:CSG83 DCC77:DCC83 DLY77:DLY83 DVU77:DVU83 EFQ77:EFQ83 EPM77:EPM83 EZI77:EZI83 FJE77:FJE83 FTA77:FTA83 GCW77:GCW83 GMS77:GMS83 GWO77:GWO83 HGK77:HGK83 HQG77:HQG83 IAC77:IAC83 IJY77:IJY83 ITU77:ITU83 JDQ77:JDQ83 JNM77:JNM83 JXI77:JXI83 KHE77:KHE83 KRA77:KRA83 LAW77:LAW83 LKS77:LKS83 LUO77:LUO83 MEK77:MEK83 MOG77:MOG83 MYC77:MYC83 NHY77:NHY83 NRU77:NRU83 OBQ77:OBQ83 OLM77:OLM83 OVI77:OVI83 PFE77:PFE83 PPA77:PPA83 PYW77:PYW83 QIS77:QIS83 QSO77:QSO83 RCK77:RCK83 RMG77:RMG83 RWC77:RWC83 SFY77:SFY83 SPU77:SPU83 AL82:AL90 HK82:HK90 RG82:RG90 ABC82:ABC90 AKY82:AKY90 AUU82:AUU90 BEQ82:BEQ90 BOM82:BOM90 BYI82:BYI90 CIE82:CIE90 CSA82:CSA90 DBW82:DBW90 DLS82:DLS90 DVO82:DVO90 EFK82:EFK90 EPG82:EPG90 EZC82:EZC90 FIY82:FIY90 FSU82:FSU90 GCQ82:GCQ90 GMM82:GMM90 GWI82:GWI90 HGE82:HGE90 HQA82:HQA90 HZW82:HZW90 IJS82:IJS90 ITO82:ITO90 JDK82:JDK90 JNG82:JNG90 JXC82:JXC90 KGY82:KGY90 KQU82:KQU90 LAQ82:LAQ90 LKM82:LKM90 LUI82:LUI90 MEE82:MEE90 MOA82:MOA90 MXW82:MXW90 NHS82:NHS90 NRO82:NRO90 OBK82:OBK90 OLG82:OLG90 OVC82:OVC90 PEY82:PEY90 POU82:POU90 PYQ82:PYQ90 QIM82:QIM90 QSI82:QSI90 RCE82:RCE90 RMA82:RMA90 RVW82:RVW90 SFS82:SFS90 SPO82:SPO90 AI77:AI90 HH77:HH90 RD77:RD90 AAZ77:AAZ90 AKV77:AKV90 AUR77:AUR90 BEN77:BEN90 BOJ77:BOJ90 BYF77:BYF90 CIB77:CIB90 CRX77:CRX90 DBT77:DBT90 DLP77:DLP90 DVL77:DVL90 EFH77:EFH90 EPD77:EPD90 EYZ77:EYZ90 FIV77:FIV90 FSR77:FSR90 GCN77:GCN90 GMJ77:GMJ90 GWF77:GWF90 HGB77:HGB90 HPX77:HPX90 HZT77:HZT90 IJP77:IJP90 ITL77:ITL90 JDH77:JDH90 JND77:JND90 JWZ77:JWZ90 KGV77:KGV90 KQR77:KQR90 LAN77:LAN90 LKJ77:LKJ90 LUF77:LUF90 MEB77:MEB90 MNX77:MNX90 MXT77:MXT90 NHP77:NHP90 NRL77:NRL90 OBH77:OBH90 OLD77:OLD90 OUZ77:OUZ90 PEV77:PEV90 POR77:POR90 PYN77:PYN90 QIJ77:QIJ90 QSF77:QSF90 RCB77:RCB90 RLX77:RLX90 RVT77:RVT90 SFP77:SFP90 SPL77:SPL90 AU77:AU90 HT77:HT90 RP77:RP90 ABL77:ABL90 ALH77:ALH90 AVD77:AVD90 BEZ77:BEZ90 BOV77:BOV90 BYR77:BYR90 CIN77:CIN90 CSJ77:CSJ90 DCF77:DCF90 DMB77:DMB90 DVX77:DVX90 EFT77:EFT90 EPP77:EPP90 EZL77:EZL90 FJH77:FJH90 FTD77:FTD90 GCZ77:GCZ90 GMV77:GMV90 GWR77:GWR90 HGN77:HGN90 HQJ77:HQJ90 IAF77:IAF90 IKB77:IKB90 ITX77:ITX90 JDT77:JDT90 JNP77:JNP90 JXL77:JXL90 KHH77:KHH90 KRD77:KRD90 LAZ77:LAZ90 LKV77:LKV90 LUR77:LUR90 MEN77:MEN90 MOJ77:MOJ90 MYF77:MYF90 NIB77:NIB90 NRX77:NRX90 OBT77:OBT90 OLP77:OLP90 OVL77:OVL90 PFH77:PFH90 PPD77:PPD90 PYZ77:PYZ90 QIV77:QIV90 QSR77:QSR90 RCN77:RCN90 RMJ77:RMJ90 RWF77:RWF90 SGB77:SGB90 SPX77:SPX90 AX77:AX90 HW77:HW90 RS77:RS90 ABO77:ABO90 ALK77:ALK90 AVG77:AVG90 BFC77:BFC90 BOY77:BOY90 BYU77:BYU90 CIQ77:CIQ90 CSM77:CSM90 DCI77:DCI90 DME77:DME90 DWA77:DWA90 EFW77:EFW90 EPS77:EPS90 EZO77:EZO90 FJK77:FJK90 FTG77:FTG90 GDC77:GDC90 GMY77:GMY90 GWU77:GWU90 HGQ77:HGQ90 HQM77:HQM90 IAI77:IAI90 IKE77:IKE90 IUA77:IUA90 JDW77:JDW90 JNS77:JNS90 JXO77:JXO90 KHK77:KHK90 KRG77:KRG90 LBC77:LBC90 LKY77:LKY90 LUU77:LUU90 MEQ77:MEQ90 MOM77:MOM90 MYI77:MYI90 NIE77:NIE90 NSA77:NSA90 OBW77:OBW90 OLS77:OLS90 OVO77:OVO90 PFK77:PFK90 PPG77:PPG90 PZC77:PZC90 QIY77:QIY90 QSU77:QSU90 RCQ77:RCQ90 RMM77:RMM90 RWI77:RWI90 SGE77:SGE90 SQA77:SQA90 AO77:AO90 HN77:HN90 RJ77:RJ90 ABF77:ABF90 ALB77:ALB90 AUX77:AUX90 BET77:BET90 BOP77:BOP90 BYL77:BYL90 CIH77:CIH90 CSD77:CSD90 DBZ77:DBZ90 DLV77:DLV90 DVR77:DVR90 EFN77:EFN90 EPJ77:EPJ90 EZF77:EZF90 FJB77:FJB90 FSX77:FSX90 GCT77:GCT90 GMP77:GMP90 GWL77:GWL90 HGH77:HGH90 HQD77:HQD90 HZZ77:HZZ90 IJV77:IJV90 ITR77:ITR90 JDN77:JDN90 JNJ77:JNJ90 JXF77:JXF90 KHB77:KHB90 KQX77:KQX90 LAT77:LAT90 LKP77:LKP90 LUL77:LUL90 MEH77:MEH90 MOD77:MOD90 MXZ77:MXZ90 NHV77:NHV90 NRR77:NRR90 OBN77:OBN90 OLJ77:OLJ90 OVF77:OVF90 PFB77:PFB90 POX77:POX90 PYT77:PYT90 QIP77:QIP90 QSL77:QSL90 RCH77:RCH90 RMD77:RMD90 RVZ77:RVZ90 SFV77:SFV90 SPR77:SPR90 AU60:AU73 HT60:HT73 RP60:RP73 ABL60:ABL73 ALH60:ALH73 AVD60:AVD73 BEZ60:BEZ73 BOV60:BOV73 BYR60:BYR73 CIN60:CIN73 CSJ60:CSJ73 DCF60:DCF73 DMB60:DMB73 DVX60:DVX73 EFT60:EFT73 EPP60:EPP73 EZL60:EZL73 FJH60:FJH73 FTD60:FTD73 GCZ60:GCZ73 GMV60:GMV73 GWR60:GWR73 HGN60:HGN73 HQJ60:HQJ73 IAF60:IAF73 IKB60:IKB73 ITX60:ITX73 JDT60:JDT73 JNP60:JNP73 JXL60:JXL73 KHH60:KHH73 KRD60:KRD73 LAZ60:LAZ73 LKV60:LKV73 LUR60:LUR73 MEN60:MEN73 MOJ60:MOJ73 MYF60:MYF73 NIB60:NIB73 NRX60:NRX73 OBT60:OBT73 OLP60:OLP73 OVL60:OVL73 PFH60:PFH73 PPD60:PPD73 PYZ60:PYZ73 QIV60:QIV73 QSR60:QSR73 RCN60:RCN73 RMJ60:RMJ73 RWF60:RWF73 SGB60:SGB73 SPX60:SPX73 AX60:AX73 HW60:HW73 RS60:RS73 ABO60:ABO73 ALK60:ALK73 AVG60:AVG73 BFC60:BFC73 BOY60:BOY73 BYU60:BYU73 CIQ60:CIQ73 CSM60:CSM73 DCI60:DCI73 DME60:DME73 DWA60:DWA73 EFW60:EFW73 EPS60:EPS73 EZO60:EZO73 FJK60:FJK73 FTG60:FTG73 GDC60:GDC73 GMY60:GMY73 GWU60:GWU73 HGQ60:HGQ73 HQM60:HQM73 IAI60:IAI73 IKE60:IKE73 IUA60:IUA73 JDW60:JDW73 JNS60:JNS73 JXO60:JXO73 KHK60:KHK73 KRG60:KRG73 LBC60:LBC73 LKY60:LKY73 LUU60:LUU73 MEQ60:MEQ73 MOM60:MOM73 MYI60:MYI73 NIE60:NIE73 NSA60:NSA73 OBW60:OBW73 OLS60:OLS73 OVO60:OVO73 PFK60:PFK73 PPG60:PPG73 PZC60:PZC73 QIY60:QIY73 QSU60:QSU73 RCQ60:RCQ73 RMM60:RMM73 RWI60:RWI73 SGE60:SGE73 SQA60:SQA73 AO60:AO73 HN60:HN73 RJ60:RJ73 ABF60:ABF73 ALB60:ALB73 AUX60:AUX73 BET60:BET73 BOP60:BOP73 BYL60:BYL73 CIH60:CIH73 CSD60:CSD73 DBZ60:DBZ73 DLV60:DLV73 DVR60:DVR73 EFN60:EFN73 EPJ60:EPJ73 EZF60:EZF73 FJB60:FJB73 FSX60:FSX73 GCT60:GCT73 GMP60:GMP73 GWL60:GWL73 HGH60:HGH73 HQD60:HQD73 HZZ60:HZZ73 IJV60:IJV73 ITR60:ITR73 JDN60:JDN73 JNJ60:JNJ73 JXF60:JXF73 KHB60:KHB73 KQX60:KQX73 LAT60:LAT73 LKP60:LKP73 LUL60:LUL73 MEH60:MEH73 MOD60:MOD73 MXZ60:MXZ73 NHV60:NHV73 NRR60:NRR73 OBN60:OBN73 OLJ60:OLJ73 OVF60:OVF73 PFB60:PFB73 POX60:POX73 PYT60:PYT73 QIP60:QIP73 QSL60:QSL73 RCH60:RCH73 RMD60:RMD73 RVZ60:RVZ73 SFV60:SFV73 SPR60:SPR73 AR60:AR73 HQ60:HQ73 RM60:RM73 ABI60:ABI73 ALE60:ALE73 AVA60:AVA73 BEW60:BEW73 BOS60:BOS73 BYO60:BYO73 CIK60:CIK73 CSG60:CSG73 DCC60:DCC73 DLY60:DLY73 DVU60:DVU73 EFQ60:EFQ73 EPM60:EPM73 EZI60:EZI73 FJE60:FJE73 FTA60:FTA73 GCW60:GCW73 GMS60:GMS73 GWO60:GWO73 HGK60:HGK73 HQG60:HQG73 IAC60:IAC73 IJY60:IJY73 ITU60:ITU73 JDQ60:JDQ73 JNM60:JNM73 JXI60:JXI73 KHE60:KHE73 KRA60:KRA73 LAW60:LAW73 LKS60:LKS73 LUO60:LUO73 MEK60:MEK73 MOG60:MOG73 MYC60:MYC73 NHY60:NHY73 NRU60:NRU73 OBQ60:OBQ73 OLM60:OLM73 OVI60:OVI73 PFE60:PFE73 PPA60:PPA73 PYW60:PYW73 QIS60:QIS73 QSO60:QSO73 RCK60:RCK73 RMG60:RMG73 RWC60:RWC73 SFY60:SFY73 SPU60:SPU73 AI52:AI73 HH52:HH73 RD52:RD73 AAZ52:AAZ73 AKV52:AKV73 AUR52:AUR73 BEN52:BEN73 BOJ52:BOJ73 BYF52:BYF73 CIB52:CIB73 CRX52:CRX73 DBT52:DBT73 DLP52:DLP73 DVL52:DVL73 EFH52:EFH73 EPD52:EPD73 EYZ52:EYZ73 FIV52:FIV73 FSR52:FSR73 GCN52:GCN73 GMJ52:GMJ73 GWF52:GWF73 HGB52:HGB73 HPX52:HPX73 HZT52:HZT73 IJP52:IJP73 ITL52:ITL73 JDH52:JDH73 JND52:JND73 JWZ52:JWZ73 KGV52:KGV73 KQR52:KQR73 LAN52:LAN73 LKJ52:LKJ73 LUF52:LUF73 MEB52:MEB73 MNX52:MNX73 MXT52:MXT73 NHP52:NHP73 NRL52:NRL73 OBH52:OBH73 OLD52:OLD73 OUZ52:OUZ73 PEV52:PEV73 POR52:POR73 PYN52:PYN73 QIJ52:QIJ73 QSF52:QSF73 RCB52:RCB73 RLX52:RLX73 RVT52:RVT73 SFP52:SFP73 SPL52:SPL73 AL60:AL73 HK60:HK73 RG60:RG73 ABC60:ABC73 AKY60:AKY73 AUU60:AUU73 BEQ60:BEQ73 BOM60:BOM73 BYI60:BYI73 CIE60:CIE73 CSA60:CSA73 DBW60:DBW73 DLS60:DLS73 DVO60:DVO73 EFK60:EFK73 EPG60:EPG73 EZC60:EZC73 FIY60:FIY73 FSU60:FSU73 GCQ60:GCQ73 GMM60:GMM73 GWI60:GWI73 HGE60:HGE73 HQA60:HQA73 HZW60:HZW73 IJS60:IJS73 ITO60:ITO73 JDK60:JDK73 JNG60:JNG73 JXC60:JXC73 KGY60:KGY73 KQU60:KQU73 LAQ60:LAQ73 LKM60:LKM73 LUI60:LUI73 MEE60:MEE73 MOA60:MOA73 MXW60:MXW73 NHS60:NHS73 NRO60:NRO73 OBK60:OBK73 OLG60:OLG73 OVC60:OVC73 PEY60:PEY73 POU60:POU73 PYQ60:PYQ73 QIM60:QIM73 QSI60:QSI73 RCE60:RCE73 RMA60:RMA73 RVW60:RVW73 SFS60:SFS73 SPO60:SPO73 AX35:AX45 HW35:HW45 RS35:RS45 ABO35:ABO45 ALK35:ALK45 AVG35:AVG45 BFC35:BFC45 BOY35:BOY45 BYU35:BYU45 CIQ35:CIQ45 CSM35:CSM45 DCI35:DCI45 DME35:DME45 DWA35:DWA45 EFW35:EFW45 EPS35:EPS45 EZO35:EZO45 FJK35:FJK45 FTG35:FTG45 GDC35:GDC45 GMY35:GMY45 GWU35:GWU45 HGQ35:HGQ45 HQM35:HQM45 IAI35:IAI45 IKE35:IKE45 IUA35:IUA45 JDW35:JDW45 JNS35:JNS45 JXO35:JXO45 KHK35:KHK45 KRG35:KRG45 LBC35:LBC45 LKY35:LKY45 LUU35:LUU45 MEQ35:MEQ45 MOM35:MOM45 MYI35:MYI45 NIE35:NIE45 NSA35:NSA45 OBW35:OBW45 OLS35:OLS45 OVO35:OVO45 PFK35:PFK45 PPG35:PPG45 PZC35:PZC45 QIY35:QIY45 QSU35:QSU45 RCQ35:RCQ45 RMM35:RMM45 RWI35:RWI45 SGE35:SGE45 SQA35:SQA45 AO35:AO45 HN35:HN45 RJ35:RJ45 ABF35:ABF45 ALB35:ALB45 AUX35:AUX45 BET35:BET45 BOP35:BOP45 BYL35:BYL45 CIH35:CIH45 CSD35:CSD45 DBZ35:DBZ45 DLV35:DLV45 DVR35:DVR45 EFN35:EFN45 EPJ35:EPJ45 EZF35:EZF45 FJB35:FJB45 FSX35:FSX45 GCT35:GCT45 GMP35:GMP45 GWL35:GWL45 HGH35:HGH45 HQD35:HQD45 HZZ35:HZZ45 IJV35:IJV45 ITR35:ITR45 JDN35:JDN45 JNJ35:JNJ45 JXF35:JXF45 KHB35:KHB45 KQX35:KQX45 LAT35:LAT45 LKP35:LKP45 LUL35:LUL45 MEH35:MEH45 MOD35:MOD45 MXZ35:MXZ45 NHV35:NHV45 NRR35:NRR45 OBN35:OBN45 OLJ35:OLJ45 OVF35:OVF45 PFB35:PFB45 POX35:POX45 PYT35:PYT45 QIP35:QIP45 QSL35:QSL45 RCH35:RCH45 RMD35:RMD45 RVZ35:RVZ45 SFV35:SFV45 SPR35:SPR45 AL35:AL45 HK35:HK45 RG35:RG45 ABC35:ABC45 AKY35:AKY45 AUU35:AUU45 BEQ35:BEQ45 BOM35:BOM45 BYI35:BYI45 CIE35:CIE45 CSA35:CSA45 DBW35:DBW45 DLS35:DLS45 DVO35:DVO45 EFK35:EFK45 EPG35:EPG45 EZC35:EZC45 FIY35:FIY45 FSU35:FSU45 GCQ35:GCQ45 GMM35:GMM45 GWI35:GWI45 HGE35:HGE45 HQA35:HQA45 HZW35:HZW45 IJS35:IJS45 ITO35:ITO45 JDK35:JDK45 JNG35:JNG45 JXC35:JXC45 KGY35:KGY45 KQU35:KQU45 LAQ35:LAQ45 LKM35:LKM45 LUI35:LUI45 MEE35:MEE45 MOA35:MOA45 MXW35:MXW45 NHS35:NHS45 NRO35:NRO45 OBK35:OBK45 OLG35:OLG45 OVC35:OVC45 PEY35:PEY45 POU35:POU45 PYQ35:PYQ45 QIM35:QIM45 QSI35:QSI45 RCE35:RCE45 RMA35:RMA45 RVW35:RVW45 SFS35:SFS45 SPO35:SPO45 AI35:AI45 HH35:HH45 RD35:RD45 AAZ35:AAZ45 AKV35:AKV45 AUR35:AUR45 BEN35:BEN45 BOJ35:BOJ45 BYF35:BYF45 CIB35:CIB45 CRX35:CRX45 DBT35:DBT45 DLP35:DLP45 DVL35:DVL45 EFH35:EFH45 EPD35:EPD45 EYZ35:EYZ45 FIV35:FIV45 FSR35:FSR45 GCN35:GCN45 GMJ35:GMJ45 GWF35:GWF45 HGB35:HGB45 HPX35:HPX45 HZT35:HZT45 IJP35:IJP45 ITL35:ITL45 JDH35:JDH45 JND35:JND45 JWZ35:JWZ45 KGV35:KGV45 KQR35:KQR45 LAN35:LAN45 LKJ35:LKJ45 LUF35:LUF45 MEB35:MEB45 MNX35:MNX45 MXT35:MXT45 NHP35:NHP45 NRL35:NRL45 OBH35:OBH45 OLD35:OLD45 OUZ35:OUZ45 PEV35:PEV45 POR35:POR45 PYN35:PYN45 QIJ35:QIJ45 QSF35:QSF45 RCB35:RCB45 RLX35:RLX45 RVT35:RVT45 SFP35:SFP45 SPL35:SPL45 AU35:AU40 HT35:HT40 RP35:RP40 ABL35:ABL40 ALH35:ALH40 AVD35:AVD40 BEZ35:BEZ40 BOV35:BOV40 BYR35:BYR40 CIN35:CIN40 CSJ35:CSJ40 DCF35:DCF40 DMB35:DMB40 DVX35:DVX40 EFT35:EFT40 EPP35:EPP40 EZL35:EZL40 FJH35:FJH40 FTD35:FTD40 GCZ35:GCZ40 GMV35:GMV40 GWR35:GWR40 HGN35:HGN40 HQJ35:HQJ40 IAF35:IAF40 IKB35:IKB40 ITX35:ITX40 JDT35:JDT40 JNP35:JNP40 JXL35:JXL40 KHH35:KHH40 KRD35:KRD40 LAZ35:LAZ40 LKV35:LKV40 LUR35:LUR40 MEN35:MEN40 MOJ35:MOJ40 MYF35:MYF40 NIB35:NIB40 NRX35:NRX40 OBT35:OBT40 OLP35:OLP40 OVL35:OVL40 PFH35:PFH40 PPD35:PPD40 PYZ35:PYZ40 QIV35:QIV40 QSR35:QSR40 RCN35:RCN40 RMJ35:RMJ40 RWF35:RWF40 SGB35:SGB40 SPX35:SPX40 AR35:AR43 HQ35:HQ43 RM35:RM43 ABI35:ABI43 ALE35:ALE43 AVA35:AVA43 BEW35:BEW43 BOS35:BOS43 BYO35:BYO43 CIK35:CIK43 CSG35:CSG43 DCC35:DCC43 DLY35:DLY43 DVU35:DVU43 EFQ35:EFQ43 EPM35:EPM43 EZI35:EZI43 FJE35:FJE43 FTA35:FTA43 GCW35:GCW43 GMS35:GMS43 GWO35:GWO43 HGK35:HGK43 HQG35:HQG43 IAC35:IAC43 IJY35:IJY43 ITU35:ITU43 JDQ35:JDQ43 JNM35:JNM43 JXI35:JXI43 KHE35:KHE43 KRA35:KRA43 LAW35:LAW43 LKS35:LKS43 LUO35:LUO43 MEK35:MEK43 MOG35:MOG43 MYC35:MYC43 NHY35:NHY43 NRU35:NRU43 OBQ35:OBQ43 OLM35:OLM43 OVI35:OVI43 PFE35:PFE43 PPA35:PPA43 PYW35:PYW43 QIS35:QIS43 QSO35:QSO43 RCK35:RCK43 RMG35:RMG43 RWC35:RWC43 SFY35:SFY43 SPU35:SPU43">
      <formula1>0</formula1>
      <formula2>100</formula2>
    </dataValidation>
    <dataValidation type="whole" allowBlank="1" showInputMessage="1" showErrorMessage="1" errorTitle="Stopnja odpisanosti" error="odstotek (celoštevilska vrednost)" sqref="W537:W577 GV537:GV577 QR537:QR577 AAN537:AAN577 AKJ537:AKJ577 AUF537:AUF577 BEB537:BEB577 BNX537:BNX577 BXT537:BXT577 CHP537:CHP577 CRL537:CRL577 DBH537:DBH577 DLD537:DLD577 DUZ537:DUZ577 EEV537:EEV577 EOR537:EOR577 EYN537:EYN577 FIJ537:FIJ577 FSF537:FSF577 GCB537:GCB577 GLX537:GLX577 GVT537:GVT577 HFP537:HFP577 HPL537:HPL577 HZH537:HZH577 IJD537:IJD577 ISZ537:ISZ577 JCV537:JCV577 JMR537:JMR577 JWN537:JWN577 KGJ537:KGJ577 KQF537:KQF577 LAB537:LAB577 LJX537:LJX577 LTT537:LTT577 MDP537:MDP577 MNL537:MNL577 MXH537:MXH577 NHD537:NHD577 NQZ537:NQZ577 OAV537:OAV577 OKR537:OKR577 OUN537:OUN577 PEJ537:PEJ577 POF537:POF577 PYB537:PYB577 QHX537:QHX577 QRT537:QRT577 RBP537:RBP577 RLL537:RLL577 RVH537:RVH577 SFD537:SFD577 SOZ537:SOZ577 W47:W50 GV47:GV50 QR47:QR50 AAN47:AAN50 AKJ47:AKJ50 AUF47:AUF50 BEB47:BEB50 BNX47:BNX50 BXT47:BXT50 CHP47:CHP50 CRL47:CRL50 DBH47:DBH50 DLD47:DLD50 DUZ47:DUZ50 EEV47:EEV50 EOR47:EOR50 EYN47:EYN50 FIJ47:FIJ50 FSF47:FSF50 GCB47:GCB50 GLX47:GLX50 GVT47:GVT50 HFP47:HFP50 HPL47:HPL50 HZH47:HZH50 IJD47:IJD50 ISZ47:ISZ50 JCV47:JCV50 JMR47:JMR50 JWN47:JWN50 KGJ47:KGJ50 KQF47:KQF50 LAB47:LAB50 LJX47:LJX50 LTT47:LTT50 MDP47:MDP50 MNL47:MNL50 MXH47:MXH50 NHD47:NHD50 NQZ47:NQZ50 OAV47:OAV50 OKR47:OKR50 OUN47:OUN50 PEJ47:PEJ50 POF47:POF50 PYB47:PYB50 QHX47:QHX50 QRT47:QRT50 RBP47:RBP50 RLL47:RLL50 RVH47:RVH50 SFD47:SFD50 SOZ47:SOZ50 W52:W56 GV52:GV56 QR52:QR56 AAN52:AAN56 AKJ52:AKJ56 AUF52:AUF56 BEB52:BEB56 BNX52:BNX56 BXT52:BXT56 CHP52:CHP56 CRL52:CRL56 DBH52:DBH56 DLD52:DLD56 DUZ52:DUZ56 EEV52:EEV56 EOR52:EOR56 EYN52:EYN56 FIJ52:FIJ56 FSF52:FSF56 GCB52:GCB56 GLX52:GLX56 GVT52:GVT56 HFP52:HFP56 HPL52:HPL56 HZH52:HZH56 IJD52:IJD56 ISZ52:ISZ56 JCV52:JCV56 JMR52:JMR56 JWN52:JWN56 KGJ52:KGJ56 KQF52:KQF56 LAB52:LAB56 LJX52:LJX56 LTT52:LTT56 MDP52:MDP56 MNL52:MNL56 MXH52:MXH56 NHD52:NHD56 NQZ52:NQZ56 OAV52:OAV56 OKR52:OKR56 OUN52:OUN56 PEJ52:PEJ56 POF52:POF56 PYB52:PYB56 QHX52:QHX56 QRT52:QRT56 RBP52:RBP56 RLL52:RLL56 RVH52:RVH56 SFD52:SFD56 SOZ52:SOZ56 W77:W90 GV77:GV90 QR77:QR90 AAN77:AAN90 AKJ77:AKJ90 AUF77:AUF90 BEB77:BEB90 BNX77:BNX90 BXT77:BXT90 CHP77:CHP90 CRL77:CRL90 DBH77:DBH90 DLD77:DLD90 DUZ77:DUZ90 EEV77:EEV90 EOR77:EOR90 EYN77:EYN90 FIJ77:FIJ90 FSF77:FSF90 GCB77:GCB90 GLX77:GLX90 GVT77:GVT90 HFP77:HFP90 HPL77:HPL90 HZH77:HZH90 IJD77:IJD90 ISZ77:ISZ90 JCV77:JCV90 JMR77:JMR90 JWN77:JWN90 KGJ77:KGJ90 KQF77:KQF90 LAB77:LAB90 LJX77:LJX90 LTT77:LTT90 MDP77:MDP90 MNL77:MNL90 MXH77:MXH90 NHD77:NHD90 NQZ77:NQZ90 OAV77:OAV90 OKR77:OKR90 OUN77:OUN90 PEJ77:PEJ90 POF77:POF90 PYB77:PYB90 QHX77:QHX90 QRT77:QRT90 RBP77:RBP90 RLL77:RLL90 RVH77:RVH90 SFD77:SFD90 SOZ77:SOZ90 W60:W73 GV60:GV73 QR60:QR73 AAN60:AAN73 AKJ60:AKJ73 AUF60:AUF73 BEB60:BEB73 BNX60:BNX73 BXT60:BXT73 CHP60:CHP73 CRL60:CRL73 DBH60:DBH73 DLD60:DLD73 DUZ60:DUZ73 EEV60:EEV73 EOR60:EOR73 EYN60:EYN73 FIJ60:FIJ73 FSF60:FSF73 GCB60:GCB73 GLX60:GLX73 GVT60:GVT73 HFP60:HFP73 HPL60:HPL73 HZH60:HZH73 IJD60:IJD73 ISZ60:ISZ73 JCV60:JCV73 JMR60:JMR73 JWN60:JWN73 KGJ60:KGJ73 KQF60:KQF73 LAB60:LAB73 LJX60:LJX73 LTT60:LTT73 MDP60:MDP73 MNL60:MNL73 MXH60:MXH73 NHD60:NHD73 NQZ60:NQZ73 OAV60:OAV73 OKR60:OKR73 OUN60:OUN73 PEJ60:PEJ73 POF60:POF73 PYB60:PYB73 QHX60:QHX73 QRT60:QRT73 RBP60:RBP73 RLL60:RLL73 RVH60:RVH73 SFD60:SFD73 SOZ60:SOZ73 W35:W45 GV35:GV45 QR35:QR45 AAN35:AAN45 AKJ35:AKJ45 AUF35:AUF45 BEB35:BEB45 BNX35:BNX45 BXT35:BXT45 CHP35:CHP45 CRL35:CRL45 DBH35:DBH45 DLD35:DLD45 DUZ35:DUZ45 EEV35:EEV45 EOR35:EOR45 EYN35:EYN45 FIJ35:FIJ45 FSF35:FSF45 GCB35:GCB45 GLX35:GLX45 GVT35:GVT45 HFP35:HFP45 HPL35:HPL45 HZH35:HZH45 IJD35:IJD45 ISZ35:ISZ45 JCV35:JCV45 JMR35:JMR45 JWN35:JWN45 KGJ35:KGJ45 KQF35:KQF45 LAB35:LAB45 LJX35:LJX45 LTT35:LTT45 MDP35:MDP45 MNL35:MNL45 MXH35:MXH45 NHD35:NHD45 NQZ35:NQZ45 OAV35:OAV45 OKR35:OKR45 OUN35:OUN45 PEJ35:PEJ45 POF35:POF45 PYB35:PYB45 QHX35:QHX45 QRT35:QRT45 RBP35:RBP45 RLL35:RLL45 RVH35:RVH45 SFD35:SFD45 SOZ35:SOZ45">
      <formula1>0</formula1>
      <formula2>100</formula2>
    </dataValidation>
    <dataValidation type="textLength" allowBlank="1" showInputMessage="1" showErrorMessage="1" sqref="X537:X577 GW537:GW577 QS537:QS577 AAO537:AAO577 AKK537:AKK577 AUG537:AUG577 BEC537:BEC577 BNY537:BNY577 BXU537:BXU577 CHQ537:CHQ577 CRM537:CRM577 DBI537:DBI577 DLE537:DLE577 DVA537:DVA577 EEW537:EEW577 EOS537:EOS577 EYO537:EYO577 FIK537:FIK577 FSG537:FSG577 GCC537:GCC577 GLY537:GLY577 GVU537:GVU577 HFQ537:HFQ577 HPM537:HPM577 HZI537:HZI577 IJE537:IJE577 ITA537:ITA577 JCW537:JCW577 JMS537:JMS577 JWO537:JWO577 KGK537:KGK577 KQG537:KQG577 LAC537:LAC577 LJY537:LJY577 LTU537:LTU577 MDQ537:MDQ577 MNM537:MNM577 MXI537:MXI577 NHE537:NHE577 NRA537:NRA577 OAW537:OAW577 OKS537:OKS577 OUO537:OUO577 PEK537:PEK577 POG537:POG577 PYC537:PYC577 QHY537:QHY577 QRU537:QRU577 RBQ537:RBQ577 RLM537:RLM577 RVI537:RVI577 SFE537:SFE577 SPA537:SPA577 X52:X90 GW52:GW90 QS52:QS90 AAO52:AAO90 AKK52:AKK90 AUG52:AUG90 BEC52:BEC90 BNY52:BNY90 BXU52:BXU90 CHQ52:CHQ90 CRM52:CRM90 DBI52:DBI90 DLE52:DLE90 DVA52:DVA90 EEW52:EEW90 EOS52:EOS90 EYO52:EYO90 FIK52:FIK90 FSG52:FSG90 GCC52:GCC90 GLY52:GLY90 GVU52:GVU90 HFQ52:HFQ90 HPM52:HPM90 HZI52:HZI90 IJE52:IJE90 ITA52:ITA90 JCW52:JCW90 JMS52:JMS90 JWO52:JWO90 KGK52:KGK90 KQG52:KQG90 LAC52:LAC90 LJY52:LJY90 LTU52:LTU90 MDQ52:MDQ90 MNM52:MNM90 MXI52:MXI90 NHE52:NHE90 NRA52:NRA90 OAW52:OAW90 OKS52:OKS90 OUO52:OUO90 PEK52:PEK90 POG52:POG90 PYC52:PYC90 QHY52:QHY90 QRU52:QRU90 RBQ52:RBQ90 RLM52:RLM90 RVI52:RVI90 SFE52:SFE90 SPA52:SPA90 X35:X45 GW35:GW45 QS35:QS45 AAO35:AAO45 AKK35:AKK45 AUG35:AUG45 BEC35:BEC45 BNY35:BNY45 BXU35:BXU45 CHQ35:CHQ45 CRM35:CRM45 DBI35:DBI45 DLE35:DLE45 DVA35:DVA45 EEW35:EEW45 EOS35:EOS45 EYO35:EYO45 FIK35:FIK45 FSG35:FSG45 GCC35:GCC45 GLY35:GLY45 GVU35:GVU45 HFQ35:HFQ45 HPM35:HPM45 HZI35:HZI45 IJE35:IJE45 ITA35:ITA45 JCW35:JCW45 JMS35:JMS45 JWO35:JWO45 KGK35:KGK45 KQG35:KQG45 LAC35:LAC45 LJY35:LJY45 LTU35:LTU45 MDQ35:MDQ45 MNM35:MNM45 MXI35:MXI45 NHE35:NHE45 NRA35:NRA45 OAW35:OAW45 OKS35:OKS45 OUO35:OUO45 PEK35:PEK45 POG35:POG45 PYC35:PYC45 QHY35:QHY45 QRU35:QRU45 RBQ35:RBQ45 RLM35:RLM45 RVI35:RVI45 SFE35:SFE45 SPA35:SPA45 X47:X50 GW47:GW50 QS47:QS50 AAO47:AAO50 AKK47:AKK50 AUG47:AUG50 BEC47:BEC50 BNY47:BNY50 BXU47:BXU50 CHQ47:CHQ50 CRM47:CRM50 DBI47:DBI50 DLE47:DLE50 DVA47:DVA50 EEW47:EEW50 EOS47:EOS50 EYO47:EYO50 FIK47:FIK50 FSG47:FSG50 GCC47:GCC50 GLY47:GLY50 GVU47:GVU50 HFQ47:HFQ50 HPM47:HPM50 HZI47:HZI50 IJE47:IJE50 ITA47:ITA50 JCW47:JCW50 JMS47:JMS50 JWO47:JWO50 KGK47:KGK50 KQG47:KQG50 LAC47:LAC50 LJY47:LJY50 LTU47:LTU50 MDQ47:MDQ50 MNM47:MNM50 MXI47:MXI50 NHE47:NHE50 NRA47:NRA50 OAW47:OAW50 OKS47:OKS50 OUO47:OUO50 PEK47:PEK50 POG47:POG50 PYC47:PYC50 QHY47:QHY50 QRU47:QRU50 RBQ47:RBQ50 RLM47:RLM50 RVI47:RVI50 SFE47:SFE50 SPA47:SPA50">
      <formula1>0</formula1>
      <formula2>100</formula2>
    </dataValidation>
    <dataValidation type="whole" allowBlank="1" showInputMessage="1" showErrorMessage="1" errorTitle="Klasifikacija" error="Celo število &lt; 10 - gl. zavihek Classification oz. Klasifikacija Uni-Leeds" sqref="AA537:AA577 GZ537:GZ577 QV537:QV577 AAR537:AAR577 AKN537:AKN577 AUJ537:AUJ577 BEF537:BEF577 BOB537:BOB577 BXX537:BXX577 CHT537:CHT577 CRP537:CRP577 DBL537:DBL577 DLH537:DLH577 DVD537:DVD577 EEZ537:EEZ577 EOV537:EOV577 EYR537:EYR577 FIN537:FIN577 FSJ537:FSJ577 GCF537:GCF577 GMB537:GMB577 GVX537:GVX577 HFT537:HFT577 HPP537:HPP577 HZL537:HZL577 IJH537:IJH577 ITD537:ITD577 JCZ537:JCZ577 JMV537:JMV577 JWR537:JWR577 KGN537:KGN577 KQJ537:KQJ577 LAF537:LAF577 LKB537:LKB577 LTX537:LTX577 MDT537:MDT577 MNP537:MNP577 MXL537:MXL577 NHH537:NHH577 NRD537:NRD577 OAZ537:OAZ577 OKV537:OKV577 OUR537:OUR577 PEN537:PEN577 POJ537:POJ577 PYF537:PYF577 QIB537:QIB577 QRX537:QRX577 RBT537:RBT577 RLP537:RLP577 RVL537:RVL577 SFH537:SFH577 SPD537:SPD577">
      <formula1>1</formula1>
      <formula2>9</formula2>
    </dataValidation>
    <dataValidation type="whole" allowBlank="1" showInputMessage="1" showErrorMessage="1" errorTitle="Klasifikacija" error="Celo število &lt; 13 - gl. zavihek Classification oz. Klasifikacija Uni-Leeds_x000a_" sqref="Z537:Z577 GY537:GY577 QU537:QU577 AAQ537:AAQ577 AKM537:AKM577 AUI537:AUI577 BEE537:BEE577 BOA537:BOA577 BXW537:BXW577 CHS537:CHS577 CRO537:CRO577 DBK537:DBK577 DLG537:DLG577 DVC537:DVC577 EEY537:EEY577 EOU537:EOU577 EYQ537:EYQ577 FIM537:FIM577 FSI537:FSI577 GCE537:GCE577 GMA537:GMA577 GVW537:GVW577 HFS537:HFS577 HPO537:HPO577 HZK537:HZK577 IJG537:IJG577 ITC537:ITC577 JCY537:JCY577 JMU537:JMU577 JWQ537:JWQ577 KGM537:KGM577 KQI537:KQI577 LAE537:LAE577 LKA537:LKA577 LTW537:LTW577 MDS537:MDS577 MNO537:MNO577 MXK537:MXK577 NHG537:NHG577 NRC537:NRC577 OAY537:OAY577 OKU537:OKU577 OUQ537:OUQ577 PEM537:PEM577 POI537:POI577 PYE537:PYE577 QIA537:QIA577 QRW537:QRW577 RBS537:RBS577 RLO537:RLO577 RVK537:RVK577 SFG537:SFG577 SPC537:SPC577">
      <formula1>1</formula1>
      <formula2>12</formula2>
    </dataValidation>
    <dataValidation type="decimal" allowBlank="1" showInputMessage="1" showErrorMessage="1" errorTitle="Stroški dela operaterja" error="celo število &lt;= 500" sqref="AD537:AD577 HC537:HC577 QY537:QY577 AAU537:AAU577 AKQ537:AKQ577 AUM537:AUM577 BEI537:BEI577 BOE537:BOE577 BYA537:BYA577 CHW537:CHW577 CRS537:CRS577 DBO537:DBO577 DLK537:DLK577 DVG537:DVG577 EFC537:EFC577 EOY537:EOY577 EYU537:EYU577 FIQ537:FIQ577 FSM537:FSM577 GCI537:GCI577 GME537:GME577 GWA537:GWA577 HFW537:HFW577 HPS537:HPS577 HZO537:HZO577 IJK537:IJK577 ITG537:ITG577 JDC537:JDC577 JMY537:JMY577 JWU537:JWU577 KGQ537:KGQ577 KQM537:KQM577 LAI537:LAI577 LKE537:LKE577 LUA537:LUA577 MDW537:MDW577 MNS537:MNS577 MXO537:MXO577 NHK537:NHK577 NRG537:NRG577 OBC537:OBC577 OKY537:OKY577 OUU537:OUU577 PEQ537:PEQ577 POM537:POM577 PYI537:PYI577 QIE537:QIE577 QSA537:QSA577 RBW537:RBW577 RLS537:RLS577 RVO537:RVO577 SFK537:SFK577 SPG537:SPG577">
      <formula1>0</formula1>
      <formula2>500</formula2>
    </dataValidation>
    <dataValidation type="whole" allowBlank="1" showInputMessage="1" showErrorMessage="1" errorTitle="Mesečna stopnja izkoriščenosti" error="odstotek (celoštevilska vrednost)" sqref="AF537:AF552 HE537:HE552 RA537:RA552 AAW537:AAW552 AKS537:AKS552 AUO537:AUO552 BEK537:BEK552 BOG537:BOG552 BYC537:BYC552 CHY537:CHY552 CRU537:CRU552 DBQ537:DBQ552 DLM537:DLM552 DVI537:DVI552 EFE537:EFE552 EPA537:EPA552 EYW537:EYW552 FIS537:FIS552 FSO537:FSO552 GCK537:GCK552 GMG537:GMG552 GWC537:GWC552 HFY537:HFY552 HPU537:HPU552 HZQ537:HZQ552 IJM537:IJM552 ITI537:ITI552 JDE537:JDE552 JNA537:JNA552 JWW537:JWW552 KGS537:KGS552 KQO537:KQO552 LAK537:LAK552 LKG537:LKG552 LUC537:LUC552 MDY537:MDY552 MNU537:MNU552 MXQ537:MXQ552 NHM537:NHM552 NRI537:NRI552 OBE537:OBE552 OLA537:OLA552 OUW537:OUW552 PES537:PES552 POO537:POO552 PYK537:PYK552 QIG537:QIG552 QSC537:QSC552 RBY537:RBY552 RLU537:RLU552 RVQ537:RVQ552 SFM537:SFM552 SPI537:SPI552 AF554:AF577 HE554:HE577 RA554:RA577 AAW554:AAW577 AKS554:AKS577 AUO554:AUO577 BEK554:BEK577 BOG554:BOG577 BYC554:BYC577 CHY554:CHY577 CRU554:CRU577 DBQ554:DBQ577 DLM554:DLM577 DVI554:DVI577 EFE554:EFE577 EPA554:EPA577 EYW554:EYW577 FIS554:FIS577 FSO554:FSO577 GCK554:GCK577 GMG554:GMG577 GWC554:GWC577 HFY554:HFY577 HPU554:HPU577 HZQ554:HZQ577 IJM554:IJM577 ITI554:ITI577 JDE554:JDE577 JNA554:JNA577 JWW554:JWW577 KGS554:KGS577 KQO554:KQO577 LAK554:LAK577 LKG554:LKG577 LUC554:LUC577 MDY554:MDY577 MNU554:MNU577 MXQ554:MXQ577 NHM554:NHM577 NRI554:NRI577 OBE554:OBE577 OLA554:OLA577 OUW554:OUW577 PES554:PES577 POO554:POO577 PYK554:PYK577 QIG554:QIG577 QSC554:QSC577 RBY554:RBY577 RLU554:RLU577 RVQ554:RVQ577 SFM554:SFM577 SPI554:SPI577 AF77:AF90 HE77:HE90 RA77:RA90 AAW77:AAW90 AKS77:AKS90 AUO77:AUO90 BEK77:BEK90 BOG77:BOG90 BYC77:BYC90 CHY77:CHY90 CRU77:CRU90 DBQ77:DBQ90 DLM77:DLM90 DVI77:DVI90 EFE77:EFE90 EPA77:EPA90 EYW77:EYW90 FIS77:FIS90 FSO77:FSO90 GCK77:GCK90 GMG77:GMG90 GWC77:GWC90 HFY77:HFY90 HPU77:HPU90 HZQ77:HZQ90 IJM77:IJM90 ITI77:ITI90 JDE77:JDE90 JNA77:JNA90 JWW77:JWW90 KGS77:KGS90 KQO77:KQO90 LAK77:LAK90 LKG77:LKG90 LUC77:LUC90 MDY77:MDY90 MNU77:MNU90 MXQ77:MXQ90 NHM77:NHM90 NRI77:NRI90 OBE77:OBE90 OLA77:OLA90 OUW77:OUW90 PES77:PES90 POO77:POO90 PYK77:PYK90 QIG77:QIG90 QSC77:QSC90 RBY77:RBY90 RLU77:RLU90 RVQ77:RVQ90 SFM77:SFM90 SPI77:SPI90 AF47:AF50 HE47:HE50 RA47:RA50 AAW47:AAW50 AKS47:AKS50 AUO47:AUO50 BEK47:BEK50 BOG47:BOG50 BYC47:BYC50 CHY47:CHY50 CRU47:CRU50 DBQ47:DBQ50 DLM47:DLM50 DVI47:DVI50 EFE47:EFE50 EPA47:EPA50 EYW47:EYW50 FIS47:FIS50 FSO47:FSO50 GCK47:GCK50 GMG47:GMG50 GWC47:GWC50 HFY47:HFY50 HPU47:HPU50 HZQ47:HZQ50 IJM47:IJM50 ITI47:ITI50 JDE47:JDE50 JNA47:JNA50 JWW47:JWW50 KGS47:KGS50 KQO47:KQO50 LAK47:LAK50 LKG47:LKG50 LUC47:LUC50 MDY47:MDY50 MNU47:MNU50 MXQ47:MXQ50 NHM47:NHM50 NRI47:NRI50 OBE47:OBE50 OLA47:OLA50 OUW47:OUW50 PES47:PES50 POO47:POO50 PYK47:PYK50 QIG47:QIG50 QSC47:QSC50 RBY47:RBY50 RLU47:RLU50 RVQ47:RVQ50 SFM47:SFM50 SPI47:SPI50 AF38:AF45 HE38:HE45 RA38:RA45 AAW38:AAW45 AKS38:AKS45 AUO38:AUO45 BEK38:BEK45 BOG38:BOG45 BYC38:BYC45 CHY38:CHY45 CRU38:CRU45 DBQ38:DBQ45 DLM38:DLM45 DVI38:DVI45 EFE38:EFE45 EPA38:EPA45 EYW38:EYW45 FIS38:FIS45 FSO38:FSO45 GCK38:GCK45 GMG38:GMG45 GWC38:GWC45 HFY38:HFY45 HPU38:HPU45 HZQ38:HZQ45 IJM38:IJM45 ITI38:ITI45 JDE38:JDE45 JNA38:JNA45 JWW38:JWW45 KGS38:KGS45 KQO38:KQO45 LAK38:LAK45 LKG38:LKG45 LUC38:LUC45 MDY38:MDY45 MNU38:MNU45 MXQ38:MXQ45 NHM38:NHM45 NRI38:NRI45 OBE38:OBE45 OLA38:OLA45 OUW38:OUW45 PES38:PES45 POO38:POO45 PYK38:PYK45 QIG38:QIG45 QSC38:QSC45 RBY38:RBY45 RLU38:RLU45 RVQ38:RVQ45 SFM38:SFM45 SPI38:SPI45 AF52:AF73 HE52:HE73 RA52:RA73 AAW52:AAW73 AKS52:AKS73 AUO52:AUO73 BEK52:BEK73 BOG52:BOG73 BYC52:BYC73 CHY52:CHY73 CRU52:CRU73 DBQ52:DBQ73 DLM52:DLM73 DVI52:DVI73 EFE52:EFE73 EPA52:EPA73 EYW52:EYW73 FIS52:FIS73 FSO52:FSO73 GCK52:GCK73 GMG52:GMG73 GWC52:GWC73 HFY52:HFY73 HPU52:HPU73 HZQ52:HZQ73 IJM52:IJM73 ITI52:ITI73 JDE52:JDE73 JNA52:JNA73 JWW52:JWW73 KGS52:KGS73 KQO52:KQO73 LAK52:LAK73 LKG52:LKG73 LUC52:LUC73 MDY52:MDY73 MNU52:MNU73 MXQ52:MXQ73 NHM52:NHM73 NRI52:NRI73 OBE52:OBE73 OLA52:OLA73 OUW52:OUW73 PES52:PES73 POO52:POO73 PYK52:PYK73 QIG52:QIG73 QSC52:QSC73 RBY52:RBY73 RLU52:RLU73 RVQ52:RVQ73 SFM52:SFM73 SPI52:SPI73 AF35:AF36 HE35:HE36 RA35:RA36 AAW35:AAW36 AKS35:AKS36 AUO35:AUO36 BEK35:BEK36 BOG35:BOG36 BYC35:BYC36 CHY35:CHY36 CRU35:CRU36 DBQ35:DBQ36 DLM35:DLM36 DVI35:DVI36 EFE35:EFE36 EPA35:EPA36 EYW35:EYW36 FIS35:FIS36 FSO35:FSO36 GCK35:GCK36 GMG35:GMG36 GWC35:GWC36 HFY35:HFY36 HPU35:HPU36 HZQ35:HZQ36 IJM35:IJM36 ITI35:ITI36 JDE35:JDE36 JNA35:JNA36 JWW35:JWW36 KGS35:KGS36 KQO35:KQO36 LAK35:LAK36 LKG35:LKG36 LUC35:LUC36 MDY35:MDY36 MNU35:MNU36 MXQ35:MXQ36 NHM35:NHM36 NRI35:NRI36 OBE35:OBE36 OLA35:OLA36 OUW35:OUW36 PES35:PES36 POO35:POO36 PYK35:PYK36 QIG35:QIG36 QSC35:QSC36 RBY35:RBY36 RLU35:RLU36 RVQ35:RVQ36 SFM35:SFM36 SPI35:SPI36">
      <formula1>0</formula1>
      <formula2>100</formula2>
    </dataValidation>
    <dataValidation type="whole" allowBlank="1" showInputMessage="1" showErrorMessage="1" errorTitle="Letna stopnja izkoriščenosti" error="odstotek (celoštevilska vrednost)" sqref="AF553 HE553 RA553 AAW553 AKS553 AUO553 BEK553 BOG553 BYC553 CHY553 CRU553 DBQ553 DLM553 DVI553 EFE553 EPA553 EYW553 FIS553 FSO553 GCK553 GMG553 GWC553 HFY553 HPU553 HZQ553 IJM553 ITI553 JDE553 JNA553 JWW553 KGS553 KQO553 LAK553 LKG553 LUC553 MDY553 MNU553 MXQ553 NHM553 NRI553 OBE553 OLA553 OUW553 PES553 POO553 PYK553 QIG553 QSC553 RBY553 RLU553 RVQ553 SFM553 SPI553 V537:V577 GU537:GU577 QQ537:QQ577 AAM537:AAM577 AKI537:AKI577 AUE537:AUE577 BEA537:BEA577 BNW537:BNW577 BXS537:BXS577 CHO537:CHO577 CRK537:CRK577 DBG537:DBG577 DLC537:DLC577 DUY537:DUY577 EEU537:EEU577 EOQ537:EOQ577 EYM537:EYM577 FII537:FII577 FSE537:FSE577 GCA537:GCA577 GLW537:GLW577 GVS537:GVS577 HFO537:HFO577 HPK537:HPK577 HZG537:HZG577 IJC537:IJC577 ISY537:ISY577 JCU537:JCU577 JMQ537:JMQ577 JWM537:JWM577 KGI537:KGI577 KQE537:KQE577 LAA537:LAA577 LJW537:LJW577 LTS537:LTS577 MDO537:MDO577 MNK537:MNK577 MXG537:MXG577 NHC537:NHC577 NQY537:NQY577 OAU537:OAU577 OKQ537:OKQ577 OUM537:OUM577 PEI537:PEI577 POE537:POE577 PYA537:PYA577 QHW537:QHW577 QRS537:QRS577 RBO537:RBO577 RLK537:RLK577 RVG537:RVG577 SFC537:SFC577 SOY537:SOY577 V45 GU45 QQ45 AAM45 AKI45 AUE45 BEA45 BNW45 BXS45 CHO45 CRK45 DBG45 DLC45 DUY45 EEU45 EOQ45 EYM45 FII45 FSE45 GCA45 GLW45 GVS45 HFO45 HPK45 HZG45 IJC45 ISY45 JCU45 JMQ45 JWM45 KGI45 KQE45 LAA45 LJW45 LTS45 MDO45 MNK45 MXG45 NHC45 NQY45 OAU45 OKQ45 OUM45 PEI45 POE45 PYA45 QHW45 QRS45 RBO45 RLK45 RVG45 SFC45 SOY45 V73 GU73 QQ73 AAM73 AKI73 AUE73 BEA73 BNW73 BXS73 CHO73 CRK73 DBG73 DLC73 DUY73 EEU73 EOQ73 EYM73 FII73 FSE73 GCA73 GLW73 GVS73 HFO73 HPK73 HZG73 IJC73 ISY73 JCU73 JMQ73 JWM73 KGI73 KQE73 LAA73 LJW73 LTS73 MDO73 MNK73 MXG73 NHC73 NQY73 OAU73 OKQ73 OUM73 PEI73 POE73 PYA73 QHW73 QRS73 RBO73 RLK73 RVG73 SFC73 SOY73">
      <formula1>0</formula1>
      <formula2>100</formula2>
    </dataValidation>
    <dataValidation type="textLength" allowBlank="1" showInputMessage="1" showErrorMessage="1" promptTitle="Šifra programa oz. projekta" prompt="Vpišite šifro programa oz. projekta, ki je opremo uporabljal, npr. P1-0000_x000a_" sqref="AG653 HF653 RB653 AAX653 AKT653 AUP653 BEL653 BOH653 BYD653 CHZ653 CRV653 DBR653 DLN653 DVJ653 EFF653 EPB653 EYX653 FIT653 FSP653 GCL653 GMH653 GWD653 HFZ653 HPV653 HZR653 IJN653 ITJ653 JDF653 JNB653 JWX653 KGT653 KQP653 LAL653 LKH653 LUD653 MDZ653 MNV653 MXR653 NHN653 NRJ653 OBF653 OLB653 OUX653 PET653 POP653 PYL653 QIH653 QSD653 RBZ653 RLV653 RVR653 SFN653 SPJ653 AJ653 HI653 RE653 ABA653 AKW653 AUS653 BEO653 BOK653 BYG653 CIC653 CRY653 DBU653 DLQ653 DVM653 EFI653 EPE653 EZA653 FIW653 FSS653 GCO653 GMK653 GWG653 HGC653 HPY653 HZU653 IJQ653 ITM653 JDI653 JNE653 JXA653 KGW653 KQS653 LAO653 LKK653 LUG653 MEC653 MNY653 MXU653 NHQ653 NRM653 OBI653 OLE653 OVA653 PEW653 POS653 PYO653 QIK653 QSG653 RCC653 RLY653 RVU653 SFQ653 SPM653 AM653 HL653 RH653 ABD653 AKZ653 AUV653 BER653 BON653 BYJ653 CIF653 CSB653 DBX653 DLT653 DVP653 EFL653 EPH653 EZD653 FIZ653 FSV653 GCR653 GMN653 GWJ653 HGF653 HQB653 HZX653 IJT653 ITP653 JDL653 JNH653 JXD653 KGZ653 KQV653 LAR653 LKN653 LUJ653 MEF653 MOB653 MXX653 NHT653 NRP653 OBL653 OLH653 OVD653 PEZ653 POV653 PYR653 QIN653 QSJ653 RCF653 RMB653 RVX653 SFT653 SPP653 AP653 HO653 RK653 ABG653 ALC653 AUY653 BEU653 BOQ653 BYM653 CII653 CSE653 DCA653 DLW653 DVS653 EFO653 EPK653 EZG653 FJC653 FSY653 GCU653 GMQ653 GWM653 HGI653 HQE653 IAA653 IJW653 ITS653 JDO653 JNK653 JXG653 KHC653 KQY653 LAU653 LKQ653 LUM653 MEI653 MOE653 MYA653 NHW653 NRS653 OBO653 OLK653 OVG653 PFC653 POY653 PYU653 QIQ653 QSM653 RCI653 RME653 RWA653 SFW653 SPS653">
      <formula1>0</formula1>
      <formula2>7</formula2>
    </dataValidation>
    <dataValidation type="whole" allowBlank="1" showInputMessage="1" showErrorMessage="1" errorTitle="Odstotek uporabe" error="odstotek (celoštevilska vrednost)" prompt="vpišite kolikšna je bila angažiranost v procentih, oblika besedila je celoštevilska vrednost" sqref="AL653 HK653 RG653 ABC653 AKY653 AUU653 BEQ653 BOM653 BYI653 CIE653 CSA653 DBW653 DLS653 DVO653 EFK653 EPG653 EZC653 FIY653 FSU653 GCQ653 GMM653 GWI653 HGE653 HQA653 HZW653 IJS653 ITO653 JDK653 JNG653 JXC653 KGY653 KQU653 LAQ653 LKM653 LUI653 MEE653 MOA653 MXW653 NHS653 NRO653 OBK653 OLG653 OVC653 PEY653 POU653 PYQ653 QIM653 QSI653 RCE653 RMA653 RVW653 SFS653 SPO653">
      <formula1>0</formula1>
      <formula2>100</formula2>
    </dataValidation>
    <dataValidation type="whole" allowBlank="1" showInputMessage="1" showErrorMessage="1" errorTitle="Odstotek uporabe" error="odstotek (celoštevilska vrednost)" prompt="vpišite kolikšna je bila angažiranost v procentih,  celoštevilska vrednost" sqref="AI653 HH653 RD653 AAZ653 AKV653 AUR653 BEN653 BOJ653 BYF653 CIB653 CRX653 DBT653 DLP653 DVL653 EFH653 EPD653 EYZ653 FIV653 FSR653 GCN653 GMJ653 GWF653 HGB653 HPX653 HZT653 IJP653 ITL653 JDH653 JND653 JWZ653 KGV653 KQR653 LAN653 LKJ653 LUF653 MEB653 MNX653 MXT653 NHP653 NRL653 OBH653 OLD653 OUZ653 PEV653 POR653 PYN653 QIJ653 QSF653 RCB653 RLX653 RVT653 SFP653 SPL653 AO653 HN653 RJ653 ABF653 ALB653 AUX653 BET653 BOP653 BYL653 CIH653 CSD653 DBZ653 DLV653 DVR653 EFN653 EPJ653 EZF653 FJB653 FSX653 GCT653 GMP653 GWL653 HGH653 HQD653 HZZ653 IJV653 ITR653 JDN653 JNJ653 JXF653 KHB653 KQX653 LAT653 LKP653 LUL653 MEH653 MOD653 MXZ653 NHV653 NRR653 OBN653 OLJ653 OVF653 PFB653 POX653 PYT653 QIP653 QSL653 RCH653 RMD653 RVZ653 SFV653 SPR653 AR653 HQ653 RM653 ABI653 ALE653 AVA653 BEW653 BOS653 BYO653 CIK653 CSG653 DCC653 DLY653 DVU653 EFQ653 EPM653 EZI653 FJE653 FTA653 GCW653 GMS653 GWO653 HGK653 HQG653 IAC653 IJY653 ITU653 JDQ653 JNM653 JXI653 KHE653 KRA653 LAW653 LKS653 LUO653 MEK653 MOG653 MYC653 NHY653 NRU653 OBQ653 OLM653 OVI653 PFE653 PPA653 PYW653 QIS653 QSO653 RCK653 RMG653 RWC653 SFY653 SPU653">
      <formula1>0</formula1>
      <formula2>100</formula2>
    </dataValidation>
    <dataValidation type="decimal" allowBlank="1" showErrorMessage="1" errorTitle="Stroški dela operaterja" error="decimalno število!" sqref="AD653:AE653 HC653:HD653 QY653:QZ653 AAU653:AAV653 AKQ653:AKR653 AUM653:AUN653 BEI653:BEJ653 BOE653:BOF653 BYA653:BYB653 CHW653:CHX653 CRS653:CRT653 DBO653:DBP653 DLK653:DLL653 DVG653:DVH653 EFC653:EFD653 EOY653:EOZ653 EYU653:EYV653 FIQ653:FIR653 FSM653:FSN653 GCI653:GCJ653 GME653:GMF653 GWA653:GWB653 HFW653:HFX653 HPS653:HPT653 HZO653:HZP653 IJK653:IJL653 ITG653:ITH653 JDC653:JDD653 JMY653:JMZ653 JWU653:JWV653 KGQ653:KGR653 KQM653:KQN653 LAI653:LAJ653 LKE653:LKF653 LUA653:LUB653 MDW653:MDX653 MNS653:MNT653 MXO653:MXP653 NHK653:NHL653 NRG653:NRH653 OBC653:OBD653 OKY653:OKZ653 OUU653:OUV653 PEQ653:PER653 POM653:PON653 PYI653:PYJ653 QIE653:QIF653 QSA653:QSB653 RBW653:RBX653 RLS653:RLT653 RVO653:RVP653 SFK653:SFL653 SPG653:SPH653 AD46:AE46 HC46:HD46 QY46:QZ46 AAU46:AAV46 AKQ46:AKR46 AUM46:AUN46 BEI46:BEJ46 BOE46:BOF46 BYA46:BYB46 CHW46:CHX46 CRS46:CRT46 DBO46:DBP46 DLK46:DLL46 DVG46:DVH46 EFC46:EFD46 EOY46:EOZ46 EYU46:EYV46 FIQ46:FIR46 FSM46:FSN46 GCI46:GCJ46 GME46:GMF46 GWA46:GWB46 HFW46:HFX46 HPS46:HPT46 HZO46:HZP46 IJK46:IJL46 ITG46:ITH46 JDC46:JDD46 JMY46:JMZ46 JWU46:JWV46 KGQ46:KGR46 KQM46:KQN46 LAI46:LAJ46 LKE46:LKF46 LUA46:LUB46 MDW46:MDX46 MNS46:MNT46 MXO46:MXP46 NHK46:NHL46 NRG46:NRH46 OBC46:OBD46 OKY46:OKZ46 OUU46:OUV46 PEQ46:PER46 POM46:PON46 PYI46:PYJ46 QIE46:QIF46 QSA46:QSB46 RBW46:RBX46 RLS46:RLT46 RVO46:RVP46 SFK46:SFL46 SPG46:SPH46 AD51:AE51 HC51:HD51 QY51:QZ51 AAU51:AAV51 AKQ51:AKR51 AUM51:AUN51 BEI51:BEJ51 BOE51:BOF51 BYA51:BYB51 CHW51:CHX51 CRS51:CRT51 DBO51:DBP51 DLK51:DLL51 DVG51:DVH51 EFC51:EFD51 EOY51:EOZ51 EYU51:EYV51 FIQ51:FIR51 FSM51:FSN51 GCI51:GCJ51 GME51:GMF51 GWA51:GWB51 HFW51:HFX51 HPS51:HPT51 HZO51:HZP51 IJK51:IJL51 ITG51:ITH51 JDC51:JDD51 JMY51:JMZ51 JWU51:JWV51 KGQ51:KGR51 KQM51:KQN51 LAI51:LAJ51 LKE51:LKF51 LUA51:LUB51 MDW51:MDX51 MNS51:MNT51 MXO51:MXP51 NHK51:NHL51 NRG51:NRH51 OBC51:OBD51 OKY51:OKZ51 OUU51:OUV51 PEQ51:PER51 POM51:PON51 PYI51:PYJ51 QIE51:QIF51 QSA51:QSB51 RBW51:RBX51 RLS51:RLT51 RVO51:RVP51 SFK51:SFL51 SPG51:SPH51">
      <formula1>0</formula1>
      <formula2>200</formula2>
    </dataValidation>
    <dataValidation type="whole" allowBlank="1" showErrorMessage="1" errorTitle="Klasifikacija" error="Gl. zavihek Classification ali zavihek Klasifikacija_x000a_" sqref="Z653 GY653 QU653 AAQ653 AKM653 AUI653 BEE653 BOA653 BXW653 CHS653 CRO653 DBK653 DLG653 DVC653 EEY653 EOU653 EYQ653 FIM653 FSI653 GCE653 GMA653 GVW653 HFS653 HPO653 HZK653 IJG653 ITC653 JCY653 JMU653 JWQ653 KGM653 KQI653 LAE653 LKA653 LTW653 MDS653 MNO653 MXK653 NHG653 NRC653 OAY653 OKU653 OUQ653 PEM653 POI653 PYE653 QIA653 QRW653 RBS653 RLO653 RVK653 SFG653 SPC653 Z46 GY46 QU46 AAQ46 AKM46 AUI46 BEE46 BOA46 BXW46 CHS46 CRO46 DBK46 DLG46 DVC46 EEY46 EOU46 EYQ46 FIM46 FSI46 GCE46 GMA46 GVW46 HFS46 HPO46 HZK46 IJG46 ITC46 JCY46 JMU46 JWQ46 KGM46 KQI46 LAE46 LKA46 LTW46 MDS46 MNO46 MXK46 NHG46 NRC46 OAY46 OKU46 OUQ46 PEM46 POI46 PYE46 QIA46 QRW46 RBS46 RLO46 RVK46 SFG46 SPC46 Z51 GY51 QU51 AAQ51 AKM51 AUI51 BEE51 BOA51 BXW51 CHS51 CRO51 DBK51 DLG51 DVC51 EEY51 EOU51 EYQ51 FIM51 FSI51 GCE51 GMA51 GVW51 HFS51 HPO51 HZK51 IJG51 ITC51 JCY51 JMU51 JWQ51 KGM51 KQI51 LAE51 LKA51 LTW51 MDS51 MNO51 MXK51 NHG51 NRC51 OAY51 OKU51 OUQ51 PEM51 POI51 PYE51 QIA51 QRW51 RBS51 RLO51 RVK51 SFG51 SPC51">
      <formula1>1</formula1>
      <formula2>12</formula2>
    </dataValidation>
    <dataValidation type="whole" allowBlank="1" showErrorMessage="1" errorTitle="Mesečna stopnja izkoriščenosti" error="odstotek (celoštevilska vrednost)" sqref="AF653 HE653 RA653 AAW653 AKS653 AUO653 BEK653 BOG653 BYC653 CHY653 CRU653 DBQ653 DLM653 DVI653 EFE653 EPA653 EYW653 FIS653 FSO653 GCK653 GMG653 GWC653 HFY653 HPU653 HZQ653 IJM653 ITI653 JDE653 JNA653 JWW653 KGS653 KQO653 LAK653 LKG653 LUC653 MDY653 MNU653 MXQ653 NHM653 NRI653 OBE653 OLA653 OUW653 PES653 POO653 PYK653 QIG653 QSC653 RBY653 RLU653 RVQ653 SFM653 SPI653">
      <formula1>0</formula1>
      <formula2>300</formula2>
    </dataValidation>
    <dataValidation type="textLength" allowBlank="1" showInputMessage="1" showErrorMessage="1" errorTitle="Equipment" error="Obvezen podatek!" prompt="Naslov opreme v angleškem jeziku - obvezen podatek_x000a_" sqref="I653 GH653 QD653 ZZ653 AJV653 ATR653 BDN653 BNJ653 BXF653 CHB653 CQX653 DAT653 DKP653 DUL653 EEH653 EOD653 EXZ653 FHV653 FRR653 GBN653 GLJ653 GVF653 HFB653 HOX653 HYT653 IIP653 ISL653 JCH653 JMD653 JVZ653 KFV653 KPR653 KZN653 LJJ653 LTF653 MDB653 MMX653 MWT653 NGP653 NQL653 OAH653 OKD653 OTZ653 PDV653 PNR653 PXN653 QHJ653 QRF653 RBB653 RKX653 RUT653 SEP653 SOL653">
      <formula1>1</formula1>
      <formula2>500</formula2>
    </dataValidation>
    <dataValidation type="textLength" allowBlank="1" showInputMessage="1" showErrorMessage="1" errorTitle="opis dostopa " error="Obvezen podatek!" prompt="Obvezen podatek" sqref="L653 GK653 QG653 AAC653 AJY653 ATU653 BDQ653 BNM653 BXI653 CHE653 CRA653 DAW653 DKS653 DUO653 EEK653 EOG653 EYC653 FHY653 FRU653 GBQ653 GLM653 GVI653 HFE653 HPA653 HYW653 IIS653 ISO653 JCK653 JMG653 JWC653 KFY653 KPU653 KZQ653 LJM653 LTI653 MDE653 MNA653 MWW653 NGS653 NQO653 OAK653 OKG653 OUC653 PDY653 PNU653 PXQ653 QHM653 QRI653 RBE653 RLA653 RUW653 SES653 SOO653">
      <formula1>1</formula1>
      <formula2>300</formula2>
    </dataValidation>
    <dataValidation type="textLength" allowBlank="1" showInputMessage="1" showErrorMessage="1" errorTitle="Access" error="Obvezen podatek - v angleškem jeziku" prompt="Obvezen podatek" sqref="M653 GL653 QH653 AAD653 AJZ653 ATV653 BDR653 BNN653 BXJ653 CHF653 CRB653 DAX653 DKT653 DUP653 EEL653 EOH653 EYD653 FHZ653 FRV653 GBR653 GLN653 GVJ653 HFF653 HPB653 HYX653 IIT653 ISP653 JCL653 JMH653 JWD653 KFZ653 KPV653 KZR653 LJN653 LTJ653 MDF653 MNB653 MWX653 NGT653 NQP653 OAL653 OKH653 OUD653 PDZ653 PNV653 PXR653 QHN653 QRJ653 RBF653 RLB653 RUX653 SET653 SOP653">
      <formula1>1</formula1>
      <formula2>300</formula2>
    </dataValidation>
    <dataValidation type="whole" showInputMessage="1" showErrorMessage="1" errorTitle="Stopnja odpisanosti" error="odstotek (celoštevilska vrednost)" prompt="Obvezen podatek" sqref="W653 GV653 QR653 AAN653 AKJ653 AUF653 BEB653 BNX653 BXT653 CHP653 CRL653 DBH653 DLD653 DUZ653 EEV653 EOR653 EYN653 FIJ653 FSF653 GCB653 GLX653 GVT653 HFP653 HPL653 HZH653 IJD653 ISZ653 JCV653 JMR653 JWN653 KGJ653 KQF653 LAB653 LJX653 LTT653 MDP653 MNL653 MXH653 NHD653 NQZ653 OAV653 OKR653 OUN653 PEJ653 POF653 PYB653 QHX653 QRT653 RBP653 RLL653 RVH653 SFD653 SOZ653">
      <formula1>0</formula1>
      <formula2>100</formula2>
    </dataValidation>
    <dataValidation type="whole" allowBlank="1" showInputMessage="1" showErrorMessage="1" errorTitle="Letna stopnja izkoriščenosti" error="odstotek (celoštevilska vrednost)" prompt="Obvezen podatek" sqref="V653 GU653 QQ653 AAM653 AKI653 AUE653 BEA653 BNW653 BXS653 CHO653 CRK653 DBG653 DLC653 DUY653 EEU653 EOQ653 EYM653 FII653 FSE653 GCA653 GLW653 GVS653 HFO653 HPK653 HZG653 IJC653 ISY653 JCU653 JMQ653 JWM653 KGI653 KQE653 LAA653 LJW653 LTS653 MDO653 MNK653 MXG653 NHC653 NQY653 OAU653 OKQ653 OUM653 PEI653 POE653 PYA653 QHW653 QRS653 RBO653 RLK653 RVG653 SFC653 SOY653">
      <formula1>0</formula1>
      <formula2>300</formula2>
    </dataValidation>
    <dataValidation allowBlank="1" showErrorMessage="1" errorTitle="Klasifikacija" error="Obvezen podatek_x000a_" sqref="Y653 GX653 QT653 AAP653 AKL653 AUH653 BED653 BNZ653 BXV653 CHR653 CRN653 DBJ653 DLF653 DVB653 EEX653 EOT653 EYP653 FIL653 FSH653 GCD653 GLZ653 GVV653 HFR653 HPN653 HZJ653 IJF653 ITB653 JCX653 JMT653 JWP653 KGL653 KQH653 LAD653 LJZ653 LTV653 MDR653 MNN653 MXJ653 NHF653 NRB653 OAX653 OKT653 OUP653 PEL653 POH653 PYD653 QHZ653 QRV653 RBR653 RLN653 RVJ653 SFF653 SPB653">
      <formula1>0</formula1>
      <formula2>0</formula2>
    </dataValidation>
    <dataValidation type="textLength" allowBlank="1" showInputMessage="1" showErrorMessage="1" errorTitle="spletna stran" error="obvezen podatek!" promptTitle="spletna stran " prompt="navedite spletno stran, kjer je predstavljena raziskovalna oprema, cenik, pogoji dostopa, OBVEZEN PODATEK!" sqref="X653 GW653 QS653 AAO653 AKK653 AUG653 BEC653 BNY653 BXU653 CHQ653 CRM653 DBI653 DLE653 DVA653 EEW653 EOS653 EYO653 FIK653 FSG653 GCC653 GLY653 GVU653 HFQ653 HPM653 HZI653 IJE653 ITA653 JCW653 JMS653 JWO653 KGK653 KQG653 LAC653 LJY653 LTU653 MDQ653 MNM653 MXI653 NHE653 NRA653 OAW653 OKS653 OUO653 PEK653 POG653 PYC653 QHY653 QRU653 RBQ653 RLM653 RVI653 SFE653 SPA653">
      <formula1>0</formula1>
      <formula2>200</formula2>
    </dataValidation>
    <dataValidation type="decimal" operator="greaterThanOrEqual" allowBlank="1" showErrorMessage="1" sqref="J653 GI653 QE653 AAA653 AJW653 ATS653 BDO653 BNK653 BXG653 CHC653 CQY653 DAU653 DKQ653 DUM653 EEI653 EOE653 EYA653 FHW653 FRS653 GBO653 GLK653 GVG653 HFC653 HOY653 HYU653 IIQ653 ISM653 JCI653 JME653 JWA653 KFW653 KPS653 KZO653 LJK653 LTG653 MDC653 MMY653 MWU653 NGQ653 NQM653 OAI653 OKE653 OUA653 PDW653 PNS653 PXO653 QHK653 QRG653 RBC653 RKY653 RUU653 SEQ653 SOM653">
      <formula1>0</formula1>
      <formula2>0</formula2>
    </dataValidation>
    <dataValidation allowBlank="1" showInputMessage="1" showErrorMessage="1" prompt="Vpišite samo prvo leto nakupa" sqref="H653 GG653 QC653 ZY653 AJU653 ATQ653 BDM653 BNI653 BXE653 CHA653 CQW653 DAS653 DKO653 DUK653 EEG653 EOC653 EXY653 FHU653 FRQ653 GBM653 GLI653 GVE653 HFA653 HOW653 HYS653 IIO653 ISK653 JCG653 JMC653 JVY653 KFU653 KPQ653 KZM653 LJI653 LTE653 MDA653 MMW653 MWS653 NGO653 NQK653 OAG653 OKC653 OTY653 PDU653 PNQ653 PXM653 QHI653 QRE653 RBA653 RKW653 RUS653 SEO653 SOK653">
      <formula1>0</formula1>
      <formula2>0</formula2>
    </dataValidation>
    <dataValidation type="decimal" allowBlank="1" showInputMessage="1" showErrorMessage="1" prompt="obvezen podatek" sqref="Q653:U653 GP653:GT653 QL653:QP653 AAH653:AAL653 AKD653:AKH653 ATZ653:AUD653 BDV653:BDZ653 BNR653:BNV653 BXN653:BXR653 CHJ653:CHN653 CRF653:CRJ653 DBB653:DBF653 DKX653:DLB653 DUT653:DUX653 EEP653:EET653 EOL653:EOP653 EYH653:EYL653 FID653:FIH653 FRZ653:FSD653 GBV653:GBZ653 GLR653:GLV653 GVN653:GVR653 HFJ653:HFN653 HPF653:HPJ653 HZB653:HZF653 IIX653:IJB653 IST653:ISX653 JCP653:JCT653 JML653:JMP653 JWH653:JWL653 KGD653:KGH653 KPZ653:KQD653 KZV653:KZZ653 LJR653:LJV653 LTN653:LTR653 MDJ653:MDN653 MNF653:MNJ653 MXB653:MXF653 NGX653:NHB653 NQT653:NQX653 OAP653:OAT653 OKL653:OKP653 OUH653:OUL653 PED653:PEH653 PNZ653:POD653 PXV653:PXZ653 QHR653:QHV653 QRN653:QRR653 RBJ653:RBN653 RLF653:RLJ653 RVB653:RVF653 SEX653:SFB653 SOT653:SOX653">
      <formula1>0</formula1>
      <formula2>10000</formula2>
    </dataValidation>
    <dataValidation allowBlank="1" showInputMessage="1" showErrorMessage="1" prompt="Sicris šifra, vpišite samo enega skrbnika" sqref="F653 GE653 QA653 ZW653 AJS653 ATO653 BDK653 BNG653 BXC653 CGY653 CQU653 DAQ653 DKM653 DUI653 EEE653 EOA653 EXW653 FHS653 FRO653 GBK653 GLG653 GVC653 HEY653 HOU653 HYQ653 IIM653 ISI653 JCE653 JMA653 JVW653 KFS653 KPO653 KZK653 LJG653 LTC653 MCY653 MMU653 MWQ653 NGM653 NQI653 OAE653 OKA653 OTW653 PDS653 PNO653 PXK653 QHG653 QRC653 RAY653 RKU653 RUQ653 SEM653 SOI653">
      <formula1>0</formula1>
      <formula2>0</formula2>
    </dataValidation>
    <dataValidation allowBlank="1" showInputMessage="1" showErrorMessage="1" prompt="Vpišite šifro raziskovalnega oz. infrastrukturnega programa, ne navajajte dveh programov_x000a_ " sqref="D653 GC653 PY653 ZU653 AJQ653 ATM653 BDI653 BNE653 BXA653 CGW653 CQS653 DAO653 DKK653 DUG653 EEC653 ENY653 EXU653 FHQ653 FRM653 GBI653 GLE653 GVA653 HEW653 HOS653 HYO653 IIK653 ISG653 JCC653 JLY653 JVU653 KFQ653 KPM653 KZI653 LJE653 LTA653 MCW653 MMS653 MWO653 NGK653 NQG653 OAC653 OJY653 OTU653 PDQ653 PNM653 PXI653 QHE653 QRA653 RAW653 RKS653 RUO653 SEK653 SOG653">
      <formula1>0</formula1>
      <formula2>0</formula2>
    </dataValidation>
    <dataValidation type="decimal" errorStyle="warning" allowBlank="1" showInputMessage="1" showErrorMessage="1" errorTitle="Cena" error="mora biti enaka ali manjša od lastne cene" sqref="U55 GT55 QP55 AAL55 AKH55 AUD55 BDZ55 BNV55 BXR55 CHN55 CRJ55 DBF55 DLB55 DUX55 EET55 EOP55 EYL55 FIH55 FSD55 GBZ55 GLV55 GVR55 HFN55 HPJ55 HZF55 IJB55 ISX55 JCT55 JMP55 JWL55 KGH55 KQD55 KZZ55 LJV55 LTR55 MDN55 MNJ55 MXF55 NHB55 NQX55 OAT55 OKP55 OUL55 PEH55 POD55 PXZ55 QHV55 QRR55 RBN55 RLJ55 RVF55 SFB55 SOX55">
      <formula1>0</formula1>
      <formula2>AF55</formula2>
    </dataValidation>
    <dataValidation type="whole" allowBlank="1" showErrorMessage="1" errorTitle="Mesečna stopnja izkoriščenosti" error="odstotek (celoštevilska vrednost)" sqref="AF46 HE46 RA46 AAW46 AKS46 AUO46 BEK46 BOG46 BYC46 CHY46 CRU46 DBQ46 DLM46 DVI46 EFE46 EPA46 EYW46 FIS46 FSO46 GCK46 GMG46 GWC46 HFY46 HPU46 HZQ46 IJM46 ITI46 JDE46 JNA46 JWW46 KGS46 KQO46 LAK46 LKG46 LUC46 MDY46 MNU46 MXQ46 NHM46 NRI46 OBE46 OLA46 OUW46 PES46 POO46 PYK46 QIG46 QSC46 RBY46 RLU46 RVQ46 SFM46 SPI46 AF51 HE51 RA51 AAW51 AKS51 AUO51 BEK51 BOG51 BYC51 CHY51 CRU51 DBQ51 DLM51 DVI51 EFE51 EPA51 EYW51 FIS51 FSO51 GCK51 GMG51 GWC51 HFY51 HPU51 HZQ51 IJM51 ITI51 JDE51 JNA51 JWW51 KGS51 KQO51 LAK51 LKG51 LUC51 MDY51 MNU51 MXQ51 NHM51 NRI51 OBE51 OLA51 OUW51 PES51 POO51 PYK51 QIG51 QSC51 RBY51 RLU51 RVQ51 SFM51 SPI51">
      <formula1>0</formula1>
      <formula2>100</formula2>
    </dataValidation>
    <dataValidation type="whole" allowBlank="1" showInputMessage="1" showErrorMessage="1" errorTitle="Klasifikacija" error="Gl. zavihek Classification ali zavihek Klasifikacija_x000a_" sqref="Y87 GX87 QT87 AAP87 AKL87 AUH87 BED87 BNZ87 BXV87 CHR87 CRN87 DBJ87 DLF87 DVB87 EEX87 EOT87 EYP87 FIL87 FSH87 GCD87 GLZ87 GVV87 HFR87 HPN87 HZJ87 IJF87 ITB87 JCX87 JMT87 JWP87 KGL87 KQH87 LAD87 LJZ87 LTV87 MDR87 MNN87 MXJ87 NHF87 NRB87 OAX87 OKT87 OUP87 PEL87 POH87 PYD87 QHZ87 QRV87 RBR87 RLN87 RVJ87 SFF87 SPB87">
      <formula1>1</formula1>
      <formula2>6</formula2>
    </dataValidation>
    <dataValidation type="whole" allowBlank="1" showErrorMessage="1" errorTitle="Leto" error="celo število" sqref="H46 GG46 QC46 ZY46 AJU46 ATQ46 BDM46 BNI46 BXE46 CHA46 CQW46 DAS46 DKO46 DUK46 EEG46 EOC46 EXY46 FHU46 FRQ46 GBM46 GLI46 GVE46 HFA46 HOW46 HYS46 IIO46 ISK46 JCG46 JMC46 JVY46 KFU46 KPQ46 KZM46 LJI46 LTE46 MDA46 MMW46 MWS46 NGO46 NQK46 OAG46 OKC46 OTY46 PDU46 PNQ46 PXM46 QHI46 QRE46 RBA46 RKW46 RUS46 SEO46 SOK46 H51 GG51 QC51 ZY51 AJU51 ATQ51 BDM51 BNI51 BXE51 CHA51 CQW51 DAS51 DKO51 DUK51 EEG51 EOC51 EXY51 FHU51 FRQ51 GBM51 GLI51 GVE51 HFA51 HOW51 HYS51 IIO51 ISK51 JCG51 JMC51 JVY51 KFU51 KPQ51 KZM51 LJI51 LTE51 MDA51 MMW51 MWS51 NGO51 NQK51 OAG51 OKC51 OTY51 PDU51 PNQ51 PXM51 QHI51 QRE51 RBA51 RKW51 RUS51 SEO51 SOK51">
      <formula1>1900</formula1>
      <formula2>2020</formula2>
    </dataValidation>
    <dataValidation type="whole" operator="greaterThanOrEqual" allowBlank="1" showErrorMessage="1" errorTitle="Nabavna vrednost" error="celo število!" sqref="J46 GI46 QE46 AAA46 AJW46 ATS46 BDO46 BNK46 BXG46 CHC46 CQY46 DAU46 DKQ46 DUM46 EEI46 EOE46 EYA46 FHW46 FRS46 GBO46 GLK46 GVG46 HFC46 HOY46 HYU46 IIQ46 ISM46 JCI46 JME46 JWA46 KFW46 KPS46 KZO46 LJK46 LTG46 MDC46 MMY46 MWU46 NGQ46 NQM46 OAI46 OKE46 OUA46 PDW46 PNS46 PXO46 QHK46 QRG46 RBC46 RKY46 RUU46 SEQ46 SOM46 J51 GI51 QE51 AAA51 AJW51 ATS51 BDO51 BNK51 BXG51 CHC51 CQY51 DAU51 DKQ51 DUM51 EEI51 EOE51 EYA51 FHW51 FRS51 GBO51 GLK51 GVG51 HFC51 HOY51 HYU51 IIQ51 ISM51 JCI51 JME51 JWA51 KFW51 KPS51 KZO51 LJK51 LTG51 MDC51 MMY51 MWU51 NGQ51 NQM51 OAI51 OKE51 OUA51 PDW51 PNS51 PXO51 QHK51 QRG51 RBC51 RKY51 RUU51 SEQ51 SOM51">
      <formula1>0</formula1>
      <formula2>0</formula2>
    </dataValidation>
    <dataValidation type="decimal" operator="greaterThanOrEqual" allowBlank="1" showErrorMessage="1" errorTitle="Stroški dela" error="decimalno število!" sqref="T46 GS46 QO46 AAK46 AKG46 AUC46 BDY46 BNU46 BXQ46 CHM46 CRI46 DBE46 DLA46 DUW46 EES46 EOO46 EYK46 FIG46 FSC46 GBY46 GLU46 GVQ46 HFM46 HPI46 HZE46 IJA46 ISW46 JCS46 JMO46 JWK46 KGG46 KQC46 KZY46 LJU46 LTQ46 MDM46 MNI46 MXE46 NHA46 NQW46 OAS46 OKO46 OUK46 PEG46 POC46 PXY46 QHU46 QRQ46 RBM46 RLI46 RVE46 SFA46 SOW46 T51 GS51 QO51 AAK51 AKG51 AUC51 BDY51 BNU51 BXQ51 CHM51 CRI51 DBE51 DLA51 DUW51 EES51 EOO51 EYK51 FIG51 FSC51 GBY51 GLU51 GVQ51 HFM51 HPI51 HZE51 IJA51 ISW51 JCS51 JMO51 JWK51 KGG51 KQC51 KZY51 LJU51 LTQ51 MDM51 MNI51 MXE51 NHA51 NQW51 OAS51 OKO51 OUK51 PEG51 POC51 PXY51 QHU51 QRQ51 RBM51 RLI51 RVE51 SFA51 SOW51">
      <formula1>0</formula1>
      <formula2>0</formula2>
    </dataValidation>
    <dataValidation type="decimal" operator="greaterThanOrEqual" allowBlank="1" showErrorMessage="1" errorTitle="Stroški materiala" error="decimalno število!" sqref="S46 GR46 QN46 AAJ46 AKF46 AUB46 BDX46 BNT46 BXP46 CHL46 CRH46 DBD46 DKZ46 DUV46 EER46 EON46 EYJ46 FIF46 FSB46 GBX46 GLT46 GVP46 HFL46 HPH46 HZD46 IIZ46 ISV46 JCR46 JMN46 JWJ46 KGF46 KQB46 KZX46 LJT46 LTP46 MDL46 MNH46 MXD46 NGZ46 NQV46 OAR46 OKN46 OUJ46 PEF46 POB46 PXX46 QHT46 QRP46 RBL46 RLH46 RVD46 SEZ46 SOV46 S51 GR51 QN51 AAJ51 AKF51 AUB51 BDX51 BNT51 BXP51 CHL51 CRH51 DBD51 DKZ51 DUV51 EER51 EON51 EYJ51 FIF51 FSB51 GBX51 GLT51 GVP51 HFL51 HPH51 HZD51 IIZ51 ISV51 JCR51 JMN51 JWJ51 KGF51 KQB51 KZX51 LJT51 LTP51 MDL51 MNH51 MXD51 NGZ51 NQV51 OAR51 OKN51 OUJ51 PEF51 POB51 PXX51 QHT51 QRP51 RBL51 RLH51 RVD51 SEZ51 SOV51">
      <formula1>0</formula1>
      <formula2>0</formula2>
    </dataValidation>
    <dataValidation type="decimal" operator="greaterThanOrEqual" allowBlank="1" showErrorMessage="1" errorTitle="Amortizacija" error="decimalno število!" sqref="R46 GQ46 QM46 AAI46 AKE46 AUA46 BDW46 BNS46 BXO46 CHK46 CRG46 DBC46 DKY46 DUU46 EEQ46 EOM46 EYI46 FIE46 FSA46 GBW46 GLS46 GVO46 HFK46 HPG46 HZC46 IIY46 ISU46 JCQ46 JMM46 JWI46 KGE46 KQA46 KZW46 LJS46 LTO46 MDK46 MNG46 MXC46 NGY46 NQU46 OAQ46 OKM46 OUI46 PEE46 POA46 PXW46 QHS46 QRO46 RBK46 RLG46 RVC46 SEY46 SOU46 R51 GQ51 QM51 AAI51 AKE51 AUA51 BDW51 BNS51 BXO51 CHK51 CRG51 DBC51 DKY51 DUU51 EEQ51 EOM51 EYI51 FIE51 FSA51 GBW51 GLS51 GVO51 HFK51 HPG51 HZC51 IIY51 ISU51 JCQ51 JMM51 JWI51 KGE51 KQA51 KZW51 LJS51 LTO51 MDK51 MNG51 MXC51 NGY51 NQU51 OAQ51 OKM51 OUI51 PEE51 POA51 PXW51 QHS51 QRO51 RBK51 RLG51 RVC51 SEY51 SOU51">
      <formula1>0</formula1>
      <formula2>0</formula2>
    </dataValidation>
    <dataValidation type="whole" allowBlank="1" showErrorMessage="1" errorTitle="Stopnja odpisanosti" error="odstotek (celoštevilska vrednost)" sqref="W46 GV46 QR46 AAN46 AKJ46 AUF46 BEB46 BNX46 BXT46 CHP46 CRL46 DBH46 DLD46 DUZ46 EEV46 EOR46 EYN46 FIJ46 FSF46 GCB46 GLX46 GVT46 HFP46 HPL46 HZH46 IJD46 ISZ46 JCV46 JMR46 JWN46 KGJ46 KQF46 LAB46 LJX46 LTT46 MDP46 MNL46 MXH46 NHD46 NQZ46 OAV46 OKR46 OUN46 PEJ46 POF46 PYB46 QHX46 QRT46 RBP46 RLL46 RVH46 SFD46 SOZ46 W51 GV51 QR51 AAN51 AKJ51 AUF51 BEB51 BNX51 BXT51 CHP51 CRL51 DBH51 DLD51 DUZ51 EEV51 EOR51 EYN51 FIJ51 FSF51 GCB51 GLX51 GVT51 HFP51 HPL51 HZH51 IJD51 ISZ51 JCV51 JMR51 JWN51 KGJ51 KQF51 LAB51 LJX51 LTT51 MDP51 MNL51 MXH51 NHD51 NQZ51 OAV51 OKR51 OUN51 PEJ51 POF51 PYB51 QHX51 QRT51 RBP51 RLL51 RVH51 SFD51 SOZ51">
      <formula1>0</formula1>
      <formula2>100</formula2>
    </dataValidation>
    <dataValidation type="textLength" allowBlank="1" showErrorMessage="1" sqref="X51 GW51 QS51 AAO51 AKK51 AUG51 BEC51 BNY51 BXU51 CHQ51 CRM51 DBI51 DLE51 DVA51 EEW51 EOS51 EYO51 FIK51 FSG51 GCC51 GLY51 GVU51 HFQ51 HPM51 HZI51 IJE51 ITA51 JCW51 JMS51 JWO51 KGK51 KQG51 LAC51 LJY51 LTU51 MDQ51 MNM51 MXI51 NHE51 NRA51 OAW51 OKS51 OUO51 PEK51 POG51 PYC51 QHY51 QRU51 RBQ51 RLM51 RVI51 SFE51 SPA51 X46 GW46 QS46 AAO46 AKK46 AUG46 BEC46 BNY46 BXU46 CHQ46 CRM46 DBI46 DLE46 DVA46 EEW46 EOS46 EYO46 FIK46 FSG46 GCC46 GLY46 GVU46 HFQ46 HPM46 HZI46 IJE46 ITA46 JCW46 JMS46 JWO46 KGK46 KQG46 LAC46 LJY46 LTU46 MDQ46 MNM46 MXI46 NHE46 NRA46 OAW46 OKS46 OUO46 PEK46 POG46 PYC46 QHY46 QRU46 RBQ46 RLM46 RVI46 SFE46 SPA46">
      <formula1>0</formula1>
      <formula2>100</formula2>
    </dataValidation>
    <dataValidation type="whole" allowBlank="1" showErrorMessage="1" errorTitle="Klasifikacija" error="Gl. zavihek Classification ali zavihek Klasifikacija_x000a_" sqref="AA46 GZ46 QV46 AAR46 AKN46 AUJ46 BEF46 BOB46 BXX46 CHT46 CRP46 DBL46 DLH46 DVD46 EEZ46 EOV46 EYR46 FIN46 FSJ46 GCF46 GMB46 GVX46 HFT46 HPP46 HZL46 IJH46 ITD46 JCZ46 JMV46 JWR46 KGN46 KQJ46 LAF46 LKB46 LTX46 MDT46 MNP46 MXL46 NHH46 NRD46 OAZ46 OKV46 OUR46 PEN46 POJ46 PYF46 QIB46 QRX46 RBT46 RLP46 RVL46 SFH46 SPD46 AA51:AB51 GZ51:HA51 QV51:QW51 AAR51:AAS51 AKN51:AKO51 AUJ51:AUK51 BEF51:BEG51 BOB51:BOC51 BXX51:BXY51 CHT51:CHU51 CRP51:CRQ51 DBL51:DBM51 DLH51:DLI51 DVD51:DVE51 EEZ51:EFA51 EOV51:EOW51 EYR51:EYS51 FIN51:FIO51 FSJ51:FSK51 GCF51:GCG51 GMB51:GMC51 GVX51:GVY51 HFT51:HFU51 HPP51:HPQ51 HZL51:HZM51 IJH51:IJI51 ITD51:ITE51 JCZ51:JDA51 JMV51:JMW51 JWR51:JWS51 KGN51:KGO51 KQJ51:KQK51 LAF51:LAG51 LKB51:LKC51 LTX51:LTY51 MDT51:MDU51 MNP51:MNQ51 MXL51:MXM51 NHH51:NHI51 NRD51:NRE51 OAZ51:OBA51 OKV51:OKW51 OUR51:OUS51 PEN51:PEO51 POJ51:POK51 PYF51:PYG51 QIB51:QIC51 QRX51:QRY51 RBT51:RBU51 RLP51:RLQ51 RVL51:RVM51 SFH51:SFI51 SPD51:SPE51">
      <formula1>1</formula1>
      <formula2>9</formula2>
    </dataValidation>
    <dataValidation type="whole" allowBlank="1" showErrorMessage="1" errorTitle="Klasifikacija" error="Gl. zavihek Classification ali zavihek Klasifikacija_x000a_" sqref="Y46 GX46 QT46 AAP46 AKL46 AUH46 BED46 BNZ46 BXV46 CHR46 CRN46 DBJ46 DLF46 DVB46 EEX46 EOT46 EYP46 FIL46 FSH46 GCD46 GLZ46 GVV46 HFR46 HPN46 HZJ46 IJF46 ITB46 JCX46 JMT46 JWP46 KGL46 KQH46 LAD46 LJZ46 LTV46 MDR46 MNN46 MXJ46 NHF46 NRB46 OAX46 OKT46 OUP46 PEL46 POH46 PYD46 QHZ46 QRV46 RBR46 RLN46 RVJ46 SFF46 SPB46 Y51 GX51 QT51 AAP51 AKL51 AUH51 BED51 BNZ51 BXV51 CHR51 CRN51 DBJ51 DLF51 DVB51 EEX51 EOT51 EYP51 FIL51 FSH51 GCD51 GLZ51 GVV51 HFR51 HPN51 HZJ51 IJF51 ITB51 JCX51 JMT51 JWP51 KGL51 KQH51 LAD51 LJZ51 LTV51 MDR51 MNN51 MXJ51 NHF51 NRB51 OAX51 OKT51 OUP51 PEL51 POH51 PYD51 QHZ51 QRV51 RBR51 RLN51 RVJ51 SFF51 SPB51">
      <formula1>1</formula1>
      <formula2>4</formula2>
    </dataValidation>
    <dataValidation type="whole" allowBlank="1" showErrorMessage="1" errorTitle="Odstotek uporabe" error="odstotek (celoštevilska vrednost)" sqref="AI46 HH46 RD46 AAZ46 AKV46 AUR46 BEN46 BOJ46 BYF46 CIB46 CRX46 DBT46 DLP46 DVL46 EFH46 EPD46 EYZ46 FIV46 FSR46 GCN46 GMJ46 GWF46 HGB46 HPX46 HZT46 IJP46 ITL46 JDH46 JND46 JWZ46 KGV46 KQR46 LAN46 LKJ46 LUF46 MEB46 MNX46 MXT46 NHP46 NRL46 OBH46 OLD46 OUZ46 PEV46 POR46 PYN46 QIJ46 QSF46 RCB46 RLX46 RVT46 SFP46 SPL46 AL46 HK46 RG46 ABC46 AKY46 AUU46 BEQ46 BOM46 BYI46 CIE46 CSA46 DBW46 DLS46 DVO46 EFK46 EPG46 EZC46 FIY46 FSU46 GCQ46 GMM46 GWI46 HGE46 HQA46 HZW46 IJS46 ITO46 JDK46 JNG46 JXC46 KGY46 KQU46 LAQ46 LKM46 LUI46 MEE46 MOA46 MXW46 NHS46 NRO46 OBK46 OLG46 OVC46 PEY46 POU46 PYQ46 QIM46 QSI46 RCE46 RMA46 RVW46 SFS46 SPO46 AO46 HN46 RJ46 ABF46 ALB46 AUX46 BET46 BOP46 BYL46 CIH46 CSD46 DBZ46 DLV46 DVR46 EFN46 EPJ46 EZF46 FJB46 FSX46 GCT46 GMP46 GWL46 HGH46 HQD46 HZZ46 IJV46 ITR46 JDN46 JNJ46 JXF46 KHB46 KQX46 LAT46 LKP46 LUL46 MEH46 MOD46 MXZ46 NHV46 NRR46 OBN46 OLJ46 OVF46 PFB46 POX46 PYT46 QIP46 QSL46 RCH46 RMD46 RVZ46 SFV46 SPR46 AR46 HQ46 RM46 ABI46 ALE46 AVA46 BEW46 BOS46 BYO46 CIK46 CSG46 DCC46 DLY46 DVU46 EFQ46 EPM46 EZI46 FJE46 FTA46 GCW46 GMS46 GWO46 HGK46 HQG46 IAC46 IJY46 ITU46 JDQ46 JNM46 JXI46 KHE46 KRA46 LAW46 LKS46 LUO46 MEK46 MOG46 MYC46 NHY46 NRU46 OBQ46 OLM46 OVI46 PFE46 PPA46 PYW46 QIS46 QSO46 RCK46 RMG46 RWC46 SFY46 SPU46 AU46 HT46 RP46 ABL46 ALH46 AVD46 BEZ46 BOV46 BYR46 CIN46 CSJ46 DCF46 DMB46 DVX46 EFT46 EPP46 EZL46 FJH46 FTD46 GCZ46 GMV46 GWR46 HGN46 HQJ46 IAF46 IKB46 ITX46 JDT46 JNP46 JXL46 KHH46 KRD46 LAZ46 LKV46 LUR46 MEN46 MOJ46 MYF46 NIB46 NRX46 OBT46 OLP46 OVL46 PFH46 PPD46 PYZ46 QIV46 QSR46 RCN46 RMJ46 RWF46 SGB46 SPX46 AX46 HW46 RS46 ABO46 ALK46 AVG46 BFC46 BOY46 BYU46 CIQ46 CSM46 DCI46 DME46 DWA46 EFW46 EPS46 EZO46 FJK46 FTG46 GDC46 GMY46 GWU46 HGQ46 HQM46 IAI46 IKE46 IUA46 JDW46 JNS46 JXO46 KHK46 KRG46 LBC46 LKY46 LUU46 MEQ46 MOM46 MYI46 NIE46 NSA46 OBW46 OLS46 OVO46 PFK46 PPG46 PZC46 QIY46 QSU46 RCQ46 RMM46 RWI46 SGE46 SQA46 AI51 HH51 RD51 AAZ51 AKV51 AUR51 BEN51 BOJ51 BYF51 CIB51 CRX51 DBT51 DLP51 DVL51 EFH51 EPD51 EYZ51 FIV51 FSR51 GCN51 GMJ51 GWF51 HGB51 HPX51 HZT51 IJP51 ITL51 JDH51 JND51 JWZ51 KGV51 KQR51 LAN51 LKJ51 LUF51 MEB51 MNX51 MXT51 NHP51 NRL51 OBH51 OLD51 OUZ51 PEV51 POR51 PYN51 QIJ51 QSF51 RCB51 RLX51 RVT51 SFP51 SPL51 AL51 HK51 RG51 ABC51 AKY51 AUU51 BEQ51 BOM51 BYI51 CIE51 CSA51 DBW51 DLS51 DVO51 EFK51 EPG51 EZC51 FIY51 FSU51 GCQ51 GMM51 GWI51 HGE51 HQA51 HZW51 IJS51 ITO51 JDK51 JNG51 JXC51 KGY51 KQU51 LAQ51 LKM51 LUI51 MEE51 MOA51 MXW51 NHS51 NRO51 OBK51 OLG51 OVC51 PEY51 POU51 PYQ51 QIM51 QSI51 RCE51 RMA51 RVW51 SFS51 SPO51 AO51 HN51 RJ51 ABF51 ALB51 AUX51 BET51 BOP51 BYL51 CIH51 CSD51 DBZ51 DLV51 DVR51 EFN51 EPJ51 EZF51 FJB51 FSX51 GCT51 GMP51 GWL51 HGH51 HQD51 HZZ51 IJV51 ITR51 JDN51 JNJ51 JXF51 KHB51 KQX51 LAT51 LKP51 LUL51 MEH51 MOD51 MXZ51 NHV51 NRR51 OBN51 OLJ51 OVF51 PFB51 POX51 PYT51 QIP51 QSL51 RCH51 RMD51 RVZ51 SFV51 SPR51 AR51 HQ51 RM51 ABI51 ALE51 AVA51 BEW51 BOS51 BYO51 CIK51 CSG51 DCC51 DLY51 DVU51 EFQ51 EPM51 EZI51 FJE51 FTA51 GCW51 GMS51 GWO51 HGK51 HQG51 IAC51 IJY51 ITU51 JDQ51 JNM51 JXI51 KHE51 KRA51 LAW51 LKS51 LUO51 MEK51 MOG51 MYC51 NHY51 NRU51 OBQ51 OLM51 OVI51 PFE51 PPA51 PYW51 QIS51 QSO51 RCK51 RMG51 RWC51 SFY51 SPU51 AU51 HT51 RP51 ABL51 ALH51 AVD51 BEZ51 BOV51 BYR51 CIN51 CSJ51 DCF51 DMB51 DVX51 EFT51 EPP51 EZL51 FJH51 FTD51 GCZ51 GMV51 GWR51 HGN51 HQJ51 IAF51 IKB51 ITX51 JDT51 JNP51 JXL51 KHH51 KRD51 LAZ51 LKV51 LUR51 MEN51 MOJ51 MYF51 NIB51 NRX51 OBT51 OLP51 OVL51 PFH51 PPD51 PYZ51 QIV51 QSR51 RCN51 RMJ51 RWF51 SGB51 SPX51 AX51 HW51 RS51 ABO51 ALK51 AVG51 BFC51 BOY51 BYU51 CIQ51 CSM51 DCI51 DME51 DWA51 EFW51 EPS51 EZO51 FJK51 FTG51 GDC51 GMY51 GWU51 HGQ51 HQM51 IAI51 IKE51 IUA51 JDW51 JNS51 JXO51 KHK51 KRG51 LBC51 LKY51 LUU51 MEQ51 MOM51 MYI51 NIE51 NSA51 OBW51 OLS51 OVO51 PFK51 PPG51 PZC51 QIY51 QSU51 RCQ51 RMM51 RWI51 SGE51 SQA51">
      <formula1>0</formula1>
      <formula2>100</formula2>
    </dataValidation>
    <dataValidation type="whole" allowBlank="1" showInputMessage="1" showErrorMessage="1" errorTitle="Klasifikacija" error="Gl. zavihek Classification ali zavihek Klasifikacija_x000a_" sqref="AB56 HA56 QW56 AAS56 AKO56 AUK56 BEG56 BOC56 BXY56 CHU56 CRQ56 DBM56 DLI56 DVE56 EFA56 EOW56 EYS56 FIO56 FSK56 GCG56 GMC56 GVY56 HFU56 HPQ56 HZM56 IJI56 ITE56 JDA56 JMW56 JWS56 KGO56 KQK56 LAG56 LKC56 LTY56 MDU56 MNQ56 MXM56 NHI56 NRE56 OBA56 OKW56 OUS56 PEO56 POK56 PYG56 QIC56 QRY56 RBU56 RLQ56 RVM56 SFI56 SPE56 AA77 GZ77 QV77 AAR77 AKN77 AUJ77 BEF77 BOB77 BXX77 CHT77 CRP77 DBL77 DLH77 DVD77 EEZ77 EOV77 EYR77 FIN77 FSJ77 GCF77 GMB77 GVX77 HFT77 HPP77 HZL77 IJH77 ITD77 JCZ77 JMV77 JWR77 KGN77 KQJ77 LAF77 LKB77 LTX77 MDT77 MNP77 MXL77 NHH77 NRD77 OAZ77 OKV77 OUR77 PEN77 POJ77 PYF77 QIB77 QRX77 RBT77 RLP77 RVL77 SFH77 SPD77 AA35:AB37 GZ35:HA37 QV35:QW37 AAR35:AAS37 AKN35:AKO37 AUJ35:AUK37 BEF35:BEG37 BOB35:BOC37 BXX35:BXY37 CHT35:CHU37 CRP35:CRQ37 DBL35:DBM37 DLH35:DLI37 DVD35:DVE37 EEZ35:EFA37 EOV35:EOW37 EYR35:EYS37 FIN35:FIO37 FSJ35:FSK37 GCF35:GCG37 GMB35:GMC37 GVX35:GVY37 HFT35:HFU37 HPP35:HPQ37 HZL35:HZM37 IJH35:IJI37 ITD35:ITE37 JCZ35:JDA37 JMV35:JMW37 JWR35:JWS37 KGN35:KGO37 KQJ35:KQK37 LAF35:LAG37 LKB35:LKC37 LTX35:LTY37 MDT35:MDU37 MNP35:MNQ37 MXL35:MXM37 NHH35:NHI37 NRD35:NRE37 OAZ35:OBA37 OKV35:OKW37 OUR35:OUS37 PEN35:PEO37 POJ35:POK37 PYF35:PYG37 QIB35:QIC37 QRX35:QRY37 RBT35:RBU37 RLP35:RLQ37 RVL35:RVM37 SFH35:SFI37 SPD35:SPE37 AA44 GZ44 QV44 AAR44 AKN44 AUJ44 BEF44 BOB44 BXX44 CHT44 CRP44 DBL44 DLH44 DVD44 EEZ44 EOV44 EYR44 FIN44 FSJ44 GCF44 GMB44 GVX44 HFT44 HPP44 HZL44 IJH44 ITD44 JCZ44 JMV44 JWR44 KGN44 KQJ44 LAF44 LKB44 LTX44 MDT44 MNP44 MXL44 NHH44 NRD44 OAZ44 OKV44 OUR44 PEN44 POJ44 PYF44 QIB44 QRX44 RBT44 RLP44 RVL44 SFH44 SPD44 AA69 GZ69 QV69 AAR69 AKN69 AUJ69 BEF69 BOB69 BXX69 CHT69 CRP69 DBL69 DLH69 DVD69 EEZ69 EOV69 EYR69 FIN69 FSJ69 GCF69 GMB69 GVX69 HFT69 HPP69 HZL69 IJH69 ITD69 JCZ69 JMV69 JWR69 KGN69 KQJ69 LAF69 LKB69 LTX69 MDT69 MNP69 MXL69 NHH69 NRD69 OAZ69 OKV69 OUR69 PEN69 POJ69 PYF69 QIB69 QRX69 RBT69 RLP69 RVL69 SFH69 SPD69 AA52 GZ52 QV52 AAR52 AKN52 AUJ52 BEF52 BOB52 BXX52 CHT52 CRP52 DBL52 DLH52 DVD52 EEZ52 EOV52 EYR52 FIN52 FSJ52 GCF52 GMB52 GVX52 HFT52 HPP52 HZL52 IJH52 ITD52 JCZ52 JMV52 JWR52 KGN52 KQJ52 LAF52 LKB52 LTX52 MDT52 MNP52 MXL52 NHH52 NRD52 OAZ52 OKV52 OUR52 PEN52 POJ52 PYF52 QIB52 QRX52 RBT52 RLP52 RVL52 SFH52 SPD52 AA45:AB45 GZ45:HA45 QV45:QW45 AAR45:AAS45 AKN45:AKO45 AUJ45:AUK45 BEF45:BEG45 BOB45:BOC45 BXX45:BXY45 CHT45:CHU45 CRP45:CRQ45 DBL45:DBM45 DLH45:DLI45 DVD45:DVE45 EEZ45:EFA45 EOV45:EOW45 EYR45:EYS45 FIN45:FIO45 FSJ45:FSK45 GCF45:GCG45 GMB45:GMC45 GVX45:GVY45 HFT45:HFU45 HPP45:HPQ45 HZL45:HZM45 IJH45:IJI45 ITD45:ITE45 JCZ45:JDA45 JMV45:JMW45 JWR45:JWS45 KGN45:KGO45 KQJ45:KQK45 LAF45:LAG45 LKB45:LKC45 LTX45:LTY45 MDT45:MDU45 MNP45:MNQ45 MXL45:MXM45 NHH45:NHI45 NRD45:NRE45 OAZ45:OBA45 OKV45:OKW45 OUR45:OUS45 PEN45:PEO45 POJ45:POK45 PYF45:PYG45 QIB45:QIC45 QRX45:QRY45 RBT45:RBU45 RLP45:RLQ45 RVL45:RVM45 SFH45:SFI45 SPD45:SPE45 AA38 GZ38 QV38 AAR38 AKN38 AUJ38 BEF38 BOB38 BXX38 CHT38 CRP38 DBL38 DLH38 DVD38 EEZ38 EOV38 EYR38 FIN38 FSJ38 GCF38 GMB38 GVX38 HFT38 HPP38 HZL38 IJH38 ITD38 JCZ38 JMV38 JWR38 KGN38 KQJ38 LAF38 LKB38 LTX38 MDT38 MNP38 MXL38 NHH38 NRD38 OAZ38 OKV38 OUR38 PEN38 POJ38 PYF38 QIB38 QRX38 RBT38 RLP38 RVL38 SFH38 SPD38 AA70:AB73 GZ70:HA73 QV70:QW73 AAR70:AAS73 AKN70:AKO73 AUJ70:AUK73 BEF70:BEG73 BOB70:BOC73 BXX70:BXY73 CHT70:CHU73 CRP70:CRQ73 DBL70:DBM73 DLH70:DLI73 DVD70:DVE73 EEZ70:EFA73 EOV70:EOW73 EYR70:EYS73 FIN70:FIO73 FSJ70:FSK73 GCF70:GCG73 GMB70:GMC73 GVX70:GVY73 HFT70:HFU73 HPP70:HPQ73 HZL70:HZM73 IJH70:IJI73 ITD70:ITE73 JCZ70:JDA73 JMV70:JMW73 JWR70:JWS73 KGN70:KGO73 KQJ70:KQK73 LAF70:LAG73 LKB70:LKC73 LTX70:LTY73 MDT70:MDU73 MNP70:MNQ73 MXL70:MXM73 NHH70:NHI73 NRD70:NRE73 OAZ70:OBA73 OKV70:OKW73 OUR70:OUS73 PEN70:PEO73 POJ70:POK73 PYF70:PYG73 QIB70:QIC73 QRX70:QRY73 RBT70:RBU73 RLP70:RLQ73 RVL70:RVM73 SFH70:SFI73 SPD70:SPE73 AA47:AB48 GZ47:HA48 QV47:QW48 AAR47:AAS48 AKN47:AKO48 AUJ47:AUK48 BEF47:BEG48 BOB47:BOC48 BXX47:BXY48 CHT47:CHU48 CRP47:CRQ48 DBL47:DBM48 DLH47:DLI48 DVD47:DVE48 EEZ47:EFA48 EOV47:EOW48 EYR47:EYS48 FIN47:FIO48 FSJ47:FSK48 GCF47:GCG48 GMB47:GMC48 GVX47:GVY48 HFT47:HFU48 HPP47:HPQ48 HZL47:HZM48 IJH47:IJI48 ITD47:ITE48 JCZ47:JDA48 JMV47:JMW48 JWR47:JWS48 KGN47:KGO48 KQJ47:KQK48 LAF47:LAG48 LKB47:LKC48 LTX47:LTY48 MDT47:MDU48 MNP47:MNQ48 MXL47:MXM48 NHH47:NHI48 NRD47:NRE48 OAZ47:OBA48 OKV47:OKW48 OUR47:OUS48 PEN47:PEO48 POJ47:POK48 PYF47:PYG48 QIB47:QIC48 QRX47:QRY48 RBT47:RBU48 RLP47:RLQ48 RVL47:RVM48 SFH47:SFI48 SPD47:SPE48 AA78:AB82 GZ78:HA82 QV78:QW82 AAR78:AAS82 AKN78:AKO82 AUJ78:AUK82 BEF78:BEG82 BOB78:BOC82 BXX78:BXY82 CHT78:CHU82 CRP78:CRQ82 DBL78:DBM82 DLH78:DLI82 DVD78:DVE82 EEZ78:EFA82 EOV78:EOW82 EYR78:EYS82 FIN78:FIO82 FSJ78:FSK82 GCF78:GCG82 GMB78:GMC82 GVX78:GVY82 HFT78:HFU82 HPP78:HPQ82 HZL78:HZM82 IJH78:IJI82 ITD78:ITE82 JCZ78:JDA82 JMV78:JMW82 JWR78:JWS82 KGN78:KGO82 KQJ78:KQK82 LAF78:LAG82 LKB78:LKC82 LTX78:LTY82 MDT78:MDU82 MNP78:MNQ82 MXL78:MXM82 NHH78:NHI82 NRD78:NRE82 OAZ78:OBA82 OKV78:OKW82 OUR78:OUS82 PEN78:PEO82 POJ78:POK82 PYF78:PYG82 QIB78:QIC82 QRX78:QRY82 RBT78:RBU82 RLP78:RLQ82 RVL78:RVM82 SFH78:SFI82 SPD78:SPE82 AA49 GZ49 QV49 AAR49 AKN49 AUJ49 BEF49 BOB49 BXX49 CHT49 CRP49 DBL49 DLH49 DVD49 EEZ49 EOV49 EYR49 FIN49 FSJ49 GCF49 GMB49 GVX49 HFT49 HPP49 HZL49 IJH49 ITD49 JCZ49 JMV49 JWR49 KGN49 KQJ49 LAF49 LKB49 LTX49 MDT49 MNP49 MXL49 NHH49 NRD49 OAZ49 OKV49 OUR49 PEN49 POJ49 PYF49 QIB49 QRX49 RBT49 RLP49 RVL49 SFH49 SPD49 AA53:AB55 GZ53:HA55 QV53:QW55 AAR53:AAS55 AKN53:AKO55 AUJ53:AUK55 BEF53:BEG55 BOB53:BOC55 BXX53:BXY55 CHT53:CHU55 CRP53:CRQ55 DBL53:DBM55 DLH53:DLI55 DVD53:DVE55 EEZ53:EFA55 EOV53:EOW55 EYR53:EYS55 FIN53:FIO55 FSJ53:FSK55 GCF53:GCG55 GMB53:GMC55 GVX53:GVY55 HFT53:HFU55 HPP53:HPQ55 HZL53:HZM55 IJH53:IJI55 ITD53:ITE55 JCZ53:JDA55 JMV53:JMW55 JWR53:JWS55 KGN53:KGO55 KQJ53:KQK55 LAF53:LAG55 LKB53:LKC55 LTX53:LTY55 MDT53:MDU55 MNP53:MNQ55 MXL53:MXM55 NHH53:NHI55 NRD53:NRE55 OAZ53:OBA55 OKV53:OKW55 OUR53:OUS55 PEN53:PEO55 POJ53:POK55 PYF53:PYG55 QIB53:QIC55 QRX53:QRY55 RBT53:RBU55 RLP53:RLQ55 RVL53:RVM55 SFH53:SFI55 SPD53:SPE55 AA89:AA90 GZ89:GZ90 QV89:QV90 AAR89:AAR90 AKN89:AKN90 AUJ89:AUJ90 BEF89:BEF90 BOB89:BOB90 BXX89:BXX90 CHT89:CHT90 CRP89:CRP90 DBL89:DBL90 DLH89:DLH90 DVD89:DVD90 EEZ89:EEZ90 EOV89:EOV90 EYR89:EYR90 FIN89:FIN90 FSJ89:FSJ90 GCF89:GCF90 GMB89:GMB90 GVX89:GVX90 HFT89:HFT90 HPP89:HPP90 HZL89:HZL90 IJH89:IJH90 ITD89:ITD90 JCZ89:JCZ90 JMV89:JMV90 JWR89:JWR90 KGN89:KGN90 KQJ89:KQJ90 LAF89:LAF90 LKB89:LKB90 LTX89:LTX90 MDT89:MDT90 MNP89:MNP90 MXL89:MXL90 NHH89:NHH90 NRD89:NRD90 OAZ89:OAZ90 OKV89:OKV90 OUR89:OUR90 PEN89:PEN90 POJ89:POJ90 PYF89:PYF90 QIB89:QIB90 QRX89:QRX90 RBT89:RBT90 RLP89:RLP90 RVL89:RVL90 SFH89:SFH90 SPD89:SPD90 AA39:AB43 GZ39:HA43 QV39:QW43 AAR39:AAS43 AKN39:AKO43 AUJ39:AUK43 BEF39:BEG43 BOB39:BOC43 BXX39:BXY43 CHT39:CHU43 CRP39:CRQ43 DBL39:DBM43 DLH39:DLI43 DVD39:DVE43 EEZ39:EFA43 EOV39:EOW43 EYR39:EYS43 FIN39:FIO43 FSJ39:FSK43 GCF39:GCG43 GMB39:GMC43 GVX39:GVY43 HFT39:HFU43 HPP39:HPQ43 HZL39:HZM43 IJH39:IJI43 ITD39:ITE43 JCZ39:JDA43 JMV39:JMW43 JWR39:JWS43 KGN39:KGO43 KQJ39:KQK43 LAF39:LAG43 LKB39:LKC43 LTX39:LTY43 MDT39:MDU43 MNP39:MNQ43 MXL39:MXM43 NHH39:NHI43 NRD39:NRE43 OAZ39:OBA43 OKV39:OKW43 OUR39:OUS43 PEN39:PEO43 POJ39:POK43 PYF39:PYG43 QIB39:QIC43 QRX39:QRY43 RBT39:RBU43 RLP39:RLQ43 RVL39:RVM43 SFH39:SFI43 SPD39:SPE43 AA83:AA87 GZ83:GZ87 QV83:QV87 AAR83:AAR87 AKN83:AKN87 AUJ83:AUJ87 BEF83:BEF87 BOB83:BOB87 BXX83:BXX87 CHT83:CHT87 CRP83:CRP87 DBL83:DBL87 DLH83:DLH87 DVD83:DVD87 EEZ83:EEZ87 EOV83:EOV87 EYR83:EYR87 FIN83:FIN87 FSJ83:FSJ87 GCF83:GCF87 GMB83:GMB87 GVX83:GVX87 HFT83:HFT87 HPP83:HPP87 HZL83:HZL87 IJH83:IJH87 ITD83:ITD87 JCZ83:JCZ87 JMV83:JMV87 JWR83:JWR87 KGN83:KGN87 KQJ83:KQJ87 LAF83:LAF87 LKB83:LKB87 LTX83:LTX87 MDT83:MDT87 MNP83:MNP87 MXL83:MXL87 NHH83:NHH87 NRD83:NRD87 OAZ83:OAZ87 OKV83:OKV87 OUR83:OUR87 PEN83:PEN87 POJ83:POJ87 PYF83:PYF87 QIB83:QIB87 QRX83:QRX87 RBT83:RBT87 RLP83:RLP87 RVL83:RVL87 SFH83:SFH87 SPD83:SPD87 AA50:AB50 GZ50:HA50 QV50:QW50 AAR50:AAS50 AKN50:AKO50 AUJ50:AUK50 BEF50:BEG50 BOB50:BOC50 BXX50:BXY50 CHT50:CHU50 CRP50:CRQ50 DBL50:DBM50 DLH50:DLI50 DVD50:DVE50 EEZ50:EFA50 EOV50:EOW50 EYR50:EYS50 FIN50:FIO50 FSJ50:FSK50 GCF50:GCG50 GMB50:GMC50 GVX50:GVY50 HFT50:HFU50 HPP50:HPQ50 HZL50:HZM50 IJH50:IJI50 ITD50:ITE50 JCZ50:JDA50 JMV50:JMW50 JWR50:JWS50 KGN50:KGO50 KQJ50:KQK50 LAF50:LAG50 LKB50:LKC50 LTX50:LTY50 MDT50:MDU50 MNP50:MNQ50 MXL50:MXM50 NHH50:NHI50 NRD50:NRE50 OAZ50:OBA50 OKV50:OKW50 OUR50:OUS50 PEN50:PEO50 POJ50:POK50 PYF50:PYG50 QIB50:QIC50 QRX50:QRY50 RBT50:RBU50 RLP50:RLQ50 RVL50:RVM50 SFH50:SFI50 SPD50:SPE50 AA67:AB68 GZ67:HA68 QV67:QW68 AAR67:AAS68 AKN67:AKO68 AUJ67:AUK68 BEF67:BEG68 BOB67:BOC68 BXX67:BXY68 CHT67:CHU68 CRP67:CRQ68 DBL67:DBM68 DLH67:DLI68 DVD67:DVE68 EEZ67:EFA68 EOV67:EOW68 EYR67:EYS68 FIN67:FIO68 FSJ67:FSK68 GCF67:GCG68 GMB67:GMC68 GVX67:GVY68 HFT67:HFU68 HPP67:HPQ68 HZL67:HZM68 IJH67:IJI68 ITD67:ITE68 JCZ67:JDA68 JMV67:JMW68 JWR67:JWS68 KGN67:KGO68 KQJ67:KQK68 LAF67:LAG68 LKB67:LKC68 LTX67:LTY68 MDT67:MDU68 MNP67:MNQ68 MXL67:MXM68 NHH67:NHI68 NRD67:NRE68 OAZ67:OBA68 OKV67:OKW68 OUR67:OUS68 PEN67:PEO68 POJ67:POK68 PYF67:PYG68 QIB67:QIC68 QRX67:QRY68 RBT67:RBU68 RLP67:RLQ68 RVL67:RVM68 SFH67:SFI68 SPD67:SPE68 AA88:AB88 GZ88:HA88 QV88:QW88 AAR88:AAS88 AKN88:AKO88 AUJ88:AUK88 BEF88:BEG88 BOB88:BOC88 BXX88:BXY88 CHT88:CHU88 CRP88:CRQ88 DBL88:DBM88 DLH88:DLI88 DVD88:DVE88 EEZ88:EFA88 EOV88:EOW88 EYR88:EYS88 FIN88:FIO88 FSJ88:FSK88 GCF88:GCG88 GMB88:GMC88 GVX88:GVY88 HFT88:HFU88 HPP88:HPQ88 HZL88:HZM88 IJH88:IJI88 ITD88:ITE88 JCZ88:JDA88 JMV88:JMW88 JWR88:JWS88 KGN88:KGO88 KQJ88:KQK88 LAF88:LAG88 LKB88:LKC88 LTX88:LTY88 MDT88:MDU88 MNP88:MNQ88 MXL88:MXM88 NHH88:NHI88 NRD88:NRE88 OAZ88:OBA88 OKV88:OKW88 OUR88:OUS88 PEN88:PEO88 POJ88:POK88 PYF88:PYG88 QIB88:QIC88 QRX88:QRY88 RBT88:RBU88 RLP88:RLQ88 RVL88:RVM88 SFH88:SFI88 SPD88:SPE88 AA56:AA66 GZ56:GZ66 QV56:QV66 AAR56:AAR66 AKN56:AKN66 AUJ56:AUJ66 BEF56:BEF66 BOB56:BOB66 BXX56:BXX66 CHT56:CHT66 CRP56:CRP66 DBL56:DBL66 DLH56:DLH66 DVD56:DVD66 EEZ56:EEZ66 EOV56:EOV66 EYR56:EYR66 FIN56:FIN66 FSJ56:FSJ66 GCF56:GCF66 GMB56:GMB66 GVX56:GVX66 HFT56:HFT66 HPP56:HPP66 HZL56:HZL66 IJH56:IJH66 ITD56:ITD66 JCZ56:JCZ66 JMV56:JMV66 JWR56:JWR66 KGN56:KGN66 KQJ56:KQJ66 LAF56:LAF66 LKB56:LKB66 LTX56:LTX66 MDT56:MDT66 MNP56:MNP66 MXL56:MXL66 NHH56:NHH66 NRD56:NRD66 OAZ56:OAZ66 OKV56:OKV66 OUR56:OUR66 PEN56:PEN66 POJ56:POJ66 PYF56:PYF66 QIB56:QIB66 QRX56:QRX66 RBT56:RBT66 RLP56:RLP66 RVL56:RVL66 SFH56:SFH66 SPD56:SPD66">
      <formula1>1</formula1>
      <formula2>9</formula2>
    </dataValidation>
    <dataValidation type="whole" allowBlank="1" showInputMessage="1" showErrorMessage="1" errorTitle="Klasifikacija" error="Gl. zavihek Classification ali zavihek Klasifikacija_x000a_" sqref="Z47:Z50 GY47:GY50 QU47:QU50 AAQ47:AAQ50 AKM47:AKM50 AUI47:AUI50 BEE47:BEE50 BOA47:BOA50 BXW47:BXW50 CHS47:CHS50 CRO47:CRO50 DBK47:DBK50 DLG47:DLG50 DVC47:DVC50 EEY47:EEY50 EOU47:EOU50 EYQ47:EYQ50 FIM47:FIM50 FSI47:FSI50 GCE47:GCE50 GMA47:GMA50 GVW47:GVW50 HFS47:HFS50 HPO47:HPO50 HZK47:HZK50 IJG47:IJG50 ITC47:ITC50 JCY47:JCY50 JMU47:JMU50 JWQ47:JWQ50 KGM47:KGM50 KQI47:KQI50 LAE47:LAE50 LKA47:LKA50 LTW47:LTW50 MDS47:MDS50 MNO47:MNO50 MXK47:MXK50 NHG47:NHG50 NRC47:NRC50 OAY47:OAY50 OKU47:OKU50 OUQ47:OUQ50 PEM47:PEM50 POI47:POI50 PYE47:PYE50 QIA47:QIA50 QRW47:QRW50 RBS47:RBS50 RLO47:RLO50 RVK47:RVK50 SFG47:SFG50 SPC47:SPC50 Z77:Z90 GY77:GY90 QU77:QU90 AAQ77:AAQ90 AKM77:AKM90 AUI77:AUI90 BEE77:BEE90 BOA77:BOA90 BXW77:BXW90 CHS77:CHS90 CRO77:CRO90 DBK77:DBK90 DLG77:DLG90 DVC77:DVC90 EEY77:EEY90 EOU77:EOU90 EYQ77:EYQ90 FIM77:FIM90 FSI77:FSI90 GCE77:GCE90 GMA77:GMA90 GVW77:GVW90 HFS77:HFS90 HPO77:HPO90 HZK77:HZK90 IJG77:IJG90 ITC77:ITC90 JCY77:JCY90 JMU77:JMU90 JWQ77:JWQ90 KGM77:KGM90 KQI77:KQI90 LAE77:LAE90 LKA77:LKA90 LTW77:LTW90 MDS77:MDS90 MNO77:MNO90 MXK77:MXK90 NHG77:NHG90 NRC77:NRC90 OAY77:OAY90 OKU77:OKU90 OUQ77:OUQ90 PEM77:PEM90 POI77:POI90 PYE77:PYE90 QIA77:QIA90 QRW77:QRW90 RBS77:RBS90 RLO77:RLO90 RVK77:RVK90 SFG77:SFG90 SPC77:SPC90 Z52:Z73 GY52:GY73 QU52:QU73 AAQ52:AAQ73 AKM52:AKM73 AUI52:AUI73 BEE52:BEE73 BOA52:BOA73 BXW52:BXW73 CHS52:CHS73 CRO52:CRO73 DBK52:DBK73 DLG52:DLG73 DVC52:DVC73 EEY52:EEY73 EOU52:EOU73 EYQ52:EYQ73 FIM52:FIM73 FSI52:FSI73 GCE52:GCE73 GMA52:GMA73 GVW52:GVW73 HFS52:HFS73 HPO52:HPO73 HZK52:HZK73 IJG52:IJG73 ITC52:ITC73 JCY52:JCY73 JMU52:JMU73 JWQ52:JWQ73 KGM52:KGM73 KQI52:KQI73 LAE52:LAE73 LKA52:LKA73 LTW52:LTW73 MDS52:MDS73 MNO52:MNO73 MXK52:MXK73 NHG52:NHG73 NRC52:NRC73 OAY52:OAY73 OKU52:OKU73 OUQ52:OUQ73 PEM52:PEM73 POI52:POI73 PYE52:PYE73 QIA52:QIA73 QRW52:QRW73 RBS52:RBS73 RLO52:RLO73 RVK52:RVK73 SFG52:SFG73 SPC52:SPC73 Z35:Z45 GY35:GY45 QU35:QU45 AAQ35:AAQ45 AKM35:AKM45 AUI35:AUI45 BEE35:BEE45 BOA35:BOA45 BXW35:BXW45 CHS35:CHS45 CRO35:CRO45 DBK35:DBK45 DLG35:DLG45 DVC35:DVC45 EEY35:EEY45 EOU35:EOU45 EYQ35:EYQ45 FIM35:FIM45 FSI35:FSI45 GCE35:GCE45 GMA35:GMA45 GVW35:GVW45 HFS35:HFS45 HPO35:HPO45 HZK35:HZK45 IJG35:IJG45 ITC35:ITC45 JCY35:JCY45 JMU35:JMU45 JWQ35:JWQ45 KGM35:KGM45 KQI35:KQI45 LAE35:LAE45 LKA35:LKA45 LTW35:LTW45 MDS35:MDS45 MNO35:MNO45 MXK35:MXK45 NHG35:NHG45 NRC35:NRC45 OAY35:OAY45 OKU35:OKU45 OUQ35:OUQ45 PEM35:PEM45 POI35:POI45 PYE35:PYE45 QIA35:QIA45 QRW35:QRW45 RBS35:RBS45 RLO35:RLO45 RVK35:RVK45 SFG35:SFG45 SPC35:SPC45">
      <formula1>1</formula1>
      <formula2>12</formula2>
    </dataValidation>
    <dataValidation type="whole" allowBlank="1" showInputMessage="1" showErrorMessage="1" errorTitle="Klasifikacija" error="Gl. zavihek Classification ali zavihek Klasifikacija_x000a_" sqref="Y47:Y50 GX47:GX50 QT47:QT50 AAP47:AAP50 AKL47:AKL50 AUH47:AUH50 BED47:BED50 BNZ47:BNZ50 BXV47:BXV50 CHR47:CHR50 CRN47:CRN50 DBJ47:DBJ50 DLF47:DLF50 DVB47:DVB50 EEX47:EEX50 EOT47:EOT50 EYP47:EYP50 FIL47:FIL50 FSH47:FSH50 GCD47:GCD50 GLZ47:GLZ50 GVV47:GVV50 HFR47:HFR50 HPN47:HPN50 HZJ47:HZJ50 IJF47:IJF50 ITB47:ITB50 JCX47:JCX50 JMT47:JMT50 JWP47:JWP50 KGL47:KGL50 KQH47:KQH50 LAD47:LAD50 LJZ47:LJZ50 LTV47:LTV50 MDR47:MDR50 MNN47:MNN50 MXJ47:MXJ50 NHF47:NHF50 NRB47:NRB50 OAX47:OAX50 OKT47:OKT50 OUP47:OUP50 PEL47:PEL50 POH47:POH50 PYD47:PYD50 QHZ47:QHZ50 QRV47:QRV50 RBR47:RBR50 RLN47:RLN50 RVJ47:RVJ50 SFF47:SFF50 SPB47:SPB50 Y88:Y90 GX88:GX90 QT88:QT90 AAP88:AAP90 AKL88:AKL90 AUH88:AUH90 BED88:BED90 BNZ88:BNZ90 BXV88:BXV90 CHR88:CHR90 CRN88:CRN90 DBJ88:DBJ90 DLF88:DLF90 DVB88:DVB90 EEX88:EEX90 EOT88:EOT90 EYP88:EYP90 FIL88:FIL90 FSH88:FSH90 GCD88:GCD90 GLZ88:GLZ90 GVV88:GVV90 HFR88:HFR90 HPN88:HPN90 HZJ88:HZJ90 IJF88:IJF90 ITB88:ITB90 JCX88:JCX90 JMT88:JMT90 JWP88:JWP90 KGL88:KGL90 KQH88:KQH90 LAD88:LAD90 LJZ88:LJZ90 LTV88:LTV90 MDR88:MDR90 MNN88:MNN90 MXJ88:MXJ90 NHF88:NHF90 NRB88:NRB90 OAX88:OAX90 OKT88:OKT90 OUP88:OUP90 PEL88:PEL90 POH88:POH90 PYD88:PYD90 QHZ88:QHZ90 QRV88:QRV90 RBR88:RBR90 RLN88:RLN90 RVJ88:RVJ90 SFF88:SFF90 SPB88:SPB90 Y77:Y86 GX77:GX86 QT77:QT86 AAP77:AAP86 AKL77:AKL86 AUH77:AUH86 BED77:BED86 BNZ77:BNZ86 BXV77:BXV86 CHR77:CHR86 CRN77:CRN86 DBJ77:DBJ86 DLF77:DLF86 DVB77:DVB86 EEX77:EEX86 EOT77:EOT86 EYP77:EYP86 FIL77:FIL86 FSH77:FSH86 GCD77:GCD86 GLZ77:GLZ86 GVV77:GVV86 HFR77:HFR86 HPN77:HPN86 HZJ77:HZJ86 IJF77:IJF86 ITB77:ITB86 JCX77:JCX86 JMT77:JMT86 JWP77:JWP86 KGL77:KGL86 KQH77:KQH86 LAD77:LAD86 LJZ77:LJZ86 LTV77:LTV86 MDR77:MDR86 MNN77:MNN86 MXJ77:MXJ86 NHF77:NHF86 NRB77:NRB86 OAX77:OAX86 OKT77:OKT86 OUP77:OUP86 PEL77:PEL86 POH77:POH86 PYD77:PYD86 QHZ77:QHZ86 QRV77:QRV86 RBR77:RBR86 RLN77:RLN86 RVJ77:RVJ86 SFF77:SFF86 SPB77:SPB86 Y52:Y73 GX52:GX73 QT52:QT73 AAP52:AAP73 AKL52:AKL73 AUH52:AUH73 BED52:BED73 BNZ52:BNZ73 BXV52:BXV73 CHR52:CHR73 CRN52:CRN73 DBJ52:DBJ73 DLF52:DLF73 DVB52:DVB73 EEX52:EEX73 EOT52:EOT73 EYP52:EYP73 FIL52:FIL73 FSH52:FSH73 GCD52:GCD73 GLZ52:GLZ73 GVV52:GVV73 HFR52:HFR73 HPN52:HPN73 HZJ52:HZJ73 IJF52:IJF73 ITB52:ITB73 JCX52:JCX73 JMT52:JMT73 JWP52:JWP73 KGL52:KGL73 KQH52:KQH73 LAD52:LAD73 LJZ52:LJZ73 LTV52:LTV73 MDR52:MDR73 MNN52:MNN73 MXJ52:MXJ73 NHF52:NHF73 NRB52:NRB73 OAX52:OAX73 OKT52:OKT73 OUP52:OUP73 PEL52:PEL73 POH52:POH73 PYD52:PYD73 QHZ52:QHZ73 QRV52:QRV73 RBR52:RBR73 RLN52:RLN73 RVJ52:RVJ73 SFF52:SFF73 SPB52:SPB73 Y35:Y45 GX35:GX45 QT35:QT45 AAP35:AAP45 AKL35:AKL45 AUH35:AUH45 BED35:BED45 BNZ35:BNZ45 BXV35:BXV45 CHR35:CHR45 CRN35:CRN45 DBJ35:DBJ45 DLF35:DLF45 DVB35:DVB45 EEX35:EEX45 EOT35:EOT45 EYP35:EYP45 FIL35:FIL45 FSH35:FSH45 GCD35:GCD45 GLZ35:GLZ45 GVV35:GVV45 HFR35:HFR45 HPN35:HPN45 HZJ35:HZJ45 IJF35:IJF45 ITB35:ITB45 JCX35:JCX45 JMT35:JMT45 JWP35:JWP45 KGL35:KGL45 KQH35:KQH45 LAD35:LAD45 LJZ35:LJZ45 LTV35:LTV45 MDR35:MDR45 MNN35:MNN45 MXJ35:MXJ45 NHF35:NHF45 NRB35:NRB45 OAX35:OAX45 OKT35:OKT45 OUP35:OUP45 PEL35:PEL45 POH35:POH45 PYD35:PYD45 QHZ35:QHZ45 QRV35:QRV45 RBR35:RBR45 RLN35:RLN45 RVJ35:RVJ45 SFF35:SFF45 SPB35:SPB45">
      <formula1>1</formula1>
      <formula2>4</formula2>
    </dataValidation>
    <dataValidation type="decimal" allowBlank="1" showInputMessage="1" showErrorMessage="1" errorTitle="Stroški dela operaterja" error="decimalno število!" sqref="AD47:AE50 HC47:HD50 QY47:QZ50 AAU47:AAV50 AKQ47:AKR50 AUM47:AUN50 BEI47:BEJ50 BOE47:BOF50 BYA47:BYB50 CHW47:CHX50 CRS47:CRT50 DBO47:DBP50 DLK47:DLL50 DVG47:DVH50 EFC47:EFD50 EOY47:EOZ50 EYU47:EYV50 FIQ47:FIR50 FSM47:FSN50 GCI47:GCJ50 GME47:GMF50 GWA47:GWB50 HFW47:HFX50 HPS47:HPT50 HZO47:HZP50 IJK47:IJL50 ITG47:ITH50 JDC47:JDD50 JMY47:JMZ50 JWU47:JWV50 KGQ47:KGR50 KQM47:KQN50 LAI47:LAJ50 LKE47:LKF50 LUA47:LUB50 MDW47:MDX50 MNS47:MNT50 MXO47:MXP50 NHK47:NHL50 NRG47:NRH50 OBC47:OBD50 OKY47:OKZ50 OUU47:OUV50 PEQ47:PER50 POM47:PON50 PYI47:PYJ50 QIE47:QIF50 QSA47:QSB50 RBW47:RBX50 RLS47:RLT50 RVO47:RVP50 SFK47:SFL50 SPG47:SPH50 AD77:AE90 HC77:HD90 QY77:QZ90 AAU77:AAV90 AKQ77:AKR90 AUM77:AUN90 BEI77:BEJ90 BOE77:BOF90 BYA77:BYB90 CHW77:CHX90 CRS77:CRT90 DBO77:DBP90 DLK77:DLL90 DVG77:DVH90 EFC77:EFD90 EOY77:EOZ90 EYU77:EYV90 FIQ77:FIR90 FSM77:FSN90 GCI77:GCJ90 GME77:GMF90 GWA77:GWB90 HFW77:HFX90 HPS77:HPT90 HZO77:HZP90 IJK77:IJL90 ITG77:ITH90 JDC77:JDD90 JMY77:JMZ90 JWU77:JWV90 KGQ77:KGR90 KQM77:KQN90 LAI77:LAJ90 LKE77:LKF90 LUA77:LUB90 MDW77:MDX90 MNS77:MNT90 MXO77:MXP90 NHK77:NHL90 NRG77:NRH90 OBC77:OBD90 OKY77:OKZ90 OUU77:OUV90 PEQ77:PER90 POM77:PON90 PYI77:PYJ90 QIE77:QIF90 QSA77:QSB90 RBW77:RBX90 RLS77:RLT90 RVO77:RVP90 SFK77:SFL90 SPG77:SPH90 AB57:AB59 HA57:HA59 QW57:QW59 AAS57:AAS59 AKO57:AKO59 AUK57:AUK59 BEG57:BEG59 BOC57:BOC59 BXY57:BXY59 CHU57:CHU59 CRQ57:CRQ59 DBM57:DBM59 DLI57:DLI59 DVE57:DVE59 EFA57:EFA59 EOW57:EOW59 EYS57:EYS59 FIO57:FIO59 FSK57:FSK59 GCG57:GCG59 GMC57:GMC59 GVY57:GVY59 HFU57:HFU59 HPQ57:HPQ59 HZM57:HZM59 IJI57:IJI59 ITE57:ITE59 JDA57:JDA59 JMW57:JMW59 JWS57:JWS59 KGO57:KGO59 KQK57:KQK59 LAG57:LAG59 LKC57:LKC59 LTY57:LTY59 MDU57:MDU59 MNQ57:MNQ59 MXM57:MXM59 NHI57:NHI59 NRE57:NRE59 OBA57:OBA59 OKW57:OKW59 OUS57:OUS59 PEO57:PEO59 POK57:POK59 PYG57:PYG59 QIC57:QIC59 QRY57:QRY59 RBU57:RBU59 RLQ57:RLQ59 RVM57:RVM59 SFI57:SFI59 SPE57:SPE59 AD52:AE73 HC52:HD73 QY52:QZ73 AAU52:AAV73 AKQ52:AKR73 AUM52:AUN73 BEI52:BEJ73 BOE52:BOF73 BYA52:BYB73 CHW52:CHX73 CRS52:CRT73 DBO52:DBP73 DLK52:DLL73 DVG52:DVH73 EFC52:EFD73 EOY52:EOZ73 EYU52:EYV73 FIQ52:FIR73 FSM52:FSN73 GCI52:GCJ73 GME52:GMF73 GWA52:GWB73 HFW52:HFX73 HPS52:HPT73 HZO52:HZP73 IJK52:IJL73 ITG52:ITH73 JDC52:JDD73 JMY52:JMZ73 JWU52:JWV73 KGQ52:KGR73 KQM52:KQN73 LAI52:LAJ73 LKE52:LKF73 LUA52:LUB73 MDW52:MDX73 MNS52:MNT73 MXO52:MXP73 NHK52:NHL73 NRG52:NRH73 OBC52:OBD73 OKY52:OKZ73 OUU52:OUV73 PEQ52:PER73 POM52:PON73 PYI52:PYJ73 QIE52:QIF73 QSA52:QSB73 RBW52:RBX73 RLS52:RLT73 RVO52:RVP73 SFK52:SFL73 SPG52:SPH73 AD35:AE45 HC35:HD45 QY35:QZ45 AAU35:AAV45 AKQ35:AKR45 AUM35:AUN45 BEI35:BEJ45 BOE35:BOF45 BYA35:BYB45 CHW35:CHX45 CRS35:CRT45 DBO35:DBP45 DLK35:DLL45 DVG35:DVH45 EFC35:EFD45 EOY35:EOZ45 EYU35:EYV45 FIQ35:FIR45 FSM35:FSN45 GCI35:GCJ45 GME35:GMF45 GWA35:GWB45 HFW35:HFX45 HPS35:HPT45 HZO35:HZP45 IJK35:IJL45 ITG35:ITH45 JDC35:JDD45 JMY35:JMZ45 JWU35:JWV45 KGQ35:KGR45 KQM35:KQN45 LAI35:LAJ45 LKE35:LKF45 LUA35:LUB45 MDW35:MDX45 MNS35:MNT45 MXO35:MXP45 NHK35:NHL45 NRG35:NRH45 OBC35:OBD45 OKY35:OKZ45 OUU35:OUV45 PEQ35:PER45 POM35:PON45 PYI35:PYJ45 QIE35:QIF45 QSA35:QSB45 RBW35:RBX45 RLS35:RLT45 RVO35:RVP45 SFK35:SFL45 SPG35:SPH45">
      <formula1>0</formula1>
      <formula2>200</formula2>
    </dataValidation>
  </dataValidations>
  <hyperlinks>
    <hyperlink ref="X278" r:id="rId1"/>
    <hyperlink ref="X347" r:id="rId2"/>
    <hyperlink ref="X537" r:id="rId3"/>
    <hyperlink ref="X538:X577" r:id="rId4" display="http://www.fs.um.si/raziskovanje/raziskovalna-oprema/"/>
    <hyperlink ref="X407" r:id="rId5"/>
    <hyperlink ref="X702" r:id="rId6"/>
    <hyperlink ref="X354" r:id="rId7"/>
    <hyperlink ref="X674" r:id="rId8"/>
    <hyperlink ref="X861" r:id="rId9"/>
    <hyperlink ref="X472" r:id="rId10"/>
  </hyperlinks>
  <pageMargins left="0.70866141732283472" right="0.70866141732283472" top="0.74803149606299213" bottom="0.74803149606299213" header="0.31496062992125984" footer="0.31496062992125984"/>
  <pageSetup paperSize="8" scale="19" fitToHeight="42" orientation="landscape" r:id="rId11"/>
  <drawing r:id="rId12"/>
  <legacyDrawing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8"/>
  <sheetViews>
    <sheetView zoomScaleNormal="100" workbookViewId="0">
      <pane ySplit="1" topLeftCell="A2" activePane="bottomLeft" state="frozen"/>
      <selection pane="bottomLeft"/>
    </sheetView>
  </sheetViews>
  <sheetFormatPr defaultColWidth="9.09765625" defaultRowHeight="11.1" x14ac:dyDescent="0.2"/>
  <cols>
    <col min="1" max="1" width="3.09765625" style="232" bestFit="1" customWidth="1"/>
    <col min="2" max="2" width="18.69921875" style="232" customWidth="1"/>
    <col min="3" max="3" width="20" style="232" customWidth="1"/>
    <col min="4" max="4" width="3.3984375" style="232" bestFit="1" customWidth="1"/>
    <col min="5" max="6" width="26.3984375" style="232" customWidth="1"/>
    <col min="7" max="7" width="3.296875" style="232" bestFit="1" customWidth="1"/>
    <col min="8" max="8" width="31.296875" style="232" customWidth="1"/>
    <col min="9" max="9" width="33" style="232" customWidth="1"/>
    <col min="10" max="16384" width="9.09765625" style="232"/>
  </cols>
  <sheetData>
    <row r="1" spans="1:11" ht="12.05" x14ac:dyDescent="0.2">
      <c r="A1" s="231" t="s">
        <v>35</v>
      </c>
      <c r="B1" s="231" t="s">
        <v>7637</v>
      </c>
      <c r="C1" s="231" t="s">
        <v>7638</v>
      </c>
      <c r="D1" s="231" t="s">
        <v>36</v>
      </c>
      <c r="E1" s="231" t="s">
        <v>7639</v>
      </c>
      <c r="F1" s="231" t="s">
        <v>7640</v>
      </c>
      <c r="G1" s="231" t="s">
        <v>37</v>
      </c>
      <c r="H1" s="231" t="s">
        <v>7641</v>
      </c>
      <c r="I1" s="231" t="s">
        <v>7642</v>
      </c>
      <c r="K1" s="233"/>
    </row>
    <row r="2" spans="1:11" ht="12.05" x14ac:dyDescent="0.2">
      <c r="A2" s="234">
        <v>1</v>
      </c>
      <c r="B2" s="272" t="s">
        <v>7643</v>
      </c>
      <c r="C2" s="272" t="s">
        <v>7644</v>
      </c>
      <c r="D2" s="234">
        <v>1</v>
      </c>
      <c r="E2" s="232" t="s">
        <v>7645</v>
      </c>
      <c r="F2" s="232" t="s">
        <v>7646</v>
      </c>
      <c r="G2" s="234">
        <v>1</v>
      </c>
      <c r="H2" s="232" t="s">
        <v>7647</v>
      </c>
      <c r="I2" s="232" t="s">
        <v>7648</v>
      </c>
    </row>
    <row r="3" spans="1:11" ht="12.05" x14ac:dyDescent="0.2">
      <c r="A3" s="234"/>
      <c r="B3" s="272"/>
      <c r="C3" s="272"/>
      <c r="D3" s="234"/>
      <c r="G3" s="234">
        <v>2</v>
      </c>
      <c r="H3" s="232" t="s">
        <v>7649</v>
      </c>
      <c r="I3" s="232" t="s">
        <v>7650</v>
      </c>
    </row>
    <row r="4" spans="1:11" ht="11.65" x14ac:dyDescent="0.25">
      <c r="A4" s="234"/>
      <c r="D4" s="234"/>
      <c r="G4" s="234">
        <v>3</v>
      </c>
      <c r="H4" s="235" t="s">
        <v>7651</v>
      </c>
      <c r="I4" s="232" t="s">
        <v>7652</v>
      </c>
    </row>
    <row r="5" spans="1:11" ht="12.05" x14ac:dyDescent="0.2">
      <c r="A5" s="234"/>
      <c r="D5" s="234"/>
      <c r="G5" s="234">
        <v>4</v>
      </c>
      <c r="H5" s="232" t="s">
        <v>7653</v>
      </c>
      <c r="I5" s="232" t="s">
        <v>7654</v>
      </c>
    </row>
    <row r="6" spans="1:11" ht="12.05" x14ac:dyDescent="0.2">
      <c r="A6" s="234"/>
      <c r="D6" s="234"/>
      <c r="G6" s="234">
        <v>5</v>
      </c>
      <c r="H6" s="232" t="s">
        <v>7655</v>
      </c>
      <c r="I6" s="232" t="s">
        <v>7656</v>
      </c>
    </row>
    <row r="7" spans="1:11" ht="12.05" x14ac:dyDescent="0.2">
      <c r="A7" s="234"/>
      <c r="D7" s="234"/>
      <c r="G7" s="234">
        <v>6</v>
      </c>
      <c r="H7" s="232" t="s">
        <v>7657</v>
      </c>
      <c r="I7" s="232" t="s">
        <v>7658</v>
      </c>
    </row>
    <row r="8" spans="1:11" ht="12.05" x14ac:dyDescent="0.2">
      <c r="A8" s="234"/>
      <c r="D8" s="234"/>
      <c r="G8" s="234">
        <v>7</v>
      </c>
      <c r="H8" s="232" t="s">
        <v>7659</v>
      </c>
      <c r="I8" s="232" t="s">
        <v>7660</v>
      </c>
    </row>
    <row r="9" spans="1:11" ht="12.05" x14ac:dyDescent="0.2">
      <c r="A9" s="234"/>
      <c r="D9" s="234">
        <v>2</v>
      </c>
      <c r="E9" s="232" t="s">
        <v>7661</v>
      </c>
      <c r="F9" s="232" t="s">
        <v>7662</v>
      </c>
      <c r="G9" s="234">
        <v>1</v>
      </c>
      <c r="H9" s="232" t="s">
        <v>7663</v>
      </c>
      <c r="I9" s="232" t="s">
        <v>7664</v>
      </c>
    </row>
    <row r="10" spans="1:11" ht="12.05" x14ac:dyDescent="0.2">
      <c r="A10" s="234"/>
      <c r="D10" s="234"/>
      <c r="G10" s="234">
        <v>2</v>
      </c>
      <c r="H10" s="232" t="s">
        <v>7665</v>
      </c>
      <c r="I10" s="232" t="s">
        <v>7666</v>
      </c>
    </row>
    <row r="11" spans="1:11" ht="12.05" x14ac:dyDescent="0.2">
      <c r="A11" s="234"/>
      <c r="D11" s="234"/>
      <c r="G11" s="234">
        <v>3</v>
      </c>
      <c r="H11" s="232" t="s">
        <v>7667</v>
      </c>
      <c r="I11" s="232" t="s">
        <v>7668</v>
      </c>
    </row>
    <row r="12" spans="1:11" ht="12.05" x14ac:dyDescent="0.2">
      <c r="A12" s="234"/>
      <c r="D12" s="234"/>
      <c r="G12" s="234">
        <v>4</v>
      </c>
      <c r="H12" s="232" t="s">
        <v>7669</v>
      </c>
      <c r="I12" s="232" t="s">
        <v>7670</v>
      </c>
    </row>
    <row r="13" spans="1:11" ht="12.05" x14ac:dyDescent="0.2">
      <c r="A13" s="234"/>
      <c r="D13" s="234">
        <v>3</v>
      </c>
      <c r="E13" s="232" t="s">
        <v>7671</v>
      </c>
      <c r="F13" s="232" t="s">
        <v>7672</v>
      </c>
      <c r="G13" s="234">
        <v>1</v>
      </c>
      <c r="H13" s="232" t="s">
        <v>7673</v>
      </c>
      <c r="I13" s="232" t="s">
        <v>7674</v>
      </c>
    </row>
    <row r="14" spans="1:11" ht="12.05" x14ac:dyDescent="0.2">
      <c r="A14" s="234"/>
      <c r="D14" s="234"/>
      <c r="G14" s="234">
        <v>2</v>
      </c>
      <c r="H14" s="232" t="s">
        <v>7675</v>
      </c>
      <c r="I14" s="232" t="s">
        <v>7676</v>
      </c>
    </row>
    <row r="15" spans="1:11" ht="12.05" x14ac:dyDescent="0.2">
      <c r="A15" s="234"/>
      <c r="D15" s="234"/>
      <c r="G15" s="234">
        <v>3</v>
      </c>
      <c r="H15" s="232" t="s">
        <v>2550</v>
      </c>
      <c r="I15" s="232" t="s">
        <v>2550</v>
      </c>
    </row>
    <row r="16" spans="1:11" ht="12.05" x14ac:dyDescent="0.2">
      <c r="A16" s="234"/>
      <c r="D16" s="234"/>
      <c r="G16" s="234">
        <v>4</v>
      </c>
      <c r="H16" s="232" t="s">
        <v>7677</v>
      </c>
      <c r="I16" s="232" t="s">
        <v>7678</v>
      </c>
    </row>
    <row r="17" spans="1:9" ht="12.05" x14ac:dyDescent="0.2">
      <c r="A17" s="234"/>
      <c r="D17" s="234"/>
      <c r="G17" s="234">
        <v>5</v>
      </c>
      <c r="H17" s="232" t="s">
        <v>7679</v>
      </c>
      <c r="I17" s="232" t="s">
        <v>7680</v>
      </c>
    </row>
    <row r="18" spans="1:9" ht="12.05" x14ac:dyDescent="0.2">
      <c r="A18" s="234"/>
      <c r="D18" s="234">
        <v>4</v>
      </c>
      <c r="E18" s="232" t="s">
        <v>7681</v>
      </c>
      <c r="F18" s="232" t="s">
        <v>7682</v>
      </c>
      <c r="G18" s="234">
        <v>1</v>
      </c>
      <c r="H18" s="232" t="s">
        <v>7683</v>
      </c>
      <c r="I18" s="232" t="s">
        <v>7684</v>
      </c>
    </row>
    <row r="19" spans="1:9" ht="12.05" x14ac:dyDescent="0.2">
      <c r="A19" s="234"/>
      <c r="D19" s="234"/>
      <c r="G19" s="234">
        <v>2</v>
      </c>
      <c r="H19" s="235" t="s">
        <v>7685</v>
      </c>
      <c r="I19" s="232" t="s">
        <v>7686</v>
      </c>
    </row>
    <row r="20" spans="1:9" ht="12.05" x14ac:dyDescent="0.2">
      <c r="A20" s="234"/>
      <c r="D20" s="234"/>
      <c r="G20" s="234">
        <v>3</v>
      </c>
      <c r="H20" s="232" t="s">
        <v>7687</v>
      </c>
      <c r="I20" s="232" t="s">
        <v>7688</v>
      </c>
    </row>
    <row r="21" spans="1:9" ht="12.05" x14ac:dyDescent="0.2">
      <c r="A21" s="234"/>
      <c r="D21" s="234"/>
      <c r="G21" s="234">
        <v>4</v>
      </c>
      <c r="H21" s="232" t="s">
        <v>7689</v>
      </c>
      <c r="I21" s="232" t="s">
        <v>7690</v>
      </c>
    </row>
    <row r="22" spans="1:9" ht="12.05" x14ac:dyDescent="0.2">
      <c r="A22" s="234"/>
      <c r="D22" s="234">
        <v>5</v>
      </c>
      <c r="E22" s="232" t="s">
        <v>7691</v>
      </c>
      <c r="F22" s="232" t="s">
        <v>7692</v>
      </c>
      <c r="G22" s="234">
        <v>1</v>
      </c>
      <c r="H22" s="232" t="s">
        <v>7693</v>
      </c>
      <c r="I22" s="232" t="s">
        <v>7694</v>
      </c>
    </row>
    <row r="23" spans="1:9" ht="12.05" x14ac:dyDescent="0.2">
      <c r="A23" s="234"/>
      <c r="D23" s="234"/>
      <c r="G23" s="234">
        <v>2</v>
      </c>
      <c r="H23" s="235" t="s">
        <v>7695</v>
      </c>
      <c r="I23" s="232" t="s">
        <v>7696</v>
      </c>
    </row>
    <row r="24" spans="1:9" ht="12.05" x14ac:dyDescent="0.2">
      <c r="A24" s="234"/>
      <c r="D24" s="234"/>
      <c r="G24" s="234">
        <v>3</v>
      </c>
      <c r="H24" s="232" t="s">
        <v>7697</v>
      </c>
      <c r="I24" s="232" t="s">
        <v>7698</v>
      </c>
    </row>
    <row r="25" spans="1:9" ht="12.05" x14ac:dyDescent="0.2">
      <c r="A25" s="234"/>
      <c r="D25" s="234">
        <v>6</v>
      </c>
      <c r="E25" s="232" t="s">
        <v>7667</v>
      </c>
      <c r="F25" s="232" t="s">
        <v>7699</v>
      </c>
      <c r="G25" s="234">
        <v>1</v>
      </c>
      <c r="H25" s="232" t="s">
        <v>7700</v>
      </c>
      <c r="I25" s="232" t="s">
        <v>7701</v>
      </c>
    </row>
    <row r="26" spans="1:9" ht="12.05" x14ac:dyDescent="0.2">
      <c r="A26" s="234"/>
      <c r="D26" s="234"/>
      <c r="G26" s="234">
        <v>2</v>
      </c>
      <c r="H26" s="232" t="s">
        <v>7702</v>
      </c>
      <c r="I26" s="232" t="s">
        <v>7702</v>
      </c>
    </row>
    <row r="27" spans="1:9" ht="12.05" x14ac:dyDescent="0.2">
      <c r="A27" s="234"/>
      <c r="D27" s="234">
        <v>7</v>
      </c>
      <c r="E27" s="232" t="s">
        <v>7703</v>
      </c>
      <c r="F27" s="232" t="s">
        <v>7704</v>
      </c>
      <c r="G27" s="234">
        <v>1</v>
      </c>
      <c r="H27" s="232" t="s">
        <v>7705</v>
      </c>
      <c r="I27" s="232" t="s">
        <v>7706</v>
      </c>
    </row>
    <row r="28" spans="1:9" ht="12.05" x14ac:dyDescent="0.2">
      <c r="A28" s="234"/>
      <c r="D28" s="234"/>
      <c r="G28" s="234">
        <v>2</v>
      </c>
      <c r="H28" s="232" t="s">
        <v>7707</v>
      </c>
      <c r="I28" s="232" t="s">
        <v>7708</v>
      </c>
    </row>
    <row r="29" spans="1:9" ht="12.05" x14ac:dyDescent="0.2">
      <c r="A29" s="234"/>
      <c r="D29" s="234"/>
      <c r="G29" s="234">
        <v>3</v>
      </c>
      <c r="H29" s="232" t="s">
        <v>7709</v>
      </c>
      <c r="I29" s="232" t="s">
        <v>7710</v>
      </c>
    </row>
    <row r="30" spans="1:9" ht="12.05" x14ac:dyDescent="0.2">
      <c r="A30" s="234"/>
      <c r="D30" s="234"/>
      <c r="G30" s="234">
        <v>4</v>
      </c>
      <c r="H30" s="232" t="s">
        <v>7711</v>
      </c>
      <c r="I30" s="232" t="s">
        <v>7712</v>
      </c>
    </row>
    <row r="31" spans="1:9" ht="12.05" x14ac:dyDescent="0.2">
      <c r="A31" s="234"/>
      <c r="D31" s="234"/>
      <c r="G31" s="234">
        <v>5</v>
      </c>
      <c r="H31" s="232" t="s">
        <v>7713</v>
      </c>
      <c r="I31" s="232" t="s">
        <v>7714</v>
      </c>
    </row>
    <row r="32" spans="1:9" ht="12.05" x14ac:dyDescent="0.2">
      <c r="A32" s="234"/>
      <c r="D32" s="234"/>
      <c r="G32" s="234">
        <v>6</v>
      </c>
      <c r="H32" s="232" t="s">
        <v>7715</v>
      </c>
      <c r="I32" s="232" t="s">
        <v>7716</v>
      </c>
    </row>
    <row r="33" spans="1:9" ht="12.05" x14ac:dyDescent="0.2">
      <c r="A33" s="234"/>
      <c r="D33" s="234">
        <v>8</v>
      </c>
      <c r="E33" s="232" t="s">
        <v>7717</v>
      </c>
      <c r="F33" s="232" t="s">
        <v>7718</v>
      </c>
      <c r="G33" s="234">
        <v>1</v>
      </c>
      <c r="H33" s="232" t="s">
        <v>7719</v>
      </c>
      <c r="I33" s="232" t="s">
        <v>7720</v>
      </c>
    </row>
    <row r="34" spans="1:9" ht="12.05" x14ac:dyDescent="0.2">
      <c r="A34" s="234"/>
      <c r="D34" s="234"/>
      <c r="G34" s="234">
        <v>2</v>
      </c>
      <c r="H34" s="232" t="s">
        <v>7721</v>
      </c>
      <c r="I34" s="232" t="s">
        <v>7721</v>
      </c>
    </row>
    <row r="35" spans="1:9" ht="12.05" x14ac:dyDescent="0.2">
      <c r="A35" s="234"/>
      <c r="D35" s="234"/>
      <c r="G35" s="234">
        <v>3</v>
      </c>
      <c r="H35" s="232" t="s">
        <v>7722</v>
      </c>
      <c r="I35" s="232" t="s">
        <v>7723</v>
      </c>
    </row>
    <row r="36" spans="1:9" ht="12.05" x14ac:dyDescent="0.2">
      <c r="A36" s="234"/>
      <c r="D36" s="234">
        <v>9</v>
      </c>
      <c r="E36" s="232" t="s">
        <v>7724</v>
      </c>
      <c r="F36" s="232" t="s">
        <v>7725</v>
      </c>
      <c r="G36" s="234">
        <v>1</v>
      </c>
      <c r="H36" s="232" t="s">
        <v>7726</v>
      </c>
      <c r="I36" s="232" t="s">
        <v>7727</v>
      </c>
    </row>
    <row r="37" spans="1:9" ht="12.05" x14ac:dyDescent="0.2">
      <c r="A37" s="236"/>
      <c r="B37" s="237"/>
      <c r="C37" s="237"/>
      <c r="D37" s="236"/>
      <c r="E37" s="237"/>
      <c r="F37" s="237"/>
      <c r="G37" s="236">
        <v>2</v>
      </c>
      <c r="H37" s="237" t="s">
        <v>7728</v>
      </c>
      <c r="I37" s="237" t="s">
        <v>7729</v>
      </c>
    </row>
    <row r="38" spans="1:9" ht="12.05" x14ac:dyDescent="0.2">
      <c r="A38" s="234">
        <v>2</v>
      </c>
      <c r="B38" s="271" t="s">
        <v>7730</v>
      </c>
      <c r="C38" s="271" t="s">
        <v>7731</v>
      </c>
      <c r="D38" s="234">
        <v>1</v>
      </c>
      <c r="E38" s="232" t="s">
        <v>7732</v>
      </c>
      <c r="F38" s="232" t="s">
        <v>7733</v>
      </c>
      <c r="G38" s="234">
        <v>1</v>
      </c>
      <c r="H38" s="232" t="s">
        <v>7734</v>
      </c>
      <c r="I38" s="232" t="s">
        <v>7735</v>
      </c>
    </row>
    <row r="39" spans="1:9" ht="12.05" x14ac:dyDescent="0.2">
      <c r="A39" s="234"/>
      <c r="B39" s="272"/>
      <c r="C39" s="272"/>
      <c r="D39" s="234"/>
      <c r="G39" s="234">
        <v>2</v>
      </c>
      <c r="H39" s="232" t="s">
        <v>7736</v>
      </c>
      <c r="I39" s="232" t="s">
        <v>7737</v>
      </c>
    </row>
    <row r="40" spans="1:9" ht="12.05" x14ac:dyDescent="0.2">
      <c r="A40" s="234"/>
      <c r="D40" s="234"/>
      <c r="G40" s="234">
        <v>3</v>
      </c>
      <c r="H40" s="232" t="s">
        <v>7738</v>
      </c>
      <c r="I40" s="232" t="s">
        <v>7739</v>
      </c>
    </row>
    <row r="41" spans="1:9" ht="12.05" x14ac:dyDescent="0.2">
      <c r="A41" s="234"/>
      <c r="D41" s="234"/>
      <c r="G41" s="234">
        <v>4</v>
      </c>
      <c r="H41" s="232" t="s">
        <v>7740</v>
      </c>
      <c r="I41" s="232" t="s">
        <v>7741</v>
      </c>
    </row>
    <row r="42" spans="1:9" ht="12.05" x14ac:dyDescent="0.2">
      <c r="A42" s="234"/>
      <c r="D42" s="234">
        <v>2</v>
      </c>
      <c r="E42" s="232" t="s">
        <v>7742</v>
      </c>
      <c r="F42" s="232" t="s">
        <v>7742</v>
      </c>
      <c r="G42" s="234">
        <v>1</v>
      </c>
      <c r="H42" s="232" t="s">
        <v>7743</v>
      </c>
      <c r="I42" s="232" t="s">
        <v>7744</v>
      </c>
    </row>
    <row r="43" spans="1:9" ht="12.05" x14ac:dyDescent="0.2">
      <c r="A43" s="234"/>
      <c r="D43" s="234"/>
      <c r="G43" s="234">
        <v>2</v>
      </c>
      <c r="H43" s="232" t="s">
        <v>7745</v>
      </c>
      <c r="I43" s="232" t="s">
        <v>7746</v>
      </c>
    </row>
    <row r="44" spans="1:9" ht="12.05" x14ac:dyDescent="0.2">
      <c r="A44" s="234"/>
      <c r="D44" s="234">
        <v>3</v>
      </c>
      <c r="E44" s="232" t="s">
        <v>7747</v>
      </c>
      <c r="F44" s="232" t="s">
        <v>7748</v>
      </c>
      <c r="G44" s="234">
        <v>1</v>
      </c>
      <c r="H44" s="232" t="s">
        <v>7749</v>
      </c>
      <c r="I44" s="232" t="s">
        <v>7750</v>
      </c>
    </row>
    <row r="45" spans="1:9" ht="12.05" x14ac:dyDescent="0.2">
      <c r="A45" s="234"/>
      <c r="D45" s="234"/>
      <c r="G45" s="234">
        <v>2</v>
      </c>
      <c r="H45" s="232" t="s">
        <v>7751</v>
      </c>
      <c r="I45" s="232" t="s">
        <v>7752</v>
      </c>
    </row>
    <row r="46" spans="1:9" ht="12.05" x14ac:dyDescent="0.2">
      <c r="A46" s="234"/>
      <c r="D46" s="234"/>
      <c r="G46" s="234">
        <v>3</v>
      </c>
      <c r="H46" s="232" t="s">
        <v>7753</v>
      </c>
      <c r="I46" s="232" t="s">
        <v>7754</v>
      </c>
    </row>
    <row r="47" spans="1:9" ht="11.65" x14ac:dyDescent="0.25">
      <c r="A47" s="234"/>
      <c r="D47" s="234"/>
      <c r="G47" s="234">
        <v>4</v>
      </c>
      <c r="H47" s="235" t="s">
        <v>7755</v>
      </c>
      <c r="I47" s="232" t="s">
        <v>7756</v>
      </c>
    </row>
    <row r="48" spans="1:9" ht="12.05" x14ac:dyDescent="0.2">
      <c r="A48" s="234"/>
      <c r="D48" s="234"/>
      <c r="G48" s="234">
        <v>5</v>
      </c>
      <c r="H48" s="232" t="s">
        <v>7757</v>
      </c>
      <c r="I48" s="232" t="s">
        <v>7758</v>
      </c>
    </row>
    <row r="49" spans="1:9" ht="12.05" x14ac:dyDescent="0.2">
      <c r="A49" s="234"/>
      <c r="D49" s="234"/>
      <c r="G49" s="234">
        <v>6</v>
      </c>
      <c r="H49" s="232" t="s">
        <v>7759</v>
      </c>
      <c r="I49" s="232" t="s">
        <v>7760</v>
      </c>
    </row>
    <row r="50" spans="1:9" ht="12.05" x14ac:dyDescent="0.2">
      <c r="A50" s="234"/>
      <c r="D50" s="234">
        <v>4</v>
      </c>
      <c r="E50" s="232" t="s">
        <v>7761</v>
      </c>
      <c r="F50" s="232" t="s">
        <v>7762</v>
      </c>
      <c r="G50" s="234">
        <v>1</v>
      </c>
      <c r="H50" s="232" t="s">
        <v>7763</v>
      </c>
      <c r="I50" s="232" t="s">
        <v>7764</v>
      </c>
    </row>
    <row r="51" spans="1:9" ht="12.05" x14ac:dyDescent="0.2">
      <c r="A51" s="234"/>
      <c r="D51" s="234"/>
      <c r="G51" s="234">
        <v>2</v>
      </c>
      <c r="H51" s="232" t="s">
        <v>7765</v>
      </c>
      <c r="I51" s="232" t="s">
        <v>7766</v>
      </c>
    </row>
    <row r="52" spans="1:9" ht="12.05" x14ac:dyDescent="0.2">
      <c r="A52" s="234"/>
      <c r="D52" s="234"/>
      <c r="G52" s="234">
        <v>3</v>
      </c>
      <c r="H52" s="232" t="s">
        <v>7767</v>
      </c>
      <c r="I52" s="232" t="s">
        <v>7768</v>
      </c>
    </row>
    <row r="53" spans="1:9" ht="12.05" x14ac:dyDescent="0.2">
      <c r="A53" s="234"/>
      <c r="D53" s="234"/>
      <c r="G53" s="234">
        <v>4</v>
      </c>
      <c r="H53" s="232" t="s">
        <v>7769</v>
      </c>
      <c r="I53" s="232" t="s">
        <v>7770</v>
      </c>
    </row>
    <row r="54" spans="1:9" ht="12.05" x14ac:dyDescent="0.2">
      <c r="A54" s="234"/>
      <c r="D54" s="234">
        <v>5</v>
      </c>
      <c r="E54" s="232" t="s">
        <v>7667</v>
      </c>
      <c r="F54" s="232" t="s">
        <v>7699</v>
      </c>
      <c r="G54" s="234">
        <v>1</v>
      </c>
      <c r="H54" s="232" t="s">
        <v>7771</v>
      </c>
      <c r="I54" s="232" t="s">
        <v>7772</v>
      </c>
    </row>
    <row r="55" spans="1:9" ht="12.05" x14ac:dyDescent="0.2">
      <c r="A55" s="234"/>
      <c r="D55" s="234"/>
      <c r="G55" s="234">
        <v>2</v>
      </c>
      <c r="H55" s="232" t="s">
        <v>7773</v>
      </c>
      <c r="I55" s="232" t="s">
        <v>7773</v>
      </c>
    </row>
    <row r="56" spans="1:9" ht="12.05" x14ac:dyDescent="0.2">
      <c r="A56" s="234"/>
      <c r="D56" s="234"/>
      <c r="G56" s="234">
        <v>3</v>
      </c>
      <c r="H56" s="232" t="s">
        <v>7774</v>
      </c>
      <c r="I56" s="232" t="s">
        <v>7775</v>
      </c>
    </row>
    <row r="57" spans="1:9" ht="12.05" x14ac:dyDescent="0.2">
      <c r="A57" s="234"/>
      <c r="D57" s="234"/>
      <c r="G57" s="234">
        <v>4</v>
      </c>
      <c r="H57" s="232" t="s">
        <v>7776</v>
      </c>
      <c r="I57" s="232" t="s">
        <v>7777</v>
      </c>
    </row>
    <row r="58" spans="1:9" ht="12.05" x14ac:dyDescent="0.2">
      <c r="A58" s="234"/>
      <c r="D58" s="234"/>
      <c r="G58" s="234">
        <v>5</v>
      </c>
      <c r="H58" s="232" t="s">
        <v>7778</v>
      </c>
      <c r="I58" s="232" t="s">
        <v>7779</v>
      </c>
    </row>
    <row r="59" spans="1:9" ht="12.05" x14ac:dyDescent="0.2">
      <c r="A59" s="234"/>
      <c r="D59" s="234"/>
      <c r="G59" s="234">
        <v>6</v>
      </c>
      <c r="H59" s="232" t="s">
        <v>7780</v>
      </c>
      <c r="I59" s="232" t="s">
        <v>7781</v>
      </c>
    </row>
    <row r="60" spans="1:9" ht="12.05" x14ac:dyDescent="0.2">
      <c r="A60" s="236"/>
      <c r="B60" s="237"/>
      <c r="C60" s="237"/>
      <c r="D60" s="236"/>
      <c r="E60" s="237"/>
      <c r="F60" s="237"/>
      <c r="G60" s="236">
        <v>7</v>
      </c>
      <c r="H60" s="237" t="s">
        <v>7782</v>
      </c>
      <c r="I60" s="237" t="s">
        <v>7783</v>
      </c>
    </row>
    <row r="61" spans="1:9" ht="12.05" x14ac:dyDescent="0.2">
      <c r="A61" s="234">
        <v>3</v>
      </c>
      <c r="B61" s="271" t="s">
        <v>7784</v>
      </c>
      <c r="C61" s="271" t="s">
        <v>7785</v>
      </c>
      <c r="D61" s="234">
        <v>1</v>
      </c>
      <c r="E61" s="232" t="s">
        <v>7786</v>
      </c>
      <c r="F61" s="232" t="s">
        <v>7787</v>
      </c>
      <c r="G61" s="234">
        <v>1</v>
      </c>
      <c r="H61" s="232" t="s">
        <v>7788</v>
      </c>
      <c r="I61" s="232" t="s">
        <v>7788</v>
      </c>
    </row>
    <row r="62" spans="1:9" ht="12.05" x14ac:dyDescent="0.2">
      <c r="A62" s="234"/>
      <c r="B62" s="272"/>
      <c r="C62" s="272"/>
      <c r="D62" s="234"/>
      <c r="G62" s="234">
        <v>2</v>
      </c>
      <c r="H62" s="232" t="s">
        <v>7774</v>
      </c>
      <c r="I62" s="232" t="s">
        <v>7775</v>
      </c>
    </row>
    <row r="63" spans="1:9" ht="12.05" x14ac:dyDescent="0.2">
      <c r="A63" s="234"/>
      <c r="D63" s="234"/>
      <c r="G63" s="234">
        <v>3</v>
      </c>
      <c r="H63" s="232" t="s">
        <v>7789</v>
      </c>
      <c r="I63" s="232" t="s">
        <v>7790</v>
      </c>
    </row>
    <row r="64" spans="1:9" ht="12.05" x14ac:dyDescent="0.2">
      <c r="A64" s="234"/>
      <c r="D64" s="234"/>
      <c r="G64" s="234">
        <v>4</v>
      </c>
      <c r="H64" s="232" t="s">
        <v>7663</v>
      </c>
      <c r="I64" s="232" t="s">
        <v>7664</v>
      </c>
    </row>
    <row r="65" spans="1:9" ht="12.05" x14ac:dyDescent="0.2">
      <c r="A65" s="234"/>
      <c r="D65" s="234"/>
      <c r="G65" s="234">
        <v>5</v>
      </c>
      <c r="H65" s="232" t="s">
        <v>7791</v>
      </c>
      <c r="I65" s="232" t="s">
        <v>7791</v>
      </c>
    </row>
    <row r="66" spans="1:9" ht="12.05" x14ac:dyDescent="0.2">
      <c r="A66" s="234"/>
      <c r="D66" s="234"/>
      <c r="G66" s="234">
        <v>6</v>
      </c>
      <c r="H66" s="232" t="s">
        <v>7792</v>
      </c>
      <c r="I66" s="232" t="s">
        <v>7793</v>
      </c>
    </row>
    <row r="67" spans="1:9" ht="12.05" x14ac:dyDescent="0.2">
      <c r="A67" s="234"/>
      <c r="D67" s="234"/>
      <c r="G67" s="234">
        <v>7</v>
      </c>
      <c r="H67" s="232" t="s">
        <v>7794</v>
      </c>
      <c r="I67" s="232" t="s">
        <v>7795</v>
      </c>
    </row>
    <row r="68" spans="1:9" ht="12.05" x14ac:dyDescent="0.2">
      <c r="A68" s="234"/>
      <c r="D68" s="234"/>
      <c r="G68" s="234">
        <v>8</v>
      </c>
      <c r="H68" s="232" t="s">
        <v>7796</v>
      </c>
      <c r="I68" s="232" t="s">
        <v>7797</v>
      </c>
    </row>
    <row r="69" spans="1:9" ht="12.05" x14ac:dyDescent="0.2">
      <c r="A69" s="234"/>
      <c r="D69" s="234">
        <v>2</v>
      </c>
      <c r="E69" s="232" t="s">
        <v>7798</v>
      </c>
      <c r="F69" s="232" t="s">
        <v>7799</v>
      </c>
      <c r="G69" s="234">
        <v>1</v>
      </c>
      <c r="H69" s="232" t="s">
        <v>7800</v>
      </c>
      <c r="I69" s="232" t="s">
        <v>7801</v>
      </c>
    </row>
    <row r="70" spans="1:9" ht="12.05" x14ac:dyDescent="0.2">
      <c r="A70" s="234"/>
      <c r="D70" s="234"/>
      <c r="G70" s="234">
        <v>2</v>
      </c>
      <c r="H70" s="232" t="s">
        <v>7802</v>
      </c>
      <c r="I70" s="232" t="s">
        <v>7803</v>
      </c>
    </row>
    <row r="71" spans="1:9" ht="12.05" x14ac:dyDescent="0.2">
      <c r="A71" s="234"/>
      <c r="D71" s="234"/>
      <c r="G71" s="234">
        <v>3</v>
      </c>
      <c r="H71" s="232" t="s">
        <v>7804</v>
      </c>
      <c r="I71" s="232" t="s">
        <v>7805</v>
      </c>
    </row>
    <row r="72" spans="1:9" ht="11.65" x14ac:dyDescent="0.25">
      <c r="A72" s="234"/>
      <c r="D72" s="234">
        <v>3</v>
      </c>
      <c r="E72" s="235" t="s">
        <v>7806</v>
      </c>
      <c r="F72" s="232" t="s">
        <v>7807</v>
      </c>
      <c r="G72" s="234">
        <v>1</v>
      </c>
      <c r="H72" s="232" t="s">
        <v>7808</v>
      </c>
      <c r="I72" s="232" t="s">
        <v>7809</v>
      </c>
    </row>
    <row r="73" spans="1:9" ht="12.05" x14ac:dyDescent="0.2">
      <c r="A73" s="234"/>
      <c r="D73" s="234"/>
      <c r="G73" s="234">
        <v>2</v>
      </c>
      <c r="H73" s="232" t="s">
        <v>7802</v>
      </c>
      <c r="I73" s="232" t="s">
        <v>7803</v>
      </c>
    </row>
    <row r="74" spans="1:9" ht="12.05" x14ac:dyDescent="0.2">
      <c r="A74" s="234"/>
      <c r="D74" s="234"/>
      <c r="G74" s="234">
        <v>3</v>
      </c>
      <c r="H74" s="232" t="s">
        <v>7774</v>
      </c>
      <c r="I74" s="232" t="s">
        <v>7775</v>
      </c>
    </row>
    <row r="75" spans="1:9" ht="12.05" x14ac:dyDescent="0.2">
      <c r="A75" s="234"/>
      <c r="D75" s="234"/>
      <c r="G75" s="234">
        <v>4</v>
      </c>
      <c r="H75" s="232" t="s">
        <v>7810</v>
      </c>
      <c r="I75" s="232" t="s">
        <v>7811</v>
      </c>
    </row>
    <row r="76" spans="1:9" ht="12.05" x14ac:dyDescent="0.2">
      <c r="A76" s="234"/>
      <c r="D76" s="234"/>
      <c r="G76" s="234">
        <v>5</v>
      </c>
      <c r="H76" s="232" t="s">
        <v>7812</v>
      </c>
      <c r="I76" s="232" t="s">
        <v>7813</v>
      </c>
    </row>
    <row r="77" spans="1:9" ht="12.05" x14ac:dyDescent="0.2">
      <c r="A77" s="234"/>
      <c r="D77" s="234">
        <v>4</v>
      </c>
      <c r="E77" s="232" t="s">
        <v>7814</v>
      </c>
      <c r="F77" s="232" t="s">
        <v>7815</v>
      </c>
      <c r="G77" s="234">
        <v>1</v>
      </c>
      <c r="H77" s="232" t="s">
        <v>7816</v>
      </c>
      <c r="I77" s="232" t="s">
        <v>7817</v>
      </c>
    </row>
    <row r="78" spans="1:9" ht="12.05" x14ac:dyDescent="0.2">
      <c r="A78" s="234"/>
      <c r="D78" s="234"/>
      <c r="G78" s="234">
        <v>2</v>
      </c>
      <c r="H78" s="232" t="s">
        <v>7818</v>
      </c>
      <c r="I78" s="232" t="s">
        <v>7819</v>
      </c>
    </row>
    <row r="79" spans="1:9" ht="12.05" x14ac:dyDescent="0.2">
      <c r="A79" s="234"/>
      <c r="D79" s="234"/>
      <c r="G79" s="234">
        <v>3</v>
      </c>
      <c r="H79" s="232" t="s">
        <v>7820</v>
      </c>
      <c r="I79" s="232" t="s">
        <v>7821</v>
      </c>
    </row>
    <row r="80" spans="1:9" ht="12.05" x14ac:dyDescent="0.2">
      <c r="A80" s="234"/>
      <c r="D80" s="234"/>
      <c r="G80" s="234">
        <v>4</v>
      </c>
      <c r="H80" s="232" t="s">
        <v>7822</v>
      </c>
      <c r="I80" s="232" t="s">
        <v>7823</v>
      </c>
    </row>
    <row r="81" spans="1:9" ht="12.05" x14ac:dyDescent="0.2">
      <c r="A81" s="234"/>
      <c r="D81" s="234"/>
      <c r="G81" s="234">
        <v>5</v>
      </c>
      <c r="H81" s="232" t="s">
        <v>7824</v>
      </c>
      <c r="I81" s="232" t="s">
        <v>7825</v>
      </c>
    </row>
    <row r="82" spans="1:9" ht="12.05" x14ac:dyDescent="0.2">
      <c r="A82" s="234"/>
      <c r="D82" s="234"/>
      <c r="G82" s="234">
        <v>6</v>
      </c>
      <c r="H82" s="232" t="s">
        <v>7826</v>
      </c>
      <c r="I82" s="232" t="s">
        <v>7827</v>
      </c>
    </row>
    <row r="83" spans="1:9" ht="12.05" x14ac:dyDescent="0.2">
      <c r="A83" s="234"/>
      <c r="D83" s="234"/>
      <c r="G83" s="234">
        <v>7</v>
      </c>
      <c r="H83" s="232" t="s">
        <v>7828</v>
      </c>
      <c r="I83" s="232" t="s">
        <v>7795</v>
      </c>
    </row>
    <row r="84" spans="1:9" ht="12.05" x14ac:dyDescent="0.2">
      <c r="A84" s="234"/>
      <c r="D84" s="234"/>
      <c r="G84" s="234">
        <v>8</v>
      </c>
      <c r="H84" s="232" t="s">
        <v>7829</v>
      </c>
      <c r="I84" s="232" t="s">
        <v>7829</v>
      </c>
    </row>
    <row r="85" spans="1:9" ht="12.05" x14ac:dyDescent="0.2">
      <c r="A85" s="234"/>
      <c r="D85" s="234">
        <v>5</v>
      </c>
      <c r="E85" s="232" t="s">
        <v>3451</v>
      </c>
      <c r="F85" s="232" t="s">
        <v>7830</v>
      </c>
      <c r="G85" s="234">
        <v>1</v>
      </c>
      <c r="H85" s="232" t="s">
        <v>7831</v>
      </c>
      <c r="I85" s="232" t="s">
        <v>7832</v>
      </c>
    </row>
    <row r="86" spans="1:9" ht="12.05" x14ac:dyDescent="0.2">
      <c r="A86" s="234"/>
      <c r="D86" s="234"/>
      <c r="G86" s="234">
        <v>2</v>
      </c>
      <c r="H86" s="232" t="s">
        <v>7833</v>
      </c>
      <c r="I86" s="232" t="s">
        <v>7834</v>
      </c>
    </row>
    <row r="87" spans="1:9" ht="12.05" x14ac:dyDescent="0.2">
      <c r="A87" s="234"/>
      <c r="D87" s="234"/>
      <c r="G87" s="234">
        <v>3</v>
      </c>
      <c r="H87" s="232" t="s">
        <v>7820</v>
      </c>
      <c r="I87" s="232" t="s">
        <v>7821</v>
      </c>
    </row>
    <row r="88" spans="1:9" ht="12.05" x14ac:dyDescent="0.2">
      <c r="A88" s="234"/>
      <c r="D88" s="234"/>
      <c r="G88" s="234">
        <v>4</v>
      </c>
      <c r="H88" s="232" t="s">
        <v>7835</v>
      </c>
      <c r="I88" s="232" t="s">
        <v>7836</v>
      </c>
    </row>
    <row r="89" spans="1:9" ht="12.05" x14ac:dyDescent="0.2">
      <c r="A89" s="234"/>
      <c r="D89" s="234"/>
      <c r="G89" s="234">
        <v>5</v>
      </c>
      <c r="H89" s="232" t="s">
        <v>7717</v>
      </c>
      <c r="I89" s="232" t="s">
        <v>7718</v>
      </c>
    </row>
    <row r="90" spans="1:9" ht="12.05" x14ac:dyDescent="0.2">
      <c r="A90" s="234"/>
      <c r="D90" s="234">
        <v>6</v>
      </c>
      <c r="E90" s="232" t="s">
        <v>7837</v>
      </c>
      <c r="F90" s="232" t="s">
        <v>7838</v>
      </c>
      <c r="G90" s="234">
        <v>1</v>
      </c>
      <c r="H90" s="232" t="s">
        <v>7839</v>
      </c>
      <c r="I90" s="232" t="s">
        <v>7840</v>
      </c>
    </row>
    <row r="91" spans="1:9" ht="12.05" x14ac:dyDescent="0.2">
      <c r="A91" s="234"/>
      <c r="D91" s="234"/>
      <c r="G91" s="234">
        <v>2</v>
      </c>
      <c r="H91" s="232" t="s">
        <v>7841</v>
      </c>
      <c r="I91" s="232" t="s">
        <v>7842</v>
      </c>
    </row>
    <row r="92" spans="1:9" ht="12.05" x14ac:dyDescent="0.2">
      <c r="A92" s="234"/>
      <c r="D92" s="234"/>
      <c r="G92" s="234">
        <v>3</v>
      </c>
      <c r="H92" s="232" t="s">
        <v>7843</v>
      </c>
      <c r="I92" s="232" t="s">
        <v>7844</v>
      </c>
    </row>
    <row r="93" spans="1:9" ht="12.05" x14ac:dyDescent="0.2">
      <c r="A93" s="234"/>
      <c r="D93" s="234">
        <v>7</v>
      </c>
      <c r="E93" s="232" t="s">
        <v>7845</v>
      </c>
      <c r="F93" s="232" t="s">
        <v>7846</v>
      </c>
      <c r="G93" s="234">
        <v>1</v>
      </c>
      <c r="H93" s="232" t="s">
        <v>7847</v>
      </c>
      <c r="I93" s="232" t="s">
        <v>7848</v>
      </c>
    </row>
    <row r="94" spans="1:9" ht="12.05" x14ac:dyDescent="0.2">
      <c r="A94" s="234"/>
      <c r="D94" s="234"/>
      <c r="G94" s="234">
        <v>2</v>
      </c>
      <c r="H94" s="232" t="s">
        <v>7849</v>
      </c>
      <c r="I94" s="232" t="s">
        <v>7850</v>
      </c>
    </row>
    <row r="95" spans="1:9" ht="12.05" x14ac:dyDescent="0.2">
      <c r="A95" s="234"/>
      <c r="D95" s="234">
        <v>8</v>
      </c>
      <c r="E95" s="232" t="s">
        <v>7851</v>
      </c>
      <c r="F95" s="232" t="s">
        <v>7852</v>
      </c>
      <c r="G95" s="234">
        <v>1</v>
      </c>
      <c r="H95" s="232" t="s">
        <v>7802</v>
      </c>
      <c r="I95" s="232" t="s">
        <v>7803</v>
      </c>
    </row>
    <row r="96" spans="1:9" ht="12.05" x14ac:dyDescent="0.2">
      <c r="A96" s="234"/>
      <c r="D96" s="234"/>
      <c r="G96" s="234">
        <v>2</v>
      </c>
      <c r="H96" s="232" t="s">
        <v>7853</v>
      </c>
      <c r="I96" s="232" t="s">
        <v>7854</v>
      </c>
    </row>
    <row r="97" spans="1:9" ht="12.05" x14ac:dyDescent="0.2">
      <c r="A97" s="234"/>
      <c r="D97" s="234"/>
      <c r="G97" s="234">
        <v>3</v>
      </c>
      <c r="H97" s="232" t="s">
        <v>7855</v>
      </c>
      <c r="I97" s="232" t="s">
        <v>7856</v>
      </c>
    </row>
    <row r="98" spans="1:9" ht="12.05" x14ac:dyDescent="0.2">
      <c r="A98" s="234"/>
      <c r="D98" s="234">
        <v>9</v>
      </c>
      <c r="E98" s="232" t="s">
        <v>7857</v>
      </c>
      <c r="F98" s="232" t="s">
        <v>7858</v>
      </c>
      <c r="G98" s="234">
        <v>1</v>
      </c>
      <c r="H98" s="232" t="s">
        <v>7859</v>
      </c>
      <c r="I98" s="232" t="s">
        <v>7860</v>
      </c>
    </row>
    <row r="99" spans="1:9" ht="12.05" x14ac:dyDescent="0.2">
      <c r="A99" s="234"/>
      <c r="D99" s="234"/>
      <c r="G99" s="234">
        <v>2</v>
      </c>
      <c r="H99" s="232" t="s">
        <v>7861</v>
      </c>
      <c r="I99" s="232" t="s">
        <v>7861</v>
      </c>
    </row>
    <row r="100" spans="1:9" ht="12.05" x14ac:dyDescent="0.2">
      <c r="A100" s="234"/>
      <c r="D100" s="234"/>
      <c r="G100" s="234">
        <v>3</v>
      </c>
      <c r="H100" s="232" t="s">
        <v>7862</v>
      </c>
      <c r="I100" s="232" t="s">
        <v>7863</v>
      </c>
    </row>
    <row r="101" spans="1:9" ht="12.05" x14ac:dyDescent="0.2">
      <c r="A101" s="234"/>
      <c r="D101" s="234">
        <v>10</v>
      </c>
      <c r="E101" s="232" t="s">
        <v>7864</v>
      </c>
      <c r="F101" s="232" t="s">
        <v>7865</v>
      </c>
      <c r="G101" s="234">
        <v>1</v>
      </c>
      <c r="H101" s="232" t="s">
        <v>7866</v>
      </c>
      <c r="I101" s="232" t="s">
        <v>7867</v>
      </c>
    </row>
    <row r="102" spans="1:9" ht="12.05" x14ac:dyDescent="0.2">
      <c r="A102" s="234"/>
      <c r="D102" s="234"/>
      <c r="G102" s="234">
        <v>2</v>
      </c>
      <c r="H102" s="232" t="s">
        <v>217</v>
      </c>
      <c r="I102" s="232" t="s">
        <v>7461</v>
      </c>
    </row>
    <row r="103" spans="1:9" ht="11.65" x14ac:dyDescent="0.25">
      <c r="A103" s="234"/>
      <c r="D103" s="234"/>
      <c r="G103" s="234">
        <v>3</v>
      </c>
      <c r="H103" s="235" t="s">
        <v>7868</v>
      </c>
      <c r="I103" s="232" t="s">
        <v>7869</v>
      </c>
    </row>
    <row r="104" spans="1:9" ht="12.05" x14ac:dyDescent="0.2">
      <c r="A104" s="234"/>
      <c r="D104" s="234"/>
      <c r="G104" s="234">
        <v>4</v>
      </c>
      <c r="H104" s="232" t="s">
        <v>7870</v>
      </c>
      <c r="I104" s="232" t="s">
        <v>7871</v>
      </c>
    </row>
    <row r="105" spans="1:9" ht="12.05" x14ac:dyDescent="0.2">
      <c r="A105" s="234"/>
      <c r="D105" s="234"/>
      <c r="G105" s="234">
        <v>5</v>
      </c>
      <c r="H105" s="232" t="s">
        <v>7456</v>
      </c>
      <c r="I105" s="232" t="s">
        <v>7456</v>
      </c>
    </row>
    <row r="106" spans="1:9" ht="12.05" x14ac:dyDescent="0.2">
      <c r="A106" s="234"/>
      <c r="D106" s="234"/>
      <c r="G106" s="234">
        <v>6</v>
      </c>
      <c r="H106" s="232" t="s">
        <v>7872</v>
      </c>
      <c r="I106" s="232" t="s">
        <v>7873</v>
      </c>
    </row>
    <row r="107" spans="1:9" ht="12.05" x14ac:dyDescent="0.2">
      <c r="A107" s="234"/>
      <c r="D107" s="234">
        <v>11</v>
      </c>
      <c r="E107" s="232" t="s">
        <v>7874</v>
      </c>
      <c r="F107" s="232" t="s">
        <v>7875</v>
      </c>
      <c r="G107" s="234">
        <v>1</v>
      </c>
      <c r="H107" s="232" t="s">
        <v>7876</v>
      </c>
      <c r="I107" s="232" t="s">
        <v>7877</v>
      </c>
    </row>
    <row r="108" spans="1:9" ht="12.05" x14ac:dyDescent="0.2">
      <c r="A108" s="234"/>
      <c r="D108" s="234"/>
      <c r="G108" s="234">
        <v>2</v>
      </c>
      <c r="H108" s="232" t="s">
        <v>7878</v>
      </c>
      <c r="I108" s="232" t="s">
        <v>7879</v>
      </c>
    </row>
    <row r="109" spans="1:9" ht="12.05" x14ac:dyDescent="0.2">
      <c r="A109" s="234"/>
      <c r="D109" s="234"/>
      <c r="G109" s="234">
        <v>3</v>
      </c>
      <c r="H109" s="232" t="s">
        <v>7880</v>
      </c>
      <c r="I109" s="232" t="s">
        <v>7881</v>
      </c>
    </row>
    <row r="110" spans="1:9" ht="12.05" x14ac:dyDescent="0.2">
      <c r="A110" s="234"/>
      <c r="D110" s="234"/>
      <c r="G110" s="234">
        <v>4</v>
      </c>
      <c r="H110" s="232" t="s">
        <v>7882</v>
      </c>
      <c r="I110" s="232" t="s">
        <v>7883</v>
      </c>
    </row>
    <row r="111" spans="1:9" ht="12.05" x14ac:dyDescent="0.2">
      <c r="A111" s="234"/>
      <c r="D111" s="234"/>
      <c r="G111" s="234">
        <v>5</v>
      </c>
      <c r="H111" s="232" t="s">
        <v>7884</v>
      </c>
      <c r="I111" s="232" t="s">
        <v>7885</v>
      </c>
    </row>
    <row r="112" spans="1:9" ht="12.05" x14ac:dyDescent="0.2">
      <c r="A112" s="234"/>
      <c r="D112" s="234"/>
      <c r="G112" s="234">
        <v>6</v>
      </c>
      <c r="H112" s="232" t="s">
        <v>7886</v>
      </c>
      <c r="I112" s="232" t="s">
        <v>7887</v>
      </c>
    </row>
    <row r="113" spans="1:9" ht="12.05" x14ac:dyDescent="0.2">
      <c r="A113" s="234"/>
      <c r="D113" s="234"/>
      <c r="G113" s="234">
        <v>7</v>
      </c>
      <c r="H113" s="232" t="s">
        <v>7888</v>
      </c>
      <c r="I113" s="232" t="s">
        <v>7889</v>
      </c>
    </row>
    <row r="114" spans="1:9" ht="12.05" x14ac:dyDescent="0.2">
      <c r="A114" s="234"/>
      <c r="D114" s="234">
        <v>12</v>
      </c>
      <c r="E114" s="232" t="s">
        <v>7890</v>
      </c>
      <c r="F114" s="232" t="s">
        <v>7891</v>
      </c>
      <c r="G114" s="234">
        <v>1</v>
      </c>
      <c r="H114" s="232" t="s">
        <v>7892</v>
      </c>
      <c r="I114" s="232" t="s">
        <v>7893</v>
      </c>
    </row>
    <row r="115" spans="1:9" ht="12.05" x14ac:dyDescent="0.2">
      <c r="A115" s="234"/>
      <c r="D115" s="234"/>
      <c r="G115" s="234">
        <v>2</v>
      </c>
      <c r="H115" s="232" t="s">
        <v>7894</v>
      </c>
      <c r="I115" s="232" t="s">
        <v>7895</v>
      </c>
    </row>
    <row r="116" spans="1:9" ht="12.05" x14ac:dyDescent="0.2">
      <c r="A116" s="234"/>
      <c r="D116" s="234"/>
      <c r="G116" s="234">
        <v>3</v>
      </c>
      <c r="H116" s="232" t="s">
        <v>7896</v>
      </c>
      <c r="I116" s="232" t="s">
        <v>7897</v>
      </c>
    </row>
    <row r="117" spans="1:9" ht="12.05" x14ac:dyDescent="0.2">
      <c r="A117" s="234"/>
      <c r="D117" s="234"/>
      <c r="G117" s="234">
        <v>4</v>
      </c>
      <c r="H117" s="232" t="s">
        <v>7898</v>
      </c>
      <c r="I117" s="232" t="s">
        <v>7899</v>
      </c>
    </row>
    <row r="118" spans="1:9" ht="12.05" x14ac:dyDescent="0.2">
      <c r="A118" s="234"/>
      <c r="D118" s="234"/>
      <c r="G118" s="234">
        <v>5</v>
      </c>
      <c r="H118" s="232" t="s">
        <v>7900</v>
      </c>
      <c r="I118" s="232" t="s">
        <v>7901</v>
      </c>
    </row>
    <row r="119" spans="1:9" ht="11.65" x14ac:dyDescent="0.25">
      <c r="A119" s="234"/>
      <c r="D119" s="234"/>
      <c r="G119" s="234">
        <v>6</v>
      </c>
      <c r="H119" s="235" t="s">
        <v>7902</v>
      </c>
      <c r="I119" s="232" t="s">
        <v>7903</v>
      </c>
    </row>
    <row r="120" spans="1:9" ht="12.05" x14ac:dyDescent="0.2">
      <c r="A120" s="236"/>
      <c r="B120" s="237"/>
      <c r="C120" s="237"/>
      <c r="D120" s="236"/>
      <c r="E120" s="237"/>
      <c r="F120" s="237"/>
      <c r="G120" s="236">
        <v>7</v>
      </c>
      <c r="H120" s="237" t="s">
        <v>7904</v>
      </c>
      <c r="I120" s="237" t="s">
        <v>7905</v>
      </c>
    </row>
    <row r="121" spans="1:9" ht="12.05" x14ac:dyDescent="0.2">
      <c r="A121" s="234">
        <v>4</v>
      </c>
      <c r="B121" s="271" t="s">
        <v>7906</v>
      </c>
      <c r="C121" s="271" t="s">
        <v>7907</v>
      </c>
      <c r="D121" s="234">
        <v>1</v>
      </c>
      <c r="E121" s="232" t="s">
        <v>7908</v>
      </c>
      <c r="F121" s="232" t="s">
        <v>7909</v>
      </c>
      <c r="G121" s="234">
        <v>1</v>
      </c>
      <c r="H121" s="232" t="s">
        <v>7910</v>
      </c>
      <c r="I121" s="232" t="s">
        <v>7910</v>
      </c>
    </row>
    <row r="122" spans="1:9" ht="12.05" x14ac:dyDescent="0.2">
      <c r="A122" s="234"/>
      <c r="B122" s="272"/>
      <c r="C122" s="272"/>
      <c r="D122" s="234"/>
      <c r="G122" s="234">
        <v>2</v>
      </c>
      <c r="H122" s="232" t="s">
        <v>7911</v>
      </c>
      <c r="I122" s="232" t="s">
        <v>7911</v>
      </c>
    </row>
    <row r="123" spans="1:9" ht="12.05" x14ac:dyDescent="0.2">
      <c r="A123" s="234"/>
      <c r="D123" s="234"/>
      <c r="G123" s="234">
        <v>3</v>
      </c>
      <c r="H123" s="232" t="s">
        <v>7912</v>
      </c>
      <c r="I123" s="232" t="s">
        <v>7912</v>
      </c>
    </row>
    <row r="124" spans="1:9" ht="12.05" x14ac:dyDescent="0.2">
      <c r="A124" s="234"/>
      <c r="D124" s="234"/>
      <c r="G124" s="234">
        <v>4</v>
      </c>
      <c r="H124" s="232" t="s">
        <v>7913</v>
      </c>
      <c r="I124" s="232" t="s">
        <v>7913</v>
      </c>
    </row>
    <row r="125" spans="1:9" ht="12.05" x14ac:dyDescent="0.2">
      <c r="A125" s="234"/>
      <c r="D125" s="234"/>
      <c r="G125" s="234">
        <v>5</v>
      </c>
      <c r="H125" s="232" t="s">
        <v>7914</v>
      </c>
      <c r="I125" s="232" t="s">
        <v>7915</v>
      </c>
    </row>
    <row r="126" spans="1:9" ht="12.05" x14ac:dyDescent="0.2">
      <c r="A126" s="234"/>
      <c r="D126" s="234">
        <v>2</v>
      </c>
      <c r="E126" s="232" t="s">
        <v>7916</v>
      </c>
      <c r="F126" s="232" t="s">
        <v>7917</v>
      </c>
      <c r="G126" s="234">
        <v>1</v>
      </c>
      <c r="H126" s="232" t="s">
        <v>7918</v>
      </c>
      <c r="I126" s="232" t="s">
        <v>7919</v>
      </c>
    </row>
    <row r="127" spans="1:9" ht="12.05" x14ac:dyDescent="0.2">
      <c r="A127" s="234"/>
      <c r="D127" s="234"/>
      <c r="G127" s="234">
        <v>2</v>
      </c>
      <c r="H127" s="232" t="s">
        <v>7920</v>
      </c>
      <c r="I127" s="232" t="s">
        <v>7921</v>
      </c>
    </row>
    <row r="128" spans="1:9" ht="12.05" x14ac:dyDescent="0.2">
      <c r="A128" s="234"/>
      <c r="D128" s="234"/>
      <c r="G128" s="234">
        <v>3</v>
      </c>
      <c r="H128" s="232" t="s">
        <v>7922</v>
      </c>
      <c r="I128" s="232" t="s">
        <v>7923</v>
      </c>
    </row>
    <row r="129" spans="1:9" ht="12.05" x14ac:dyDescent="0.2">
      <c r="A129" s="234"/>
      <c r="D129" s="234"/>
      <c r="G129" s="234">
        <v>4</v>
      </c>
      <c r="H129" s="232" t="s">
        <v>7924</v>
      </c>
      <c r="I129" s="232" t="s">
        <v>6767</v>
      </c>
    </row>
    <row r="130" spans="1:9" ht="12.05" x14ac:dyDescent="0.2">
      <c r="A130" s="234"/>
      <c r="D130" s="234">
        <v>3</v>
      </c>
      <c r="E130" s="232" t="s">
        <v>7925</v>
      </c>
      <c r="F130" s="232" t="s">
        <v>7926</v>
      </c>
      <c r="G130" s="234">
        <v>1</v>
      </c>
      <c r="H130" s="232" t="s">
        <v>7927</v>
      </c>
      <c r="I130" s="232" t="s">
        <v>7928</v>
      </c>
    </row>
    <row r="131" spans="1:9" ht="12.05" x14ac:dyDescent="0.2">
      <c r="A131" s="234"/>
      <c r="D131" s="234"/>
      <c r="G131" s="234">
        <v>2</v>
      </c>
      <c r="H131" s="232" t="s">
        <v>7929</v>
      </c>
      <c r="I131" s="232" t="s">
        <v>7930</v>
      </c>
    </row>
    <row r="132" spans="1:9" ht="12.05" x14ac:dyDescent="0.2">
      <c r="A132" s="234"/>
      <c r="D132" s="234"/>
      <c r="G132" s="234">
        <v>3</v>
      </c>
      <c r="H132" s="232" t="s">
        <v>7931</v>
      </c>
      <c r="I132" s="232" t="s">
        <v>7932</v>
      </c>
    </row>
    <row r="133" spans="1:9" ht="12.05" x14ac:dyDescent="0.2">
      <c r="A133" s="234"/>
      <c r="D133" s="234"/>
      <c r="G133" s="234">
        <v>4</v>
      </c>
      <c r="H133" s="232" t="s">
        <v>7933</v>
      </c>
      <c r="I133" s="232" t="s">
        <v>7934</v>
      </c>
    </row>
    <row r="134" spans="1:9" ht="11.65" x14ac:dyDescent="0.25">
      <c r="A134" s="234"/>
      <c r="D134" s="234"/>
      <c r="G134" s="234">
        <v>5</v>
      </c>
      <c r="H134" s="235" t="s">
        <v>7935</v>
      </c>
      <c r="I134" s="232" t="s">
        <v>7936</v>
      </c>
    </row>
    <row r="135" spans="1:9" ht="12.05" x14ac:dyDescent="0.2">
      <c r="A135" s="234"/>
      <c r="D135" s="234">
        <v>4</v>
      </c>
      <c r="E135" s="232" t="s">
        <v>2550</v>
      </c>
      <c r="F135" s="232" t="s">
        <v>2550</v>
      </c>
      <c r="G135" s="234">
        <v>1</v>
      </c>
      <c r="H135" s="232" t="s">
        <v>7667</v>
      </c>
      <c r="I135" s="232" t="s">
        <v>7699</v>
      </c>
    </row>
    <row r="136" spans="1:9" ht="12.05" x14ac:dyDescent="0.2">
      <c r="A136" s="234"/>
      <c r="D136" s="234"/>
      <c r="G136" s="234">
        <v>2</v>
      </c>
      <c r="H136" s="232" t="s">
        <v>7937</v>
      </c>
      <c r="I136" s="232" t="s">
        <v>7938</v>
      </c>
    </row>
    <row r="137" spans="1:9" ht="12.05" x14ac:dyDescent="0.2">
      <c r="A137" s="234"/>
      <c r="D137" s="234"/>
      <c r="G137" s="234">
        <v>3</v>
      </c>
      <c r="H137" s="232" t="s">
        <v>7939</v>
      </c>
      <c r="I137" s="232" t="s">
        <v>7940</v>
      </c>
    </row>
    <row r="138" spans="1:9" ht="11.65" x14ac:dyDescent="0.25">
      <c r="A138" s="234"/>
      <c r="D138" s="234"/>
      <c r="G138" s="234">
        <v>4</v>
      </c>
      <c r="H138" s="235" t="s">
        <v>7902</v>
      </c>
      <c r="I138" s="232" t="s">
        <v>7903</v>
      </c>
    </row>
    <row r="139" spans="1:9" ht="12.05" x14ac:dyDescent="0.2">
      <c r="A139" s="234"/>
      <c r="D139" s="234"/>
      <c r="G139" s="234">
        <v>5</v>
      </c>
      <c r="H139" s="232" t="s">
        <v>7941</v>
      </c>
      <c r="I139" s="232" t="s">
        <v>7942</v>
      </c>
    </row>
    <row r="140" spans="1:9" ht="12.05" x14ac:dyDescent="0.2">
      <c r="A140" s="234"/>
      <c r="D140" s="234"/>
      <c r="G140" s="234">
        <v>6</v>
      </c>
      <c r="H140" s="232" t="s">
        <v>7943</v>
      </c>
      <c r="I140" s="232" t="s">
        <v>7944</v>
      </c>
    </row>
    <row r="141" spans="1:9" ht="12.05" x14ac:dyDescent="0.2">
      <c r="A141" s="234"/>
      <c r="D141" s="234"/>
      <c r="G141" s="234">
        <v>7</v>
      </c>
      <c r="H141" s="232" t="s">
        <v>7945</v>
      </c>
      <c r="I141" s="232" t="s">
        <v>7946</v>
      </c>
    </row>
    <row r="142" spans="1:9" ht="12.05" x14ac:dyDescent="0.2">
      <c r="A142" s="234"/>
      <c r="D142" s="234"/>
      <c r="G142" s="234">
        <v>8</v>
      </c>
      <c r="H142" s="232" t="s">
        <v>7947</v>
      </c>
      <c r="I142" s="232" t="s">
        <v>7947</v>
      </c>
    </row>
    <row r="143" spans="1:9" ht="12.05" x14ac:dyDescent="0.2">
      <c r="A143" s="234"/>
      <c r="D143" s="234">
        <v>5</v>
      </c>
      <c r="E143" s="232" t="s">
        <v>7663</v>
      </c>
      <c r="F143" s="232" t="s">
        <v>7664</v>
      </c>
      <c r="G143" s="234">
        <v>1</v>
      </c>
      <c r="H143" s="232" t="s">
        <v>7948</v>
      </c>
      <c r="I143" s="232" t="s">
        <v>7949</v>
      </c>
    </row>
    <row r="144" spans="1:9" ht="12.05" x14ac:dyDescent="0.2">
      <c r="A144" s="234"/>
      <c r="D144" s="234"/>
      <c r="G144" s="234">
        <v>2</v>
      </c>
      <c r="H144" s="232" t="s">
        <v>7950</v>
      </c>
      <c r="I144" s="232" t="s">
        <v>7951</v>
      </c>
    </row>
    <row r="145" spans="1:9" ht="12.05" x14ac:dyDescent="0.2">
      <c r="A145" s="234"/>
      <c r="D145" s="234"/>
      <c r="G145" s="234">
        <v>3</v>
      </c>
      <c r="H145" s="232" t="s">
        <v>7952</v>
      </c>
      <c r="I145" s="232" t="s">
        <v>7953</v>
      </c>
    </row>
    <row r="146" spans="1:9" ht="12.05" x14ac:dyDescent="0.2">
      <c r="A146" s="234"/>
      <c r="D146" s="234"/>
      <c r="G146" s="234">
        <v>4</v>
      </c>
      <c r="H146" s="232" t="s">
        <v>7954</v>
      </c>
      <c r="I146" s="232" t="s">
        <v>7955</v>
      </c>
    </row>
    <row r="147" spans="1:9" ht="11.65" x14ac:dyDescent="0.25">
      <c r="A147" s="234"/>
      <c r="D147" s="234"/>
      <c r="G147" s="234">
        <v>5</v>
      </c>
      <c r="H147" s="235" t="s">
        <v>7956</v>
      </c>
      <c r="I147" s="232" t="s">
        <v>7957</v>
      </c>
    </row>
    <row r="148" spans="1:9" ht="11.65" x14ac:dyDescent="0.25">
      <c r="A148" s="234"/>
      <c r="D148" s="234">
        <v>6</v>
      </c>
      <c r="E148" s="232" t="s">
        <v>2457</v>
      </c>
      <c r="F148" s="232" t="s">
        <v>7958</v>
      </c>
      <c r="G148" s="234">
        <v>1</v>
      </c>
      <c r="H148" s="235" t="s">
        <v>7959</v>
      </c>
      <c r="I148" s="232" t="s">
        <v>7960</v>
      </c>
    </row>
    <row r="149" spans="1:9" ht="12.05" x14ac:dyDescent="0.2">
      <c r="A149" s="234"/>
      <c r="D149" s="234"/>
      <c r="G149" s="234">
        <v>2</v>
      </c>
      <c r="H149" s="232" t="s">
        <v>7961</v>
      </c>
      <c r="I149" s="232" t="s">
        <v>7961</v>
      </c>
    </row>
    <row r="150" spans="1:9" ht="12.05" x14ac:dyDescent="0.2">
      <c r="A150" s="234"/>
      <c r="D150" s="234"/>
      <c r="G150" s="234">
        <v>3</v>
      </c>
      <c r="H150" s="232" t="s">
        <v>2458</v>
      </c>
      <c r="I150" s="232" t="s">
        <v>7962</v>
      </c>
    </row>
    <row r="151" spans="1:9" ht="12.05" x14ac:dyDescent="0.2">
      <c r="A151" s="234"/>
      <c r="D151" s="234"/>
      <c r="G151" s="234">
        <v>4</v>
      </c>
      <c r="H151" s="232" t="s">
        <v>7963</v>
      </c>
      <c r="I151" s="232" t="s">
        <v>7964</v>
      </c>
    </row>
    <row r="152" spans="1:9" ht="12.05" x14ac:dyDescent="0.2">
      <c r="A152" s="234"/>
      <c r="D152" s="234"/>
      <c r="G152" s="234">
        <v>5</v>
      </c>
      <c r="H152" s="232" t="s">
        <v>7888</v>
      </c>
      <c r="I152" s="232" t="s">
        <v>7889</v>
      </c>
    </row>
    <row r="153" spans="1:9" ht="12.05" x14ac:dyDescent="0.2">
      <c r="A153" s="234"/>
      <c r="D153" s="234">
        <v>7</v>
      </c>
      <c r="E153" s="232" t="s">
        <v>7965</v>
      </c>
      <c r="F153" s="232" t="s">
        <v>7966</v>
      </c>
      <c r="G153" s="234">
        <v>1</v>
      </c>
      <c r="H153" s="232" t="s">
        <v>7967</v>
      </c>
      <c r="I153" s="232" t="s">
        <v>7968</v>
      </c>
    </row>
    <row r="154" spans="1:9" ht="12.05" x14ac:dyDescent="0.2">
      <c r="A154" s="234"/>
      <c r="D154" s="234"/>
      <c r="G154" s="234">
        <v>2</v>
      </c>
      <c r="H154" s="232" t="s">
        <v>7969</v>
      </c>
      <c r="I154" s="232" t="s">
        <v>7970</v>
      </c>
    </row>
    <row r="155" spans="1:9" ht="12.05" x14ac:dyDescent="0.2">
      <c r="A155" s="234"/>
      <c r="D155" s="234"/>
      <c r="G155" s="234">
        <v>3</v>
      </c>
      <c r="H155" s="232" t="s">
        <v>7971</v>
      </c>
      <c r="I155" s="232" t="s">
        <v>7972</v>
      </c>
    </row>
    <row r="156" spans="1:9" ht="12.05" x14ac:dyDescent="0.2">
      <c r="A156" s="234"/>
      <c r="D156" s="234"/>
      <c r="G156" s="234">
        <v>4</v>
      </c>
      <c r="H156" s="232" t="s">
        <v>7973</v>
      </c>
      <c r="I156" s="232" t="s">
        <v>7974</v>
      </c>
    </row>
    <row r="157" spans="1:9" ht="12.05" x14ac:dyDescent="0.2">
      <c r="A157" s="234"/>
      <c r="D157" s="234"/>
      <c r="G157" s="234">
        <v>5</v>
      </c>
      <c r="H157" s="232" t="s">
        <v>7975</v>
      </c>
      <c r="I157" s="232" t="s">
        <v>7976</v>
      </c>
    </row>
    <row r="158" spans="1:9" ht="12.05" x14ac:dyDescent="0.2">
      <c r="A158" s="234"/>
      <c r="D158" s="234"/>
      <c r="G158" s="234">
        <v>6</v>
      </c>
      <c r="H158" s="232" t="s">
        <v>7977</v>
      </c>
      <c r="I158" s="232" t="s">
        <v>7978</v>
      </c>
    </row>
    <row r="159" spans="1:9" ht="12.05" x14ac:dyDescent="0.2">
      <c r="A159" s="234"/>
      <c r="D159" s="234">
        <v>8</v>
      </c>
      <c r="E159" s="232" t="s">
        <v>7979</v>
      </c>
      <c r="F159" s="232" t="s">
        <v>7980</v>
      </c>
      <c r="G159" s="234">
        <v>1</v>
      </c>
      <c r="H159" s="232" t="s">
        <v>7981</v>
      </c>
      <c r="I159" s="232" t="s">
        <v>7981</v>
      </c>
    </row>
    <row r="160" spans="1:9" ht="12.05" x14ac:dyDescent="0.2">
      <c r="A160" s="234"/>
      <c r="D160" s="234"/>
      <c r="G160" s="234">
        <v>2</v>
      </c>
      <c r="H160" s="232" t="s">
        <v>7982</v>
      </c>
      <c r="I160" s="232" t="s">
        <v>7811</v>
      </c>
    </row>
    <row r="161" spans="1:9" ht="12.05" x14ac:dyDescent="0.2">
      <c r="A161" s="234"/>
      <c r="D161" s="234"/>
      <c r="G161" s="234">
        <v>3</v>
      </c>
      <c r="H161" s="232" t="s">
        <v>7983</v>
      </c>
      <c r="I161" s="232" t="s">
        <v>7984</v>
      </c>
    </row>
    <row r="162" spans="1:9" ht="11.65" x14ac:dyDescent="0.25">
      <c r="A162" s="234"/>
      <c r="D162" s="234">
        <v>9</v>
      </c>
      <c r="E162" s="235" t="s">
        <v>7985</v>
      </c>
      <c r="F162" s="232" t="s">
        <v>7986</v>
      </c>
      <c r="G162" s="234">
        <v>1</v>
      </c>
      <c r="H162" s="232" t="s">
        <v>7882</v>
      </c>
      <c r="I162" s="232" t="s">
        <v>7883</v>
      </c>
    </row>
    <row r="163" spans="1:9" ht="12.05" x14ac:dyDescent="0.2">
      <c r="A163" s="234"/>
      <c r="D163" s="234"/>
      <c r="G163" s="234">
        <v>2</v>
      </c>
      <c r="H163" s="232" t="s">
        <v>7933</v>
      </c>
      <c r="I163" s="232" t="s">
        <v>7987</v>
      </c>
    </row>
    <row r="164" spans="1:9" ht="12.05" x14ac:dyDescent="0.2">
      <c r="A164" s="234"/>
      <c r="D164" s="234"/>
      <c r="G164" s="234">
        <v>3</v>
      </c>
      <c r="H164" s="232" t="s">
        <v>7988</v>
      </c>
      <c r="I164" s="232" t="s">
        <v>7989</v>
      </c>
    </row>
    <row r="165" spans="1:9" ht="12.05" x14ac:dyDescent="0.2">
      <c r="A165" s="236"/>
      <c r="B165" s="237"/>
      <c r="C165" s="237"/>
      <c r="D165" s="236"/>
      <c r="E165" s="237"/>
      <c r="F165" s="237"/>
      <c r="G165" s="236">
        <v>4</v>
      </c>
      <c r="H165" s="237" t="s">
        <v>7990</v>
      </c>
      <c r="I165" s="237" t="s">
        <v>7991</v>
      </c>
    </row>
    <row r="166" spans="1:9" ht="12.05" x14ac:dyDescent="0.2">
      <c r="A166" s="234">
        <v>5</v>
      </c>
      <c r="B166" s="271" t="s">
        <v>7992</v>
      </c>
      <c r="C166" s="271" t="s">
        <v>7993</v>
      </c>
      <c r="D166" s="234">
        <v>1</v>
      </c>
      <c r="E166" s="232" t="s">
        <v>7994</v>
      </c>
      <c r="F166" s="232" t="s">
        <v>7995</v>
      </c>
      <c r="G166" s="234">
        <v>1</v>
      </c>
      <c r="H166" s="232" t="s">
        <v>7996</v>
      </c>
      <c r="I166" s="232" t="s">
        <v>7997</v>
      </c>
    </row>
    <row r="167" spans="1:9" ht="12.05" x14ac:dyDescent="0.2">
      <c r="A167" s="234"/>
      <c r="B167" s="272"/>
      <c r="C167" s="272"/>
      <c r="D167" s="234"/>
      <c r="G167" s="234">
        <v>2</v>
      </c>
      <c r="H167" s="232" t="s">
        <v>7998</v>
      </c>
      <c r="I167" s="232" t="s">
        <v>7999</v>
      </c>
    </row>
    <row r="168" spans="1:9" ht="12.05" x14ac:dyDescent="0.2">
      <c r="A168" s="234"/>
      <c r="D168" s="234"/>
      <c r="G168" s="234">
        <v>3</v>
      </c>
      <c r="H168" s="232" t="s">
        <v>8000</v>
      </c>
      <c r="I168" s="232" t="s">
        <v>8001</v>
      </c>
    </row>
    <row r="169" spans="1:9" ht="12.05" x14ac:dyDescent="0.2">
      <c r="A169" s="236"/>
      <c r="B169" s="237"/>
      <c r="C169" s="237"/>
      <c r="D169" s="236"/>
      <c r="E169" s="237"/>
      <c r="F169" s="237"/>
      <c r="G169" s="236">
        <v>4</v>
      </c>
      <c r="H169" s="237" t="s">
        <v>8002</v>
      </c>
      <c r="I169" s="237" t="s">
        <v>8003</v>
      </c>
    </row>
    <row r="170" spans="1:9" ht="12.05" x14ac:dyDescent="0.2">
      <c r="A170" s="234">
        <v>6</v>
      </c>
      <c r="B170" s="232" t="s">
        <v>8004</v>
      </c>
      <c r="C170" s="232" t="s">
        <v>8005</v>
      </c>
      <c r="D170" s="234">
        <v>1</v>
      </c>
      <c r="E170" s="232" t="s">
        <v>8006</v>
      </c>
      <c r="F170" s="232" t="s">
        <v>8007</v>
      </c>
      <c r="G170" s="234">
        <v>1</v>
      </c>
      <c r="H170" s="232" t="s">
        <v>8008</v>
      </c>
      <c r="I170" s="232" t="s">
        <v>8008</v>
      </c>
    </row>
    <row r="171" spans="1:9" ht="12.05" x14ac:dyDescent="0.2">
      <c r="A171" s="234"/>
      <c r="D171" s="234"/>
      <c r="G171" s="234">
        <v>2</v>
      </c>
      <c r="H171" s="232" t="s">
        <v>8009</v>
      </c>
      <c r="I171" s="232" t="s">
        <v>8010</v>
      </c>
    </row>
    <row r="172" spans="1:9" ht="12.05" x14ac:dyDescent="0.2">
      <c r="A172" s="234"/>
      <c r="D172" s="234"/>
      <c r="G172" s="234">
        <v>3</v>
      </c>
      <c r="H172" s="232" t="s">
        <v>8011</v>
      </c>
      <c r="I172" s="232" t="s">
        <v>8012</v>
      </c>
    </row>
    <row r="173" spans="1:9" ht="12.05" x14ac:dyDescent="0.2">
      <c r="A173" s="234"/>
      <c r="D173" s="234"/>
      <c r="G173" s="234">
        <v>4</v>
      </c>
      <c r="H173" s="232" t="s">
        <v>8013</v>
      </c>
      <c r="I173" s="232" t="s">
        <v>8014</v>
      </c>
    </row>
    <row r="174" spans="1:9" ht="12.05" x14ac:dyDescent="0.2">
      <c r="A174" s="234"/>
      <c r="D174" s="234"/>
      <c r="G174" s="234">
        <v>5</v>
      </c>
      <c r="H174" s="232" t="s">
        <v>8015</v>
      </c>
      <c r="I174" s="232" t="s">
        <v>8016</v>
      </c>
    </row>
    <row r="175" spans="1:9" ht="12.05" x14ac:dyDescent="0.2">
      <c r="A175" s="234"/>
      <c r="D175" s="234"/>
      <c r="G175" s="234">
        <v>6</v>
      </c>
      <c r="H175" s="232" t="s">
        <v>8017</v>
      </c>
      <c r="I175" s="232" t="s">
        <v>8018</v>
      </c>
    </row>
    <row r="176" spans="1:9" ht="12.05" x14ac:dyDescent="0.2">
      <c r="A176" s="234"/>
      <c r="D176" s="234">
        <v>2</v>
      </c>
      <c r="E176" s="232" t="s">
        <v>8019</v>
      </c>
      <c r="F176" s="232" t="s">
        <v>7678</v>
      </c>
      <c r="G176" s="234">
        <v>1</v>
      </c>
      <c r="H176" s="232" t="s">
        <v>8020</v>
      </c>
      <c r="I176" s="232" t="s">
        <v>8021</v>
      </c>
    </row>
    <row r="177" spans="1:9" ht="12.05" x14ac:dyDescent="0.2">
      <c r="A177" s="234"/>
      <c r="D177" s="234">
        <v>3</v>
      </c>
      <c r="E177" s="232" t="s">
        <v>8022</v>
      </c>
      <c r="F177" s="232" t="s">
        <v>8023</v>
      </c>
      <c r="G177" s="234">
        <v>1</v>
      </c>
      <c r="H177" s="232" t="s">
        <v>8024</v>
      </c>
      <c r="I177" s="232" t="s">
        <v>8025</v>
      </c>
    </row>
    <row r="178" spans="1:9" ht="12.05" x14ac:dyDescent="0.2">
      <c r="A178" s="234"/>
      <c r="D178" s="234"/>
      <c r="G178" s="234">
        <v>2</v>
      </c>
      <c r="H178" s="232" t="s">
        <v>8026</v>
      </c>
      <c r="I178" s="232" t="s">
        <v>8027</v>
      </c>
    </row>
    <row r="179" spans="1:9" ht="12.05" x14ac:dyDescent="0.2">
      <c r="A179" s="234"/>
      <c r="D179" s="234"/>
      <c r="G179" s="234">
        <v>3</v>
      </c>
      <c r="H179" s="232" t="s">
        <v>8028</v>
      </c>
      <c r="I179" s="232" t="s">
        <v>8029</v>
      </c>
    </row>
    <row r="180" spans="1:9" ht="12.05" x14ac:dyDescent="0.2">
      <c r="A180" s="234"/>
      <c r="D180" s="234"/>
      <c r="G180" s="234">
        <v>4</v>
      </c>
      <c r="H180" s="232" t="s">
        <v>8030</v>
      </c>
      <c r="I180" s="232" t="s">
        <v>8031</v>
      </c>
    </row>
    <row r="181" spans="1:9" ht="11.65" x14ac:dyDescent="0.25">
      <c r="A181" s="234"/>
      <c r="D181" s="234"/>
      <c r="G181" s="234">
        <v>5</v>
      </c>
      <c r="H181" s="235" t="s">
        <v>8032</v>
      </c>
      <c r="I181" s="232" t="s">
        <v>8033</v>
      </c>
    </row>
    <row r="182" spans="1:9" ht="12.05" x14ac:dyDescent="0.2">
      <c r="A182" s="234"/>
      <c r="D182" s="234"/>
      <c r="G182" s="234">
        <v>6</v>
      </c>
      <c r="H182" s="232" t="s">
        <v>8034</v>
      </c>
      <c r="I182" s="232" t="s">
        <v>8035</v>
      </c>
    </row>
    <row r="183" spans="1:9" ht="12.05" x14ac:dyDescent="0.2">
      <c r="A183" s="234"/>
      <c r="D183" s="234"/>
      <c r="G183" s="234">
        <v>7</v>
      </c>
      <c r="H183" s="232" t="s">
        <v>8036</v>
      </c>
      <c r="I183" s="232" t="s">
        <v>8037</v>
      </c>
    </row>
    <row r="184" spans="1:9" ht="12.05" x14ac:dyDescent="0.2">
      <c r="A184" s="234"/>
      <c r="D184" s="234"/>
      <c r="G184" s="234">
        <v>8</v>
      </c>
      <c r="H184" s="232" t="s">
        <v>8038</v>
      </c>
      <c r="I184" s="232" t="s">
        <v>8039</v>
      </c>
    </row>
    <row r="185" spans="1:9" ht="12.05" x14ac:dyDescent="0.2">
      <c r="A185" s="234"/>
      <c r="D185" s="234"/>
      <c r="G185" s="234">
        <v>9</v>
      </c>
      <c r="H185" s="232" t="s">
        <v>8040</v>
      </c>
      <c r="I185" s="232" t="s">
        <v>8041</v>
      </c>
    </row>
    <row r="186" spans="1:9" ht="12.05" x14ac:dyDescent="0.2">
      <c r="A186" s="234"/>
      <c r="D186" s="234">
        <v>4</v>
      </c>
      <c r="E186" s="232" t="s">
        <v>8042</v>
      </c>
      <c r="F186" s="232" t="s">
        <v>8043</v>
      </c>
      <c r="G186" s="234">
        <v>1</v>
      </c>
      <c r="H186" s="232" t="s">
        <v>7933</v>
      </c>
      <c r="I186" s="232" t="s">
        <v>8044</v>
      </c>
    </row>
    <row r="187" spans="1:9" ht="12.05" x14ac:dyDescent="0.2">
      <c r="A187" s="234"/>
      <c r="D187" s="234"/>
      <c r="G187" s="234">
        <v>2</v>
      </c>
      <c r="H187" s="232" t="s">
        <v>8045</v>
      </c>
      <c r="I187" s="232" t="s">
        <v>8046</v>
      </c>
    </row>
    <row r="188" spans="1:9" ht="12.05" x14ac:dyDescent="0.2">
      <c r="A188" s="234"/>
      <c r="D188" s="234"/>
      <c r="G188" s="234">
        <v>3</v>
      </c>
      <c r="H188" s="232" t="s">
        <v>8047</v>
      </c>
      <c r="I188" s="232" t="s">
        <v>8048</v>
      </c>
    </row>
    <row r="189" spans="1:9" ht="12.05" x14ac:dyDescent="0.2">
      <c r="A189" s="234"/>
      <c r="D189" s="234"/>
      <c r="G189" s="234">
        <v>4</v>
      </c>
      <c r="H189" s="232" t="s">
        <v>8049</v>
      </c>
      <c r="I189" s="232" t="s">
        <v>8050</v>
      </c>
    </row>
    <row r="190" spans="1:9" ht="12.05" x14ac:dyDescent="0.2">
      <c r="A190" s="234"/>
      <c r="D190" s="234"/>
      <c r="G190" s="234">
        <v>5</v>
      </c>
      <c r="H190" s="232" t="s">
        <v>8051</v>
      </c>
      <c r="I190" s="232" t="s">
        <v>8052</v>
      </c>
    </row>
    <row r="191" spans="1:9" ht="12.05" x14ac:dyDescent="0.2">
      <c r="A191" s="234"/>
      <c r="D191" s="234"/>
      <c r="G191" s="234">
        <v>6</v>
      </c>
      <c r="H191" s="232" t="s">
        <v>8053</v>
      </c>
      <c r="I191" s="232" t="s">
        <v>8054</v>
      </c>
    </row>
    <row r="192" spans="1:9" ht="12.05" x14ac:dyDescent="0.2">
      <c r="A192" s="234"/>
      <c r="D192" s="234"/>
      <c r="G192" s="234">
        <v>7</v>
      </c>
      <c r="H192" s="232" t="s">
        <v>7663</v>
      </c>
      <c r="I192" s="232" t="s">
        <v>7664</v>
      </c>
    </row>
    <row r="193" spans="1:9" ht="11.65" x14ac:dyDescent="0.25">
      <c r="A193" s="234"/>
      <c r="D193" s="234"/>
      <c r="G193" s="234">
        <v>8</v>
      </c>
      <c r="H193" s="235" t="s">
        <v>8055</v>
      </c>
      <c r="I193" s="232" t="s">
        <v>7986</v>
      </c>
    </row>
    <row r="194" spans="1:9" ht="12.05" x14ac:dyDescent="0.2">
      <c r="A194" s="234"/>
      <c r="D194" s="234">
        <v>5</v>
      </c>
      <c r="E194" s="232" t="s">
        <v>8056</v>
      </c>
      <c r="F194" s="232" t="s">
        <v>7909</v>
      </c>
      <c r="G194" s="234">
        <v>1</v>
      </c>
      <c r="H194" s="232" t="s">
        <v>8057</v>
      </c>
      <c r="I194" s="232" t="s">
        <v>8058</v>
      </c>
    </row>
    <row r="195" spans="1:9" ht="12.05" x14ac:dyDescent="0.2">
      <c r="A195" s="234"/>
      <c r="D195" s="234">
        <v>6</v>
      </c>
      <c r="E195" s="232" t="s">
        <v>8059</v>
      </c>
      <c r="F195" s="232" t="s">
        <v>8060</v>
      </c>
      <c r="G195" s="234">
        <v>1</v>
      </c>
      <c r="H195" s="232" t="s">
        <v>8061</v>
      </c>
      <c r="I195" s="232" t="s">
        <v>8062</v>
      </c>
    </row>
    <row r="196" spans="1:9" ht="12.05" x14ac:dyDescent="0.2">
      <c r="A196" s="234"/>
      <c r="D196" s="234"/>
      <c r="G196" s="234">
        <v>2</v>
      </c>
      <c r="H196" s="232" t="s">
        <v>8063</v>
      </c>
      <c r="I196" s="232" t="s">
        <v>8064</v>
      </c>
    </row>
    <row r="197" spans="1:9" ht="12.05" x14ac:dyDescent="0.2">
      <c r="A197" s="234"/>
      <c r="D197" s="234"/>
      <c r="G197" s="234">
        <v>3</v>
      </c>
      <c r="H197" s="232" t="s">
        <v>8065</v>
      </c>
      <c r="I197" s="232" t="s">
        <v>8066</v>
      </c>
    </row>
    <row r="198" spans="1:9" ht="12.05" x14ac:dyDescent="0.2">
      <c r="A198" s="236"/>
      <c r="B198" s="237"/>
      <c r="C198" s="237"/>
      <c r="D198" s="236">
        <v>7</v>
      </c>
      <c r="E198" s="237" t="s">
        <v>8067</v>
      </c>
      <c r="F198" s="237" t="s">
        <v>8068</v>
      </c>
      <c r="G198" s="236">
        <v>1</v>
      </c>
      <c r="H198" s="237" t="s">
        <v>8069</v>
      </c>
      <c r="I198" s="237" t="s">
        <v>8070</v>
      </c>
    </row>
  </sheetData>
  <mergeCells count="10">
    <mergeCell ref="B121:B122"/>
    <mergeCell ref="C121:C122"/>
    <mergeCell ref="B166:B167"/>
    <mergeCell ref="C166:C167"/>
    <mergeCell ref="B2:B3"/>
    <mergeCell ref="C2:C3"/>
    <mergeCell ref="B38:B39"/>
    <mergeCell ref="C38:C39"/>
    <mergeCell ref="B61:B62"/>
    <mergeCell ref="C61:C6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2"/>
  <sheetViews>
    <sheetView workbookViewId="0">
      <pane ySplit="1" topLeftCell="A2" activePane="bottomLeft" state="frozen"/>
      <selection pane="bottomLeft"/>
    </sheetView>
  </sheetViews>
  <sheetFormatPr defaultColWidth="9.09765625" defaultRowHeight="11.1" x14ac:dyDescent="0.2"/>
  <cols>
    <col min="1" max="1" width="7.3984375" style="239" bestFit="1" customWidth="1"/>
    <col min="2" max="2" width="60.59765625" style="239" bestFit="1" customWidth="1"/>
    <col min="3" max="3" width="69.69921875" style="239" bestFit="1" customWidth="1"/>
    <col min="4" max="16384" width="9.09765625" style="239"/>
  </cols>
  <sheetData>
    <row r="1" spans="1:9" x14ac:dyDescent="0.2">
      <c r="A1" s="238" t="s">
        <v>8071</v>
      </c>
      <c r="B1" s="238" t="s">
        <v>8072</v>
      </c>
      <c r="C1" s="238" t="s">
        <v>8073</v>
      </c>
      <c r="I1" s="240"/>
    </row>
    <row r="2" spans="1:9" ht="12.75" customHeight="1" x14ac:dyDescent="0.2">
      <c r="A2" s="241">
        <v>1</v>
      </c>
      <c r="B2" s="239" t="s">
        <v>8074</v>
      </c>
      <c r="C2" s="239" t="s">
        <v>8075</v>
      </c>
    </row>
    <row r="3" spans="1:9" ht="12.75" customHeight="1" x14ac:dyDescent="0.2">
      <c r="A3" s="241">
        <v>2</v>
      </c>
      <c r="B3" s="239" t="s">
        <v>8076</v>
      </c>
      <c r="C3" s="239" t="s">
        <v>8077</v>
      </c>
    </row>
    <row r="4" spans="1:9" ht="12.75" customHeight="1" x14ac:dyDescent="0.2">
      <c r="A4" s="241">
        <v>3</v>
      </c>
      <c r="B4" s="239" t="s">
        <v>8078</v>
      </c>
      <c r="C4" s="239" t="s">
        <v>8079</v>
      </c>
    </row>
    <row r="5" spans="1:9" ht="12.75" customHeight="1" x14ac:dyDescent="0.2">
      <c r="A5" s="241">
        <v>4</v>
      </c>
      <c r="B5" s="239" t="s">
        <v>8080</v>
      </c>
      <c r="C5" s="239" t="s">
        <v>8081</v>
      </c>
    </row>
    <row r="6" spans="1:9" ht="12.75" customHeight="1" x14ac:dyDescent="0.2">
      <c r="A6" s="241">
        <v>5</v>
      </c>
      <c r="B6" s="239" t="s">
        <v>8082</v>
      </c>
      <c r="C6" s="239" t="s">
        <v>8083</v>
      </c>
    </row>
    <row r="7" spans="1:9" ht="12.75" customHeight="1" x14ac:dyDescent="0.2">
      <c r="A7" s="241">
        <v>6</v>
      </c>
      <c r="B7" s="239" t="s">
        <v>8084</v>
      </c>
      <c r="C7" s="239" t="s">
        <v>8085</v>
      </c>
    </row>
    <row r="8" spans="1:9" ht="12.75" customHeight="1" x14ac:dyDescent="0.2">
      <c r="A8" s="241">
        <v>7</v>
      </c>
      <c r="B8" s="239" t="s">
        <v>8086</v>
      </c>
      <c r="C8" s="239" t="s">
        <v>8087</v>
      </c>
    </row>
    <row r="9" spans="1:9" ht="12.75" customHeight="1" x14ac:dyDescent="0.2">
      <c r="A9" s="241">
        <v>8</v>
      </c>
      <c r="B9" s="239" t="s">
        <v>8088</v>
      </c>
      <c r="C9" s="239" t="s">
        <v>8089</v>
      </c>
    </row>
    <row r="10" spans="1:9" ht="12.75" customHeight="1" x14ac:dyDescent="0.2">
      <c r="A10" s="241">
        <v>9</v>
      </c>
      <c r="B10" s="239" t="s">
        <v>8090</v>
      </c>
      <c r="C10" s="239" t="s">
        <v>8091</v>
      </c>
    </row>
    <row r="11" spans="1:9" ht="12.75" customHeight="1" x14ac:dyDescent="0.2">
      <c r="A11" s="241">
        <v>10</v>
      </c>
      <c r="B11" s="242" t="s">
        <v>8092</v>
      </c>
      <c r="C11" s="239" t="s">
        <v>8093</v>
      </c>
      <c r="D11" s="242"/>
      <c r="E11" s="242"/>
      <c r="F11" s="242"/>
    </row>
    <row r="12" spans="1:9" ht="12.75" customHeight="1" x14ac:dyDescent="0.2">
      <c r="A12" s="241">
        <v>11</v>
      </c>
      <c r="B12" s="242" t="s">
        <v>8094</v>
      </c>
      <c r="C12" s="239" t="s">
        <v>8095</v>
      </c>
      <c r="D12" s="242"/>
      <c r="E12" s="242"/>
      <c r="F12" s="242"/>
    </row>
    <row r="13" spans="1:9" ht="12.75" customHeight="1" x14ac:dyDescent="0.2">
      <c r="A13" s="241">
        <v>12</v>
      </c>
      <c r="B13" s="239" t="s">
        <v>8096</v>
      </c>
      <c r="C13" s="239" t="s">
        <v>8097</v>
      </c>
    </row>
    <row r="14" spans="1:9" ht="12.75" customHeight="1" x14ac:dyDescent="0.2">
      <c r="A14" s="241">
        <v>13</v>
      </c>
      <c r="B14" s="239" t="s">
        <v>8098</v>
      </c>
      <c r="C14" s="239" t="s">
        <v>8099</v>
      </c>
    </row>
    <row r="15" spans="1:9" ht="12.75" customHeight="1" x14ac:dyDescent="0.2">
      <c r="A15" s="241">
        <v>14</v>
      </c>
      <c r="B15" s="239" t="s">
        <v>8100</v>
      </c>
      <c r="C15" s="239" t="s">
        <v>8101</v>
      </c>
    </row>
    <row r="16" spans="1:9" ht="12.75" customHeight="1" x14ac:dyDescent="0.2">
      <c r="A16" s="241">
        <v>15</v>
      </c>
      <c r="B16" s="239" t="s">
        <v>8102</v>
      </c>
      <c r="C16" s="239" t="s">
        <v>8103</v>
      </c>
    </row>
    <row r="17" spans="1:9" s="242" customFormat="1" ht="12.75" customHeight="1" x14ac:dyDescent="0.2">
      <c r="A17" s="241">
        <v>16</v>
      </c>
      <c r="B17" s="242" t="s">
        <v>8104</v>
      </c>
      <c r="C17" s="239" t="s">
        <v>8105</v>
      </c>
    </row>
    <row r="18" spans="1:9" ht="12.75" customHeight="1" x14ac:dyDescent="0.2">
      <c r="A18" s="241">
        <v>17</v>
      </c>
      <c r="B18" s="239" t="s">
        <v>8106</v>
      </c>
      <c r="C18" s="239" t="s">
        <v>8107</v>
      </c>
    </row>
    <row r="19" spans="1:9" ht="12.75" customHeight="1" x14ac:dyDescent="0.2">
      <c r="A19" s="241">
        <v>18</v>
      </c>
      <c r="B19" s="239" t="s">
        <v>8108</v>
      </c>
      <c r="C19" s="239" t="s">
        <v>8109</v>
      </c>
    </row>
    <row r="20" spans="1:9" ht="12.75" customHeight="1" x14ac:dyDescent="0.2">
      <c r="A20" s="241">
        <v>19</v>
      </c>
      <c r="B20" s="239" t="s">
        <v>8110</v>
      </c>
      <c r="C20" s="239" t="s">
        <v>8111</v>
      </c>
    </row>
    <row r="21" spans="1:9" ht="12.75" customHeight="1" x14ac:dyDescent="0.2">
      <c r="A21" s="241">
        <v>20</v>
      </c>
      <c r="B21" s="239" t="s">
        <v>8112</v>
      </c>
      <c r="C21" s="239" t="s">
        <v>8113</v>
      </c>
    </row>
    <row r="22" spans="1:9" ht="12.75" customHeight="1" x14ac:dyDescent="0.2">
      <c r="A22" s="241">
        <v>21</v>
      </c>
      <c r="B22" s="239" t="s">
        <v>8114</v>
      </c>
      <c r="C22" s="239" t="s">
        <v>8115</v>
      </c>
    </row>
    <row r="23" spans="1:9" ht="12.75" customHeight="1" x14ac:dyDescent="0.2">
      <c r="A23" s="241">
        <v>22</v>
      </c>
      <c r="B23" s="242" t="s">
        <v>8116</v>
      </c>
      <c r="C23" s="239" t="s">
        <v>8117</v>
      </c>
      <c r="D23" s="242"/>
      <c r="E23" s="242"/>
      <c r="F23" s="242"/>
    </row>
    <row r="24" spans="1:9" ht="12.75" customHeight="1" x14ac:dyDescent="0.2">
      <c r="A24" s="241">
        <v>23</v>
      </c>
      <c r="B24" s="242" t="s">
        <v>8118</v>
      </c>
      <c r="C24" s="239" t="s">
        <v>8119</v>
      </c>
      <c r="D24" s="242"/>
      <c r="E24" s="242"/>
      <c r="F24" s="242"/>
    </row>
    <row r="25" spans="1:9" ht="12.75" customHeight="1" x14ac:dyDescent="0.2">
      <c r="A25" s="241">
        <v>24</v>
      </c>
      <c r="B25" s="239" t="s">
        <v>8120</v>
      </c>
      <c r="C25" s="239" t="s">
        <v>8121</v>
      </c>
    </row>
    <row r="26" spans="1:9" s="242" customFormat="1" ht="12.75" customHeight="1" x14ac:dyDescent="0.2">
      <c r="A26" s="241">
        <v>25</v>
      </c>
      <c r="B26" s="242" t="s">
        <v>8122</v>
      </c>
      <c r="C26" s="239" t="s">
        <v>8123</v>
      </c>
    </row>
    <row r="27" spans="1:9" ht="12.75" customHeight="1" x14ac:dyDescent="0.2">
      <c r="A27" s="241">
        <v>26</v>
      </c>
      <c r="B27" s="242" t="s">
        <v>8124</v>
      </c>
      <c r="C27" s="239" t="s">
        <v>8125</v>
      </c>
      <c r="D27" s="242"/>
      <c r="E27" s="242"/>
      <c r="F27" s="242"/>
      <c r="G27" s="242"/>
      <c r="H27" s="242"/>
      <c r="I27" s="242"/>
    </row>
    <row r="28" spans="1:9" ht="12.75" customHeight="1" x14ac:dyDescent="0.2">
      <c r="A28" s="241">
        <v>27</v>
      </c>
      <c r="B28" s="239" t="s">
        <v>8126</v>
      </c>
      <c r="C28" s="239" t="s">
        <v>8127</v>
      </c>
    </row>
    <row r="29" spans="1:9" s="242" customFormat="1" ht="12.75" customHeight="1" x14ac:dyDescent="0.2">
      <c r="A29" s="241">
        <v>28</v>
      </c>
      <c r="B29" s="242" t="s">
        <v>8128</v>
      </c>
      <c r="C29" s="239" t="s">
        <v>8129</v>
      </c>
    </row>
    <row r="30" spans="1:9" ht="12.75" customHeight="1" x14ac:dyDescent="0.2">
      <c r="A30" s="241">
        <v>29</v>
      </c>
      <c r="B30" s="239" t="s">
        <v>8130</v>
      </c>
      <c r="C30" s="239" t="s">
        <v>8131</v>
      </c>
    </row>
    <row r="31" spans="1:9" ht="12.75" customHeight="1" x14ac:dyDescent="0.2">
      <c r="A31" s="241">
        <v>30</v>
      </c>
      <c r="B31" s="239" t="s">
        <v>8132</v>
      </c>
      <c r="C31" s="239" t="s">
        <v>8133</v>
      </c>
    </row>
    <row r="32" spans="1:9" ht="12.75" customHeight="1" x14ac:dyDescent="0.2">
      <c r="A32" s="241">
        <v>31</v>
      </c>
      <c r="B32" s="239" t="s">
        <v>8134</v>
      </c>
      <c r="C32" s="239" t="s">
        <v>8135</v>
      </c>
    </row>
    <row r="33" spans="1:17" ht="12.75" customHeight="1" x14ac:dyDescent="0.2">
      <c r="A33" s="241">
        <v>32</v>
      </c>
      <c r="B33" s="239" t="s">
        <v>8136</v>
      </c>
      <c r="C33" s="239" t="s">
        <v>8137</v>
      </c>
    </row>
    <row r="34" spans="1:17" ht="12.75" customHeight="1" x14ac:dyDescent="0.2">
      <c r="A34" s="241">
        <v>33</v>
      </c>
      <c r="B34" s="239" t="s">
        <v>8138</v>
      </c>
      <c r="C34" s="239" t="s">
        <v>8139</v>
      </c>
    </row>
    <row r="35" spans="1:17" ht="12.75" customHeight="1" x14ac:dyDescent="0.2">
      <c r="A35" s="241">
        <v>34</v>
      </c>
      <c r="B35" s="239" t="s">
        <v>8140</v>
      </c>
      <c r="C35" s="239" t="s">
        <v>8141</v>
      </c>
    </row>
    <row r="36" spans="1:17" s="242" customFormat="1" ht="12.75" customHeight="1" x14ac:dyDescent="0.2">
      <c r="A36" s="241">
        <v>35</v>
      </c>
      <c r="B36" s="242" t="s">
        <v>8142</v>
      </c>
      <c r="C36" s="239" t="s">
        <v>8143</v>
      </c>
    </row>
    <row r="37" spans="1:17" ht="12.75" customHeight="1" x14ac:dyDescent="0.2">
      <c r="A37" s="241">
        <v>36</v>
      </c>
      <c r="B37" s="239" t="s">
        <v>8144</v>
      </c>
      <c r="C37" s="239" t="s">
        <v>8145</v>
      </c>
    </row>
    <row r="38" spans="1:17" s="242" customFormat="1" ht="12.75" customHeight="1" x14ac:dyDescent="0.2">
      <c r="A38" s="241">
        <v>37</v>
      </c>
      <c r="B38" s="242" t="s">
        <v>8146</v>
      </c>
      <c r="C38" s="239" t="s">
        <v>8147</v>
      </c>
    </row>
    <row r="39" spans="1:17" ht="12.75" customHeight="1" x14ac:dyDescent="0.2">
      <c r="A39" s="241">
        <v>38</v>
      </c>
      <c r="B39" s="239" t="s">
        <v>8148</v>
      </c>
      <c r="C39" s="239" t="s">
        <v>8149</v>
      </c>
    </row>
    <row r="40" spans="1:17" ht="12.75" customHeight="1" x14ac:dyDescent="0.2">
      <c r="A40" s="241">
        <v>39</v>
      </c>
      <c r="B40" s="242" t="s">
        <v>8150</v>
      </c>
      <c r="C40" s="239" t="s">
        <v>8151</v>
      </c>
      <c r="D40" s="242"/>
      <c r="E40" s="242"/>
      <c r="F40" s="242"/>
      <c r="G40" s="242"/>
      <c r="H40" s="242"/>
      <c r="I40" s="242"/>
      <c r="J40" s="242"/>
      <c r="K40" s="242"/>
      <c r="L40" s="242"/>
      <c r="M40" s="242"/>
      <c r="N40" s="242"/>
      <c r="O40" s="242"/>
      <c r="P40" s="242"/>
      <c r="Q40" s="242"/>
    </row>
    <row r="41" spans="1:17" ht="12.75" customHeight="1" x14ac:dyDescent="0.2">
      <c r="A41" s="241">
        <v>40</v>
      </c>
      <c r="B41" s="242" t="s">
        <v>8152</v>
      </c>
      <c r="C41" s="239" t="s">
        <v>8153</v>
      </c>
      <c r="D41" s="242"/>
      <c r="E41" s="242"/>
      <c r="F41" s="242"/>
      <c r="G41" s="242"/>
      <c r="H41" s="242"/>
      <c r="I41" s="242"/>
      <c r="J41" s="242"/>
      <c r="K41" s="242"/>
      <c r="L41" s="242"/>
      <c r="M41" s="242"/>
      <c r="N41" s="242"/>
      <c r="O41" s="242"/>
      <c r="P41" s="242"/>
      <c r="Q41" s="242"/>
    </row>
    <row r="42" spans="1:17" ht="12.75" customHeight="1" x14ac:dyDescent="0.2">
      <c r="A42" s="241">
        <v>41</v>
      </c>
      <c r="B42" s="242" t="s">
        <v>8154</v>
      </c>
      <c r="C42" s="239" t="s">
        <v>8155</v>
      </c>
      <c r="D42" s="242"/>
      <c r="E42" s="242"/>
      <c r="F42" s="242"/>
      <c r="G42" s="242"/>
      <c r="H42" s="242"/>
      <c r="I42" s="242"/>
      <c r="J42" s="242"/>
      <c r="K42" s="242"/>
      <c r="L42" s="242"/>
      <c r="M42" s="242"/>
      <c r="N42" s="242"/>
      <c r="O42" s="242"/>
      <c r="P42" s="242"/>
      <c r="Q42" s="242"/>
    </row>
    <row r="43" spans="1:17" ht="12.75" customHeight="1" x14ac:dyDescent="0.2">
      <c r="A43" s="241">
        <v>42</v>
      </c>
      <c r="B43" s="239" t="s">
        <v>8156</v>
      </c>
      <c r="C43" s="239" t="s">
        <v>8157</v>
      </c>
    </row>
    <row r="44" spans="1:17" ht="12.75" customHeight="1" x14ac:dyDescent="0.2">
      <c r="A44" s="241">
        <v>43</v>
      </c>
      <c r="B44" s="239" t="s">
        <v>8158</v>
      </c>
      <c r="C44" s="239" t="s">
        <v>8159</v>
      </c>
    </row>
    <row r="45" spans="1:17" ht="12.75" customHeight="1" x14ac:dyDescent="0.2">
      <c r="A45" s="241">
        <v>44</v>
      </c>
      <c r="B45" s="239" t="s">
        <v>8160</v>
      </c>
      <c r="C45" s="239" t="s">
        <v>8161</v>
      </c>
    </row>
    <row r="46" spans="1:17" ht="12.75" customHeight="1" x14ac:dyDescent="0.2">
      <c r="A46" s="241">
        <v>45</v>
      </c>
      <c r="B46" s="239" t="s">
        <v>8162</v>
      </c>
      <c r="C46" s="239" t="s">
        <v>8163</v>
      </c>
    </row>
    <row r="47" spans="1:17" ht="12.75" customHeight="1" x14ac:dyDescent="0.2">
      <c r="A47" s="241">
        <v>46</v>
      </c>
      <c r="B47" s="239" t="s">
        <v>8164</v>
      </c>
      <c r="C47" s="239" t="s">
        <v>8165</v>
      </c>
    </row>
    <row r="48" spans="1:17" ht="12.75" customHeight="1" x14ac:dyDescent="0.2">
      <c r="A48" s="241">
        <v>47</v>
      </c>
      <c r="B48" s="239" t="s">
        <v>8166</v>
      </c>
      <c r="C48" s="239" t="s">
        <v>8167</v>
      </c>
    </row>
    <row r="49" spans="1:18" ht="12.75" customHeight="1" x14ac:dyDescent="0.2">
      <c r="A49" s="241">
        <v>48</v>
      </c>
      <c r="B49" s="239" t="s">
        <v>8168</v>
      </c>
      <c r="C49" s="239" t="s">
        <v>8169</v>
      </c>
    </row>
    <row r="50" spans="1:18" ht="12.75" customHeight="1" x14ac:dyDescent="0.2">
      <c r="A50" s="241">
        <v>49</v>
      </c>
      <c r="B50" s="239" t="s">
        <v>8170</v>
      </c>
      <c r="C50" s="239" t="s">
        <v>8171</v>
      </c>
    </row>
    <row r="51" spans="1:18" ht="12.75" customHeight="1" x14ac:dyDescent="0.2">
      <c r="A51" s="241">
        <v>50</v>
      </c>
      <c r="B51" s="239" t="s">
        <v>8172</v>
      </c>
      <c r="C51" s="239" t="s">
        <v>8173</v>
      </c>
    </row>
    <row r="52" spans="1:18" ht="12.75" customHeight="1" x14ac:dyDescent="0.2">
      <c r="A52" s="241">
        <v>51</v>
      </c>
      <c r="B52" s="242" t="s">
        <v>8174</v>
      </c>
      <c r="C52" s="239" t="s">
        <v>8175</v>
      </c>
      <c r="D52" s="242"/>
      <c r="E52" s="242"/>
      <c r="F52" s="242"/>
      <c r="G52" s="242"/>
      <c r="H52" s="242"/>
      <c r="I52" s="242"/>
      <c r="J52" s="242"/>
      <c r="K52" s="242"/>
      <c r="L52" s="242"/>
      <c r="M52" s="242"/>
      <c r="N52" s="242"/>
      <c r="O52" s="242"/>
      <c r="P52" s="242"/>
      <c r="Q52" s="242"/>
    </row>
    <row r="53" spans="1:18" ht="12.75" customHeight="1" x14ac:dyDescent="0.2">
      <c r="A53" s="241">
        <v>52</v>
      </c>
      <c r="B53" s="242" t="s">
        <v>8176</v>
      </c>
      <c r="C53" s="239" t="s">
        <v>8177</v>
      </c>
      <c r="D53" s="242"/>
      <c r="E53" s="242"/>
      <c r="F53" s="242"/>
      <c r="G53" s="242"/>
      <c r="H53" s="242"/>
      <c r="I53" s="242"/>
      <c r="J53" s="242"/>
      <c r="K53" s="242"/>
      <c r="L53" s="242"/>
      <c r="M53" s="242"/>
      <c r="N53" s="242"/>
      <c r="O53" s="242"/>
      <c r="P53" s="242"/>
      <c r="Q53" s="242"/>
      <c r="R53" s="242"/>
    </row>
    <row r="54" spans="1:18" ht="12.75" customHeight="1" x14ac:dyDescent="0.2">
      <c r="A54" s="241">
        <v>53</v>
      </c>
      <c r="B54" s="239" t="s">
        <v>8178</v>
      </c>
      <c r="C54" s="239" t="s">
        <v>8179</v>
      </c>
    </row>
    <row r="55" spans="1:18" ht="12.75" customHeight="1" x14ac:dyDescent="0.2">
      <c r="A55" s="241">
        <v>54</v>
      </c>
      <c r="B55" s="242" t="s">
        <v>8180</v>
      </c>
      <c r="C55" s="239" t="s">
        <v>8181</v>
      </c>
      <c r="D55" s="242"/>
      <c r="E55" s="242"/>
      <c r="F55" s="242"/>
      <c r="G55" s="242"/>
      <c r="H55" s="242"/>
      <c r="I55" s="242"/>
      <c r="J55" s="242"/>
      <c r="K55" s="242"/>
      <c r="L55" s="242"/>
      <c r="M55" s="242"/>
      <c r="N55" s="242"/>
      <c r="O55" s="242"/>
      <c r="P55" s="242"/>
      <c r="Q55" s="242"/>
      <c r="R55" s="242"/>
    </row>
    <row r="56" spans="1:18" ht="12.75" customHeight="1" x14ac:dyDescent="0.2">
      <c r="A56" s="241">
        <v>55</v>
      </c>
      <c r="B56" s="242" t="s">
        <v>8182</v>
      </c>
      <c r="C56" s="239" t="s">
        <v>8183</v>
      </c>
      <c r="D56" s="242"/>
      <c r="E56" s="242"/>
      <c r="F56" s="242"/>
      <c r="G56" s="242"/>
      <c r="H56" s="242"/>
      <c r="I56" s="242"/>
      <c r="J56" s="242"/>
      <c r="K56" s="242"/>
      <c r="L56" s="242"/>
      <c r="M56" s="242"/>
      <c r="N56" s="242"/>
      <c r="O56" s="242"/>
      <c r="P56" s="242"/>
      <c r="Q56" s="242"/>
      <c r="R56" s="242"/>
    </row>
    <row r="57" spans="1:18" ht="12.75" customHeight="1" x14ac:dyDescent="0.2">
      <c r="A57" s="241">
        <v>56</v>
      </c>
      <c r="B57" s="242" t="s">
        <v>8184</v>
      </c>
      <c r="C57" s="239" t="s">
        <v>8185</v>
      </c>
      <c r="D57" s="242"/>
      <c r="E57" s="242"/>
      <c r="F57" s="242"/>
      <c r="G57" s="242"/>
      <c r="H57" s="242"/>
      <c r="I57" s="242"/>
      <c r="J57" s="242"/>
      <c r="K57" s="242"/>
      <c r="L57" s="242"/>
      <c r="M57" s="242"/>
      <c r="N57" s="242"/>
      <c r="O57" s="242"/>
      <c r="P57" s="242"/>
      <c r="Q57" s="242"/>
      <c r="R57" s="242"/>
    </row>
    <row r="58" spans="1:18" ht="12.75" customHeight="1" x14ac:dyDescent="0.2">
      <c r="A58" s="241">
        <v>57</v>
      </c>
      <c r="B58" s="242" t="s">
        <v>8186</v>
      </c>
      <c r="C58" s="239" t="s">
        <v>8187</v>
      </c>
    </row>
    <row r="59" spans="1:18" ht="12.75" customHeight="1" x14ac:dyDescent="0.2">
      <c r="A59" s="241">
        <v>58</v>
      </c>
      <c r="B59" s="239" t="s">
        <v>8188</v>
      </c>
      <c r="C59" s="239" t="s">
        <v>8189</v>
      </c>
    </row>
    <row r="60" spans="1:18" ht="12.75" customHeight="1" x14ac:dyDescent="0.2">
      <c r="A60" s="241">
        <v>59</v>
      </c>
      <c r="B60" s="239" t="s">
        <v>8190</v>
      </c>
      <c r="C60" s="239" t="s">
        <v>8191</v>
      </c>
    </row>
    <row r="61" spans="1:18" ht="12.75" customHeight="1" x14ac:dyDescent="0.2">
      <c r="A61" s="241">
        <v>60</v>
      </c>
      <c r="B61" s="239" t="s">
        <v>8192</v>
      </c>
      <c r="C61" s="239" t="s">
        <v>8193</v>
      </c>
    </row>
    <row r="62" spans="1:18" ht="12.75" customHeight="1" x14ac:dyDescent="0.2">
      <c r="A62" s="241">
        <v>61</v>
      </c>
      <c r="B62" s="239" t="s">
        <v>8194</v>
      </c>
      <c r="C62" s="239" t="s">
        <v>8195</v>
      </c>
    </row>
    <row r="63" spans="1:18" ht="12.75" customHeight="1" x14ac:dyDescent="0.2">
      <c r="A63" s="241">
        <v>62</v>
      </c>
      <c r="B63" s="239" t="s">
        <v>8196</v>
      </c>
      <c r="C63" s="239" t="s">
        <v>8197</v>
      </c>
    </row>
    <row r="64" spans="1:18" ht="12.75" customHeight="1" x14ac:dyDescent="0.2">
      <c r="A64" s="241">
        <v>63</v>
      </c>
      <c r="B64" s="239" t="s">
        <v>8198</v>
      </c>
      <c r="C64" s="239" t="s">
        <v>8199</v>
      </c>
    </row>
    <row r="65" spans="1:3" ht="12.75" customHeight="1" x14ac:dyDescent="0.2">
      <c r="A65" s="241">
        <v>64</v>
      </c>
      <c r="B65" s="239" t="s">
        <v>8200</v>
      </c>
      <c r="C65" s="239" t="s">
        <v>8201</v>
      </c>
    </row>
    <row r="66" spans="1:3" ht="12.75" customHeight="1" x14ac:dyDescent="0.2">
      <c r="A66" s="241">
        <v>65</v>
      </c>
      <c r="B66" s="239" t="s">
        <v>8202</v>
      </c>
      <c r="C66" s="239" t="s">
        <v>8203</v>
      </c>
    </row>
    <row r="67" spans="1:3" ht="12.75" customHeight="1" x14ac:dyDescent="0.2">
      <c r="A67" s="241">
        <v>66</v>
      </c>
      <c r="B67" s="239" t="s">
        <v>8204</v>
      </c>
      <c r="C67" s="239" t="s">
        <v>8205</v>
      </c>
    </row>
    <row r="68" spans="1:3" ht="12.75" customHeight="1" x14ac:dyDescent="0.2">
      <c r="A68" s="241">
        <v>67</v>
      </c>
      <c r="B68" s="239" t="s">
        <v>8206</v>
      </c>
      <c r="C68" s="239" t="s">
        <v>8207</v>
      </c>
    </row>
    <row r="69" spans="1:3" ht="12.75" customHeight="1" x14ac:dyDescent="0.2">
      <c r="A69" s="241">
        <v>68</v>
      </c>
      <c r="B69" s="239" t="s">
        <v>8208</v>
      </c>
      <c r="C69" s="239" t="s">
        <v>8209</v>
      </c>
    </row>
    <row r="70" spans="1:3" ht="12.75" customHeight="1" x14ac:dyDescent="0.2">
      <c r="A70" s="241">
        <v>69</v>
      </c>
      <c r="B70" s="239" t="s">
        <v>8210</v>
      </c>
      <c r="C70" s="239" t="s">
        <v>8211</v>
      </c>
    </row>
    <row r="71" spans="1:3" ht="12.75" customHeight="1" x14ac:dyDescent="0.2">
      <c r="A71" s="241">
        <v>70</v>
      </c>
      <c r="B71" s="239" t="s">
        <v>8212</v>
      </c>
      <c r="C71" s="239" t="s">
        <v>8213</v>
      </c>
    </row>
    <row r="72" spans="1:3" ht="12.75" customHeight="1" x14ac:dyDescent="0.2">
      <c r="A72" s="241">
        <v>71</v>
      </c>
      <c r="B72" s="239" t="s">
        <v>8214</v>
      </c>
      <c r="C72" s="239" t="s">
        <v>8215</v>
      </c>
    </row>
  </sheetData>
  <pageMargins left="0.75" right="0.75" top="1" bottom="1" header="0" footer="0"/>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EVIDENCA RAZISKOVALNE OPREME</vt:lpstr>
      <vt:lpstr>Klasifikacija - Uni-Leeds</vt:lpstr>
      <vt:lpstr>Klasifikacij MERIL</vt:lpstr>
      <vt:lpstr>'EVIDENCA RAZISKOVALNE OPREME'!Print_Area</vt:lpstr>
    </vt:vector>
  </TitlesOfParts>
  <Company>Javna agencija za raziskovalno dejavnost 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Oprema - julij 2017</dc:title>
  <dc:creator>ARRS</dc:creator>
  <cp:lastModifiedBy>Tomažič Mitja</cp:lastModifiedBy>
  <cp:lastPrinted>2017-07-31T07:47:26Z</cp:lastPrinted>
  <dcterms:created xsi:type="dcterms:W3CDTF">2015-02-11T10:47:49Z</dcterms:created>
  <dcterms:modified xsi:type="dcterms:W3CDTF">2017-07-31T07:50:28Z</dcterms:modified>
</cp:coreProperties>
</file>